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ink/ink1.xml" ContentType="application/inkml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ink/ink2.xml" ContentType="application/inkml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2780" tabRatio="812" firstSheet="12" activeTab="16"/>
  </bookViews>
  <sheets>
    <sheet name="PDG" sheetId="2" r:id="rId1"/>
    <sheet name="Annexe10" sheetId="3" r:id="rId2"/>
    <sheet name="Métrés" sheetId="4" r:id="rId3"/>
    <sheet name="Métrés-Pieds" sheetId="5" r:id="rId4"/>
    <sheet name="29_Annexe5" sheetId="18" r:id="rId5"/>
    <sheet name="29_Annexe3.1" sheetId="19" r:id="rId6"/>
    <sheet name="29_Annexe3.2" sheetId="20" r:id="rId7"/>
    <sheet name="29_Annexe6.1" sheetId="21" r:id="rId8"/>
    <sheet name="29_Annexe7" sheetId="22" r:id="rId9"/>
    <sheet name="29_Annexe8" sheetId="23" r:id="rId10"/>
    <sheet name="30_Annexe5" sheetId="24" r:id="rId11"/>
    <sheet name="30_Annexe3.1" sheetId="25" r:id="rId12"/>
    <sheet name="30_Annexe3.2" sheetId="26" r:id="rId13"/>
    <sheet name="30_Annexe6.1" sheetId="27" r:id="rId14"/>
    <sheet name="30_Annexe7" sheetId="28" r:id="rId15"/>
    <sheet name="30_Annexe8" sheetId="29" r:id="rId16"/>
    <sheet name="53_Annexe5" sheetId="156" r:id="rId17"/>
    <sheet name="53_Annexe3.1" sheetId="157" r:id="rId18"/>
    <sheet name="53_Annexe3.2" sheetId="158" r:id="rId19"/>
    <sheet name="53_Annexe6.1" sheetId="159" r:id="rId20"/>
    <sheet name="53_Annexe7" sheetId="160" r:id="rId21"/>
    <sheet name="53_Annexe8" sheetId="161" r:id="rId22"/>
    <sheet name="54_Annexe5" sheetId="162" r:id="rId23"/>
    <sheet name="54_Annexe3.1" sheetId="163" r:id="rId24"/>
    <sheet name="54_Annexe3.2" sheetId="164" r:id="rId25"/>
    <sheet name="54_Annexe6.1" sheetId="165" r:id="rId26"/>
    <sheet name="54_Annexe7" sheetId="166" r:id="rId27"/>
    <sheet name="54_Annexe8" sheetId="167" r:id="rId28"/>
    <sheet name="55_Annexe5" sheetId="168" r:id="rId29"/>
    <sheet name="55_Annexe3.1" sheetId="169" r:id="rId30"/>
    <sheet name="55_Annexe3.2" sheetId="170" r:id="rId31"/>
    <sheet name="55_Annexe6.1" sheetId="171" r:id="rId32"/>
    <sheet name="55_Annexe7" sheetId="172" r:id="rId33"/>
    <sheet name="55_Annexe8" sheetId="173" r:id="rId34"/>
    <sheet name="Feuil1" sheetId="1" r:id="rId35"/>
  </sheets>
  <externalReferences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</externalReferences>
  <definedNames>
    <definedName name="\c" localSheetId="3">#REF!</definedName>
    <definedName name="\c" localSheetId="0">#REF!</definedName>
    <definedName name="\c">#REF!</definedName>
    <definedName name="\D" localSheetId="3">#REF!</definedName>
    <definedName name="\D" localSheetId="0">#REF!</definedName>
    <definedName name="\D">#REF!</definedName>
    <definedName name="\f" localSheetId="3">#REF!</definedName>
    <definedName name="\f" localSheetId="0">#REF!</definedName>
    <definedName name="\f">#REF!</definedName>
    <definedName name="\H" localSheetId="3">#REF!</definedName>
    <definedName name="\H" localSheetId="0">#REF!</definedName>
    <definedName name="\H">#REF!</definedName>
    <definedName name="\i" localSheetId="3">#REF!</definedName>
    <definedName name="\i" localSheetId="0">#REF!</definedName>
    <definedName name="\i">#REF!</definedName>
    <definedName name="\J" localSheetId="3">#REF!</definedName>
    <definedName name="\J" localSheetId="0">#REF!</definedName>
    <definedName name="\J">#REF!</definedName>
    <definedName name="\P" localSheetId="3">#REF!</definedName>
    <definedName name="\P" localSheetId="0">#REF!</definedName>
    <definedName name="\P">#REF!</definedName>
    <definedName name="\s" localSheetId="3">#REF!</definedName>
    <definedName name="\s" localSheetId="0">#REF!</definedName>
    <definedName name="\s">#REF!</definedName>
    <definedName name="\T" localSheetId="3">#REF!</definedName>
    <definedName name="\T" localSheetId="0">#REF!</definedName>
    <definedName name="\T">#REF!</definedName>
    <definedName name="\Y" localSheetId="3">#REF!</definedName>
    <definedName name="\Y" localSheetId="0">#REF!</definedName>
    <definedName name="\Y">#REF!</definedName>
    <definedName name="\Z" localSheetId="3">#REF!</definedName>
    <definedName name="\Z" localSheetId="0">#REF!</definedName>
    <definedName name="\Z">#REF!</definedName>
    <definedName name="__123Graph_ATAUXCMA" hidden="1">'[1]Taux-cond'!$M$12:$M$31</definedName>
    <definedName name="__123Graph_ATAUXCR" hidden="1">'[1]Taux-cond'!$L$12:$L$31</definedName>
    <definedName name="__123Graph_LBL_ATAUXCMA" hidden="1">'[1]Taux-cond'!$M$12:$M$31</definedName>
    <definedName name="__123Graph_LBL_ATAUXCR" hidden="1">'[1]Taux-cond'!$L$12:$L$31</definedName>
    <definedName name="__123Graph_XTAUXCMA" hidden="1">'[1]Taux-cond'!$A$12:$A$31</definedName>
    <definedName name="__123Graph_XTAUXCR" hidden="1">'[1]Taux-cond'!$A$12:$A$31</definedName>
    <definedName name="_bib1" localSheetId="3">#REF!</definedName>
    <definedName name="_bib1" localSheetId="0">#REF!</definedName>
    <definedName name="_bib1">#REF!</definedName>
    <definedName name="_BIB2" localSheetId="3">#REF!</definedName>
    <definedName name="_BIB2" localSheetId="0">#REF!</definedName>
    <definedName name="_BIB2">#REF!</definedName>
    <definedName name="_xlnm._FilterDatabase" localSheetId="2" hidden="1">Métrés!$A$2:$O$112</definedName>
    <definedName name="_NOM1" localSheetId="3">#REF!</definedName>
    <definedName name="_NOM1" localSheetId="0">#REF!</definedName>
    <definedName name="_NOM1">#REF!</definedName>
    <definedName name="_NOM2" localSheetId="3">#REF!</definedName>
    <definedName name="_NOM2" localSheetId="0">#REF!</definedName>
    <definedName name="_NOM2">#REF!</definedName>
    <definedName name="_RES1" localSheetId="3">#REF!</definedName>
    <definedName name="_RES1" localSheetId="0">#REF!</definedName>
    <definedName name="_RES1">#REF!</definedName>
    <definedName name="_RES2" localSheetId="3">#REF!</definedName>
    <definedName name="_RES2" localSheetId="0">#REF!</definedName>
    <definedName name="_RES2">#REF!</definedName>
    <definedName name="a0" localSheetId="3">'[2]Tableau COND'!#REF!</definedName>
    <definedName name="a0" localSheetId="0">'[2]Tableau COND'!#REF!</definedName>
    <definedName name="a0">'[2]Tableau COND'!#REF!</definedName>
    <definedName name="Accrochage_CdG" localSheetId="5">[3]Listes!$E$19:$E$20</definedName>
    <definedName name="Accrochage_CdG" localSheetId="6">[3]Listes!$E$19:$E$20</definedName>
    <definedName name="Accrochage_CdG" localSheetId="9">[3]Listes!$E$19:$E$20</definedName>
    <definedName name="Accrochage_CdG" localSheetId="11">[3]Listes!$E$19:$E$20</definedName>
    <definedName name="Accrochage_CdG" localSheetId="12">[3]Listes!$E$19:$E$20</definedName>
    <definedName name="Accrochage_CdG" localSheetId="15">[3]Listes!$E$19:$E$20</definedName>
    <definedName name="Accrochage_CdG" localSheetId="17">[3]Listes!$E$19:$E$20</definedName>
    <definedName name="Accrochage_CdG" localSheetId="18">[3]Listes!$E$19:$E$20</definedName>
    <definedName name="Accrochage_CdG" localSheetId="21">[3]Listes!$E$19:$E$20</definedName>
    <definedName name="Accrochage_CdG" localSheetId="23">[3]Listes!$E$19:$E$20</definedName>
    <definedName name="Accrochage_CdG" localSheetId="24">[3]Listes!$E$19:$E$20</definedName>
    <definedName name="Accrochage_CdG" localSheetId="27">[3]Listes!$E$19:$E$20</definedName>
    <definedName name="Accrochage_CdG" localSheetId="29">[3]Listes!$E$19:$E$20</definedName>
    <definedName name="Accrochage_CdG" localSheetId="30">[3]Listes!$E$19:$E$20</definedName>
    <definedName name="Accrochage_CdG" localSheetId="33">[3]Listes!$E$19:$E$20</definedName>
    <definedName name="Accrochage_CdG" localSheetId="2">[3]Listes!$E$19:$E$20</definedName>
    <definedName name="Accrochage_CdG">[4]Listes!$E$24:$E$26</definedName>
    <definedName name="Accrochage_Cond" localSheetId="5">[3]Listes!$E$14:$E$16</definedName>
    <definedName name="Accrochage_Cond" localSheetId="6">[3]Listes!$E$14:$E$16</definedName>
    <definedName name="Accrochage_Cond" localSheetId="9">[3]Listes!$E$14:$E$16</definedName>
    <definedName name="Accrochage_Cond" localSheetId="11">[3]Listes!$E$14:$E$16</definedName>
    <definedName name="Accrochage_Cond" localSheetId="12">[3]Listes!$E$14:$E$16</definedName>
    <definedName name="Accrochage_Cond" localSheetId="15">[3]Listes!$E$14:$E$16</definedName>
    <definedName name="Accrochage_Cond" localSheetId="17">[3]Listes!$E$14:$E$16</definedName>
    <definedName name="Accrochage_Cond" localSheetId="18">[3]Listes!$E$14:$E$16</definedName>
    <definedName name="Accrochage_Cond" localSheetId="21">[3]Listes!$E$14:$E$16</definedName>
    <definedName name="Accrochage_Cond" localSheetId="23">[3]Listes!$E$14:$E$16</definedName>
    <definedName name="Accrochage_Cond" localSheetId="24">[3]Listes!$E$14:$E$16</definedName>
    <definedName name="Accrochage_Cond" localSheetId="27">[3]Listes!$E$14:$E$16</definedName>
    <definedName name="Accrochage_Cond" localSheetId="29">[3]Listes!$E$14:$E$16</definedName>
    <definedName name="Accrochage_Cond" localSheetId="30">[3]Listes!$E$14:$E$16</definedName>
    <definedName name="Accrochage_Cond" localSheetId="33">[3]Listes!$E$14:$E$16</definedName>
    <definedName name="Accrochage_Cond" localSheetId="2">[3]Listes!$E$14:$E$16</definedName>
    <definedName name="Accrochage_Cond">[4]Listes!$E$19:$E$21</definedName>
    <definedName name="Armement" localSheetId="5">[3]Listes!$A$34:$A$42</definedName>
    <definedName name="Armement" localSheetId="6">[3]Listes!$A$34:$A$42</definedName>
    <definedName name="Armement" localSheetId="9">[3]Listes!$A$34:$A$42</definedName>
    <definedName name="Armement" localSheetId="11">[3]Listes!$A$34:$A$42</definedName>
    <definedName name="Armement" localSheetId="12">[3]Listes!$A$34:$A$42</definedName>
    <definedName name="Armement" localSheetId="15">[3]Listes!$A$34:$A$42</definedName>
    <definedName name="Armement" localSheetId="17">[3]Listes!$A$34:$A$42</definedName>
    <definedName name="Armement" localSheetId="18">[3]Listes!$A$34:$A$42</definedName>
    <definedName name="Armement" localSheetId="21">[3]Listes!$A$34:$A$42</definedName>
    <definedName name="Armement" localSheetId="23">[3]Listes!$A$34:$A$42</definedName>
    <definedName name="Armement" localSheetId="24">[3]Listes!$A$34:$A$42</definedName>
    <definedName name="Armement" localSheetId="27">[3]Listes!$A$34:$A$42</definedName>
    <definedName name="Armement" localSheetId="29">[3]Listes!$A$34:$A$42</definedName>
    <definedName name="Armement" localSheetId="30">[3]Listes!$A$34:$A$42</definedName>
    <definedName name="Armement" localSheetId="33">[3]Listes!$A$34:$A$42</definedName>
    <definedName name="Armement" localSheetId="2">[3]Listes!$A$34:$A$42</definedName>
    <definedName name="balance2" localSheetId="3">#REF!</definedName>
    <definedName name="balance2" localSheetId="0">#REF!</definedName>
    <definedName name="balance2">#REF!</definedName>
    <definedName name="bib" localSheetId="3">#REF!</definedName>
    <definedName name="bib" localSheetId="0">#REF!</definedName>
    <definedName name="bib">#REF!</definedName>
    <definedName name="CABLE" localSheetId="3">#REF!</definedName>
    <definedName name="CABLE" localSheetId="0">#REF!</definedName>
    <definedName name="CABLE">#REF!</definedName>
    <definedName name="CaseACocher1" localSheetId="9">'29_Annexe8'!#REF!</definedName>
    <definedName name="CaseACocher1" localSheetId="15">'30_Annexe8'!#REF!</definedName>
    <definedName name="CaseACocher1" localSheetId="21">'53_Annexe8'!#REF!</definedName>
    <definedName name="CaseACocher1" localSheetId="27">'54_Annexe8'!#REF!</definedName>
    <definedName name="CaseACocher1" localSheetId="33">'55_Annexe8'!#REF!</definedName>
    <definedName name="CaseACocher10" localSheetId="9">'29_Annexe8'!#REF!</definedName>
    <definedName name="CaseACocher10" localSheetId="15">'30_Annexe8'!#REF!</definedName>
    <definedName name="CaseACocher10" localSheetId="21">'53_Annexe8'!#REF!</definedName>
    <definedName name="CaseACocher10" localSheetId="27">'54_Annexe8'!#REF!</definedName>
    <definedName name="CaseACocher10" localSheetId="33">'55_Annexe8'!#REF!</definedName>
    <definedName name="CaseACocher100" localSheetId="9">'29_Annexe8'!#REF!</definedName>
    <definedName name="CaseACocher100" localSheetId="15">'30_Annexe8'!#REF!</definedName>
    <definedName name="CaseACocher100" localSheetId="21">'53_Annexe8'!#REF!</definedName>
    <definedName name="CaseACocher100" localSheetId="27">'54_Annexe8'!#REF!</definedName>
    <definedName name="CaseACocher100" localSheetId="33">'55_Annexe8'!#REF!</definedName>
    <definedName name="CaseACocher11" localSheetId="9">'29_Annexe8'!#REF!</definedName>
    <definedName name="CaseACocher11" localSheetId="15">'30_Annexe8'!#REF!</definedName>
    <definedName name="CaseACocher11" localSheetId="21">'53_Annexe8'!#REF!</definedName>
    <definedName name="CaseACocher11" localSheetId="27">'54_Annexe8'!#REF!</definedName>
    <definedName name="CaseACocher11" localSheetId="33">'55_Annexe8'!#REF!</definedName>
    <definedName name="CaseACocher12" localSheetId="9">'29_Annexe8'!#REF!</definedName>
    <definedName name="CaseACocher12" localSheetId="15">'30_Annexe8'!#REF!</definedName>
    <definedName name="CaseACocher12" localSheetId="21">'53_Annexe8'!#REF!</definedName>
    <definedName name="CaseACocher12" localSheetId="27">'54_Annexe8'!#REF!</definedName>
    <definedName name="CaseACocher12" localSheetId="33">'55_Annexe8'!#REF!</definedName>
    <definedName name="CaseACocher13" localSheetId="9">'29_Annexe8'!#REF!</definedName>
    <definedName name="CaseACocher13" localSheetId="15">'30_Annexe8'!#REF!</definedName>
    <definedName name="CaseACocher13" localSheetId="21">'53_Annexe8'!#REF!</definedName>
    <definedName name="CaseACocher13" localSheetId="27">'54_Annexe8'!#REF!</definedName>
    <definedName name="CaseACocher13" localSheetId="33">'55_Annexe8'!#REF!</definedName>
    <definedName name="CaseACocher16" localSheetId="9">'29_Annexe8'!#REF!</definedName>
    <definedName name="CaseACocher16" localSheetId="15">'30_Annexe8'!#REF!</definedName>
    <definedName name="CaseACocher16" localSheetId="21">'53_Annexe8'!#REF!</definedName>
    <definedName name="CaseACocher16" localSheetId="27">'54_Annexe8'!#REF!</definedName>
    <definedName name="CaseACocher16" localSheetId="33">'55_Annexe8'!#REF!</definedName>
    <definedName name="CaseACocher19" localSheetId="9">'29_Annexe8'!#REF!</definedName>
    <definedName name="CaseACocher19" localSheetId="15">'30_Annexe8'!#REF!</definedName>
    <definedName name="CaseACocher19" localSheetId="21">'53_Annexe8'!#REF!</definedName>
    <definedName name="CaseACocher19" localSheetId="27">'54_Annexe8'!#REF!</definedName>
    <definedName name="CaseACocher19" localSheetId="33">'55_Annexe8'!#REF!</definedName>
    <definedName name="CaseACocher2" localSheetId="9">'29_Annexe8'!#REF!</definedName>
    <definedName name="CaseACocher2" localSheetId="15">'30_Annexe8'!#REF!</definedName>
    <definedName name="CaseACocher2" localSheetId="21">'53_Annexe8'!#REF!</definedName>
    <definedName name="CaseACocher2" localSheetId="27">'54_Annexe8'!#REF!</definedName>
    <definedName name="CaseACocher2" localSheetId="33">'55_Annexe8'!#REF!</definedName>
    <definedName name="CaseACocher22" localSheetId="9">'29_Annexe8'!#REF!</definedName>
    <definedName name="CaseACocher22" localSheetId="15">'30_Annexe8'!#REF!</definedName>
    <definedName name="CaseACocher22" localSheetId="21">'53_Annexe8'!#REF!</definedName>
    <definedName name="CaseACocher22" localSheetId="27">'54_Annexe8'!#REF!</definedName>
    <definedName name="CaseACocher22" localSheetId="33">'55_Annexe8'!#REF!</definedName>
    <definedName name="CaseACocher23" localSheetId="9">'29_Annexe8'!#REF!</definedName>
    <definedName name="CaseACocher23" localSheetId="15">'30_Annexe8'!#REF!</definedName>
    <definedName name="CaseACocher23" localSheetId="21">'53_Annexe8'!#REF!</definedName>
    <definedName name="CaseACocher23" localSheetId="27">'54_Annexe8'!#REF!</definedName>
    <definedName name="CaseACocher23" localSheetId="33">'55_Annexe8'!#REF!</definedName>
    <definedName name="CaseACocher24" localSheetId="9">'29_Annexe8'!#REF!</definedName>
    <definedName name="CaseACocher24" localSheetId="15">'30_Annexe8'!#REF!</definedName>
    <definedName name="CaseACocher24" localSheetId="21">'53_Annexe8'!#REF!</definedName>
    <definedName name="CaseACocher24" localSheetId="27">'54_Annexe8'!#REF!</definedName>
    <definedName name="CaseACocher24" localSheetId="33">'55_Annexe8'!#REF!</definedName>
    <definedName name="CaseACocher25" localSheetId="9">'29_Annexe8'!#REF!</definedName>
    <definedName name="CaseACocher25" localSheetId="15">'30_Annexe8'!#REF!</definedName>
    <definedName name="CaseACocher25" localSheetId="21">'53_Annexe8'!#REF!</definedName>
    <definedName name="CaseACocher25" localSheetId="27">'54_Annexe8'!#REF!</definedName>
    <definedName name="CaseACocher25" localSheetId="33">'55_Annexe8'!#REF!</definedName>
    <definedName name="CaseACocher26" localSheetId="9">'29_Annexe8'!#REF!</definedName>
    <definedName name="CaseACocher26" localSheetId="15">'30_Annexe8'!#REF!</definedName>
    <definedName name="CaseACocher26" localSheetId="21">'53_Annexe8'!#REF!</definedName>
    <definedName name="CaseACocher26" localSheetId="27">'54_Annexe8'!#REF!</definedName>
    <definedName name="CaseACocher26" localSheetId="33">'55_Annexe8'!#REF!</definedName>
    <definedName name="CaseACocher27" localSheetId="9">'29_Annexe8'!#REF!</definedName>
    <definedName name="CaseACocher27" localSheetId="15">'30_Annexe8'!#REF!</definedName>
    <definedName name="CaseACocher27" localSheetId="21">'53_Annexe8'!#REF!</definedName>
    <definedName name="CaseACocher27" localSheetId="27">'54_Annexe8'!#REF!</definedName>
    <definedName name="CaseACocher27" localSheetId="33">'55_Annexe8'!#REF!</definedName>
    <definedName name="CaseACocher28" localSheetId="9">'29_Annexe8'!#REF!</definedName>
    <definedName name="CaseACocher28" localSheetId="15">'30_Annexe8'!#REF!</definedName>
    <definedName name="CaseACocher28" localSheetId="21">'53_Annexe8'!#REF!</definedName>
    <definedName name="CaseACocher28" localSheetId="27">'54_Annexe8'!#REF!</definedName>
    <definedName name="CaseACocher28" localSheetId="33">'55_Annexe8'!#REF!</definedName>
    <definedName name="CaseACocher29" localSheetId="9">'29_Annexe8'!#REF!</definedName>
    <definedName name="CaseACocher29" localSheetId="15">'30_Annexe8'!#REF!</definedName>
    <definedName name="CaseACocher29" localSheetId="21">'53_Annexe8'!#REF!</definedName>
    <definedName name="CaseACocher29" localSheetId="27">'54_Annexe8'!#REF!</definedName>
    <definedName name="CaseACocher29" localSheetId="33">'55_Annexe8'!#REF!</definedName>
    <definedName name="CaseACocher3" localSheetId="9">'29_Annexe8'!#REF!</definedName>
    <definedName name="CaseACocher3" localSheetId="15">'30_Annexe8'!#REF!</definedName>
    <definedName name="CaseACocher3" localSheetId="21">'53_Annexe8'!#REF!</definedName>
    <definedName name="CaseACocher3" localSheetId="27">'54_Annexe8'!#REF!</definedName>
    <definedName name="CaseACocher3" localSheetId="33">'55_Annexe8'!#REF!</definedName>
    <definedName name="CaseACocher30" localSheetId="9">'29_Annexe8'!#REF!</definedName>
    <definedName name="CaseACocher30" localSheetId="15">'30_Annexe8'!#REF!</definedName>
    <definedName name="CaseACocher30" localSheetId="21">'53_Annexe8'!#REF!</definedName>
    <definedName name="CaseACocher30" localSheetId="27">'54_Annexe8'!#REF!</definedName>
    <definedName name="CaseACocher30" localSheetId="33">'55_Annexe8'!#REF!</definedName>
    <definedName name="CaseACocher31" localSheetId="9">'29_Annexe8'!#REF!</definedName>
    <definedName name="CaseACocher31" localSheetId="15">'30_Annexe8'!#REF!</definedName>
    <definedName name="CaseACocher31" localSheetId="21">'53_Annexe8'!#REF!</definedName>
    <definedName name="CaseACocher31" localSheetId="27">'54_Annexe8'!#REF!</definedName>
    <definedName name="CaseACocher31" localSheetId="33">'55_Annexe8'!#REF!</definedName>
    <definedName name="CaseACocher33" localSheetId="9">'29_Annexe8'!#REF!</definedName>
    <definedName name="CaseACocher33" localSheetId="15">'30_Annexe8'!#REF!</definedName>
    <definedName name="CaseACocher33" localSheetId="21">'53_Annexe8'!#REF!</definedName>
    <definedName name="CaseACocher33" localSheetId="27">'54_Annexe8'!#REF!</definedName>
    <definedName name="CaseACocher33" localSheetId="33">'55_Annexe8'!#REF!</definedName>
    <definedName name="CaseACocher34" localSheetId="9">'29_Annexe8'!#REF!</definedName>
    <definedName name="CaseACocher34" localSheetId="15">'30_Annexe8'!#REF!</definedName>
    <definedName name="CaseACocher34" localSheetId="21">'53_Annexe8'!#REF!</definedName>
    <definedName name="CaseACocher34" localSheetId="27">'54_Annexe8'!#REF!</definedName>
    <definedName name="CaseACocher34" localSheetId="33">'55_Annexe8'!#REF!</definedName>
    <definedName name="CaseACocher35" localSheetId="9">'29_Annexe8'!#REF!</definedName>
    <definedName name="CaseACocher35" localSheetId="15">'30_Annexe8'!#REF!</definedName>
    <definedName name="CaseACocher35" localSheetId="21">'53_Annexe8'!#REF!</definedName>
    <definedName name="CaseACocher35" localSheetId="27">'54_Annexe8'!#REF!</definedName>
    <definedName name="CaseACocher35" localSheetId="33">'55_Annexe8'!#REF!</definedName>
    <definedName name="CaseACocher36" localSheetId="9">'29_Annexe8'!#REF!</definedName>
    <definedName name="CaseACocher36" localSheetId="15">'30_Annexe8'!#REF!</definedName>
    <definedName name="CaseACocher36" localSheetId="21">'53_Annexe8'!#REF!</definedName>
    <definedName name="CaseACocher36" localSheetId="27">'54_Annexe8'!#REF!</definedName>
    <definedName name="CaseACocher36" localSheetId="33">'55_Annexe8'!#REF!</definedName>
    <definedName name="CaseACocher37" localSheetId="9">'29_Annexe8'!#REF!</definedName>
    <definedName name="CaseACocher37" localSheetId="15">'30_Annexe8'!#REF!</definedName>
    <definedName name="CaseACocher37" localSheetId="21">'53_Annexe8'!#REF!</definedName>
    <definedName name="CaseACocher37" localSheetId="27">'54_Annexe8'!#REF!</definedName>
    <definedName name="CaseACocher37" localSheetId="33">'55_Annexe8'!#REF!</definedName>
    <definedName name="CaseACocher38" localSheetId="9">'29_Annexe8'!#REF!</definedName>
    <definedName name="CaseACocher38" localSheetId="15">'30_Annexe8'!#REF!</definedName>
    <definedName name="CaseACocher38" localSheetId="21">'53_Annexe8'!#REF!</definedName>
    <definedName name="CaseACocher38" localSheetId="27">'54_Annexe8'!#REF!</definedName>
    <definedName name="CaseACocher38" localSheetId="33">'55_Annexe8'!#REF!</definedName>
    <definedName name="CaseACocher4" localSheetId="9">'29_Annexe8'!#REF!</definedName>
    <definedName name="CaseACocher4" localSheetId="15">'30_Annexe8'!#REF!</definedName>
    <definedName name="CaseACocher4" localSheetId="21">'53_Annexe8'!#REF!</definedName>
    <definedName name="CaseACocher4" localSheetId="27">'54_Annexe8'!#REF!</definedName>
    <definedName name="CaseACocher4" localSheetId="33">'55_Annexe8'!#REF!</definedName>
    <definedName name="CaseACocher40" localSheetId="9">'29_Annexe8'!#REF!</definedName>
    <definedName name="CaseACocher40" localSheetId="15">'30_Annexe8'!#REF!</definedName>
    <definedName name="CaseACocher40" localSheetId="21">'53_Annexe8'!#REF!</definedName>
    <definedName name="CaseACocher40" localSheetId="27">'54_Annexe8'!#REF!</definedName>
    <definedName name="CaseACocher40" localSheetId="33">'55_Annexe8'!#REF!</definedName>
    <definedName name="CaseACocher42" localSheetId="9">'29_Annexe8'!#REF!</definedName>
    <definedName name="CaseACocher42" localSheetId="15">'30_Annexe8'!#REF!</definedName>
    <definedName name="CaseACocher42" localSheetId="21">'53_Annexe8'!#REF!</definedName>
    <definedName name="CaseACocher42" localSheetId="27">'54_Annexe8'!#REF!</definedName>
    <definedName name="CaseACocher42" localSheetId="33">'55_Annexe8'!#REF!</definedName>
    <definedName name="CaseACocher43" localSheetId="9">'29_Annexe8'!#REF!</definedName>
    <definedName name="CaseACocher43" localSheetId="15">'30_Annexe8'!#REF!</definedName>
    <definedName name="CaseACocher43" localSheetId="21">'53_Annexe8'!#REF!</definedName>
    <definedName name="CaseACocher43" localSheetId="27">'54_Annexe8'!#REF!</definedName>
    <definedName name="CaseACocher43" localSheetId="33">'55_Annexe8'!#REF!</definedName>
    <definedName name="CaseACocher44" localSheetId="9">'29_Annexe8'!#REF!</definedName>
    <definedName name="CaseACocher44" localSheetId="15">'30_Annexe8'!#REF!</definedName>
    <definedName name="CaseACocher44" localSheetId="21">'53_Annexe8'!#REF!</definedName>
    <definedName name="CaseACocher44" localSheetId="27">'54_Annexe8'!#REF!</definedName>
    <definedName name="CaseACocher44" localSheetId="33">'55_Annexe8'!#REF!</definedName>
    <definedName name="CaseACocher45" localSheetId="9">'29_Annexe8'!#REF!</definedName>
    <definedName name="CaseACocher45" localSheetId="15">'30_Annexe8'!#REF!</definedName>
    <definedName name="CaseACocher45" localSheetId="21">'53_Annexe8'!#REF!</definedName>
    <definedName name="CaseACocher45" localSheetId="27">'54_Annexe8'!#REF!</definedName>
    <definedName name="CaseACocher45" localSheetId="33">'55_Annexe8'!#REF!</definedName>
    <definedName name="CaseACocher46" localSheetId="9">'29_Annexe8'!#REF!</definedName>
    <definedName name="CaseACocher46" localSheetId="15">'30_Annexe8'!#REF!</definedName>
    <definedName name="CaseACocher46" localSheetId="21">'53_Annexe8'!#REF!</definedName>
    <definedName name="CaseACocher46" localSheetId="27">'54_Annexe8'!#REF!</definedName>
    <definedName name="CaseACocher46" localSheetId="33">'55_Annexe8'!#REF!</definedName>
    <definedName name="CaseACocher47" localSheetId="9">'29_Annexe8'!#REF!</definedName>
    <definedName name="CaseACocher47" localSheetId="15">'30_Annexe8'!#REF!</definedName>
    <definedName name="CaseACocher47" localSheetId="21">'53_Annexe8'!#REF!</definedName>
    <definedName name="CaseACocher47" localSheetId="27">'54_Annexe8'!#REF!</definedName>
    <definedName name="CaseACocher47" localSheetId="33">'55_Annexe8'!#REF!</definedName>
    <definedName name="CaseACocher48" localSheetId="9">'29_Annexe8'!#REF!</definedName>
    <definedName name="CaseACocher48" localSheetId="15">'30_Annexe8'!#REF!</definedName>
    <definedName name="CaseACocher48" localSheetId="21">'53_Annexe8'!#REF!</definedName>
    <definedName name="CaseACocher48" localSheetId="27">'54_Annexe8'!#REF!</definedName>
    <definedName name="CaseACocher48" localSheetId="33">'55_Annexe8'!#REF!</definedName>
    <definedName name="CaseACocher49" localSheetId="9">'29_Annexe8'!#REF!</definedName>
    <definedName name="CaseACocher49" localSheetId="15">'30_Annexe8'!#REF!</definedName>
    <definedName name="CaseACocher49" localSheetId="21">'53_Annexe8'!#REF!</definedName>
    <definedName name="CaseACocher49" localSheetId="27">'54_Annexe8'!#REF!</definedName>
    <definedName name="CaseACocher49" localSheetId="33">'55_Annexe8'!#REF!</definedName>
    <definedName name="CaseACocher5" localSheetId="9">'29_Annexe8'!#REF!</definedName>
    <definedName name="CaseACocher5" localSheetId="15">'30_Annexe8'!#REF!</definedName>
    <definedName name="CaseACocher5" localSheetId="21">'53_Annexe8'!#REF!</definedName>
    <definedName name="CaseACocher5" localSheetId="27">'54_Annexe8'!#REF!</definedName>
    <definedName name="CaseACocher5" localSheetId="33">'55_Annexe8'!#REF!</definedName>
    <definedName name="CaseACocher50" localSheetId="9">'29_Annexe8'!#REF!</definedName>
    <definedName name="CaseACocher50" localSheetId="15">'30_Annexe8'!#REF!</definedName>
    <definedName name="CaseACocher50" localSheetId="21">'53_Annexe8'!#REF!</definedName>
    <definedName name="CaseACocher50" localSheetId="27">'54_Annexe8'!#REF!</definedName>
    <definedName name="CaseACocher50" localSheetId="33">'55_Annexe8'!#REF!</definedName>
    <definedName name="CaseACocher51" localSheetId="9">'29_Annexe8'!#REF!</definedName>
    <definedName name="CaseACocher51" localSheetId="15">'30_Annexe8'!#REF!</definedName>
    <definedName name="CaseACocher51" localSheetId="21">'53_Annexe8'!#REF!</definedName>
    <definedName name="CaseACocher51" localSheetId="27">'54_Annexe8'!#REF!</definedName>
    <definedName name="CaseACocher51" localSheetId="33">'55_Annexe8'!#REF!</definedName>
    <definedName name="CaseACocher52" localSheetId="9">'29_Annexe8'!$H$57</definedName>
    <definedName name="CaseACocher52" localSheetId="15">'30_Annexe8'!$H$57</definedName>
    <definedName name="CaseACocher52" localSheetId="21">'53_Annexe8'!$H$57</definedName>
    <definedName name="CaseACocher52" localSheetId="27">'54_Annexe8'!$H$57</definedName>
    <definedName name="CaseACocher52" localSheetId="33">'55_Annexe8'!$H$57</definedName>
    <definedName name="CaseACocher53" localSheetId="9">'29_Annexe8'!$H$58</definedName>
    <definedName name="CaseACocher53" localSheetId="15">'30_Annexe8'!$H$58</definedName>
    <definedName name="CaseACocher53" localSheetId="21">'53_Annexe8'!$H$58</definedName>
    <definedName name="CaseACocher53" localSheetId="27">'54_Annexe8'!$H$58</definedName>
    <definedName name="CaseACocher53" localSheetId="33">'55_Annexe8'!$H$58</definedName>
    <definedName name="CaseACocher54" localSheetId="9">'29_Annexe8'!$H$59</definedName>
    <definedName name="CaseACocher54" localSheetId="15">'30_Annexe8'!$H$59</definedName>
    <definedName name="CaseACocher54" localSheetId="21">'53_Annexe8'!$H$59</definedName>
    <definedName name="CaseACocher54" localSheetId="27">'54_Annexe8'!$H$59</definedName>
    <definedName name="CaseACocher54" localSheetId="33">'55_Annexe8'!$H$59</definedName>
    <definedName name="CaseACocher55" localSheetId="9">'29_Annexe8'!$H$60</definedName>
    <definedName name="CaseACocher55" localSheetId="15">'30_Annexe8'!$H$60</definedName>
    <definedName name="CaseACocher55" localSheetId="21">'53_Annexe8'!$H$60</definedName>
    <definedName name="CaseACocher55" localSheetId="27">'54_Annexe8'!$H$60</definedName>
    <definedName name="CaseACocher55" localSheetId="33">'55_Annexe8'!$H$60</definedName>
    <definedName name="CaseACocher56" localSheetId="9">'29_Annexe8'!#REF!</definedName>
    <definedName name="CaseACocher56" localSheetId="15">'30_Annexe8'!#REF!</definedName>
    <definedName name="CaseACocher56" localSheetId="21">'53_Annexe8'!#REF!</definedName>
    <definedName name="CaseACocher56" localSheetId="27">'54_Annexe8'!#REF!</definedName>
    <definedName name="CaseACocher56" localSheetId="33">'55_Annexe8'!#REF!</definedName>
    <definedName name="CaseACocher57" localSheetId="9">'29_Annexe8'!#REF!</definedName>
    <definedName name="CaseACocher57" localSheetId="15">'30_Annexe8'!#REF!</definedName>
    <definedName name="CaseACocher57" localSheetId="21">'53_Annexe8'!#REF!</definedName>
    <definedName name="CaseACocher57" localSheetId="27">'54_Annexe8'!#REF!</definedName>
    <definedName name="CaseACocher57" localSheetId="33">'55_Annexe8'!#REF!</definedName>
    <definedName name="CaseACocher58" localSheetId="9">'29_Annexe8'!#REF!</definedName>
    <definedName name="CaseACocher58" localSheetId="15">'30_Annexe8'!#REF!</definedName>
    <definedName name="CaseACocher58" localSheetId="21">'53_Annexe8'!#REF!</definedName>
    <definedName name="CaseACocher58" localSheetId="27">'54_Annexe8'!#REF!</definedName>
    <definedName name="CaseACocher58" localSheetId="33">'55_Annexe8'!#REF!</definedName>
    <definedName name="CaseACocher60" localSheetId="9">'29_Annexe8'!#REF!</definedName>
    <definedName name="CaseACocher60" localSheetId="15">'30_Annexe8'!#REF!</definedName>
    <definedName name="CaseACocher60" localSheetId="21">'53_Annexe8'!#REF!</definedName>
    <definedName name="CaseACocher60" localSheetId="27">'54_Annexe8'!#REF!</definedName>
    <definedName name="CaseACocher60" localSheetId="33">'55_Annexe8'!#REF!</definedName>
    <definedName name="CaseACocher61" localSheetId="9">'29_Annexe8'!#REF!</definedName>
    <definedName name="CaseACocher61" localSheetId="15">'30_Annexe8'!#REF!</definedName>
    <definedName name="CaseACocher61" localSheetId="21">'53_Annexe8'!#REF!</definedName>
    <definedName name="CaseACocher61" localSheetId="27">'54_Annexe8'!#REF!</definedName>
    <definedName name="CaseACocher61" localSheetId="33">'55_Annexe8'!#REF!</definedName>
    <definedName name="CaseACocher62" localSheetId="9">'29_Annexe8'!#REF!</definedName>
    <definedName name="CaseACocher62" localSheetId="15">'30_Annexe8'!#REF!</definedName>
    <definedName name="CaseACocher62" localSheetId="21">'53_Annexe8'!#REF!</definedName>
    <definedName name="CaseACocher62" localSheetId="27">'54_Annexe8'!#REF!</definedName>
    <definedName name="CaseACocher62" localSheetId="33">'55_Annexe8'!#REF!</definedName>
    <definedName name="CaseACocher63" localSheetId="9">'29_Annexe8'!#REF!</definedName>
    <definedName name="CaseACocher63" localSheetId="15">'30_Annexe8'!#REF!</definedName>
    <definedName name="CaseACocher63" localSheetId="21">'53_Annexe8'!#REF!</definedName>
    <definedName name="CaseACocher63" localSheetId="27">'54_Annexe8'!#REF!</definedName>
    <definedName name="CaseACocher63" localSheetId="33">'55_Annexe8'!#REF!</definedName>
    <definedName name="CaseACocher65" localSheetId="9">'29_Annexe8'!#REF!</definedName>
    <definedName name="CaseACocher65" localSheetId="15">'30_Annexe8'!#REF!</definedName>
    <definedName name="CaseACocher65" localSheetId="21">'53_Annexe8'!#REF!</definedName>
    <definedName name="CaseACocher65" localSheetId="27">'54_Annexe8'!#REF!</definedName>
    <definedName name="CaseACocher65" localSheetId="33">'55_Annexe8'!#REF!</definedName>
    <definedName name="CaseACocher66" localSheetId="9">'29_Annexe8'!#REF!</definedName>
    <definedName name="CaseACocher66" localSheetId="15">'30_Annexe8'!#REF!</definedName>
    <definedName name="CaseACocher66" localSheetId="21">'53_Annexe8'!#REF!</definedName>
    <definedName name="CaseACocher66" localSheetId="27">'54_Annexe8'!#REF!</definedName>
    <definedName name="CaseACocher66" localSheetId="33">'55_Annexe8'!#REF!</definedName>
    <definedName name="CaseACocher67" localSheetId="9">'29_Annexe8'!#REF!</definedName>
    <definedName name="CaseACocher67" localSheetId="15">'30_Annexe8'!#REF!</definedName>
    <definedName name="CaseACocher67" localSheetId="21">'53_Annexe8'!#REF!</definedName>
    <definedName name="CaseACocher67" localSheetId="27">'54_Annexe8'!#REF!</definedName>
    <definedName name="CaseACocher67" localSheetId="33">'55_Annexe8'!#REF!</definedName>
    <definedName name="CaseACocher69" localSheetId="9">'29_Annexe8'!#REF!</definedName>
    <definedName name="CaseACocher69" localSheetId="15">'30_Annexe8'!#REF!</definedName>
    <definedName name="CaseACocher69" localSheetId="21">'53_Annexe8'!#REF!</definedName>
    <definedName name="CaseACocher69" localSheetId="27">'54_Annexe8'!#REF!</definedName>
    <definedName name="CaseACocher69" localSheetId="33">'55_Annexe8'!#REF!</definedName>
    <definedName name="CaseACocher7" localSheetId="9">'29_Annexe8'!#REF!</definedName>
    <definedName name="CaseACocher7" localSheetId="15">'30_Annexe8'!#REF!</definedName>
    <definedName name="CaseACocher7" localSheetId="21">'53_Annexe8'!#REF!</definedName>
    <definedName name="CaseACocher7" localSheetId="27">'54_Annexe8'!#REF!</definedName>
    <definedName name="CaseACocher7" localSheetId="33">'55_Annexe8'!#REF!</definedName>
    <definedName name="CaseACocher71" localSheetId="9">'29_Annexe8'!#REF!</definedName>
    <definedName name="CaseACocher71" localSheetId="15">'30_Annexe8'!#REF!</definedName>
    <definedName name="CaseACocher71" localSheetId="21">'53_Annexe8'!#REF!</definedName>
    <definedName name="CaseACocher71" localSheetId="27">'54_Annexe8'!#REF!</definedName>
    <definedName name="CaseACocher71" localSheetId="33">'55_Annexe8'!#REF!</definedName>
    <definedName name="CaseACocher73" localSheetId="9">'29_Annexe8'!#REF!</definedName>
    <definedName name="CaseACocher73" localSheetId="15">'30_Annexe8'!#REF!</definedName>
    <definedName name="CaseACocher73" localSheetId="21">'53_Annexe8'!#REF!</definedName>
    <definedName name="CaseACocher73" localSheetId="27">'54_Annexe8'!#REF!</definedName>
    <definedName name="CaseACocher73" localSheetId="33">'55_Annexe8'!#REF!</definedName>
    <definedName name="CaseACocher75" localSheetId="9">'29_Annexe8'!#REF!</definedName>
    <definedName name="CaseACocher75" localSheetId="15">'30_Annexe8'!#REF!</definedName>
    <definedName name="CaseACocher75" localSheetId="21">'53_Annexe8'!#REF!</definedName>
    <definedName name="CaseACocher75" localSheetId="27">'54_Annexe8'!#REF!</definedName>
    <definedName name="CaseACocher75" localSheetId="33">'55_Annexe8'!#REF!</definedName>
    <definedName name="CaseACocher77" localSheetId="9">'29_Annexe8'!#REF!</definedName>
    <definedName name="CaseACocher77" localSheetId="15">'30_Annexe8'!#REF!</definedName>
    <definedName name="CaseACocher77" localSheetId="21">'53_Annexe8'!#REF!</definedName>
    <definedName name="CaseACocher77" localSheetId="27">'54_Annexe8'!#REF!</definedName>
    <definedName name="CaseACocher77" localSheetId="33">'55_Annexe8'!#REF!</definedName>
    <definedName name="CaseACocher8" localSheetId="9">'29_Annexe8'!#REF!</definedName>
    <definedName name="CaseACocher8" localSheetId="15">'30_Annexe8'!#REF!</definedName>
    <definedName name="CaseACocher8" localSheetId="21">'53_Annexe8'!#REF!</definedName>
    <definedName name="CaseACocher8" localSheetId="27">'54_Annexe8'!#REF!</definedName>
    <definedName name="CaseACocher8" localSheetId="33">'55_Annexe8'!#REF!</definedName>
    <definedName name="CaseACocher80" localSheetId="9">'29_Annexe8'!#REF!</definedName>
    <definedName name="CaseACocher80" localSheetId="15">'30_Annexe8'!#REF!</definedName>
    <definedName name="CaseACocher80" localSheetId="21">'53_Annexe8'!#REF!</definedName>
    <definedName name="CaseACocher80" localSheetId="27">'54_Annexe8'!#REF!</definedName>
    <definedName name="CaseACocher80" localSheetId="33">'55_Annexe8'!#REF!</definedName>
    <definedName name="CaseACocher81" localSheetId="9">'29_Annexe8'!#REF!</definedName>
    <definedName name="CaseACocher81" localSheetId="15">'30_Annexe8'!#REF!</definedName>
    <definedName name="CaseACocher81" localSheetId="21">'53_Annexe8'!#REF!</definedName>
    <definedName name="CaseACocher81" localSheetId="27">'54_Annexe8'!#REF!</definedName>
    <definedName name="CaseACocher81" localSheetId="33">'55_Annexe8'!#REF!</definedName>
    <definedName name="CaseACocher82" localSheetId="9">'29_Annexe8'!#REF!</definedName>
    <definedName name="CaseACocher82" localSheetId="15">'30_Annexe8'!#REF!</definedName>
    <definedName name="CaseACocher82" localSheetId="21">'53_Annexe8'!#REF!</definedName>
    <definedName name="CaseACocher82" localSheetId="27">'54_Annexe8'!#REF!</definedName>
    <definedName name="CaseACocher82" localSheetId="33">'55_Annexe8'!#REF!</definedName>
    <definedName name="CaseACocher83" localSheetId="9">'29_Annexe8'!#REF!</definedName>
    <definedName name="CaseACocher83" localSheetId="15">'30_Annexe8'!#REF!</definedName>
    <definedName name="CaseACocher83" localSheetId="21">'53_Annexe8'!#REF!</definedName>
    <definedName name="CaseACocher83" localSheetId="27">'54_Annexe8'!#REF!</definedName>
    <definedName name="CaseACocher83" localSheetId="33">'55_Annexe8'!#REF!</definedName>
    <definedName name="CaseACocher84" localSheetId="9">'29_Annexe8'!#REF!</definedName>
    <definedName name="CaseACocher84" localSheetId="15">'30_Annexe8'!#REF!</definedName>
    <definedName name="CaseACocher84" localSheetId="21">'53_Annexe8'!#REF!</definedName>
    <definedName name="CaseACocher84" localSheetId="27">'54_Annexe8'!#REF!</definedName>
    <definedName name="CaseACocher84" localSheetId="33">'55_Annexe8'!#REF!</definedName>
    <definedName name="CaseACocher85" localSheetId="9">'29_Annexe8'!#REF!</definedName>
    <definedName name="CaseACocher85" localSheetId="15">'30_Annexe8'!#REF!</definedName>
    <definedName name="CaseACocher85" localSheetId="21">'53_Annexe8'!#REF!</definedName>
    <definedName name="CaseACocher85" localSheetId="27">'54_Annexe8'!#REF!</definedName>
    <definedName name="CaseACocher85" localSheetId="33">'55_Annexe8'!#REF!</definedName>
    <definedName name="CaseACocher86" localSheetId="9">'29_Annexe8'!#REF!</definedName>
    <definedName name="CaseACocher86" localSheetId="15">'30_Annexe8'!#REF!</definedName>
    <definedName name="CaseACocher86" localSheetId="21">'53_Annexe8'!#REF!</definedName>
    <definedName name="CaseACocher86" localSheetId="27">'54_Annexe8'!#REF!</definedName>
    <definedName name="CaseACocher86" localSheetId="33">'55_Annexe8'!#REF!</definedName>
    <definedName name="CaseACocher87" localSheetId="9">'29_Annexe8'!#REF!</definedName>
    <definedName name="CaseACocher87" localSheetId="15">'30_Annexe8'!#REF!</definedName>
    <definedName name="CaseACocher87" localSheetId="21">'53_Annexe8'!#REF!</definedName>
    <definedName name="CaseACocher87" localSheetId="27">'54_Annexe8'!#REF!</definedName>
    <definedName name="CaseACocher87" localSheetId="33">'55_Annexe8'!#REF!</definedName>
    <definedName name="CaseACocher88" localSheetId="9">'29_Annexe8'!#REF!</definedName>
    <definedName name="CaseACocher88" localSheetId="15">'30_Annexe8'!#REF!</definedName>
    <definedName name="CaseACocher88" localSheetId="21">'53_Annexe8'!#REF!</definedName>
    <definedName name="CaseACocher88" localSheetId="27">'54_Annexe8'!#REF!</definedName>
    <definedName name="CaseACocher88" localSheetId="33">'55_Annexe8'!#REF!</definedName>
    <definedName name="CaseACocher9" localSheetId="9">'29_Annexe8'!#REF!</definedName>
    <definedName name="CaseACocher9" localSheetId="15">'30_Annexe8'!#REF!</definedName>
    <definedName name="CaseACocher9" localSheetId="21">'53_Annexe8'!#REF!</definedName>
    <definedName name="CaseACocher9" localSheetId="27">'54_Annexe8'!#REF!</definedName>
    <definedName name="CaseACocher9" localSheetId="33">'55_Annexe8'!#REF!</definedName>
    <definedName name="CaseACocher90" localSheetId="9">'29_Annexe8'!#REF!</definedName>
    <definedName name="CaseACocher90" localSheetId="15">'30_Annexe8'!#REF!</definedName>
    <definedName name="CaseACocher90" localSheetId="21">'53_Annexe8'!#REF!</definedName>
    <definedName name="CaseACocher90" localSheetId="27">'54_Annexe8'!#REF!</definedName>
    <definedName name="CaseACocher90" localSheetId="33">'55_Annexe8'!#REF!</definedName>
    <definedName name="CaseACocher92" localSheetId="9">'29_Annexe8'!#REF!</definedName>
    <definedName name="CaseACocher92" localSheetId="15">'30_Annexe8'!#REF!</definedName>
    <definedName name="CaseACocher92" localSheetId="21">'53_Annexe8'!#REF!</definedName>
    <definedName name="CaseACocher92" localSheetId="27">'54_Annexe8'!#REF!</definedName>
    <definedName name="CaseACocher92" localSheetId="33">'55_Annexe8'!#REF!</definedName>
    <definedName name="CaseACocher97" localSheetId="9">'29_Annexe8'!#REF!</definedName>
    <definedName name="CaseACocher97" localSheetId="15">'30_Annexe8'!#REF!</definedName>
    <definedName name="CaseACocher97" localSheetId="21">'53_Annexe8'!#REF!</definedName>
    <definedName name="CaseACocher97" localSheetId="27">'54_Annexe8'!#REF!</definedName>
    <definedName name="CaseACocher97" localSheetId="33">'55_Annexe8'!#REF!</definedName>
    <definedName name="CaseACocher98" localSheetId="9">'29_Annexe8'!#REF!</definedName>
    <definedName name="CaseACocher98" localSheetId="15">'30_Annexe8'!#REF!</definedName>
    <definedName name="CaseACocher98" localSheetId="21">'53_Annexe8'!#REF!</definedName>
    <definedName name="CaseACocher98" localSheetId="27">'54_Annexe8'!#REF!</definedName>
    <definedName name="CaseACocher98" localSheetId="33">'55_Annexe8'!#REF!</definedName>
    <definedName name="CaseACocher99" localSheetId="9">'29_Annexe8'!#REF!</definedName>
    <definedName name="CaseACocher99" localSheetId="15">'30_Annexe8'!#REF!</definedName>
    <definedName name="CaseACocher99" localSheetId="21">'53_Annexe8'!#REF!</definedName>
    <definedName name="CaseACocher99" localSheetId="27">'54_Annexe8'!#REF!</definedName>
    <definedName name="CaseACocher99" localSheetId="33">'55_Annexe8'!#REF!</definedName>
    <definedName name="Class_corrosion" localSheetId="3">[4]Listes!#REF!</definedName>
    <definedName name="Class_corrosion">[4]Listes!#REF!</definedName>
    <definedName name="Class_embase1" localSheetId="3">[4]Listes!#REF!</definedName>
    <definedName name="Class_embase1">[4]Listes!#REF!</definedName>
    <definedName name="Class_embase2" localSheetId="3">[4]Listes!#REF!</definedName>
    <definedName name="Class_embase2">[4]Listes!#REF!</definedName>
    <definedName name="Class_massif" localSheetId="3">[4]Listes!#REF!</definedName>
    <definedName name="Class_massif">[4]Listes!#REF!</definedName>
    <definedName name="Classification" localSheetId="5">[3]Listes!$I$2:$I$19</definedName>
    <definedName name="Classification" localSheetId="6">[3]Listes!$I$2:$I$19</definedName>
    <definedName name="Classification" localSheetId="9">[3]Listes!$I$2:$I$19</definedName>
    <definedName name="Classification" localSheetId="11">[3]Listes!$I$2:$I$19</definedName>
    <definedName name="Classification" localSheetId="12">[3]Listes!$I$2:$I$19</definedName>
    <definedName name="Classification" localSheetId="15">[3]Listes!$I$2:$I$19</definedName>
    <definedName name="Classification" localSheetId="17">[3]Listes!$I$2:$I$19</definedName>
    <definedName name="Classification" localSheetId="18">[3]Listes!$I$2:$I$19</definedName>
    <definedName name="Classification" localSheetId="21">[3]Listes!$I$2:$I$19</definedName>
    <definedName name="Classification" localSheetId="23">[3]Listes!$I$2:$I$19</definedName>
    <definedName name="Classification" localSheetId="24">[3]Listes!$I$2:$I$19</definedName>
    <definedName name="Classification" localSheetId="27">[3]Listes!$I$2:$I$19</definedName>
    <definedName name="Classification" localSheetId="29">[3]Listes!$I$2:$I$19</definedName>
    <definedName name="Classification" localSheetId="30">[3]Listes!$I$2:$I$19</definedName>
    <definedName name="Classification" localSheetId="33">[3]Listes!$I$2:$I$19</definedName>
    <definedName name="Classification" localSheetId="2">[3]Listes!$I$2:$I$19</definedName>
    <definedName name="Classification">[4]Listes!$I$2:$I$23</definedName>
    <definedName name="DON" localSheetId="3">#REF!</definedName>
    <definedName name="DON" localSheetId="0">#REF!</definedName>
    <definedName name="DON">#REF!</definedName>
    <definedName name="Données_Localisation_Type_Prefixe_R1Cm3_R1Cm2" localSheetId="5">LocalisationTypePrefixe([3]Photos!#REF!,[3]Photos!#REF!)</definedName>
    <definedName name="Données_Localisation_Type_Prefixe_R1Cm3_R1Cm2" localSheetId="6">LocalisationTypePrefixe([3]Photos!#REF!,[3]Photos!#REF!)</definedName>
    <definedName name="Données_Localisation_Type_Prefixe_R1Cm3_R1Cm2" localSheetId="4">LocalisationTypePrefixe([4]Photos!XFC1,[4]Photos!XFD1)</definedName>
    <definedName name="Données_Localisation_Type_Prefixe_R1Cm3_R1Cm2" localSheetId="7">LocalisationTypePrefixe([4]Photos!XFC1,[4]Photos!XFD1)</definedName>
    <definedName name="Données_Localisation_Type_Prefixe_R1Cm3_R1Cm2" localSheetId="8">LocalisationTypePrefixe([4]Photos!XFC1,[4]Photos!XFD1)</definedName>
    <definedName name="Données_Localisation_Type_Prefixe_R1Cm3_R1Cm2" localSheetId="9">LocalisationTypePrefixe([3]Photos!#REF!)</definedName>
    <definedName name="Données_Localisation_Type_Prefixe_R1Cm3_R1Cm2" localSheetId="11">LocalisationTypePrefixe([3]Photos!#REF!,[3]Photos!#REF!)</definedName>
    <definedName name="Données_Localisation_Type_Prefixe_R1Cm3_R1Cm2" localSheetId="12">LocalisationTypePrefixe([3]Photos!#REF!,[3]Photos!#REF!)</definedName>
    <definedName name="Données_Localisation_Type_Prefixe_R1Cm3_R1Cm2" localSheetId="10">LocalisationTypePrefixe([4]Photos!XFC1,[4]Photos!XFD1)</definedName>
    <definedName name="Données_Localisation_Type_Prefixe_R1Cm3_R1Cm2" localSheetId="13">LocalisationTypePrefixe([4]Photos!XFC1,[4]Photos!XFD1)</definedName>
    <definedName name="Données_Localisation_Type_Prefixe_R1Cm3_R1Cm2" localSheetId="14">LocalisationTypePrefixe([4]Photos!XFC1,[4]Photos!XFD1)</definedName>
    <definedName name="Données_Localisation_Type_Prefixe_R1Cm3_R1Cm2" localSheetId="15">LocalisationTypePrefixe([3]Photos!#REF!)</definedName>
    <definedName name="Données_Localisation_Type_Prefixe_R1Cm3_R1Cm2" localSheetId="17">LocalisationTypePrefixe([3]Photos!#REF!,[3]Photos!#REF!)</definedName>
    <definedName name="Données_Localisation_Type_Prefixe_R1Cm3_R1Cm2" localSheetId="18">LocalisationTypePrefixe([3]Photos!#REF!,[3]Photos!#REF!)</definedName>
    <definedName name="Données_Localisation_Type_Prefixe_R1Cm3_R1Cm2" localSheetId="16">LocalisationTypePrefixe([4]Photos!XFC1,[4]Photos!XFD1)</definedName>
    <definedName name="Données_Localisation_Type_Prefixe_R1Cm3_R1Cm2" localSheetId="19">LocalisationTypePrefixe([4]Photos!XFC1,[4]Photos!XFD1)</definedName>
    <definedName name="Données_Localisation_Type_Prefixe_R1Cm3_R1Cm2" localSheetId="20">LocalisationTypePrefixe([4]Photos!XFC1,[4]Photos!XFD1)</definedName>
    <definedName name="Données_Localisation_Type_Prefixe_R1Cm3_R1Cm2" localSheetId="21">LocalisationTypePrefixe([3]Photos!#REF!)</definedName>
    <definedName name="Données_Localisation_Type_Prefixe_R1Cm3_R1Cm2" localSheetId="23">LocalisationTypePrefixe([3]Photos!#REF!,[3]Photos!#REF!)</definedName>
    <definedName name="Données_Localisation_Type_Prefixe_R1Cm3_R1Cm2" localSheetId="24">LocalisationTypePrefixe([3]Photos!#REF!,[3]Photos!#REF!)</definedName>
    <definedName name="Données_Localisation_Type_Prefixe_R1Cm3_R1Cm2" localSheetId="22">LocalisationTypePrefixe([4]Photos!XFC1,[4]Photos!XFD1)</definedName>
    <definedName name="Données_Localisation_Type_Prefixe_R1Cm3_R1Cm2" localSheetId="25">LocalisationTypePrefixe([4]Photos!XFC1,[4]Photos!XFD1)</definedName>
    <definedName name="Données_Localisation_Type_Prefixe_R1Cm3_R1Cm2" localSheetId="26">LocalisationTypePrefixe([4]Photos!XFC1,[4]Photos!XFD1)</definedName>
    <definedName name="Données_Localisation_Type_Prefixe_R1Cm3_R1Cm2" localSheetId="27">LocalisationTypePrefixe([3]Photos!#REF!)</definedName>
    <definedName name="Données_Localisation_Type_Prefixe_R1Cm3_R1Cm2" localSheetId="29">LocalisationTypePrefixe([3]Photos!#REF!,[3]Photos!#REF!)</definedName>
    <definedName name="Données_Localisation_Type_Prefixe_R1Cm3_R1Cm2" localSheetId="30">LocalisationTypePrefixe([3]Photos!#REF!,[3]Photos!#REF!)</definedName>
    <definedName name="Données_Localisation_Type_Prefixe_R1Cm3_R1Cm2" localSheetId="28">LocalisationTypePrefixe([4]Photos!XFC1,[4]Photos!XFD1)</definedName>
    <definedName name="Données_Localisation_Type_Prefixe_R1Cm3_R1Cm2" localSheetId="31">LocalisationTypePrefixe([4]Photos!XFC1,[4]Photos!XFD1)</definedName>
    <definedName name="Données_Localisation_Type_Prefixe_R1Cm3_R1Cm2" localSheetId="32">LocalisationTypePrefixe([4]Photos!XFC1,[4]Photos!XFD1)</definedName>
    <definedName name="Données_Localisation_Type_Prefixe_R1Cm3_R1Cm2" localSheetId="33">LocalisationTypePrefixe([3]Photos!#REF!)</definedName>
    <definedName name="Données_Localisation_Type_Prefixe_R1Cm3_R1Cm2" localSheetId="1">LocalisationTypePrefixe([4]Photos!XFC1,[4]Photos!XFD1)</definedName>
    <definedName name="Données_Localisation_Type_Prefixe_R1Cm3_R1Cm2" localSheetId="2">LocalisationTypePrefixe([3]Photos!#REF!,[3]Photos!#REF!)</definedName>
    <definedName name="Données_Localisation_Type_Prefixe_R1Cm3_R1Cm2" localSheetId="3">LocalisationTypePrefixe([4]Photos!XFC1,[4]Photos!XFD1)</definedName>
    <definedName name="Données_Localisation_Type_Prefixe_R1Cm3_R1Cm2">LocalisationTypePrefixe([4]Photos!XFC1,[4]Photos!XFD1)</definedName>
    <definedName name="Données_Localisation_Type_R1C2" localSheetId="5">LocalisationType([3]Photos!#REF!)</definedName>
    <definedName name="Données_Localisation_Type_R1C2" localSheetId="6">LocalisationType([3]Photos!#REF!)</definedName>
    <definedName name="Données_Localisation_Type_R1C2" localSheetId="4">LocalisationType([4]Photos!XFD1)</definedName>
    <definedName name="Données_Localisation_Type_R1C2" localSheetId="7">LocalisationType([4]Photos!XFD1)</definedName>
    <definedName name="Données_Localisation_Type_R1C2" localSheetId="8">LocalisationType([4]Photos!XFD1)</definedName>
    <definedName name="Données_Localisation_Type_R1C2" localSheetId="9">LocalisationType([3]Photos!#REF!)</definedName>
    <definedName name="Données_Localisation_Type_R1C2" localSheetId="11">LocalisationType([3]Photos!#REF!)</definedName>
    <definedName name="Données_Localisation_Type_R1C2" localSheetId="12">LocalisationType([3]Photos!#REF!)</definedName>
    <definedName name="Données_Localisation_Type_R1C2" localSheetId="10">LocalisationType([4]Photos!XFD1)</definedName>
    <definedName name="Données_Localisation_Type_R1C2" localSheetId="13">LocalisationType([4]Photos!XFD1)</definedName>
    <definedName name="Données_Localisation_Type_R1C2" localSheetId="14">LocalisationType([4]Photos!XFD1)</definedName>
    <definedName name="Données_Localisation_Type_R1C2" localSheetId="15">LocalisationType([3]Photos!#REF!)</definedName>
    <definedName name="Données_Localisation_Type_R1C2" localSheetId="17">LocalisationType([3]Photos!#REF!)</definedName>
    <definedName name="Données_Localisation_Type_R1C2" localSheetId="18">LocalisationType([3]Photos!#REF!)</definedName>
    <definedName name="Données_Localisation_Type_R1C2" localSheetId="16">LocalisationType([4]Photos!XFD1)</definedName>
    <definedName name="Données_Localisation_Type_R1C2" localSheetId="19">LocalisationType([4]Photos!XFD1)</definedName>
    <definedName name="Données_Localisation_Type_R1C2" localSheetId="20">LocalisationType([4]Photos!XFD1)</definedName>
    <definedName name="Données_Localisation_Type_R1C2" localSheetId="21">LocalisationType([3]Photos!#REF!)</definedName>
    <definedName name="Données_Localisation_Type_R1C2" localSheetId="23">LocalisationType([3]Photos!#REF!)</definedName>
    <definedName name="Données_Localisation_Type_R1C2" localSheetId="24">LocalisationType([3]Photos!#REF!)</definedName>
    <definedName name="Données_Localisation_Type_R1C2" localSheetId="22">LocalisationType([4]Photos!XFD1)</definedName>
    <definedName name="Données_Localisation_Type_R1C2" localSheetId="25">LocalisationType([4]Photos!XFD1)</definedName>
    <definedName name="Données_Localisation_Type_R1C2" localSheetId="26">LocalisationType([4]Photos!XFD1)</definedName>
    <definedName name="Données_Localisation_Type_R1C2" localSheetId="27">LocalisationType([3]Photos!#REF!)</definedName>
    <definedName name="Données_Localisation_Type_R1C2" localSheetId="29">LocalisationType([3]Photos!#REF!)</definedName>
    <definedName name="Données_Localisation_Type_R1C2" localSheetId="30">LocalisationType([3]Photos!#REF!)</definedName>
    <definedName name="Données_Localisation_Type_R1C2" localSheetId="28">LocalisationType([4]Photos!XFD1)</definedName>
    <definedName name="Données_Localisation_Type_R1C2" localSheetId="31">LocalisationType([4]Photos!XFD1)</definedName>
    <definedName name="Données_Localisation_Type_R1C2" localSheetId="32">LocalisationType([4]Photos!XFD1)</definedName>
    <definedName name="Données_Localisation_Type_R1C2" localSheetId="33">LocalisationType([3]Photos!#REF!)</definedName>
    <definedName name="Données_Localisation_Type_R1C2" localSheetId="1">LocalisationType([4]Photos!XFD1)</definedName>
    <definedName name="Données_Localisation_Type_R1C2" localSheetId="2">LocalisationType([3]Photos!#REF!)</definedName>
    <definedName name="Données_Localisation_Type_R1C2" localSheetId="3">LocalisationType([4]Photos!XFD1)</definedName>
    <definedName name="Données_Localisation_Type_R1C2">LocalisationType([4]Photos!XFD1)</definedName>
    <definedName name="Données_Type_Desordre_R1C3" localSheetId="5">TypeDesordre([3]Photos!#REF!)</definedName>
    <definedName name="Données_Type_Desordre_R1C3" localSheetId="6">TypeDesordre([3]Photos!#REF!)</definedName>
    <definedName name="Données_Type_Desordre_R1C3" localSheetId="4">TypeDesordre([4]Photos!XFB1)</definedName>
    <definedName name="Données_Type_Desordre_R1C3" localSheetId="7">TypeDesordre([4]Photos!XFB1)</definedName>
    <definedName name="Données_Type_Desordre_R1C3" localSheetId="8">TypeDesordre([4]Photos!XFB1)</definedName>
    <definedName name="Données_Type_Desordre_R1C3" localSheetId="9">TypeDesordre([3]Photos!#REF!)</definedName>
    <definedName name="Données_Type_Desordre_R1C3" localSheetId="11">TypeDesordre([3]Photos!#REF!)</definedName>
    <definedName name="Données_Type_Desordre_R1C3" localSheetId="12">TypeDesordre([3]Photos!#REF!)</definedName>
    <definedName name="Données_Type_Desordre_R1C3" localSheetId="10">TypeDesordre([4]Photos!XFB1)</definedName>
    <definedName name="Données_Type_Desordre_R1C3" localSheetId="13">TypeDesordre([4]Photos!XFB1)</definedName>
    <definedName name="Données_Type_Desordre_R1C3" localSheetId="14">TypeDesordre([4]Photos!XFB1)</definedName>
    <definedName name="Données_Type_Desordre_R1C3" localSheetId="15">TypeDesordre([3]Photos!#REF!)</definedName>
    <definedName name="Données_Type_Desordre_R1C3" localSheetId="17">TypeDesordre([3]Photos!#REF!)</definedName>
    <definedName name="Données_Type_Desordre_R1C3" localSheetId="18">TypeDesordre([3]Photos!#REF!)</definedName>
    <definedName name="Données_Type_Desordre_R1C3" localSheetId="16">TypeDesordre([4]Photos!XFB1)</definedName>
    <definedName name="Données_Type_Desordre_R1C3" localSheetId="19">TypeDesordre([4]Photos!XFB1)</definedName>
    <definedName name="Données_Type_Desordre_R1C3" localSheetId="20">TypeDesordre([4]Photos!XFB1)</definedName>
    <definedName name="Données_Type_Desordre_R1C3" localSheetId="21">TypeDesordre([3]Photos!#REF!)</definedName>
    <definedName name="Données_Type_Desordre_R1C3" localSheetId="23">TypeDesordre([3]Photos!#REF!)</definedName>
    <definedName name="Données_Type_Desordre_R1C3" localSheetId="24">TypeDesordre([3]Photos!#REF!)</definedName>
    <definedName name="Données_Type_Desordre_R1C3" localSheetId="22">TypeDesordre([4]Photos!XFB1)</definedName>
    <definedName name="Données_Type_Desordre_R1C3" localSheetId="25">TypeDesordre([4]Photos!XFB1)</definedName>
    <definedName name="Données_Type_Desordre_R1C3" localSheetId="26">TypeDesordre([4]Photos!XFB1)</definedName>
    <definedName name="Données_Type_Desordre_R1C3" localSheetId="27">TypeDesordre([3]Photos!#REF!)</definedName>
    <definedName name="Données_Type_Desordre_R1C3" localSheetId="29">TypeDesordre([3]Photos!#REF!)</definedName>
    <definedName name="Données_Type_Desordre_R1C3" localSheetId="30">TypeDesordre([3]Photos!#REF!)</definedName>
    <definedName name="Données_Type_Desordre_R1C3" localSheetId="28">TypeDesordre([4]Photos!XFB1)</definedName>
    <definedName name="Données_Type_Desordre_R1C3" localSheetId="31">TypeDesordre([4]Photos!XFB1)</definedName>
    <definedName name="Données_Type_Desordre_R1C3" localSheetId="32">TypeDesordre([4]Photos!XFB1)</definedName>
    <definedName name="Données_Type_Desordre_R1C3" localSheetId="33">TypeDesordre([3]Photos!#REF!)</definedName>
    <definedName name="Données_Type_Desordre_R1C3" localSheetId="1">TypeDesordre([4]Photos!XFB1)</definedName>
    <definedName name="Données_Type_Desordre_R1C3" localSheetId="2">TypeDesordre([3]Photos!#REF!)</definedName>
    <definedName name="Données_Type_Desordre_R1C3" localSheetId="3">TypeDesordre([4]Photos!XFB1)</definedName>
    <definedName name="Données_Type_Desordre_R1C3">TypeDesordre([4]Photos!XFB1)</definedName>
    <definedName name="Elément" localSheetId="5">[3]Listes!$G$2:$G$17</definedName>
    <definedName name="Elément" localSheetId="6">[3]Listes!$G$2:$G$17</definedName>
    <definedName name="Elément" localSheetId="9">[3]Listes!$G$2:$G$17</definedName>
    <definedName name="Elément" localSheetId="11">[3]Listes!$G$2:$G$17</definedName>
    <definedName name="Elément" localSheetId="12">[3]Listes!$G$2:$G$17</definedName>
    <definedName name="Elément" localSheetId="15">[3]Listes!$G$2:$G$17</definedName>
    <definedName name="Elément" localSheetId="17">[3]Listes!$G$2:$G$17</definedName>
    <definedName name="Elément" localSheetId="18">[3]Listes!$G$2:$G$17</definedName>
    <definedName name="Elément" localSheetId="21">[3]Listes!$G$2:$G$17</definedName>
    <definedName name="Elément" localSheetId="23">[3]Listes!$G$2:$G$17</definedName>
    <definedName name="Elément" localSheetId="24">[3]Listes!$G$2:$G$17</definedName>
    <definedName name="Elément" localSheetId="27">[3]Listes!$G$2:$G$17</definedName>
    <definedName name="Elément" localSheetId="29">[3]Listes!$G$2:$G$17</definedName>
    <definedName name="Elément" localSheetId="30">[3]Listes!$G$2:$G$17</definedName>
    <definedName name="Elément" localSheetId="33">[3]Listes!$G$2:$G$17</definedName>
    <definedName name="Elément" localSheetId="2">[3]Listes!$G$2:$G$17</definedName>
    <definedName name="Elément">[4]Listes!$G$2:$G$21</definedName>
    <definedName name="Etat_MALT" localSheetId="3">[4]Listes!#REF!</definedName>
    <definedName name="Etat_MALT">[4]Listes!#REF!</definedName>
    <definedName name="fonction_pyl">[5]nomenclature!$G$20:$G$23</definedName>
    <definedName name="FOND" localSheetId="3">#REF!</definedName>
    <definedName name="FOND" localSheetId="0">#REF!</definedName>
    <definedName name="FOND">#REF!</definedName>
    <definedName name="géométrie">[5]nomenclature!$L$35:$L$36</definedName>
    <definedName name="Géométrie_Support" localSheetId="5">[3]Listes!$A$45:$A$48</definedName>
    <definedName name="Géométrie_Support" localSheetId="6">[3]Listes!$A$45:$A$48</definedName>
    <definedName name="Géométrie_Support" localSheetId="9">[3]Listes!$A$45:$A$48</definedName>
    <definedName name="Géométrie_Support" localSheetId="11">[3]Listes!$A$45:$A$48</definedName>
    <definedName name="Géométrie_Support" localSheetId="12">[3]Listes!$A$45:$A$48</definedName>
    <definedName name="Géométrie_Support" localSheetId="15">[3]Listes!$A$45:$A$48</definedName>
    <definedName name="Géométrie_Support" localSheetId="17">[3]Listes!$A$45:$A$48</definedName>
    <definedName name="Géométrie_Support" localSheetId="18">[3]Listes!$A$45:$A$48</definedName>
    <definedName name="Géométrie_Support" localSheetId="21">[3]Listes!$A$45:$A$48</definedName>
    <definedName name="Géométrie_Support" localSheetId="23">[3]Listes!$A$45:$A$48</definedName>
    <definedName name="Géométrie_Support" localSheetId="24">[3]Listes!$A$45:$A$48</definedName>
    <definedName name="Géométrie_Support" localSheetId="27">[3]Listes!$A$45:$A$48</definedName>
    <definedName name="Géométrie_Support" localSheetId="29">[3]Listes!$A$45:$A$48</definedName>
    <definedName name="Géométrie_Support" localSheetId="30">[3]Listes!$A$45:$A$48</definedName>
    <definedName name="Géométrie_Support" localSheetId="33">[3]Listes!$A$45:$A$48</definedName>
    <definedName name="Géométrie_Support" localSheetId="2">[3]Listes!$A$45:$A$48</definedName>
    <definedName name="Implantation" localSheetId="5">[3]Listes!$G$30:$G$61</definedName>
    <definedName name="Implantation" localSheetId="6">[3]Listes!$G$30:$G$61</definedName>
    <definedName name="Implantation" localSheetId="9">[3]Listes!$G$30:$G$61</definedName>
    <definedName name="Implantation" localSheetId="11">[3]Listes!$G$30:$G$61</definedName>
    <definedName name="Implantation" localSheetId="12">[3]Listes!$G$30:$G$61</definedName>
    <definedName name="Implantation" localSheetId="15">[3]Listes!$G$30:$G$61</definedName>
    <definedName name="Implantation" localSheetId="17">[3]Listes!$G$30:$G$61</definedName>
    <definedName name="Implantation" localSheetId="18">[3]Listes!$G$30:$G$61</definedName>
    <definedName name="Implantation" localSheetId="21">[3]Listes!$G$30:$G$61</definedName>
    <definedName name="Implantation" localSheetId="23">[3]Listes!$G$30:$G$61</definedName>
    <definedName name="Implantation" localSheetId="24">[3]Listes!$G$30:$G$61</definedName>
    <definedName name="Implantation" localSheetId="27">[3]Listes!$G$30:$G$61</definedName>
    <definedName name="Implantation" localSheetId="29">[3]Listes!$G$30:$G$61</definedName>
    <definedName name="Implantation" localSheetId="30">[3]Listes!$G$30:$G$61</definedName>
    <definedName name="Implantation" localSheetId="33">[3]Listes!$G$30:$G$61</definedName>
    <definedName name="Implantation" localSheetId="2">[3]Listes!$G$30:$G$61</definedName>
    <definedName name="Implantation" localSheetId="3">[4]Listes!#REF!</definedName>
    <definedName name="Implantation">[4]Listes!#REF!</definedName>
    <definedName name="_xlnm.Print_Titles" localSheetId="9">'29_Annexe8'!$2:$5</definedName>
    <definedName name="_xlnm.Print_Titles" localSheetId="15">'30_Annexe8'!$2:$5</definedName>
    <definedName name="_xlnm.Print_Titles" localSheetId="21">'53_Annexe8'!$2:$5</definedName>
    <definedName name="_xlnm.Print_Titles" localSheetId="27">'54_Annexe8'!$2:$5</definedName>
    <definedName name="_xlnm.Print_Titles" localSheetId="33">'55_Annexe8'!$2:$5</definedName>
    <definedName name="_xlnm.Print_Titles" localSheetId="1">Annexe10!$1:$10</definedName>
    <definedName name="_xlnm.Print_Titles" localSheetId="2">Métrés!#REF!</definedName>
    <definedName name="_xlnm.Print_Titles" localSheetId="3">'Métrés-Pieds'!$1:$3</definedName>
    <definedName name="Infos_générales" localSheetId="5">[3]Listes!$C$2:$C$20</definedName>
    <definedName name="Infos_générales" localSheetId="6">[3]Listes!$C$2:$C$20</definedName>
    <definedName name="Infos_générales" localSheetId="9">[3]Listes!$C$2:$C$20</definedName>
    <definedName name="Infos_générales" localSheetId="11">[3]Listes!$C$2:$C$20</definedName>
    <definedName name="Infos_générales" localSheetId="12">[3]Listes!$C$2:$C$20</definedName>
    <definedName name="Infos_générales" localSheetId="15">[3]Listes!$C$2:$C$20</definedName>
    <definedName name="Infos_générales" localSheetId="17">[3]Listes!$C$2:$C$20</definedName>
    <definedName name="Infos_générales" localSheetId="18">[3]Listes!$C$2:$C$20</definedName>
    <definedName name="Infos_générales" localSheetId="21">[3]Listes!$C$2:$C$20</definedName>
    <definedName name="Infos_générales" localSheetId="23">[3]Listes!$C$2:$C$20</definedName>
    <definedName name="Infos_générales" localSheetId="24">[3]Listes!$C$2:$C$20</definedName>
    <definedName name="Infos_générales" localSheetId="27">[3]Listes!$C$2:$C$20</definedName>
    <definedName name="Infos_générales" localSheetId="29">[3]Listes!$C$2:$C$20</definedName>
    <definedName name="Infos_générales" localSheetId="30">[3]Listes!$C$2:$C$20</definedName>
    <definedName name="Infos_générales" localSheetId="33">[3]Listes!$C$2:$C$20</definedName>
    <definedName name="Infos_générales" localSheetId="2">[3]Listes!$C$2:$C$20</definedName>
    <definedName name="Infos_générales">[4]Listes!$C$2:$C$28</definedName>
    <definedName name="ListeTypeSupport" localSheetId="9">OFFSET(#REF!,2,0,COUNTIF(#REF!,"*")-2,1)</definedName>
    <definedName name="ListeTypeSupport" localSheetId="15">OFFSET(#REF!,2,0,COUNTIF(#REF!,"*")-2,1)</definedName>
    <definedName name="ListeTypeSupport" localSheetId="21">OFFSET(#REF!,2,0,COUNTIF(#REF!,"*")-2,1)</definedName>
    <definedName name="ListeTypeSupport" localSheetId="27">OFFSET(#REF!,2,0,COUNTIF(#REF!,"*")-2,1)</definedName>
    <definedName name="ListeTypeSupport" localSheetId="33">OFFSET(#REF!,2,0,COUNTIF(#REF!,"*")-2,1)</definedName>
    <definedName name="ListeTypeSupport" localSheetId="3">OFFSET(#REF!,2,0,COUNTIF(#REF!,"*")-2,1)</definedName>
    <definedName name="ListeTypeSupport">OFFSET(#REF!,2,0,COUNTIF(#REF!,"*")-2,1)</definedName>
    <definedName name="local1" localSheetId="9">[6]BDListes!#REF!</definedName>
    <definedName name="local1" localSheetId="15">[6]BDListes!#REF!</definedName>
    <definedName name="local1" localSheetId="21">[6]BDListes!#REF!</definedName>
    <definedName name="local1" localSheetId="27">[6]BDListes!#REF!</definedName>
    <definedName name="local1" localSheetId="33">[6]BDListes!#REF!</definedName>
    <definedName name="local1" localSheetId="3">#REF!</definedName>
    <definedName name="local1">#REF!</definedName>
    <definedName name="Localisation" localSheetId="5">[3]Listes!$E$2:$E$11</definedName>
    <definedName name="Localisation" localSheetId="6">[3]Listes!$E$2:$E$11</definedName>
    <definedName name="Localisation" localSheetId="9">[3]Listes!$E$2:$E$11</definedName>
    <definedName name="Localisation" localSheetId="11">[3]Listes!$E$2:$E$11</definedName>
    <definedName name="Localisation" localSheetId="12">[3]Listes!$E$2:$E$11</definedName>
    <definedName name="Localisation" localSheetId="15">[3]Listes!$E$2:$E$11</definedName>
    <definedName name="Localisation" localSheetId="17">[3]Listes!$E$2:$E$11</definedName>
    <definedName name="Localisation" localSheetId="18">[3]Listes!$E$2:$E$11</definedName>
    <definedName name="Localisation" localSheetId="21">[3]Listes!$E$2:$E$11</definedName>
    <definedName name="Localisation" localSheetId="23">[3]Listes!$E$2:$E$11</definedName>
    <definedName name="Localisation" localSheetId="24">[3]Listes!$E$2:$E$11</definedName>
    <definedName name="Localisation" localSheetId="27">[3]Listes!$E$2:$E$11</definedName>
    <definedName name="Localisation" localSheetId="29">[3]Listes!$E$2:$E$11</definedName>
    <definedName name="Localisation" localSheetId="30">[3]Listes!$E$2:$E$11</definedName>
    <definedName name="Localisation" localSheetId="33">[3]Listes!$E$2:$E$11</definedName>
    <definedName name="Localisation" localSheetId="2">[3]Listes!$E$2:$E$11</definedName>
    <definedName name="Localisation">[4]Listes!$E$2:$E$16</definedName>
    <definedName name="NIV" localSheetId="3">#REF!</definedName>
    <definedName name="NIV" localSheetId="0">#REF!</definedName>
    <definedName name="NIV">#REF!</definedName>
    <definedName name="NOM" localSheetId="3">#REF!</definedName>
    <definedName name="NOM" localSheetId="0">#REF!</definedName>
    <definedName name="NOM">#REF!</definedName>
    <definedName name="Nom_Support" localSheetId="5">'[3]BD-Pylone'!$A$3:$A$659</definedName>
    <definedName name="Nom_Support" localSheetId="6">'[3]BD-Pylone'!$A$3:$A$659</definedName>
    <definedName name="Nom_Support" localSheetId="9">'[3]BD-Pylone'!$A$3:$A$659</definedName>
    <definedName name="Nom_Support" localSheetId="11">'[3]BD-Pylone'!$A$3:$A$659</definedName>
    <definedName name="Nom_Support" localSheetId="12">'[3]BD-Pylone'!$A$3:$A$659</definedName>
    <definedName name="Nom_Support" localSheetId="15">'[3]BD-Pylone'!$A$3:$A$659</definedName>
    <definedName name="Nom_Support" localSheetId="17">'[3]BD-Pylone'!$A$3:$A$659</definedName>
    <definedName name="Nom_Support" localSheetId="18">'[3]BD-Pylone'!$A$3:$A$659</definedName>
    <definedName name="Nom_Support" localSheetId="21">'[3]BD-Pylone'!$A$3:$A$659</definedName>
    <definedName name="Nom_Support" localSheetId="23">'[3]BD-Pylone'!$A$3:$A$659</definedName>
    <definedName name="Nom_Support" localSheetId="24">'[3]BD-Pylone'!$A$3:$A$659</definedName>
    <definedName name="Nom_Support" localSheetId="27">'[3]BD-Pylone'!$A$3:$A$659</definedName>
    <definedName name="Nom_Support" localSheetId="29">'[3]BD-Pylone'!$A$3:$A$659</definedName>
    <definedName name="Nom_Support" localSheetId="30">'[3]BD-Pylone'!$A$3:$A$659</definedName>
    <definedName name="Nom_Support" localSheetId="33">'[3]BD-Pylone'!$A$3:$A$659</definedName>
    <definedName name="Nom_Support" localSheetId="2">'[3]BD-Pylone'!$A$3:$A$659</definedName>
    <definedName name="O_N">[5]nomenclature!$L$31:$L$32</definedName>
    <definedName name="peinture">[5]nomenclature!$L$25:$L$28</definedName>
    <definedName name="POHL" localSheetId="3">#REF!</definedName>
    <definedName name="POHL" localSheetId="0">#REF!</definedName>
    <definedName name="POHL">#REF!</definedName>
    <definedName name="poids_stab" localSheetId="3">#REF!</definedName>
    <definedName name="poids_stab" localSheetId="0">#REF!</definedName>
    <definedName name="poids_stab">#REF!</definedName>
    <definedName name="Pollution" localSheetId="5">[3]Listes!$G$20:$G$27</definedName>
    <definedName name="Pollution" localSheetId="6">[3]Listes!$G$20:$G$27</definedName>
    <definedName name="Pollution" localSheetId="9">[3]Listes!$G$20:$G$27</definedName>
    <definedName name="Pollution" localSheetId="11">[3]Listes!$G$20:$G$27</definedName>
    <definedName name="Pollution" localSheetId="12">[3]Listes!$G$20:$G$27</definedName>
    <definedName name="Pollution" localSheetId="15">[3]Listes!$G$20:$G$27</definedName>
    <definedName name="Pollution" localSheetId="17">[3]Listes!$G$20:$G$27</definedName>
    <definedName name="Pollution" localSheetId="18">[3]Listes!$G$20:$G$27</definedName>
    <definedName name="Pollution" localSheetId="21">[3]Listes!$G$20:$G$27</definedName>
    <definedName name="Pollution" localSheetId="23">[3]Listes!$G$20:$G$27</definedName>
    <definedName name="Pollution" localSheetId="24">[3]Listes!$G$20:$G$27</definedName>
    <definedName name="Pollution" localSheetId="27">[3]Listes!$G$20:$G$27</definedName>
    <definedName name="Pollution" localSheetId="29">[3]Listes!$G$20:$G$27</definedName>
    <definedName name="Pollution" localSheetId="30">[3]Listes!$G$20:$G$27</definedName>
    <definedName name="Pollution" localSheetId="33">[3]Listes!$G$20:$G$27</definedName>
    <definedName name="Pollution" localSheetId="2">[3]Listes!$G$20:$G$27</definedName>
    <definedName name="Pollution" localSheetId="3">[4]Listes!#REF!</definedName>
    <definedName name="Pollution">[4]Listes!#REF!</definedName>
    <definedName name="protection">[5]nomenclature!$L$20:$L$22</definedName>
    <definedName name="protection_embases" localSheetId="9">[7]nomenclature!$L$20:$L$22</definedName>
    <definedName name="protection_embases" localSheetId="15">[7]nomenclature!$L$20:$L$22</definedName>
    <definedName name="protection_embases" localSheetId="21">[7]nomenclature!$L$20:$L$22</definedName>
    <definedName name="protection_embases" localSheetId="27">[7]nomenclature!$L$20:$L$22</definedName>
    <definedName name="protection_embases" localSheetId="33">[7]nomenclature!$L$20:$L$22</definedName>
    <definedName name="protection_embases">[7]nomenclature!$L$20:$L$22</definedName>
    <definedName name="RECAP" localSheetId="3">#REF!</definedName>
    <definedName name="RECAP" localSheetId="0">#REF!</definedName>
    <definedName name="RECAP">#REF!</definedName>
    <definedName name="Récap_défaut" localSheetId="3">[4]Listes!#REF!</definedName>
    <definedName name="Récap_défaut">[4]Listes!#REF!</definedName>
    <definedName name="Récap_difficulté" localSheetId="3">[4]Listes!#REF!</definedName>
    <definedName name="Récap_difficulté">[4]Listes!#REF!</definedName>
    <definedName name="Récap_ouinon" localSheetId="3">[4]Listes!#REF!</definedName>
    <definedName name="Récap_ouinon">[4]Listes!#REF!</definedName>
    <definedName name="Récap_précisions" localSheetId="3">[4]Listes!#REF!</definedName>
    <definedName name="Récap_précisions">[4]Listes!#REF!</definedName>
    <definedName name="Récap_remplacement" localSheetId="3">[4]Listes!#REF!</definedName>
    <definedName name="Récap_remplacement">[4]Listes!#REF!</definedName>
    <definedName name="Récap_type" localSheetId="3">[4]Listes!#REF!</definedName>
    <definedName name="Récap_type">[4]Listes!#REF!</definedName>
    <definedName name="TabLocalisation_TabLocalisationType_Fils" localSheetId="5">[3]Photos!#REF!</definedName>
    <definedName name="TabLocalisation_TabLocalisationType_Fils" localSheetId="6">[3]Photos!#REF!</definedName>
    <definedName name="TabLocalisation_TabLocalisationType_Fils" localSheetId="9">[8]Données!#REF!</definedName>
    <definedName name="TabLocalisation_TabLocalisationType_Fils" localSheetId="11">[3]Photos!#REF!</definedName>
    <definedName name="TabLocalisation_TabLocalisationType_Fils" localSheetId="12">[3]Photos!#REF!</definedName>
    <definedName name="TabLocalisation_TabLocalisationType_Fils" localSheetId="15">[8]Données!#REF!</definedName>
    <definedName name="TabLocalisation_TabLocalisationType_Fils" localSheetId="17">[3]Photos!#REF!</definedName>
    <definedName name="TabLocalisation_TabLocalisationType_Fils" localSheetId="18">[3]Photos!#REF!</definedName>
    <definedName name="TabLocalisation_TabLocalisationType_Fils" localSheetId="21">[8]Données!#REF!</definedName>
    <definedName name="TabLocalisation_TabLocalisationType_Fils" localSheetId="23">[3]Photos!#REF!</definedName>
    <definedName name="TabLocalisation_TabLocalisationType_Fils" localSheetId="24">[3]Photos!#REF!</definedName>
    <definedName name="TabLocalisation_TabLocalisationType_Fils" localSheetId="27">[8]Données!#REF!</definedName>
    <definedName name="TabLocalisation_TabLocalisationType_Fils" localSheetId="29">[3]Photos!#REF!</definedName>
    <definedName name="TabLocalisation_TabLocalisationType_Fils" localSheetId="30">[3]Photos!#REF!</definedName>
    <definedName name="TabLocalisation_TabLocalisationType_Fils" localSheetId="33">[8]Données!#REF!</definedName>
    <definedName name="TabLocalisation_TabLocalisationType_Fils" localSheetId="2">[3]Photos!#REF!</definedName>
    <definedName name="TabLocalisation_TabLocalisationType_Fils" localSheetId="3">[4]Photos!#REF!</definedName>
    <definedName name="TabLocalisation_TabLocalisationType_Fils">[4]Photos!#REF!</definedName>
    <definedName name="TabLocalisation_TabLocalisationType_Pere" localSheetId="5">[3]Photos!#REF!</definedName>
    <definedName name="TabLocalisation_TabLocalisationType_Pere" localSheetId="6">[3]Photos!#REF!</definedName>
    <definedName name="TabLocalisation_TabLocalisationType_Pere" localSheetId="9">[6]Données_10!$EC$33:$EC$34,[6]Données_10!$EC$78,[6]Données_10!$FQ$101</definedName>
    <definedName name="TabLocalisation_TabLocalisationType_Pere" localSheetId="11">[3]Photos!#REF!</definedName>
    <definedName name="TabLocalisation_TabLocalisationType_Pere" localSheetId="12">[3]Photos!#REF!</definedName>
    <definedName name="TabLocalisation_TabLocalisationType_Pere" localSheetId="15">[6]Données_10!$EC$33:$EC$34,[6]Données_10!$EC$78,[6]Données_10!$FQ$101</definedName>
    <definedName name="TabLocalisation_TabLocalisationType_Pere" localSheetId="17">[3]Photos!#REF!</definedName>
    <definedName name="TabLocalisation_TabLocalisationType_Pere" localSheetId="18">[3]Photos!#REF!</definedName>
    <definedName name="TabLocalisation_TabLocalisationType_Pere" localSheetId="21">[6]Données_10!$EC$33:$EC$34,[6]Données_10!$EC$78,[6]Données_10!$FQ$101</definedName>
    <definedName name="TabLocalisation_TabLocalisationType_Pere" localSheetId="23">[3]Photos!#REF!</definedName>
    <definedName name="TabLocalisation_TabLocalisationType_Pere" localSheetId="24">[3]Photos!#REF!</definedName>
    <definedName name="TabLocalisation_TabLocalisationType_Pere" localSheetId="27">[6]Données_10!$EC$33:$EC$34,[6]Données_10!$EC$78,[6]Données_10!$FQ$101</definedName>
    <definedName name="TabLocalisation_TabLocalisationType_Pere" localSheetId="29">[3]Photos!#REF!</definedName>
    <definedName name="TabLocalisation_TabLocalisationType_Pere" localSheetId="30">[3]Photos!#REF!</definedName>
    <definedName name="TabLocalisation_TabLocalisationType_Pere" localSheetId="33">[6]Données_10!$EC$33:$EC$34,[6]Données_10!$EC$78,[6]Données_10!$FQ$101</definedName>
    <definedName name="TabLocalisation_TabLocalisationType_Pere" localSheetId="2">[3]Photos!#REF!</definedName>
    <definedName name="TabLocalisation_TabLocalisationType_Pere" localSheetId="3">[4]Photos!#REF!</definedName>
    <definedName name="TabLocalisation_TabLocalisationType_Pere">[4]Photos!#REF!</definedName>
    <definedName name="TabType_TabTypeDesordre_Fils" localSheetId="5">[3]Photos!#REF!</definedName>
    <definedName name="TabType_TabTypeDesordre_Fils" localSheetId="6">[3]Photos!#REF!</definedName>
    <definedName name="TabType_TabTypeDesordre_Fils" localSheetId="9">[8]Données!#REF!</definedName>
    <definedName name="TabType_TabTypeDesordre_Fils" localSheetId="11">[3]Photos!#REF!</definedName>
    <definedName name="TabType_TabTypeDesordre_Fils" localSheetId="12">[3]Photos!#REF!</definedName>
    <definedName name="TabType_TabTypeDesordre_Fils" localSheetId="15">[8]Données!#REF!</definedName>
    <definedName name="TabType_TabTypeDesordre_Fils" localSheetId="17">[3]Photos!#REF!</definedName>
    <definedName name="TabType_TabTypeDesordre_Fils" localSheetId="18">[3]Photos!#REF!</definedName>
    <definedName name="TabType_TabTypeDesordre_Fils" localSheetId="21">[8]Données!#REF!</definedName>
    <definedName name="TabType_TabTypeDesordre_Fils" localSheetId="23">[3]Photos!#REF!</definedName>
    <definedName name="TabType_TabTypeDesordre_Fils" localSheetId="24">[3]Photos!#REF!</definedName>
    <definedName name="TabType_TabTypeDesordre_Fils" localSheetId="27">[8]Données!#REF!</definedName>
    <definedName name="TabType_TabTypeDesordre_Fils" localSheetId="29">[3]Photos!#REF!</definedName>
    <definedName name="TabType_TabTypeDesordre_Fils" localSheetId="30">[3]Photos!#REF!</definedName>
    <definedName name="TabType_TabTypeDesordre_Fils" localSheetId="33">[8]Données!#REF!</definedName>
    <definedName name="TabType_TabTypeDesordre_Fils" localSheetId="2">[3]Photos!#REF!</definedName>
    <definedName name="TabType_TabTypeDesordre_Fils" localSheetId="3">[4]Photos!#REF!</definedName>
    <definedName name="TabType_TabTypeDesordre_Fils">[4]Photos!#REF!</definedName>
    <definedName name="TabType_TabTypeDesordre_Pere" localSheetId="5">[3]Photos!#REF!</definedName>
    <definedName name="TabType_TabTypeDesordre_Pere" localSheetId="6">[3]Photos!#REF!</definedName>
    <definedName name="TabType_TabTypeDesordre_Pere" localSheetId="9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11">[3]Photos!#REF!</definedName>
    <definedName name="TabType_TabTypeDesordre_Pere" localSheetId="12">[3]Photos!#REF!</definedName>
    <definedName name="TabType_TabTypeDesordre_Pere" localSheetId="15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17">[3]Photos!#REF!</definedName>
    <definedName name="TabType_TabTypeDesordre_Pere" localSheetId="18">[3]Photos!#REF!</definedName>
    <definedName name="TabType_TabTypeDesordre_Pere" localSheetId="21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3">[3]Photos!#REF!</definedName>
    <definedName name="TabType_TabTypeDesordre_Pere" localSheetId="24">[3]Photos!#REF!</definedName>
    <definedName name="TabType_TabTypeDesordre_Pere" localSheetId="27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9">[3]Photos!#REF!</definedName>
    <definedName name="TabType_TabTypeDesordre_Pere" localSheetId="30">[3]Photos!#REF!</definedName>
    <definedName name="TabType_TabTypeDesordre_Pere" localSheetId="33">[6]Données_10!$ED$32,[6]Données_10!$ID$32,[6]Données_10!$HV$32,[6]Données_10!$HF$32,[6]Données_10!$IT$32,[6]Données_10!$GP$32,[6]Données_10!$HN$32,[6]Données_10!$GH$32,[6]Données_10!$GX$32,[6]Données_10!$FZ$32,[6]Données_10!$IL$32,[6]Données_10!$FR$126:$FR$141,[6]Données_10!$FB$32:$FB$141,[6]Données_10!$FR$32:$FR$124,[6]Données_10!$ET$32:$ET$141,[6]Données_10!$FJ$32:$FJ$141,[6]Données_10!$EL$32:$EL$141</definedName>
    <definedName name="TabType_TabTypeDesordre_Pere" localSheetId="2">[3]Photos!#REF!</definedName>
    <definedName name="TabType_TabTypeDesordre_Pere" localSheetId="3">[4]Photos!#REF!</definedName>
    <definedName name="TabType_TabTypeDesordre_Pere">[4]Photos!#REF!</definedName>
    <definedName name="TabType_TabTypePrefixe_Fils" localSheetId="5">[3]Photos!#REF!</definedName>
    <definedName name="TabType_TabTypePrefixe_Fils" localSheetId="6">[3]Photos!#REF!</definedName>
    <definedName name="TabType_TabTypePrefixe_Fils" localSheetId="9">[8]Données!#REF!</definedName>
    <definedName name="TabType_TabTypePrefixe_Fils" localSheetId="11">[3]Photos!#REF!</definedName>
    <definedName name="TabType_TabTypePrefixe_Fils" localSheetId="12">[3]Photos!#REF!</definedName>
    <definedName name="TabType_TabTypePrefixe_Fils" localSheetId="15">[8]Données!#REF!</definedName>
    <definedName name="TabType_TabTypePrefixe_Fils" localSheetId="17">[3]Photos!#REF!</definedName>
    <definedName name="TabType_TabTypePrefixe_Fils" localSheetId="18">[3]Photos!#REF!</definedName>
    <definedName name="TabType_TabTypePrefixe_Fils" localSheetId="21">[8]Données!#REF!</definedName>
    <definedName name="TabType_TabTypePrefixe_Fils" localSheetId="23">[3]Photos!#REF!</definedName>
    <definedName name="TabType_TabTypePrefixe_Fils" localSheetId="24">[3]Photos!#REF!</definedName>
    <definedName name="TabType_TabTypePrefixe_Fils" localSheetId="27">[8]Données!#REF!</definedName>
    <definedName name="TabType_TabTypePrefixe_Fils" localSheetId="29">[3]Photos!#REF!</definedName>
    <definedName name="TabType_TabTypePrefixe_Fils" localSheetId="30">[3]Photos!#REF!</definedName>
    <definedName name="TabType_TabTypePrefixe_Fils" localSheetId="33">[8]Données!#REF!</definedName>
    <definedName name="TabType_TabTypePrefixe_Fils" localSheetId="2">[3]Photos!#REF!</definedName>
    <definedName name="TabType_TabTypePrefixe_Fils" localSheetId="3">[4]Photos!#REF!</definedName>
    <definedName name="TabType_TabTypePrefixe_Fils">[4]Photos!#REF!</definedName>
    <definedName name="TabType_TabTypePrefixe_Pere" localSheetId="5">[3]Photos!#REF!</definedName>
    <definedName name="TabType_TabTypePrefixe_Pere" localSheetId="6">[3]Photos!#REF!</definedName>
    <definedName name="TabType_TabTypePrefixe_Pere" localSheetId="9">[6]Données_10!$FR$101,[6]Données_10!$FR$62</definedName>
    <definedName name="TabType_TabTypePrefixe_Pere" localSheetId="11">[3]Photos!#REF!</definedName>
    <definedName name="TabType_TabTypePrefixe_Pere" localSheetId="12">[3]Photos!#REF!</definedName>
    <definedName name="TabType_TabTypePrefixe_Pere" localSheetId="15">[6]Données_10!$FR$101,[6]Données_10!$FR$62</definedName>
    <definedName name="TabType_TabTypePrefixe_Pere" localSheetId="17">[3]Photos!#REF!</definedName>
    <definedName name="TabType_TabTypePrefixe_Pere" localSheetId="18">[3]Photos!#REF!</definedName>
    <definedName name="TabType_TabTypePrefixe_Pere" localSheetId="21">[6]Données_10!$FR$101,[6]Données_10!$FR$62</definedName>
    <definedName name="TabType_TabTypePrefixe_Pere" localSheetId="23">[3]Photos!#REF!</definedName>
    <definedName name="TabType_TabTypePrefixe_Pere" localSheetId="24">[3]Photos!#REF!</definedName>
    <definedName name="TabType_TabTypePrefixe_Pere" localSheetId="27">[6]Données_10!$FR$101,[6]Données_10!$FR$62</definedName>
    <definedName name="TabType_TabTypePrefixe_Pere" localSheetId="29">[3]Photos!#REF!</definedName>
    <definedName name="TabType_TabTypePrefixe_Pere" localSheetId="30">[3]Photos!#REF!</definedName>
    <definedName name="TabType_TabTypePrefixe_Pere" localSheetId="33">[6]Données_10!$FR$101,[6]Données_10!$FR$62</definedName>
    <definedName name="TabType_TabTypePrefixe_Pere" localSheetId="2">[3]Photos!#REF!</definedName>
    <definedName name="TabType_TabTypePrefixe_Pere" localSheetId="3">[4]Photos!#REF!</definedName>
    <definedName name="TabType_TabTypePrefixe_Pere">[4]Photos!#REF!</definedName>
    <definedName name="TauxRenf1" localSheetId="3">#REF!</definedName>
    <definedName name="TauxRenf1" localSheetId="0">#REF!</definedName>
    <definedName name="TauxRenf1">#REF!</definedName>
    <definedName name="TauxRenf2" localSheetId="3">#REF!</definedName>
    <definedName name="TauxRenf2" localSheetId="0">#REF!</definedName>
    <definedName name="TauxRenf2">#REF!</definedName>
    <definedName name="Tension" localSheetId="5">[3]Listes!$A$8:$A$12</definedName>
    <definedName name="Tension" localSheetId="6">[3]Listes!$A$8:$A$12</definedName>
    <definedName name="Tension" localSheetId="9">[3]Listes!$A$8:$A$12</definedName>
    <definedName name="Tension" localSheetId="11">[3]Listes!$A$8:$A$12</definedName>
    <definedName name="Tension" localSheetId="12">[3]Listes!$A$8:$A$12</definedName>
    <definedName name="Tension" localSheetId="15">[3]Listes!$A$8:$A$12</definedName>
    <definedName name="Tension" localSheetId="17">[3]Listes!$A$8:$A$12</definedName>
    <definedName name="Tension" localSheetId="18">[3]Listes!$A$8:$A$12</definedName>
    <definedName name="Tension" localSheetId="21">[3]Listes!$A$8:$A$12</definedName>
    <definedName name="Tension" localSheetId="23">[3]Listes!$A$8:$A$12</definedName>
    <definedName name="Tension" localSheetId="24">[3]Listes!$A$8:$A$12</definedName>
    <definedName name="Tension" localSheetId="27">[3]Listes!$A$8:$A$12</definedName>
    <definedName name="Tension" localSheetId="29">[3]Listes!$A$8:$A$12</definedName>
    <definedName name="Tension" localSheetId="30">[3]Listes!$A$8:$A$12</definedName>
    <definedName name="Tension" localSheetId="33">[3]Listes!$A$8:$A$12</definedName>
    <definedName name="Tension" localSheetId="2">[3]Listes!$A$8:$A$12</definedName>
    <definedName name="Tension">[4]Listes!$A$8:$A$12</definedName>
    <definedName name="Tension2">[3]Listes!$A$8:$A$12</definedName>
    <definedName name="test">[3]Listes!$E$19:$E$20</definedName>
    <definedName name="Tronçon_Elément" localSheetId="3">[4]Listes!#REF!</definedName>
    <definedName name="Tronçon_Elément">[4]Listes!#REF!</definedName>
    <definedName name="typ_boulon">[9]catalogue!$B$2:$B$21</definedName>
    <definedName name="typ_corrosion">[9]catalogue!$G$2:$G$5</definedName>
    <definedName name="typ_emb">[9]catalogue!$A$2:$A$73</definedName>
    <definedName name="typ_ON">[9]catalogue!$I$2:$I$3</definedName>
    <definedName name="typ_réparation">[9]catalogue!$E$2:$E$4</definedName>
    <definedName name="typ_techno">[9]catalogue!$F$2:$F$3</definedName>
    <definedName name="typ_tension">[9]catalogue!$D$2:$D$6</definedName>
    <definedName name="Type_MALT" localSheetId="3">[4]Listes!#REF!</definedName>
    <definedName name="Type_MALT">[4]Listes!#REF!</definedName>
    <definedName name="Type_photo" localSheetId="5">[3]Listes!$A$2:$A$5</definedName>
    <definedName name="Type_photo" localSheetId="6">[3]Listes!$A$2:$A$5</definedName>
    <definedName name="Type_photo" localSheetId="9">[3]Listes!$A$2:$A$5</definedName>
    <definedName name="Type_photo" localSheetId="11">[3]Listes!$A$2:$A$5</definedName>
    <definedName name="Type_photo" localSheetId="12">[3]Listes!$A$2:$A$5</definedName>
    <definedName name="Type_photo" localSheetId="15">[3]Listes!$A$2:$A$5</definedName>
    <definedName name="Type_photo" localSheetId="17">[3]Listes!$A$2:$A$5</definedName>
    <definedName name="Type_photo" localSheetId="18">[3]Listes!$A$2:$A$5</definedName>
    <definedName name="Type_photo" localSheetId="21">[3]Listes!$A$2:$A$5</definedName>
    <definedName name="Type_photo" localSheetId="23">[3]Listes!$A$2:$A$5</definedName>
    <definedName name="Type_photo" localSheetId="24">[3]Listes!$A$2:$A$5</definedName>
    <definedName name="Type_photo" localSheetId="27">[3]Listes!$A$2:$A$5</definedName>
    <definedName name="Type_photo" localSheetId="29">[3]Listes!$A$2:$A$5</definedName>
    <definedName name="Type_photo" localSheetId="30">[3]Listes!$A$2:$A$5</definedName>
    <definedName name="Type_photo" localSheetId="33">[3]Listes!$A$2:$A$5</definedName>
    <definedName name="Type_photo" localSheetId="2">[3]Listes!$A$2:$A$5</definedName>
    <definedName name="Type_photo">[4]Listes!$A$2:$A$5</definedName>
    <definedName name="_xlnm.Print_Area" localSheetId="5">'29_Annexe3.1'!$B$3:$N$42</definedName>
    <definedName name="_xlnm.Print_Area" localSheetId="6">'29_Annexe3.2'!$A$1:$P$64</definedName>
    <definedName name="_xlnm.Print_Area" localSheetId="4">'29_Annexe5'!$A$1:$H$48</definedName>
    <definedName name="_xlnm.Print_Area" localSheetId="7">'29_Annexe6.1'!$A$1:$L$100</definedName>
    <definedName name="_xlnm.Print_Area" localSheetId="8">'29_Annexe7'!$A$1:$F$58</definedName>
    <definedName name="_xlnm.Print_Area" localSheetId="9">'29_Annexe8'!$A$2:$AO$122</definedName>
    <definedName name="_xlnm.Print_Area" localSheetId="11">'30_Annexe3.1'!$B$3:$N$42</definedName>
    <definedName name="_xlnm.Print_Area" localSheetId="12">'30_Annexe3.2'!$A$1:$P$64</definedName>
    <definedName name="_xlnm.Print_Area" localSheetId="10">'30_Annexe5'!$A$1:$H$48</definedName>
    <definedName name="_xlnm.Print_Area" localSheetId="13">'30_Annexe6.1'!$A$1:$L$100</definedName>
    <definedName name="_xlnm.Print_Area" localSheetId="14">'30_Annexe7'!$A$1:$F$58</definedName>
    <definedName name="_xlnm.Print_Area" localSheetId="15">'30_Annexe8'!$A$2:$AO$122</definedName>
    <definedName name="_xlnm.Print_Area" localSheetId="17">'53_Annexe3.1'!$B$3:$N$42</definedName>
    <definedName name="_xlnm.Print_Area" localSheetId="18">'53_Annexe3.2'!$A$1:$P$64</definedName>
    <definedName name="_xlnm.Print_Area" localSheetId="16">'53_Annexe5'!$A$1:$H$48</definedName>
    <definedName name="_xlnm.Print_Area" localSheetId="19">'53_Annexe6.1'!$A$1:$L$100</definedName>
    <definedName name="_xlnm.Print_Area" localSheetId="20">'53_Annexe7'!$A$1:$F$58</definedName>
    <definedName name="_xlnm.Print_Area" localSheetId="21">'53_Annexe8'!$A$2:$AO$122</definedName>
    <definedName name="_xlnm.Print_Area" localSheetId="23">'54_Annexe3.1'!$B$3:$N$42</definedName>
    <definedName name="_xlnm.Print_Area" localSheetId="24">'54_Annexe3.2'!$A$1:$P$64</definedName>
    <definedName name="_xlnm.Print_Area" localSheetId="22">'54_Annexe5'!$A$1:$H$48</definedName>
    <definedName name="_xlnm.Print_Area" localSheetId="25">'54_Annexe6.1'!$A$1:$L$100</definedName>
    <definedName name="_xlnm.Print_Area" localSheetId="26">'54_Annexe7'!$A$1:$F$58</definedName>
    <definedName name="_xlnm.Print_Area" localSheetId="27">'54_Annexe8'!$A$2:$AO$122</definedName>
    <definedName name="_xlnm.Print_Area" localSheetId="29">'55_Annexe3.1'!$B$3:$N$42</definedName>
    <definedName name="_xlnm.Print_Area" localSheetId="30">'55_Annexe3.2'!$A$1:$P$64</definedName>
    <definedName name="_xlnm.Print_Area" localSheetId="28">'55_Annexe5'!$A$1:$H$48</definedName>
    <definedName name="_xlnm.Print_Area" localSheetId="31">'55_Annexe6.1'!$A$1:$L$100</definedName>
    <definedName name="_xlnm.Print_Area" localSheetId="32">'55_Annexe7'!$A$1:$F$58</definedName>
    <definedName name="_xlnm.Print_Area" localSheetId="33">'55_Annexe8'!$A$2:$AO$122</definedName>
    <definedName name="_xlnm.Print_Area" localSheetId="1">Annexe10!$A$1:$AO$18</definedName>
    <definedName name="_xlnm.Print_Area" localSheetId="2">Métrés!$A$1:$M$113</definedName>
    <definedName name="_xlnm.Print_Area" localSheetId="3">'Métrés-Pieds'!$A$1:$X$9</definedName>
    <definedName name="_xlnm.Print_Area" localSheetId="0">PDG!$B$1:$AL$45</definedName>
    <definedName name="Zone_impres_MI" localSheetId="3">#REF!</definedName>
    <definedName name="Zone_impres_MI" localSheetId="0">#REF!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K9" i="22" l="1"/>
  <c r="K9" i="28"/>
  <c r="Z121" i="173" l="1"/>
  <c r="J121" i="173"/>
  <c r="Z118" i="173"/>
  <c r="J118" i="173"/>
  <c r="Z117" i="173"/>
  <c r="J117" i="173"/>
  <c r="Z116" i="173"/>
  <c r="J116" i="173"/>
  <c r="Z115" i="173"/>
  <c r="J115" i="173"/>
  <c r="Z114" i="173"/>
  <c r="J114" i="173"/>
  <c r="Z113" i="173"/>
  <c r="J113" i="173"/>
  <c r="Z112" i="173"/>
  <c r="J112" i="173"/>
  <c r="Z111" i="173"/>
  <c r="J111" i="173"/>
  <c r="AV13" i="173"/>
  <c r="AI13" i="173" s="1"/>
  <c r="AU13" i="173"/>
  <c r="G13" i="173" s="1"/>
  <c r="J10" i="173"/>
  <c r="G10" i="173"/>
  <c r="F10" i="173" s="1"/>
  <c r="J9" i="173"/>
  <c r="G9" i="173"/>
  <c r="F9" i="173" s="1"/>
  <c r="J8" i="173"/>
  <c r="G8" i="173"/>
  <c r="F8" i="173" s="1"/>
  <c r="J7" i="173"/>
  <c r="G7" i="173"/>
  <c r="F7" i="173" s="1"/>
  <c r="AK3" i="173"/>
  <c r="G9" i="172"/>
  <c r="J11" i="172"/>
  <c r="J10" i="172"/>
  <c r="J9" i="172"/>
  <c r="H11" i="172"/>
  <c r="H10" i="172"/>
  <c r="H9" i="172"/>
  <c r="E11" i="172"/>
  <c r="E10" i="172"/>
  <c r="E9" i="172"/>
  <c r="E7" i="172"/>
  <c r="E6" i="172"/>
  <c r="C39" i="172"/>
  <c r="F38" i="172"/>
  <c r="E38" i="172"/>
  <c r="D38" i="172"/>
  <c r="C38" i="172"/>
  <c r="F37" i="172"/>
  <c r="E37" i="172"/>
  <c r="D37" i="172"/>
  <c r="C37" i="172"/>
  <c r="E28" i="172"/>
  <c r="B28" i="172"/>
  <c r="B41" i="172"/>
  <c r="B24" i="172"/>
  <c r="J22" i="172"/>
  <c r="I22" i="172"/>
  <c r="H22" i="172"/>
  <c r="F3" i="172"/>
  <c r="C3" i="172"/>
  <c r="G103" i="4"/>
  <c r="N103" i="4" s="1"/>
  <c r="F103" i="4"/>
  <c r="D103" i="4"/>
  <c r="G102" i="4"/>
  <c r="N102" i="4" s="1"/>
  <c r="F102" i="4"/>
  <c r="D102" i="4"/>
  <c r="G101" i="4"/>
  <c r="N101" i="4" s="1"/>
  <c r="F101" i="4"/>
  <c r="D101" i="4"/>
  <c r="G100" i="4"/>
  <c r="N100" i="4" s="1"/>
  <c r="F100" i="4"/>
  <c r="D100" i="4"/>
  <c r="G99" i="4"/>
  <c r="N99" i="4" s="1"/>
  <c r="F99" i="4"/>
  <c r="D99" i="4"/>
  <c r="G98" i="4"/>
  <c r="N98" i="4" s="1"/>
  <c r="F98" i="4"/>
  <c r="D98" i="4"/>
  <c r="G97" i="4"/>
  <c r="N97" i="4" s="1"/>
  <c r="F97" i="4"/>
  <c r="D97" i="4"/>
  <c r="G96" i="4"/>
  <c r="N96" i="4" s="1"/>
  <c r="F96" i="4"/>
  <c r="D96" i="4"/>
  <c r="G95" i="4"/>
  <c r="N95" i="4" s="1"/>
  <c r="F95" i="4"/>
  <c r="D95" i="4"/>
  <c r="G94" i="4"/>
  <c r="N94" i="4" s="1"/>
  <c r="F94" i="4"/>
  <c r="D94" i="4"/>
  <c r="G93" i="4"/>
  <c r="N93" i="4" s="1"/>
  <c r="F93" i="4"/>
  <c r="D93" i="4"/>
  <c r="G92" i="4"/>
  <c r="N92" i="4" s="1"/>
  <c r="F92" i="4"/>
  <c r="D92" i="4"/>
  <c r="G91" i="4"/>
  <c r="N91" i="4" s="1"/>
  <c r="F91" i="4"/>
  <c r="D91" i="4"/>
  <c r="G90" i="4"/>
  <c r="N90" i="4" s="1"/>
  <c r="F90" i="4"/>
  <c r="D90" i="4"/>
  <c r="G89" i="4"/>
  <c r="N89" i="4" s="1"/>
  <c r="F89" i="4"/>
  <c r="D89" i="4"/>
  <c r="G88" i="4"/>
  <c r="N88" i="4" s="1"/>
  <c r="F88" i="4"/>
  <c r="D88" i="4"/>
  <c r="G87" i="4"/>
  <c r="N87" i="4" s="1"/>
  <c r="F87" i="4"/>
  <c r="D87" i="4"/>
  <c r="G86" i="4"/>
  <c r="N86" i="4" s="1"/>
  <c r="F86" i="4"/>
  <c r="D86" i="4"/>
  <c r="G85" i="4"/>
  <c r="N85" i="4" s="1"/>
  <c r="F85" i="4"/>
  <c r="D85" i="4"/>
  <c r="G84" i="4"/>
  <c r="N84" i="4" s="1"/>
  <c r="F84" i="4"/>
  <c r="D84" i="4"/>
  <c r="I46" i="171"/>
  <c r="J46" i="171" s="1"/>
  <c r="O9" i="5" s="1"/>
  <c r="D53" i="171"/>
  <c r="C53" i="171"/>
  <c r="B53" i="171"/>
  <c r="I45" i="171"/>
  <c r="J45" i="171" s="1"/>
  <c r="N9" i="5" s="1"/>
  <c r="E45" i="171"/>
  <c r="B45" i="171"/>
  <c r="D52" i="171"/>
  <c r="C52" i="171"/>
  <c r="B52" i="171"/>
  <c r="I44" i="171"/>
  <c r="J44" i="171" s="1"/>
  <c r="M9" i="5" s="1"/>
  <c r="E44" i="171"/>
  <c r="B44" i="171"/>
  <c r="D51" i="171"/>
  <c r="C51" i="171"/>
  <c r="B51" i="171"/>
  <c r="I43" i="171"/>
  <c r="J43" i="171" s="1"/>
  <c r="L9" i="5" s="1"/>
  <c r="E43" i="171"/>
  <c r="B43" i="171"/>
  <c r="D50" i="171"/>
  <c r="C50" i="171"/>
  <c r="B50" i="171"/>
  <c r="I42" i="171"/>
  <c r="J42" i="171" s="1"/>
  <c r="K9" i="5" s="1"/>
  <c r="E42" i="171"/>
  <c r="B42" i="171"/>
  <c r="E3" i="171"/>
  <c r="D3" i="171"/>
  <c r="D58" i="171" s="1"/>
  <c r="C3" i="171"/>
  <c r="C58" i="171" s="1"/>
  <c r="A3" i="171"/>
  <c r="A92" i="171"/>
  <c r="H83" i="171"/>
  <c r="K83" i="171" s="1"/>
  <c r="H103" i="4" s="1"/>
  <c r="G83" i="171"/>
  <c r="K103" i="4" s="1"/>
  <c r="F83" i="171"/>
  <c r="J103" i="4" s="1"/>
  <c r="E83" i="171"/>
  <c r="B103" i="4" s="1"/>
  <c r="C83" i="171"/>
  <c r="B83" i="171"/>
  <c r="E103" i="4" s="1"/>
  <c r="A83" i="171"/>
  <c r="L83" i="171" s="1"/>
  <c r="M103" i="4" s="1"/>
  <c r="H82" i="171"/>
  <c r="L102" i="4" s="1"/>
  <c r="G82" i="171"/>
  <c r="K102" i="4" s="1"/>
  <c r="F82" i="171"/>
  <c r="J102" i="4" s="1"/>
  <c r="E82" i="171"/>
  <c r="B102" i="4" s="1"/>
  <c r="C82" i="171"/>
  <c r="B82" i="171"/>
  <c r="E102" i="4" s="1"/>
  <c r="A82" i="171"/>
  <c r="L82" i="171" s="1"/>
  <c r="M102" i="4" s="1"/>
  <c r="H81" i="171"/>
  <c r="L101" i="4" s="1"/>
  <c r="G81" i="171"/>
  <c r="K101" i="4" s="1"/>
  <c r="F81" i="171"/>
  <c r="J101" i="4" s="1"/>
  <c r="E81" i="171"/>
  <c r="B101" i="4" s="1"/>
  <c r="C81" i="171"/>
  <c r="B81" i="171"/>
  <c r="E101" i="4" s="1"/>
  <c r="A81" i="171"/>
  <c r="L81" i="171" s="1"/>
  <c r="M101" i="4" s="1"/>
  <c r="H80" i="171"/>
  <c r="L100" i="4" s="1"/>
  <c r="G80" i="171"/>
  <c r="K100" i="4" s="1"/>
  <c r="F80" i="171"/>
  <c r="J100" i="4" s="1"/>
  <c r="E80" i="171"/>
  <c r="B100" i="4" s="1"/>
  <c r="C80" i="171"/>
  <c r="B80" i="171"/>
  <c r="E100" i="4" s="1"/>
  <c r="A80" i="171"/>
  <c r="L80" i="171" s="1"/>
  <c r="M100" i="4" s="1"/>
  <c r="H79" i="171"/>
  <c r="K79" i="171" s="1"/>
  <c r="H99" i="4" s="1"/>
  <c r="G79" i="171"/>
  <c r="K99" i="4" s="1"/>
  <c r="F79" i="171"/>
  <c r="J99" i="4" s="1"/>
  <c r="E79" i="171"/>
  <c r="B99" i="4" s="1"/>
  <c r="C79" i="171"/>
  <c r="B79" i="171"/>
  <c r="E99" i="4" s="1"/>
  <c r="A79" i="171"/>
  <c r="L79" i="171" s="1"/>
  <c r="M99" i="4" s="1"/>
  <c r="H78" i="171"/>
  <c r="L98" i="4" s="1"/>
  <c r="G78" i="171"/>
  <c r="K98" i="4" s="1"/>
  <c r="F78" i="171"/>
  <c r="J98" i="4" s="1"/>
  <c r="E78" i="171"/>
  <c r="B98" i="4" s="1"/>
  <c r="C78" i="171"/>
  <c r="B78" i="171"/>
  <c r="E98" i="4" s="1"/>
  <c r="A78" i="171"/>
  <c r="L78" i="171" s="1"/>
  <c r="M98" i="4" s="1"/>
  <c r="H77" i="171"/>
  <c r="L97" i="4" s="1"/>
  <c r="G77" i="171"/>
  <c r="K97" i="4" s="1"/>
  <c r="F77" i="171"/>
  <c r="J97" i="4" s="1"/>
  <c r="E77" i="171"/>
  <c r="B97" i="4" s="1"/>
  <c r="C77" i="171"/>
  <c r="B77" i="171"/>
  <c r="E97" i="4" s="1"/>
  <c r="A77" i="171"/>
  <c r="L77" i="171" s="1"/>
  <c r="M97" i="4" s="1"/>
  <c r="H76" i="171"/>
  <c r="L96" i="4" s="1"/>
  <c r="G76" i="171"/>
  <c r="K96" i="4" s="1"/>
  <c r="F76" i="171"/>
  <c r="J96" i="4" s="1"/>
  <c r="E76" i="171"/>
  <c r="B96" i="4" s="1"/>
  <c r="C76" i="171"/>
  <c r="B76" i="171"/>
  <c r="E96" i="4" s="1"/>
  <c r="A76" i="171"/>
  <c r="L76" i="171" s="1"/>
  <c r="M96" i="4" s="1"/>
  <c r="H75" i="171"/>
  <c r="G75" i="171"/>
  <c r="K95" i="4" s="1"/>
  <c r="F75" i="171"/>
  <c r="J95" i="4" s="1"/>
  <c r="E75" i="171"/>
  <c r="B95" i="4" s="1"/>
  <c r="C75" i="171"/>
  <c r="B75" i="171"/>
  <c r="E95" i="4" s="1"/>
  <c r="A75" i="171"/>
  <c r="L75" i="171" s="1"/>
  <c r="M95" i="4" s="1"/>
  <c r="H74" i="171"/>
  <c r="G74" i="171"/>
  <c r="K94" i="4" s="1"/>
  <c r="F74" i="171"/>
  <c r="J94" i="4" s="1"/>
  <c r="E74" i="171"/>
  <c r="B94" i="4" s="1"/>
  <c r="C74" i="171"/>
  <c r="B74" i="171"/>
  <c r="E94" i="4" s="1"/>
  <c r="A74" i="171"/>
  <c r="L74" i="171" s="1"/>
  <c r="M94" i="4" s="1"/>
  <c r="H73" i="171"/>
  <c r="G73" i="171"/>
  <c r="K93" i="4" s="1"/>
  <c r="F73" i="171"/>
  <c r="J93" i="4" s="1"/>
  <c r="E73" i="171"/>
  <c r="B93" i="4" s="1"/>
  <c r="C73" i="171"/>
  <c r="B73" i="171"/>
  <c r="E93" i="4" s="1"/>
  <c r="A73" i="171"/>
  <c r="L73" i="171" s="1"/>
  <c r="M93" i="4" s="1"/>
  <c r="H72" i="171"/>
  <c r="G72" i="171"/>
  <c r="K92" i="4" s="1"/>
  <c r="F72" i="171"/>
  <c r="J92" i="4" s="1"/>
  <c r="E72" i="171"/>
  <c r="B92" i="4" s="1"/>
  <c r="C72" i="171"/>
  <c r="B72" i="171"/>
  <c r="E92" i="4" s="1"/>
  <c r="A72" i="171"/>
  <c r="L72" i="171" s="1"/>
  <c r="M92" i="4" s="1"/>
  <c r="H71" i="171"/>
  <c r="K71" i="171" s="1"/>
  <c r="H91" i="4" s="1"/>
  <c r="G71" i="171"/>
  <c r="K91" i="4" s="1"/>
  <c r="F71" i="171"/>
  <c r="J91" i="4" s="1"/>
  <c r="E71" i="171"/>
  <c r="B91" i="4" s="1"/>
  <c r="C71" i="171"/>
  <c r="B71" i="171"/>
  <c r="E91" i="4" s="1"/>
  <c r="A71" i="171"/>
  <c r="L71" i="171" s="1"/>
  <c r="M91" i="4" s="1"/>
  <c r="H70" i="171"/>
  <c r="L90" i="4" s="1"/>
  <c r="G70" i="171"/>
  <c r="K90" i="4" s="1"/>
  <c r="F70" i="171"/>
  <c r="J90" i="4" s="1"/>
  <c r="E70" i="171"/>
  <c r="B90" i="4" s="1"/>
  <c r="C70" i="171"/>
  <c r="B70" i="171"/>
  <c r="E90" i="4" s="1"/>
  <c r="A70" i="171"/>
  <c r="H69" i="171"/>
  <c r="K69" i="171" s="1"/>
  <c r="H89" i="4" s="1"/>
  <c r="G69" i="171"/>
  <c r="K89" i="4" s="1"/>
  <c r="F69" i="171"/>
  <c r="J89" i="4" s="1"/>
  <c r="E69" i="171"/>
  <c r="B89" i="4" s="1"/>
  <c r="C69" i="171"/>
  <c r="B69" i="171"/>
  <c r="E89" i="4" s="1"/>
  <c r="A69" i="171"/>
  <c r="L69" i="171" s="1"/>
  <c r="M89" i="4" s="1"/>
  <c r="H68" i="171"/>
  <c r="K68" i="171" s="1"/>
  <c r="H88" i="4" s="1"/>
  <c r="G68" i="171"/>
  <c r="K88" i="4" s="1"/>
  <c r="F68" i="171"/>
  <c r="J88" i="4" s="1"/>
  <c r="E68" i="171"/>
  <c r="B88" i="4" s="1"/>
  <c r="C68" i="171"/>
  <c r="B68" i="171"/>
  <c r="E88" i="4" s="1"/>
  <c r="A68" i="171"/>
  <c r="L68" i="171" s="1"/>
  <c r="M88" i="4" s="1"/>
  <c r="H67" i="171"/>
  <c r="K67" i="171" s="1"/>
  <c r="H87" i="4" s="1"/>
  <c r="G67" i="171"/>
  <c r="K87" i="4" s="1"/>
  <c r="F67" i="171"/>
  <c r="J87" i="4" s="1"/>
  <c r="E67" i="171"/>
  <c r="B87" i="4" s="1"/>
  <c r="C67" i="171"/>
  <c r="B67" i="171"/>
  <c r="E87" i="4" s="1"/>
  <c r="A67" i="171"/>
  <c r="L67" i="171" s="1"/>
  <c r="M87" i="4" s="1"/>
  <c r="H66" i="171"/>
  <c r="L86" i="4" s="1"/>
  <c r="G66" i="171"/>
  <c r="K86" i="4" s="1"/>
  <c r="F66" i="171"/>
  <c r="J86" i="4" s="1"/>
  <c r="E66" i="171"/>
  <c r="B86" i="4" s="1"/>
  <c r="C66" i="171"/>
  <c r="B66" i="171"/>
  <c r="E86" i="4" s="1"/>
  <c r="A66" i="171"/>
  <c r="L66" i="171" s="1"/>
  <c r="M86" i="4" s="1"/>
  <c r="H65" i="171"/>
  <c r="L85" i="4" s="1"/>
  <c r="G65" i="171"/>
  <c r="K85" i="4" s="1"/>
  <c r="F65" i="171"/>
  <c r="J85" i="4" s="1"/>
  <c r="E65" i="171"/>
  <c r="B85" i="4" s="1"/>
  <c r="C65" i="171"/>
  <c r="B65" i="171"/>
  <c r="E85" i="4" s="1"/>
  <c r="A65" i="171"/>
  <c r="L65" i="171" s="1"/>
  <c r="M85" i="4" s="1"/>
  <c r="H64" i="171"/>
  <c r="L84" i="4" s="1"/>
  <c r="G64" i="171"/>
  <c r="K84" i="4" s="1"/>
  <c r="F64" i="171"/>
  <c r="J84" i="4" s="1"/>
  <c r="E64" i="171"/>
  <c r="B84" i="4" s="1"/>
  <c r="C64" i="171"/>
  <c r="B64" i="171"/>
  <c r="E84" i="4" s="1"/>
  <c r="A64" i="171"/>
  <c r="L64" i="171" s="1"/>
  <c r="M84" i="4" s="1"/>
  <c r="I59" i="171"/>
  <c r="C59" i="171"/>
  <c r="I38" i="171"/>
  <c r="C38" i="171"/>
  <c r="I29" i="171"/>
  <c r="I30" i="171" s="1"/>
  <c r="M71" i="170"/>
  <c r="M70" i="170"/>
  <c r="M69" i="170"/>
  <c r="M68" i="170"/>
  <c r="O8" i="170"/>
  <c r="O7" i="170"/>
  <c r="O6" i="170"/>
  <c r="G3" i="170"/>
  <c r="E3" i="170"/>
  <c r="C3" i="170"/>
  <c r="A3" i="170"/>
  <c r="N47" i="170"/>
  <c r="A47" i="170"/>
  <c r="W42" i="170"/>
  <c r="V42" i="170"/>
  <c r="U42" i="170"/>
  <c r="T42" i="170"/>
  <c r="N25" i="170"/>
  <c r="N12" i="170"/>
  <c r="E6" i="170"/>
  <c r="X9" i="5"/>
  <c r="T15" i="3"/>
  <c r="S15" i="3"/>
  <c r="R15" i="3"/>
  <c r="Q15" i="3"/>
  <c r="P15" i="3"/>
  <c r="K15" i="3"/>
  <c r="J15" i="3"/>
  <c r="I15" i="3"/>
  <c r="H15" i="3"/>
  <c r="I6" i="169"/>
  <c r="G6" i="169"/>
  <c r="E6" i="169"/>
  <c r="B6" i="169"/>
  <c r="L26" i="169"/>
  <c r="Z15" i="3" s="1"/>
  <c r="P25" i="169"/>
  <c r="S25" i="169" s="1"/>
  <c r="P24" i="169"/>
  <c r="P23" i="169"/>
  <c r="S23" i="169" s="1"/>
  <c r="P22" i="169"/>
  <c r="S22" i="169" s="1"/>
  <c r="T22" i="169" s="1"/>
  <c r="U17" i="169"/>
  <c r="X16" i="169"/>
  <c r="W16" i="169"/>
  <c r="U16" i="169"/>
  <c r="T16" i="169"/>
  <c r="X15" i="169"/>
  <c r="W15" i="169"/>
  <c r="U15" i="169"/>
  <c r="T15" i="169"/>
  <c r="X14" i="169"/>
  <c r="W14" i="169"/>
  <c r="U14" i="169"/>
  <c r="T14" i="169"/>
  <c r="X13" i="169"/>
  <c r="W13" i="169"/>
  <c r="U13" i="169"/>
  <c r="T13" i="169"/>
  <c r="E13" i="169"/>
  <c r="D13" i="169"/>
  <c r="B9" i="5"/>
  <c r="A9" i="5"/>
  <c r="AK15" i="3"/>
  <c r="AS15" i="3"/>
  <c r="AI15" i="3" s="1"/>
  <c r="AH15" i="3" s="1"/>
  <c r="AG15" i="3"/>
  <c r="AF15" i="3"/>
  <c r="AE15" i="3"/>
  <c r="AD15" i="3"/>
  <c r="G15" i="3"/>
  <c r="F15" i="3"/>
  <c r="E15" i="3"/>
  <c r="D15" i="3"/>
  <c r="K4" i="171" s="1"/>
  <c r="C15" i="3"/>
  <c r="B15" i="3"/>
  <c r="A15" i="3"/>
  <c r="AO15" i="3" s="1"/>
  <c r="E3" i="168"/>
  <c r="D3" i="168"/>
  <c r="C3" i="168"/>
  <c r="A3" i="168"/>
  <c r="C48" i="168"/>
  <c r="C36" i="168"/>
  <c r="J32" i="168"/>
  <c r="B23" i="172" s="1"/>
  <c r="Z121" i="167"/>
  <c r="J121" i="167"/>
  <c r="Z118" i="167"/>
  <c r="J118" i="167"/>
  <c r="Z117" i="167"/>
  <c r="J117" i="167"/>
  <c r="Z116" i="167"/>
  <c r="J116" i="167"/>
  <c r="Z115" i="167"/>
  <c r="J115" i="167"/>
  <c r="Z114" i="167"/>
  <c r="J114" i="167"/>
  <c r="Z113" i="167"/>
  <c r="J113" i="167"/>
  <c r="Z112" i="167"/>
  <c r="J112" i="167"/>
  <c r="Z111" i="167"/>
  <c r="J111" i="167"/>
  <c r="AV13" i="167"/>
  <c r="AI13" i="167" s="1"/>
  <c r="AU13" i="167"/>
  <c r="J10" i="167"/>
  <c r="G10" i="167"/>
  <c r="F10" i="167" s="1"/>
  <c r="J9" i="167"/>
  <c r="G9" i="167"/>
  <c r="F9" i="167" s="1"/>
  <c r="J8" i="167"/>
  <c r="G8" i="167"/>
  <c r="F8" i="167" s="1"/>
  <c r="J7" i="167"/>
  <c r="G7" i="167"/>
  <c r="F7" i="167" s="1"/>
  <c r="AK3" i="167"/>
  <c r="G9" i="166"/>
  <c r="J11" i="166"/>
  <c r="J10" i="166"/>
  <c r="J9" i="166"/>
  <c r="H11" i="166"/>
  <c r="H10" i="166"/>
  <c r="H9" i="166"/>
  <c r="E11" i="166"/>
  <c r="E10" i="166"/>
  <c r="E9" i="166"/>
  <c r="E7" i="166"/>
  <c r="E6" i="166"/>
  <c r="C39" i="166"/>
  <c r="F38" i="166"/>
  <c r="E38" i="166"/>
  <c r="D38" i="166"/>
  <c r="C38" i="166"/>
  <c r="F37" i="166"/>
  <c r="E37" i="166"/>
  <c r="D37" i="166"/>
  <c r="C37" i="166"/>
  <c r="E28" i="166"/>
  <c r="B28" i="166"/>
  <c r="B41" i="166"/>
  <c r="B24" i="166"/>
  <c r="J22" i="166"/>
  <c r="I22" i="166"/>
  <c r="H22" i="166"/>
  <c r="F3" i="166"/>
  <c r="C3" i="166"/>
  <c r="G83" i="4"/>
  <c r="N83" i="4" s="1"/>
  <c r="F83" i="4"/>
  <c r="D83" i="4"/>
  <c r="G82" i="4"/>
  <c r="N82" i="4" s="1"/>
  <c r="F82" i="4"/>
  <c r="D82" i="4"/>
  <c r="G81" i="4"/>
  <c r="N81" i="4" s="1"/>
  <c r="F81" i="4"/>
  <c r="D81" i="4"/>
  <c r="G80" i="4"/>
  <c r="N80" i="4" s="1"/>
  <c r="F80" i="4"/>
  <c r="D80" i="4"/>
  <c r="G79" i="4"/>
  <c r="N79" i="4" s="1"/>
  <c r="F79" i="4"/>
  <c r="D79" i="4"/>
  <c r="G78" i="4"/>
  <c r="N78" i="4" s="1"/>
  <c r="F78" i="4"/>
  <c r="D78" i="4"/>
  <c r="G77" i="4"/>
  <c r="N77" i="4" s="1"/>
  <c r="F77" i="4"/>
  <c r="D77" i="4"/>
  <c r="G76" i="4"/>
  <c r="N76" i="4" s="1"/>
  <c r="F76" i="4"/>
  <c r="D76" i="4"/>
  <c r="G75" i="4"/>
  <c r="N75" i="4" s="1"/>
  <c r="F75" i="4"/>
  <c r="D75" i="4"/>
  <c r="G74" i="4"/>
  <c r="N74" i="4" s="1"/>
  <c r="F74" i="4"/>
  <c r="D74" i="4"/>
  <c r="G73" i="4"/>
  <c r="N73" i="4" s="1"/>
  <c r="F73" i="4"/>
  <c r="D73" i="4"/>
  <c r="G72" i="4"/>
  <c r="N72" i="4" s="1"/>
  <c r="F72" i="4"/>
  <c r="D72" i="4"/>
  <c r="G71" i="4"/>
  <c r="N71" i="4" s="1"/>
  <c r="F71" i="4"/>
  <c r="D71" i="4"/>
  <c r="G70" i="4"/>
  <c r="N70" i="4" s="1"/>
  <c r="F70" i="4"/>
  <c r="D70" i="4"/>
  <c r="G69" i="4"/>
  <c r="N69" i="4" s="1"/>
  <c r="F69" i="4"/>
  <c r="D69" i="4"/>
  <c r="G68" i="4"/>
  <c r="N68" i="4" s="1"/>
  <c r="F68" i="4"/>
  <c r="D68" i="4"/>
  <c r="G67" i="4"/>
  <c r="N67" i="4" s="1"/>
  <c r="F67" i="4"/>
  <c r="D67" i="4"/>
  <c r="G66" i="4"/>
  <c r="N66" i="4" s="1"/>
  <c r="F66" i="4"/>
  <c r="D66" i="4"/>
  <c r="G65" i="4"/>
  <c r="N65" i="4" s="1"/>
  <c r="F65" i="4"/>
  <c r="D65" i="4"/>
  <c r="G64" i="4"/>
  <c r="N64" i="4" s="1"/>
  <c r="F64" i="4"/>
  <c r="D64" i="4"/>
  <c r="I46" i="165"/>
  <c r="J46" i="165" s="1"/>
  <c r="O8" i="5" s="1"/>
  <c r="D53" i="165"/>
  <c r="C53" i="165"/>
  <c r="B53" i="165"/>
  <c r="I45" i="165"/>
  <c r="J45" i="165" s="1"/>
  <c r="N8" i="5" s="1"/>
  <c r="E45" i="165"/>
  <c r="B45" i="165"/>
  <c r="D52" i="165"/>
  <c r="C52" i="165"/>
  <c r="B52" i="165"/>
  <c r="I44" i="165"/>
  <c r="J44" i="165" s="1"/>
  <c r="M8" i="5" s="1"/>
  <c r="E44" i="165"/>
  <c r="B44" i="165"/>
  <c r="D51" i="165"/>
  <c r="C51" i="165"/>
  <c r="B51" i="165"/>
  <c r="I43" i="165"/>
  <c r="J43" i="165" s="1"/>
  <c r="L8" i="5" s="1"/>
  <c r="E43" i="165"/>
  <c r="B43" i="165"/>
  <c r="D50" i="165"/>
  <c r="C50" i="165"/>
  <c r="B50" i="165"/>
  <c r="I42" i="165"/>
  <c r="J42" i="165" s="1"/>
  <c r="K8" i="5" s="1"/>
  <c r="E42" i="165"/>
  <c r="B42" i="165"/>
  <c r="E3" i="165"/>
  <c r="E37" i="165" s="1"/>
  <c r="D3" i="165"/>
  <c r="C3" i="165"/>
  <c r="A3" i="165"/>
  <c r="A37" i="165" s="1"/>
  <c r="A92" i="165"/>
  <c r="H83" i="165"/>
  <c r="G83" i="165"/>
  <c r="K83" i="4" s="1"/>
  <c r="F83" i="165"/>
  <c r="J83" i="4" s="1"/>
  <c r="E83" i="165"/>
  <c r="B83" i="4" s="1"/>
  <c r="C83" i="165"/>
  <c r="B83" i="165"/>
  <c r="E83" i="4" s="1"/>
  <c r="A83" i="165"/>
  <c r="L83" i="165" s="1"/>
  <c r="M83" i="4" s="1"/>
  <c r="H82" i="165"/>
  <c r="G82" i="165"/>
  <c r="K82" i="4" s="1"/>
  <c r="F82" i="165"/>
  <c r="J82" i="4" s="1"/>
  <c r="E82" i="165"/>
  <c r="B82" i="4" s="1"/>
  <c r="C82" i="165"/>
  <c r="B82" i="165"/>
  <c r="E82" i="4" s="1"/>
  <c r="A82" i="165"/>
  <c r="H81" i="165"/>
  <c r="G81" i="165"/>
  <c r="K81" i="4" s="1"/>
  <c r="F81" i="165"/>
  <c r="J81" i="4" s="1"/>
  <c r="E81" i="165"/>
  <c r="B81" i="4" s="1"/>
  <c r="C81" i="165"/>
  <c r="B81" i="165"/>
  <c r="E81" i="4" s="1"/>
  <c r="A81" i="165"/>
  <c r="H80" i="165"/>
  <c r="G80" i="165"/>
  <c r="K80" i="4" s="1"/>
  <c r="F80" i="165"/>
  <c r="J80" i="4" s="1"/>
  <c r="E80" i="165"/>
  <c r="B80" i="4" s="1"/>
  <c r="C80" i="165"/>
  <c r="B80" i="165"/>
  <c r="E80" i="4" s="1"/>
  <c r="A80" i="165"/>
  <c r="H79" i="165"/>
  <c r="K79" i="165" s="1"/>
  <c r="H79" i="4" s="1"/>
  <c r="G79" i="165"/>
  <c r="K79" i="4" s="1"/>
  <c r="F79" i="165"/>
  <c r="J79" i="4" s="1"/>
  <c r="E79" i="165"/>
  <c r="B79" i="4" s="1"/>
  <c r="C79" i="165"/>
  <c r="B79" i="165"/>
  <c r="E79" i="4" s="1"/>
  <c r="A79" i="165"/>
  <c r="L79" i="165" s="1"/>
  <c r="M79" i="4" s="1"/>
  <c r="H78" i="165"/>
  <c r="K78" i="165" s="1"/>
  <c r="H78" i="4" s="1"/>
  <c r="G78" i="165"/>
  <c r="K78" i="4" s="1"/>
  <c r="F78" i="165"/>
  <c r="J78" i="4" s="1"/>
  <c r="E78" i="165"/>
  <c r="B78" i="4" s="1"/>
  <c r="C78" i="165"/>
  <c r="B78" i="165"/>
  <c r="E78" i="4" s="1"/>
  <c r="A78" i="165"/>
  <c r="L78" i="165" s="1"/>
  <c r="M78" i="4" s="1"/>
  <c r="H77" i="165"/>
  <c r="G77" i="165"/>
  <c r="K77" i="4" s="1"/>
  <c r="F77" i="165"/>
  <c r="J77" i="4" s="1"/>
  <c r="E77" i="165"/>
  <c r="B77" i="4" s="1"/>
  <c r="C77" i="165"/>
  <c r="B77" i="165"/>
  <c r="E77" i="4" s="1"/>
  <c r="A77" i="165"/>
  <c r="H76" i="165"/>
  <c r="G76" i="165"/>
  <c r="K76" i="4" s="1"/>
  <c r="F76" i="165"/>
  <c r="J76" i="4" s="1"/>
  <c r="E76" i="165"/>
  <c r="B76" i="4" s="1"/>
  <c r="C76" i="165"/>
  <c r="B76" i="165"/>
  <c r="E76" i="4" s="1"/>
  <c r="A76" i="165"/>
  <c r="H75" i="165"/>
  <c r="K75" i="165" s="1"/>
  <c r="H75" i="4" s="1"/>
  <c r="G75" i="165"/>
  <c r="K75" i="4" s="1"/>
  <c r="F75" i="165"/>
  <c r="J75" i="4" s="1"/>
  <c r="E75" i="165"/>
  <c r="B75" i="4" s="1"/>
  <c r="C75" i="165"/>
  <c r="B75" i="165"/>
  <c r="E75" i="4" s="1"/>
  <c r="A75" i="165"/>
  <c r="H74" i="165"/>
  <c r="G74" i="165"/>
  <c r="K74" i="4" s="1"/>
  <c r="F74" i="165"/>
  <c r="J74" i="4" s="1"/>
  <c r="E74" i="165"/>
  <c r="B74" i="4" s="1"/>
  <c r="C74" i="165"/>
  <c r="B74" i="165"/>
  <c r="E74" i="4" s="1"/>
  <c r="A74" i="165"/>
  <c r="H73" i="165"/>
  <c r="L73" i="4" s="1"/>
  <c r="G73" i="165"/>
  <c r="K73" i="4" s="1"/>
  <c r="F73" i="165"/>
  <c r="J73" i="4" s="1"/>
  <c r="E73" i="165"/>
  <c r="B73" i="4" s="1"/>
  <c r="C73" i="165"/>
  <c r="B73" i="165"/>
  <c r="E73" i="4" s="1"/>
  <c r="A73" i="165"/>
  <c r="H72" i="165"/>
  <c r="L72" i="4" s="1"/>
  <c r="G72" i="165"/>
  <c r="K72" i="4" s="1"/>
  <c r="F72" i="165"/>
  <c r="J72" i="4" s="1"/>
  <c r="E72" i="165"/>
  <c r="B72" i="4" s="1"/>
  <c r="C72" i="165"/>
  <c r="B72" i="165"/>
  <c r="E72" i="4" s="1"/>
  <c r="A72" i="165"/>
  <c r="H71" i="165"/>
  <c r="G71" i="165"/>
  <c r="K71" i="4" s="1"/>
  <c r="F71" i="165"/>
  <c r="J71" i="4" s="1"/>
  <c r="E71" i="165"/>
  <c r="B71" i="4" s="1"/>
  <c r="C71" i="165"/>
  <c r="B71" i="165"/>
  <c r="E71" i="4" s="1"/>
  <c r="A71" i="165"/>
  <c r="L71" i="165" s="1"/>
  <c r="M71" i="4" s="1"/>
  <c r="H70" i="165"/>
  <c r="G70" i="165"/>
  <c r="K70" i="4" s="1"/>
  <c r="F70" i="165"/>
  <c r="J70" i="4" s="1"/>
  <c r="E70" i="165"/>
  <c r="B70" i="4" s="1"/>
  <c r="C70" i="165"/>
  <c r="B70" i="165"/>
  <c r="E70" i="4" s="1"/>
  <c r="A70" i="165"/>
  <c r="L70" i="165" s="1"/>
  <c r="M70" i="4" s="1"/>
  <c r="H69" i="165"/>
  <c r="G69" i="165"/>
  <c r="K69" i="4" s="1"/>
  <c r="F69" i="165"/>
  <c r="J69" i="4" s="1"/>
  <c r="E69" i="165"/>
  <c r="B69" i="4" s="1"/>
  <c r="C69" i="165"/>
  <c r="B69" i="165"/>
  <c r="E69" i="4" s="1"/>
  <c r="A69" i="165"/>
  <c r="H68" i="165"/>
  <c r="G68" i="165"/>
  <c r="K68" i="4" s="1"/>
  <c r="F68" i="165"/>
  <c r="J68" i="4" s="1"/>
  <c r="E68" i="165"/>
  <c r="B68" i="4" s="1"/>
  <c r="C68" i="165"/>
  <c r="B68" i="165"/>
  <c r="E68" i="4" s="1"/>
  <c r="A68" i="165"/>
  <c r="H67" i="165"/>
  <c r="G67" i="165"/>
  <c r="K67" i="4" s="1"/>
  <c r="F67" i="165"/>
  <c r="J67" i="4" s="1"/>
  <c r="E67" i="165"/>
  <c r="B67" i="4" s="1"/>
  <c r="C67" i="165"/>
  <c r="B67" i="165"/>
  <c r="E67" i="4" s="1"/>
  <c r="A67" i="165"/>
  <c r="L67" i="165" s="1"/>
  <c r="M67" i="4" s="1"/>
  <c r="H66" i="165"/>
  <c r="K66" i="165" s="1"/>
  <c r="H66" i="4" s="1"/>
  <c r="G66" i="165"/>
  <c r="K66" i="4" s="1"/>
  <c r="F66" i="165"/>
  <c r="J66" i="4" s="1"/>
  <c r="E66" i="165"/>
  <c r="B66" i="4" s="1"/>
  <c r="C66" i="165"/>
  <c r="B66" i="165"/>
  <c r="E66" i="4" s="1"/>
  <c r="A66" i="165"/>
  <c r="L66" i="165" s="1"/>
  <c r="M66" i="4" s="1"/>
  <c r="H65" i="165"/>
  <c r="G65" i="165"/>
  <c r="K65" i="4" s="1"/>
  <c r="F65" i="165"/>
  <c r="J65" i="4" s="1"/>
  <c r="E65" i="165"/>
  <c r="B65" i="4" s="1"/>
  <c r="C65" i="165"/>
  <c r="B65" i="165"/>
  <c r="E65" i="4" s="1"/>
  <c r="A65" i="165"/>
  <c r="H64" i="165"/>
  <c r="G64" i="165"/>
  <c r="K64" i="4" s="1"/>
  <c r="F64" i="165"/>
  <c r="J64" i="4" s="1"/>
  <c r="E64" i="165"/>
  <c r="B64" i="4" s="1"/>
  <c r="C64" i="165"/>
  <c r="B64" i="165"/>
  <c r="E64" i="4" s="1"/>
  <c r="A64" i="165"/>
  <c r="I59" i="165"/>
  <c r="C59" i="165"/>
  <c r="I38" i="165"/>
  <c r="C38" i="165"/>
  <c r="I29" i="165"/>
  <c r="I30" i="165" s="1"/>
  <c r="M71" i="164"/>
  <c r="M70" i="164"/>
  <c r="M69" i="164"/>
  <c r="M68" i="164"/>
  <c r="H69" i="164" s="1"/>
  <c r="O8" i="164"/>
  <c r="O7" i="164"/>
  <c r="O6" i="164"/>
  <c r="G3" i="164"/>
  <c r="E3" i="164"/>
  <c r="C3" i="164"/>
  <c r="A3" i="164"/>
  <c r="E68" i="164"/>
  <c r="P50" i="164" s="1"/>
  <c r="N47" i="164"/>
  <c r="A47" i="164"/>
  <c r="W42" i="164"/>
  <c r="V42" i="164"/>
  <c r="U42" i="164"/>
  <c r="T42" i="164"/>
  <c r="N25" i="164"/>
  <c r="N12" i="164"/>
  <c r="E6" i="164"/>
  <c r="X8" i="5"/>
  <c r="T14" i="3"/>
  <c r="S14" i="3"/>
  <c r="R14" i="3"/>
  <c r="Q14" i="3"/>
  <c r="P14" i="3"/>
  <c r="K14" i="3"/>
  <c r="J14" i="3"/>
  <c r="I14" i="3"/>
  <c r="H14" i="3"/>
  <c r="I6" i="163"/>
  <c r="G6" i="163"/>
  <c r="E6" i="163"/>
  <c r="B6" i="163"/>
  <c r="L26" i="163"/>
  <c r="P25" i="163"/>
  <c r="S25" i="163" s="1"/>
  <c r="P24" i="163"/>
  <c r="S24" i="163" s="1"/>
  <c r="P23" i="163"/>
  <c r="S23" i="163" s="1"/>
  <c r="P22" i="163"/>
  <c r="U17" i="163"/>
  <c r="X16" i="163"/>
  <c r="W16" i="163"/>
  <c r="U16" i="163"/>
  <c r="T16" i="163"/>
  <c r="X15" i="163"/>
  <c r="W15" i="163"/>
  <c r="U15" i="163"/>
  <c r="T15" i="163"/>
  <c r="X14" i="163"/>
  <c r="W14" i="163"/>
  <c r="U14" i="163"/>
  <c r="T14" i="163"/>
  <c r="X13" i="163"/>
  <c r="W13" i="163"/>
  <c r="U13" i="163"/>
  <c r="T13" i="163"/>
  <c r="E13" i="163"/>
  <c r="D13" i="163"/>
  <c r="B8" i="5"/>
  <c r="A8" i="5"/>
  <c r="AK14" i="3"/>
  <c r="AS14" i="3"/>
  <c r="AI14" i="3" s="1"/>
  <c r="AH14" i="3" s="1"/>
  <c r="AG14" i="3"/>
  <c r="AF14" i="3"/>
  <c r="AE14" i="3"/>
  <c r="AD14" i="3"/>
  <c r="G14" i="3"/>
  <c r="F14" i="3"/>
  <c r="E14" i="3"/>
  <c r="D14" i="3"/>
  <c r="K4" i="165" s="1"/>
  <c r="K59" i="165" s="1"/>
  <c r="C14" i="3"/>
  <c r="B14" i="3"/>
  <c r="A14" i="3"/>
  <c r="AO14" i="3" s="1"/>
  <c r="E3" i="162"/>
  <c r="D3" i="162"/>
  <c r="C3" i="162"/>
  <c r="A3" i="162"/>
  <c r="C48" i="162"/>
  <c r="C36" i="162"/>
  <c r="J32" i="162"/>
  <c r="B23" i="166" s="1"/>
  <c r="Z121" i="161"/>
  <c r="J121" i="161"/>
  <c r="Z118" i="161"/>
  <c r="J118" i="161"/>
  <c r="Z117" i="161"/>
  <c r="J117" i="161"/>
  <c r="Z116" i="161"/>
  <c r="J116" i="161"/>
  <c r="Z115" i="161"/>
  <c r="J115" i="161"/>
  <c r="Z114" i="161"/>
  <c r="J114" i="161"/>
  <c r="Z113" i="161"/>
  <c r="J113" i="161"/>
  <c r="Z112" i="161"/>
  <c r="J112" i="161"/>
  <c r="Z111" i="161"/>
  <c r="J111" i="161"/>
  <c r="AV13" i="161"/>
  <c r="AI13" i="161" s="1"/>
  <c r="AU13" i="161"/>
  <c r="J10" i="161"/>
  <c r="G10" i="161"/>
  <c r="F10" i="161" s="1"/>
  <c r="J9" i="161"/>
  <c r="G9" i="161"/>
  <c r="F9" i="161" s="1"/>
  <c r="J8" i="161"/>
  <c r="G8" i="161"/>
  <c r="F8" i="161" s="1"/>
  <c r="J7" i="161"/>
  <c r="G7" i="161"/>
  <c r="F7" i="161" s="1"/>
  <c r="AK3" i="161"/>
  <c r="G9" i="160"/>
  <c r="J11" i="160"/>
  <c r="J10" i="160"/>
  <c r="J9" i="160"/>
  <c r="H11" i="160"/>
  <c r="H10" i="160"/>
  <c r="H9" i="160"/>
  <c r="E11" i="160"/>
  <c r="E10" i="160"/>
  <c r="E9" i="160"/>
  <c r="E7" i="160"/>
  <c r="E6" i="160"/>
  <c r="C39" i="160"/>
  <c r="F38" i="160"/>
  <c r="E38" i="160"/>
  <c r="D38" i="160"/>
  <c r="C38" i="160"/>
  <c r="F37" i="160"/>
  <c r="E37" i="160"/>
  <c r="D37" i="160"/>
  <c r="C37" i="160"/>
  <c r="E28" i="160"/>
  <c r="B28" i="160"/>
  <c r="B41" i="160"/>
  <c r="B24" i="160"/>
  <c r="J22" i="160"/>
  <c r="I22" i="160"/>
  <c r="H22" i="160"/>
  <c r="F3" i="160"/>
  <c r="C3" i="160"/>
  <c r="G63" i="4"/>
  <c r="N63" i="4" s="1"/>
  <c r="F63" i="4"/>
  <c r="D63" i="4"/>
  <c r="G62" i="4"/>
  <c r="N62" i="4" s="1"/>
  <c r="F62" i="4"/>
  <c r="D62" i="4"/>
  <c r="G61" i="4"/>
  <c r="N61" i="4" s="1"/>
  <c r="F61" i="4"/>
  <c r="D61" i="4"/>
  <c r="G60" i="4"/>
  <c r="N60" i="4" s="1"/>
  <c r="F60" i="4"/>
  <c r="D60" i="4"/>
  <c r="G59" i="4"/>
  <c r="N59" i="4" s="1"/>
  <c r="F59" i="4"/>
  <c r="D59" i="4"/>
  <c r="G58" i="4"/>
  <c r="N58" i="4" s="1"/>
  <c r="F58" i="4"/>
  <c r="D58" i="4"/>
  <c r="G57" i="4"/>
  <c r="N57" i="4" s="1"/>
  <c r="F57" i="4"/>
  <c r="D57" i="4"/>
  <c r="G56" i="4"/>
  <c r="N56" i="4" s="1"/>
  <c r="F56" i="4"/>
  <c r="D56" i="4"/>
  <c r="G55" i="4"/>
  <c r="N55" i="4" s="1"/>
  <c r="F55" i="4"/>
  <c r="D55" i="4"/>
  <c r="G54" i="4"/>
  <c r="N54" i="4" s="1"/>
  <c r="F54" i="4"/>
  <c r="D54" i="4"/>
  <c r="G53" i="4"/>
  <c r="N53" i="4" s="1"/>
  <c r="F53" i="4"/>
  <c r="D53" i="4"/>
  <c r="G52" i="4"/>
  <c r="N52" i="4" s="1"/>
  <c r="F52" i="4"/>
  <c r="D52" i="4"/>
  <c r="G51" i="4"/>
  <c r="N51" i="4" s="1"/>
  <c r="F51" i="4"/>
  <c r="D51" i="4"/>
  <c r="G50" i="4"/>
  <c r="N50" i="4" s="1"/>
  <c r="F50" i="4"/>
  <c r="D50" i="4"/>
  <c r="G49" i="4"/>
  <c r="N49" i="4" s="1"/>
  <c r="F49" i="4"/>
  <c r="D49" i="4"/>
  <c r="G48" i="4"/>
  <c r="N48" i="4" s="1"/>
  <c r="F48" i="4"/>
  <c r="D48" i="4"/>
  <c r="G47" i="4"/>
  <c r="N47" i="4" s="1"/>
  <c r="F47" i="4"/>
  <c r="D47" i="4"/>
  <c r="G46" i="4"/>
  <c r="N46" i="4" s="1"/>
  <c r="F46" i="4"/>
  <c r="D46" i="4"/>
  <c r="G45" i="4"/>
  <c r="N45" i="4" s="1"/>
  <c r="F45" i="4"/>
  <c r="D45" i="4"/>
  <c r="G44" i="4"/>
  <c r="N44" i="4" s="1"/>
  <c r="F44" i="4"/>
  <c r="D44" i="4"/>
  <c r="I46" i="159"/>
  <c r="J46" i="159" s="1"/>
  <c r="O7" i="5" s="1"/>
  <c r="D53" i="159"/>
  <c r="C53" i="159"/>
  <c r="B53" i="159"/>
  <c r="I45" i="159"/>
  <c r="E45" i="159"/>
  <c r="B45" i="159"/>
  <c r="D52" i="159"/>
  <c r="C52" i="159"/>
  <c r="B52" i="159"/>
  <c r="I44" i="159"/>
  <c r="J44" i="159" s="1"/>
  <c r="M7" i="5" s="1"/>
  <c r="E44" i="159"/>
  <c r="B44" i="159"/>
  <c r="D51" i="159"/>
  <c r="C51" i="159"/>
  <c r="B51" i="159"/>
  <c r="I43" i="159"/>
  <c r="J43" i="159" s="1"/>
  <c r="L7" i="5" s="1"/>
  <c r="E43" i="159"/>
  <c r="B43" i="159"/>
  <c r="D50" i="159"/>
  <c r="C50" i="159"/>
  <c r="B50" i="159"/>
  <c r="I42" i="159"/>
  <c r="J42" i="159" s="1"/>
  <c r="K7" i="5" s="1"/>
  <c r="E42" i="159"/>
  <c r="B42" i="159"/>
  <c r="E3" i="159"/>
  <c r="D3" i="159"/>
  <c r="C3" i="159"/>
  <c r="C58" i="159" s="1"/>
  <c r="A3" i="159"/>
  <c r="A58" i="159" s="1"/>
  <c r="A92" i="159"/>
  <c r="H83" i="159"/>
  <c r="K83" i="159" s="1"/>
  <c r="H63" i="4" s="1"/>
  <c r="G83" i="159"/>
  <c r="K63" i="4" s="1"/>
  <c r="F83" i="159"/>
  <c r="J63" i="4" s="1"/>
  <c r="E83" i="159"/>
  <c r="B63" i="4" s="1"/>
  <c r="C83" i="159"/>
  <c r="B83" i="159"/>
  <c r="E63" i="4" s="1"/>
  <c r="A83" i="159"/>
  <c r="H82" i="159"/>
  <c r="L62" i="4" s="1"/>
  <c r="G82" i="159"/>
  <c r="K62" i="4" s="1"/>
  <c r="F82" i="159"/>
  <c r="J62" i="4" s="1"/>
  <c r="E82" i="159"/>
  <c r="B62" i="4" s="1"/>
  <c r="C82" i="159"/>
  <c r="B82" i="159"/>
  <c r="E62" i="4" s="1"/>
  <c r="A82" i="159"/>
  <c r="H81" i="159"/>
  <c r="K81" i="159" s="1"/>
  <c r="H61" i="4" s="1"/>
  <c r="G81" i="159"/>
  <c r="K61" i="4" s="1"/>
  <c r="F81" i="159"/>
  <c r="J61" i="4" s="1"/>
  <c r="E81" i="159"/>
  <c r="B61" i="4" s="1"/>
  <c r="C81" i="159"/>
  <c r="B81" i="159"/>
  <c r="E61" i="4" s="1"/>
  <c r="A81" i="159"/>
  <c r="L81" i="159" s="1"/>
  <c r="M61" i="4" s="1"/>
  <c r="H80" i="159"/>
  <c r="L60" i="4" s="1"/>
  <c r="G80" i="159"/>
  <c r="K60" i="4" s="1"/>
  <c r="F80" i="159"/>
  <c r="J60" i="4" s="1"/>
  <c r="E80" i="159"/>
  <c r="B60" i="4" s="1"/>
  <c r="C80" i="159"/>
  <c r="B80" i="159"/>
  <c r="E60" i="4" s="1"/>
  <c r="A80" i="159"/>
  <c r="L80" i="159" s="1"/>
  <c r="M60" i="4" s="1"/>
  <c r="H79" i="159"/>
  <c r="G79" i="159"/>
  <c r="K59" i="4" s="1"/>
  <c r="F79" i="159"/>
  <c r="J59" i="4" s="1"/>
  <c r="E79" i="159"/>
  <c r="B59" i="4" s="1"/>
  <c r="C79" i="159"/>
  <c r="B79" i="159"/>
  <c r="E59" i="4" s="1"/>
  <c r="A79" i="159"/>
  <c r="L79" i="159" s="1"/>
  <c r="M59" i="4" s="1"/>
  <c r="H78" i="159"/>
  <c r="G78" i="159"/>
  <c r="K58" i="4" s="1"/>
  <c r="F78" i="159"/>
  <c r="J58" i="4" s="1"/>
  <c r="E78" i="159"/>
  <c r="B58" i="4" s="1"/>
  <c r="C78" i="159"/>
  <c r="B78" i="159"/>
  <c r="E58" i="4" s="1"/>
  <c r="A78" i="159"/>
  <c r="L78" i="159" s="1"/>
  <c r="M58" i="4" s="1"/>
  <c r="H77" i="159"/>
  <c r="K77" i="159" s="1"/>
  <c r="H57" i="4" s="1"/>
  <c r="G77" i="159"/>
  <c r="K57" i="4" s="1"/>
  <c r="F77" i="159"/>
  <c r="J57" i="4" s="1"/>
  <c r="E77" i="159"/>
  <c r="B57" i="4" s="1"/>
  <c r="C77" i="159"/>
  <c r="B77" i="159"/>
  <c r="E57" i="4" s="1"/>
  <c r="A77" i="159"/>
  <c r="L77" i="159" s="1"/>
  <c r="M57" i="4" s="1"/>
  <c r="H76" i="159"/>
  <c r="G76" i="159"/>
  <c r="K56" i="4" s="1"/>
  <c r="F76" i="159"/>
  <c r="J56" i="4" s="1"/>
  <c r="E76" i="159"/>
  <c r="B56" i="4" s="1"/>
  <c r="C76" i="159"/>
  <c r="B76" i="159"/>
  <c r="E56" i="4" s="1"/>
  <c r="A76" i="159"/>
  <c r="H75" i="159"/>
  <c r="K75" i="159" s="1"/>
  <c r="H55" i="4" s="1"/>
  <c r="G75" i="159"/>
  <c r="K55" i="4" s="1"/>
  <c r="F75" i="159"/>
  <c r="J55" i="4" s="1"/>
  <c r="E75" i="159"/>
  <c r="B55" i="4" s="1"/>
  <c r="C75" i="159"/>
  <c r="B75" i="159"/>
  <c r="E55" i="4" s="1"/>
  <c r="A75" i="159"/>
  <c r="H74" i="159"/>
  <c r="L54" i="4" s="1"/>
  <c r="G74" i="159"/>
  <c r="K54" i="4" s="1"/>
  <c r="F74" i="159"/>
  <c r="J54" i="4" s="1"/>
  <c r="E74" i="159"/>
  <c r="B54" i="4" s="1"/>
  <c r="C74" i="159"/>
  <c r="B74" i="159"/>
  <c r="E54" i="4" s="1"/>
  <c r="A74" i="159"/>
  <c r="H73" i="159"/>
  <c r="K73" i="159" s="1"/>
  <c r="H53" i="4" s="1"/>
  <c r="G73" i="159"/>
  <c r="K53" i="4" s="1"/>
  <c r="F73" i="159"/>
  <c r="J53" i="4" s="1"/>
  <c r="E73" i="159"/>
  <c r="B53" i="4" s="1"/>
  <c r="C73" i="159"/>
  <c r="B73" i="159"/>
  <c r="E53" i="4" s="1"/>
  <c r="A73" i="159"/>
  <c r="L73" i="159" s="1"/>
  <c r="M53" i="4" s="1"/>
  <c r="H72" i="159"/>
  <c r="L52" i="4" s="1"/>
  <c r="G72" i="159"/>
  <c r="K52" i="4" s="1"/>
  <c r="F72" i="159"/>
  <c r="J52" i="4" s="1"/>
  <c r="E72" i="159"/>
  <c r="B52" i="4" s="1"/>
  <c r="C72" i="159"/>
  <c r="B72" i="159"/>
  <c r="E52" i="4" s="1"/>
  <c r="A72" i="159"/>
  <c r="H71" i="159"/>
  <c r="G71" i="159"/>
  <c r="K51" i="4" s="1"/>
  <c r="F71" i="159"/>
  <c r="J51" i="4" s="1"/>
  <c r="E71" i="159"/>
  <c r="B51" i="4" s="1"/>
  <c r="C71" i="159"/>
  <c r="B71" i="159"/>
  <c r="E51" i="4" s="1"/>
  <c r="A71" i="159"/>
  <c r="L71" i="159" s="1"/>
  <c r="M51" i="4" s="1"/>
  <c r="H70" i="159"/>
  <c r="G70" i="159"/>
  <c r="K50" i="4" s="1"/>
  <c r="F70" i="159"/>
  <c r="J50" i="4" s="1"/>
  <c r="E70" i="159"/>
  <c r="B50" i="4" s="1"/>
  <c r="C70" i="159"/>
  <c r="B70" i="159"/>
  <c r="E50" i="4" s="1"/>
  <c r="A70" i="159"/>
  <c r="L70" i="159" s="1"/>
  <c r="M50" i="4" s="1"/>
  <c r="H69" i="159"/>
  <c r="K69" i="159" s="1"/>
  <c r="H49" i="4" s="1"/>
  <c r="G69" i="159"/>
  <c r="K49" i="4" s="1"/>
  <c r="F69" i="159"/>
  <c r="J49" i="4" s="1"/>
  <c r="E69" i="159"/>
  <c r="B49" i="4" s="1"/>
  <c r="C69" i="159"/>
  <c r="B69" i="159"/>
  <c r="E49" i="4" s="1"/>
  <c r="A69" i="159"/>
  <c r="L69" i="159" s="1"/>
  <c r="M49" i="4" s="1"/>
  <c r="H68" i="159"/>
  <c r="L48" i="4" s="1"/>
  <c r="G68" i="159"/>
  <c r="K48" i="4" s="1"/>
  <c r="F68" i="159"/>
  <c r="J48" i="4" s="1"/>
  <c r="E68" i="159"/>
  <c r="B48" i="4" s="1"/>
  <c r="C68" i="159"/>
  <c r="B68" i="159"/>
  <c r="E48" i="4" s="1"/>
  <c r="A68" i="159"/>
  <c r="H67" i="159"/>
  <c r="K67" i="159" s="1"/>
  <c r="H47" i="4" s="1"/>
  <c r="G67" i="159"/>
  <c r="K47" i="4" s="1"/>
  <c r="F67" i="159"/>
  <c r="J47" i="4" s="1"/>
  <c r="E67" i="159"/>
  <c r="B47" i="4" s="1"/>
  <c r="C67" i="159"/>
  <c r="B67" i="159"/>
  <c r="E47" i="4" s="1"/>
  <c r="A67" i="159"/>
  <c r="H66" i="159"/>
  <c r="L46" i="4" s="1"/>
  <c r="G66" i="159"/>
  <c r="K46" i="4" s="1"/>
  <c r="F66" i="159"/>
  <c r="J46" i="4" s="1"/>
  <c r="E66" i="159"/>
  <c r="B46" i="4" s="1"/>
  <c r="C66" i="159"/>
  <c r="B66" i="159"/>
  <c r="E46" i="4" s="1"/>
  <c r="A66" i="159"/>
  <c r="H65" i="159"/>
  <c r="K65" i="159" s="1"/>
  <c r="H45" i="4" s="1"/>
  <c r="G65" i="159"/>
  <c r="K45" i="4" s="1"/>
  <c r="F65" i="159"/>
  <c r="J45" i="4" s="1"/>
  <c r="E65" i="159"/>
  <c r="B45" i="4" s="1"/>
  <c r="C65" i="159"/>
  <c r="B65" i="159"/>
  <c r="E45" i="4" s="1"/>
  <c r="A65" i="159"/>
  <c r="L65" i="159" s="1"/>
  <c r="M45" i="4" s="1"/>
  <c r="H64" i="159"/>
  <c r="G64" i="159"/>
  <c r="K44" i="4" s="1"/>
  <c r="F64" i="159"/>
  <c r="J44" i="4" s="1"/>
  <c r="E64" i="159"/>
  <c r="B44" i="4" s="1"/>
  <c r="C64" i="159"/>
  <c r="B64" i="159"/>
  <c r="E44" i="4" s="1"/>
  <c r="A64" i="159"/>
  <c r="L64" i="159" s="1"/>
  <c r="M44" i="4" s="1"/>
  <c r="I59" i="159"/>
  <c r="C59" i="159"/>
  <c r="J45" i="159"/>
  <c r="N7" i="5" s="1"/>
  <c r="I38" i="159"/>
  <c r="C38" i="159"/>
  <c r="I29" i="159"/>
  <c r="I30" i="159" s="1"/>
  <c r="M71" i="158"/>
  <c r="M70" i="158"/>
  <c r="E73" i="158" s="1"/>
  <c r="M69" i="158"/>
  <c r="F71" i="158" s="1"/>
  <c r="M68" i="158"/>
  <c r="O8" i="158"/>
  <c r="O7" i="158"/>
  <c r="O6" i="158"/>
  <c r="G3" i="158"/>
  <c r="E3" i="158"/>
  <c r="C3" i="158"/>
  <c r="A3" i="158"/>
  <c r="N47" i="158"/>
  <c r="A47" i="158"/>
  <c r="W42" i="158"/>
  <c r="V42" i="158"/>
  <c r="U42" i="158"/>
  <c r="T42" i="158"/>
  <c r="N25" i="158"/>
  <c r="N12" i="158"/>
  <c r="E6" i="158"/>
  <c r="X7" i="5"/>
  <c r="T13" i="3"/>
  <c r="S13" i="3"/>
  <c r="R13" i="3"/>
  <c r="Q13" i="3"/>
  <c r="P13" i="3"/>
  <c r="K13" i="3"/>
  <c r="J13" i="3"/>
  <c r="I13" i="3"/>
  <c r="H13" i="3"/>
  <c r="I6" i="157"/>
  <c r="G6" i="157"/>
  <c r="E6" i="157"/>
  <c r="B6" i="157"/>
  <c r="L26" i="157"/>
  <c r="P25" i="157"/>
  <c r="S25" i="157" s="1"/>
  <c r="P24" i="157"/>
  <c r="P23" i="157"/>
  <c r="S23" i="157" s="1"/>
  <c r="P22" i="157"/>
  <c r="S22" i="157" s="1"/>
  <c r="T22" i="157" s="1"/>
  <c r="U17" i="157"/>
  <c r="X16" i="157"/>
  <c r="W16" i="157"/>
  <c r="U16" i="157"/>
  <c r="T16" i="157"/>
  <c r="X15" i="157"/>
  <c r="W15" i="157"/>
  <c r="U15" i="157"/>
  <c r="T15" i="157"/>
  <c r="X14" i="157"/>
  <c r="W14" i="157"/>
  <c r="U14" i="157"/>
  <c r="T14" i="157"/>
  <c r="X13" i="157"/>
  <c r="X17" i="157" s="1"/>
  <c r="R8" i="158" s="1"/>
  <c r="H9" i="158" s="1"/>
  <c r="W13" i="157"/>
  <c r="W17" i="157" s="1"/>
  <c r="R9" i="158" s="1"/>
  <c r="O9" i="158" s="1"/>
  <c r="U13" i="157"/>
  <c r="T13" i="157"/>
  <c r="E13" i="157"/>
  <c r="D13" i="157"/>
  <c r="B7" i="5"/>
  <c r="A7" i="5"/>
  <c r="AK13" i="3"/>
  <c r="AS13" i="3"/>
  <c r="AI13" i="3" s="1"/>
  <c r="AH13" i="3" s="1"/>
  <c r="AG13" i="3"/>
  <c r="AF13" i="3"/>
  <c r="AE13" i="3"/>
  <c r="AD13" i="3"/>
  <c r="G13" i="3"/>
  <c r="F13" i="3"/>
  <c r="E13" i="3"/>
  <c r="D13" i="3"/>
  <c r="K4" i="159" s="1"/>
  <c r="C13" i="3"/>
  <c r="B13" i="3"/>
  <c r="A13" i="3"/>
  <c r="AO13" i="3" s="1"/>
  <c r="E3" i="156"/>
  <c r="D3" i="156"/>
  <c r="C3" i="156"/>
  <c r="A3" i="156"/>
  <c r="C48" i="156"/>
  <c r="C36" i="156"/>
  <c r="J32" i="156"/>
  <c r="Z121" i="29"/>
  <c r="J121" i="29"/>
  <c r="Z118" i="29"/>
  <c r="J118" i="29"/>
  <c r="Z117" i="29"/>
  <c r="J117" i="29"/>
  <c r="Z116" i="29"/>
  <c r="J116" i="29"/>
  <c r="Z115" i="29"/>
  <c r="J115" i="29"/>
  <c r="Z114" i="29"/>
  <c r="J114" i="29"/>
  <c r="Z113" i="29"/>
  <c r="J113" i="29"/>
  <c r="Z112" i="29"/>
  <c r="J112" i="29"/>
  <c r="Z111" i="29"/>
  <c r="J111" i="29"/>
  <c r="AV13" i="29"/>
  <c r="AU13" i="29"/>
  <c r="J10" i="29"/>
  <c r="G10" i="29"/>
  <c r="F10" i="29" s="1"/>
  <c r="J9" i="29"/>
  <c r="G9" i="29"/>
  <c r="F9" i="29" s="1"/>
  <c r="J8" i="29"/>
  <c r="G8" i="29"/>
  <c r="F8" i="29" s="1"/>
  <c r="J7" i="29"/>
  <c r="G7" i="29"/>
  <c r="F7" i="29" s="1"/>
  <c r="AK3" i="29"/>
  <c r="G9" i="28"/>
  <c r="J11" i="28"/>
  <c r="J10" i="28"/>
  <c r="H11" i="28"/>
  <c r="H10" i="28"/>
  <c r="H9" i="28"/>
  <c r="E11" i="28"/>
  <c r="E10" i="28"/>
  <c r="E9" i="28"/>
  <c r="E7" i="28"/>
  <c r="E6" i="28"/>
  <c r="C39" i="28"/>
  <c r="F38" i="28"/>
  <c r="E38" i="28"/>
  <c r="D38" i="28"/>
  <c r="C38" i="28"/>
  <c r="F37" i="28"/>
  <c r="E37" i="28"/>
  <c r="D37" i="28"/>
  <c r="C37" i="28"/>
  <c r="E28" i="28"/>
  <c r="B28" i="28"/>
  <c r="B41" i="28"/>
  <c r="B24" i="28"/>
  <c r="J22" i="28"/>
  <c r="I22" i="28"/>
  <c r="H22" i="28"/>
  <c r="F3" i="28"/>
  <c r="C3" i="28"/>
  <c r="G43" i="4"/>
  <c r="N43" i="4" s="1"/>
  <c r="F43" i="4"/>
  <c r="D43" i="4"/>
  <c r="G42" i="4"/>
  <c r="N42" i="4" s="1"/>
  <c r="F42" i="4"/>
  <c r="D42" i="4"/>
  <c r="G41" i="4"/>
  <c r="N41" i="4" s="1"/>
  <c r="F41" i="4"/>
  <c r="D41" i="4"/>
  <c r="G40" i="4"/>
  <c r="N40" i="4" s="1"/>
  <c r="F40" i="4"/>
  <c r="D40" i="4"/>
  <c r="G39" i="4"/>
  <c r="N39" i="4" s="1"/>
  <c r="F39" i="4"/>
  <c r="D39" i="4"/>
  <c r="G38" i="4"/>
  <c r="N38" i="4" s="1"/>
  <c r="F38" i="4"/>
  <c r="D38" i="4"/>
  <c r="G37" i="4"/>
  <c r="N37" i="4" s="1"/>
  <c r="F37" i="4"/>
  <c r="D37" i="4"/>
  <c r="G36" i="4"/>
  <c r="N36" i="4" s="1"/>
  <c r="F36" i="4"/>
  <c r="D36" i="4"/>
  <c r="G35" i="4"/>
  <c r="N35" i="4" s="1"/>
  <c r="F35" i="4"/>
  <c r="D35" i="4"/>
  <c r="G34" i="4"/>
  <c r="N34" i="4" s="1"/>
  <c r="F34" i="4"/>
  <c r="D34" i="4"/>
  <c r="G33" i="4"/>
  <c r="N33" i="4" s="1"/>
  <c r="F33" i="4"/>
  <c r="D33" i="4"/>
  <c r="G32" i="4"/>
  <c r="N32" i="4" s="1"/>
  <c r="F32" i="4"/>
  <c r="D32" i="4"/>
  <c r="G31" i="4"/>
  <c r="N31" i="4" s="1"/>
  <c r="F31" i="4"/>
  <c r="D31" i="4"/>
  <c r="G30" i="4"/>
  <c r="N30" i="4" s="1"/>
  <c r="F30" i="4"/>
  <c r="D30" i="4"/>
  <c r="G29" i="4"/>
  <c r="N29" i="4" s="1"/>
  <c r="F29" i="4"/>
  <c r="D29" i="4"/>
  <c r="G28" i="4"/>
  <c r="N28" i="4" s="1"/>
  <c r="F28" i="4"/>
  <c r="D28" i="4"/>
  <c r="G27" i="4"/>
  <c r="N27" i="4" s="1"/>
  <c r="F27" i="4"/>
  <c r="D27" i="4"/>
  <c r="G26" i="4"/>
  <c r="N26" i="4" s="1"/>
  <c r="F26" i="4"/>
  <c r="D26" i="4"/>
  <c r="G25" i="4"/>
  <c r="N25" i="4" s="1"/>
  <c r="F25" i="4"/>
  <c r="D25" i="4"/>
  <c r="G24" i="4"/>
  <c r="N24" i="4" s="1"/>
  <c r="F24" i="4"/>
  <c r="D24" i="4"/>
  <c r="I46" i="27"/>
  <c r="J46" i="27" s="1"/>
  <c r="O6" i="5" s="1"/>
  <c r="D53" i="27"/>
  <c r="C53" i="27"/>
  <c r="B53" i="27"/>
  <c r="I45" i="27"/>
  <c r="J45" i="27" s="1"/>
  <c r="N6" i="5" s="1"/>
  <c r="E45" i="27"/>
  <c r="B45" i="27"/>
  <c r="D52" i="27"/>
  <c r="C52" i="27"/>
  <c r="B52" i="27"/>
  <c r="I44" i="27"/>
  <c r="J44" i="27" s="1"/>
  <c r="M6" i="5" s="1"/>
  <c r="E44" i="27"/>
  <c r="B44" i="27"/>
  <c r="D51" i="27"/>
  <c r="C51" i="27"/>
  <c r="B51" i="27"/>
  <c r="I43" i="27"/>
  <c r="J43" i="27" s="1"/>
  <c r="L6" i="5" s="1"/>
  <c r="E43" i="27"/>
  <c r="B43" i="27"/>
  <c r="D50" i="27"/>
  <c r="C50" i="27"/>
  <c r="B50" i="27"/>
  <c r="I42" i="27"/>
  <c r="J42" i="27" s="1"/>
  <c r="K6" i="5" s="1"/>
  <c r="E42" i="27"/>
  <c r="B42" i="27"/>
  <c r="E3" i="27"/>
  <c r="E58" i="27" s="1"/>
  <c r="D3" i="27"/>
  <c r="C3" i="27"/>
  <c r="A3" i="27"/>
  <c r="A37" i="27" s="1"/>
  <c r="A92" i="27"/>
  <c r="H83" i="27"/>
  <c r="K83" i="27" s="1"/>
  <c r="H43" i="4" s="1"/>
  <c r="G83" i="27"/>
  <c r="K43" i="4" s="1"/>
  <c r="F83" i="27"/>
  <c r="J43" i="4" s="1"/>
  <c r="E83" i="27"/>
  <c r="B43" i="4" s="1"/>
  <c r="C83" i="27"/>
  <c r="B83" i="27"/>
  <c r="E43" i="4" s="1"/>
  <c r="A83" i="27"/>
  <c r="H82" i="27"/>
  <c r="G82" i="27"/>
  <c r="K42" i="4" s="1"/>
  <c r="F82" i="27"/>
  <c r="J42" i="4" s="1"/>
  <c r="E82" i="27"/>
  <c r="B42" i="4" s="1"/>
  <c r="C82" i="27"/>
  <c r="B82" i="27"/>
  <c r="E42" i="4" s="1"/>
  <c r="A82" i="27"/>
  <c r="L82" i="27" s="1"/>
  <c r="M42" i="4" s="1"/>
  <c r="H81" i="27"/>
  <c r="G81" i="27"/>
  <c r="K41" i="4" s="1"/>
  <c r="F81" i="27"/>
  <c r="J41" i="4" s="1"/>
  <c r="E81" i="27"/>
  <c r="B41" i="4" s="1"/>
  <c r="C81" i="27"/>
  <c r="B81" i="27"/>
  <c r="E41" i="4" s="1"/>
  <c r="A81" i="27"/>
  <c r="L81" i="27" s="1"/>
  <c r="M41" i="4" s="1"/>
  <c r="H80" i="27"/>
  <c r="G80" i="27"/>
  <c r="K40" i="4" s="1"/>
  <c r="F80" i="27"/>
  <c r="J40" i="4" s="1"/>
  <c r="E80" i="27"/>
  <c r="B40" i="4" s="1"/>
  <c r="C80" i="27"/>
  <c r="B80" i="27"/>
  <c r="E40" i="4" s="1"/>
  <c r="A80" i="27"/>
  <c r="L80" i="27" s="1"/>
  <c r="M40" i="4" s="1"/>
  <c r="H79" i="27"/>
  <c r="G79" i="27"/>
  <c r="K39" i="4" s="1"/>
  <c r="F79" i="27"/>
  <c r="J39" i="4" s="1"/>
  <c r="E79" i="27"/>
  <c r="B39" i="4" s="1"/>
  <c r="C79" i="27"/>
  <c r="B79" i="27"/>
  <c r="E39" i="4" s="1"/>
  <c r="A79" i="27"/>
  <c r="L79" i="27" s="1"/>
  <c r="M39" i="4" s="1"/>
  <c r="H78" i="27"/>
  <c r="L38" i="4" s="1"/>
  <c r="G78" i="27"/>
  <c r="K38" i="4" s="1"/>
  <c r="F78" i="27"/>
  <c r="J38" i="4" s="1"/>
  <c r="E78" i="27"/>
  <c r="B38" i="4" s="1"/>
  <c r="C78" i="27"/>
  <c r="B78" i="27"/>
  <c r="E38" i="4" s="1"/>
  <c r="A78" i="27"/>
  <c r="H77" i="27"/>
  <c r="L37" i="4" s="1"/>
  <c r="G77" i="27"/>
  <c r="K37" i="4" s="1"/>
  <c r="F77" i="27"/>
  <c r="J37" i="4" s="1"/>
  <c r="E77" i="27"/>
  <c r="B37" i="4" s="1"/>
  <c r="C77" i="27"/>
  <c r="B77" i="27"/>
  <c r="E37" i="4" s="1"/>
  <c r="A77" i="27"/>
  <c r="H76" i="27"/>
  <c r="L36" i="4" s="1"/>
  <c r="G76" i="27"/>
  <c r="K36" i="4" s="1"/>
  <c r="F76" i="27"/>
  <c r="J36" i="4" s="1"/>
  <c r="E76" i="27"/>
  <c r="B36" i="4" s="1"/>
  <c r="C76" i="27"/>
  <c r="B76" i="27"/>
  <c r="E36" i="4" s="1"/>
  <c r="A76" i="27"/>
  <c r="H75" i="27"/>
  <c r="K75" i="27" s="1"/>
  <c r="H35" i="4" s="1"/>
  <c r="G75" i="27"/>
  <c r="K35" i="4" s="1"/>
  <c r="F75" i="27"/>
  <c r="J35" i="4" s="1"/>
  <c r="E75" i="27"/>
  <c r="B35" i="4" s="1"/>
  <c r="C75" i="27"/>
  <c r="B75" i="27"/>
  <c r="E35" i="4" s="1"/>
  <c r="A75" i="27"/>
  <c r="L75" i="27" s="1"/>
  <c r="M35" i="4" s="1"/>
  <c r="H74" i="27"/>
  <c r="G74" i="27"/>
  <c r="K34" i="4" s="1"/>
  <c r="F74" i="27"/>
  <c r="J34" i="4" s="1"/>
  <c r="E74" i="27"/>
  <c r="B34" i="4" s="1"/>
  <c r="C74" i="27"/>
  <c r="B74" i="27"/>
  <c r="E34" i="4" s="1"/>
  <c r="A74" i="27"/>
  <c r="L74" i="27" s="1"/>
  <c r="M34" i="4" s="1"/>
  <c r="H73" i="27"/>
  <c r="K73" i="27" s="1"/>
  <c r="H33" i="4" s="1"/>
  <c r="G73" i="27"/>
  <c r="K33" i="4" s="1"/>
  <c r="F73" i="27"/>
  <c r="J33" i="4" s="1"/>
  <c r="E73" i="27"/>
  <c r="B33" i="4" s="1"/>
  <c r="C73" i="27"/>
  <c r="B73" i="27"/>
  <c r="E33" i="4" s="1"/>
  <c r="A73" i="27"/>
  <c r="L73" i="27" s="1"/>
  <c r="M33" i="4" s="1"/>
  <c r="H72" i="27"/>
  <c r="G72" i="27"/>
  <c r="K32" i="4" s="1"/>
  <c r="F72" i="27"/>
  <c r="J32" i="4" s="1"/>
  <c r="E72" i="27"/>
  <c r="B32" i="4" s="1"/>
  <c r="C72" i="27"/>
  <c r="B72" i="27"/>
  <c r="E32" i="4" s="1"/>
  <c r="A72" i="27"/>
  <c r="L72" i="27" s="1"/>
  <c r="M32" i="4" s="1"/>
  <c r="H71" i="27"/>
  <c r="K71" i="27" s="1"/>
  <c r="H31" i="4" s="1"/>
  <c r="G71" i="27"/>
  <c r="K31" i="4" s="1"/>
  <c r="F71" i="27"/>
  <c r="J31" i="4" s="1"/>
  <c r="E71" i="27"/>
  <c r="B31" i="4" s="1"/>
  <c r="C71" i="27"/>
  <c r="B71" i="27"/>
  <c r="E31" i="4" s="1"/>
  <c r="A71" i="27"/>
  <c r="L71" i="27" s="1"/>
  <c r="M31" i="4" s="1"/>
  <c r="H70" i="27"/>
  <c r="G70" i="27"/>
  <c r="K30" i="4" s="1"/>
  <c r="F70" i="27"/>
  <c r="J30" i="4" s="1"/>
  <c r="E70" i="27"/>
  <c r="B30" i="4" s="1"/>
  <c r="C70" i="27"/>
  <c r="B70" i="27"/>
  <c r="E30" i="4" s="1"/>
  <c r="A70" i="27"/>
  <c r="L70" i="27" s="1"/>
  <c r="M30" i="4" s="1"/>
  <c r="H69" i="27"/>
  <c r="G69" i="27"/>
  <c r="K29" i="4" s="1"/>
  <c r="F69" i="27"/>
  <c r="J29" i="4" s="1"/>
  <c r="E69" i="27"/>
  <c r="B29" i="4" s="1"/>
  <c r="C69" i="27"/>
  <c r="B69" i="27"/>
  <c r="E29" i="4" s="1"/>
  <c r="A69" i="27"/>
  <c r="L69" i="27" s="1"/>
  <c r="M29" i="4" s="1"/>
  <c r="H68" i="27"/>
  <c r="G68" i="27"/>
  <c r="K28" i="4" s="1"/>
  <c r="F68" i="27"/>
  <c r="J28" i="4" s="1"/>
  <c r="E68" i="27"/>
  <c r="B28" i="4" s="1"/>
  <c r="C68" i="27"/>
  <c r="B68" i="27"/>
  <c r="E28" i="4" s="1"/>
  <c r="A68" i="27"/>
  <c r="L68" i="27" s="1"/>
  <c r="M28" i="4" s="1"/>
  <c r="H67" i="27"/>
  <c r="K67" i="27" s="1"/>
  <c r="H27" i="4" s="1"/>
  <c r="G67" i="27"/>
  <c r="K27" i="4" s="1"/>
  <c r="F67" i="27"/>
  <c r="J27" i="4" s="1"/>
  <c r="E67" i="27"/>
  <c r="B27" i="4" s="1"/>
  <c r="C67" i="27"/>
  <c r="B67" i="27"/>
  <c r="E27" i="4" s="1"/>
  <c r="A67" i="27"/>
  <c r="L67" i="27" s="1"/>
  <c r="M27" i="4" s="1"/>
  <c r="H66" i="27"/>
  <c r="L26" i="4" s="1"/>
  <c r="G66" i="27"/>
  <c r="K26" i="4" s="1"/>
  <c r="F66" i="27"/>
  <c r="J26" i="4" s="1"/>
  <c r="E66" i="27"/>
  <c r="B26" i="4" s="1"/>
  <c r="C66" i="27"/>
  <c r="B66" i="27"/>
  <c r="E26" i="4" s="1"/>
  <c r="A66" i="27"/>
  <c r="L66" i="27" s="1"/>
  <c r="M26" i="4" s="1"/>
  <c r="H65" i="27"/>
  <c r="K65" i="27" s="1"/>
  <c r="H25" i="4" s="1"/>
  <c r="G65" i="27"/>
  <c r="K25" i="4" s="1"/>
  <c r="F65" i="27"/>
  <c r="J25" i="4" s="1"/>
  <c r="E65" i="27"/>
  <c r="B25" i="4" s="1"/>
  <c r="C65" i="27"/>
  <c r="B65" i="27"/>
  <c r="E25" i="4" s="1"/>
  <c r="A65" i="27"/>
  <c r="L65" i="27" s="1"/>
  <c r="M25" i="4" s="1"/>
  <c r="H64" i="27"/>
  <c r="L24" i="4" s="1"/>
  <c r="G64" i="27"/>
  <c r="K24" i="4" s="1"/>
  <c r="F64" i="27"/>
  <c r="J24" i="4" s="1"/>
  <c r="E64" i="27"/>
  <c r="B24" i="4" s="1"/>
  <c r="C64" i="27"/>
  <c r="B64" i="27"/>
  <c r="E24" i="4" s="1"/>
  <c r="A64" i="27"/>
  <c r="L64" i="27" s="1"/>
  <c r="M24" i="4" s="1"/>
  <c r="I59" i="27"/>
  <c r="C59" i="27"/>
  <c r="A58" i="27"/>
  <c r="I38" i="27"/>
  <c r="C38" i="27"/>
  <c r="I29" i="27"/>
  <c r="I30" i="27" s="1"/>
  <c r="M71" i="26"/>
  <c r="M70" i="26"/>
  <c r="E72" i="26" s="1"/>
  <c r="C22" i="26" s="1"/>
  <c r="M69" i="26"/>
  <c r="E71" i="26" s="1"/>
  <c r="M68" i="26"/>
  <c r="O8" i="26"/>
  <c r="O7" i="26"/>
  <c r="O6" i="26"/>
  <c r="G3" i="26"/>
  <c r="E3" i="26"/>
  <c r="C3" i="26"/>
  <c r="A3" i="26"/>
  <c r="N47" i="26"/>
  <c r="A47" i="26"/>
  <c r="W42" i="26"/>
  <c r="V42" i="26"/>
  <c r="U42" i="26"/>
  <c r="T42" i="26"/>
  <c r="N25" i="26"/>
  <c r="N12" i="26"/>
  <c r="E6" i="26"/>
  <c r="X6" i="5"/>
  <c r="T12" i="3"/>
  <c r="S12" i="3"/>
  <c r="R12" i="3"/>
  <c r="Q12" i="3"/>
  <c r="P12" i="3"/>
  <c r="K12" i="3"/>
  <c r="J12" i="3"/>
  <c r="I12" i="3"/>
  <c r="H12" i="3"/>
  <c r="I6" i="25"/>
  <c r="G6" i="25"/>
  <c r="E6" i="25"/>
  <c r="B6" i="25"/>
  <c r="L26" i="25"/>
  <c r="Z12" i="3" s="1"/>
  <c r="P25" i="25"/>
  <c r="P24" i="25"/>
  <c r="P23" i="25"/>
  <c r="S23" i="25" s="1"/>
  <c r="P22" i="25"/>
  <c r="U17" i="25"/>
  <c r="X16" i="25"/>
  <c r="W16" i="25"/>
  <c r="U16" i="25"/>
  <c r="T16" i="25"/>
  <c r="X15" i="25"/>
  <c r="W15" i="25"/>
  <c r="U15" i="25"/>
  <c r="T15" i="25"/>
  <c r="X14" i="25"/>
  <c r="W14" i="25"/>
  <c r="U14" i="25"/>
  <c r="T14" i="25"/>
  <c r="X13" i="25"/>
  <c r="W13" i="25"/>
  <c r="U13" i="25"/>
  <c r="T13" i="25"/>
  <c r="E13" i="25"/>
  <c r="D13" i="25"/>
  <c r="B6" i="5"/>
  <c r="A6" i="5"/>
  <c r="AK12" i="3"/>
  <c r="AS12" i="3"/>
  <c r="AI12" i="3" s="1"/>
  <c r="AH12" i="3" s="1"/>
  <c r="AG12" i="3"/>
  <c r="AF12" i="3"/>
  <c r="AE12" i="3"/>
  <c r="AD12" i="3"/>
  <c r="G12" i="3"/>
  <c r="F12" i="3"/>
  <c r="E12" i="3"/>
  <c r="D12" i="3"/>
  <c r="K4" i="27" s="1"/>
  <c r="C12" i="3"/>
  <c r="B12" i="3"/>
  <c r="A12" i="3"/>
  <c r="AO12" i="3" s="1"/>
  <c r="E3" i="24"/>
  <c r="D3" i="24"/>
  <c r="C3" i="24"/>
  <c r="A3" i="24"/>
  <c r="C48" i="24"/>
  <c r="C36" i="24"/>
  <c r="J32" i="24"/>
  <c r="Z121" i="23"/>
  <c r="J121" i="23"/>
  <c r="Z118" i="23"/>
  <c r="J118" i="23"/>
  <c r="Z117" i="23"/>
  <c r="J117" i="23"/>
  <c r="Z116" i="23"/>
  <c r="J116" i="23"/>
  <c r="Z115" i="23"/>
  <c r="J115" i="23"/>
  <c r="Z114" i="23"/>
  <c r="J114" i="23"/>
  <c r="Z113" i="23"/>
  <c r="J113" i="23"/>
  <c r="Z112" i="23"/>
  <c r="J112" i="23"/>
  <c r="Z111" i="23"/>
  <c r="J111" i="23"/>
  <c r="AV13" i="23"/>
  <c r="AU13" i="23"/>
  <c r="J10" i="23"/>
  <c r="G10" i="23"/>
  <c r="F10" i="23" s="1"/>
  <c r="J9" i="23"/>
  <c r="G9" i="23"/>
  <c r="F9" i="23" s="1"/>
  <c r="J8" i="23"/>
  <c r="G8" i="23"/>
  <c r="F8" i="23" s="1"/>
  <c r="J7" i="23"/>
  <c r="G7" i="23"/>
  <c r="F7" i="23" s="1"/>
  <c r="AK3" i="23"/>
  <c r="G9" i="22"/>
  <c r="J11" i="22"/>
  <c r="J10" i="22"/>
  <c r="H11" i="22"/>
  <c r="H10" i="22"/>
  <c r="H9" i="22"/>
  <c r="E11" i="22"/>
  <c r="E10" i="22"/>
  <c r="E9" i="22"/>
  <c r="E7" i="22"/>
  <c r="E6" i="22"/>
  <c r="C39" i="22"/>
  <c r="F38" i="22"/>
  <c r="E38" i="22"/>
  <c r="D38" i="22"/>
  <c r="C38" i="22"/>
  <c r="F37" i="22"/>
  <c r="E37" i="22"/>
  <c r="D37" i="22"/>
  <c r="C37" i="22"/>
  <c r="E28" i="22"/>
  <c r="B28" i="22"/>
  <c r="B41" i="22"/>
  <c r="B24" i="22"/>
  <c r="J22" i="22"/>
  <c r="I22" i="22"/>
  <c r="H22" i="22"/>
  <c r="F3" i="22"/>
  <c r="C3" i="22"/>
  <c r="G23" i="4"/>
  <c r="N23" i="4" s="1"/>
  <c r="F23" i="4"/>
  <c r="D23" i="4"/>
  <c r="G22" i="4"/>
  <c r="N22" i="4" s="1"/>
  <c r="F22" i="4"/>
  <c r="D22" i="4"/>
  <c r="G21" i="4"/>
  <c r="N21" i="4" s="1"/>
  <c r="F21" i="4"/>
  <c r="D21" i="4"/>
  <c r="G20" i="4"/>
  <c r="N20" i="4" s="1"/>
  <c r="F20" i="4"/>
  <c r="D20" i="4"/>
  <c r="G19" i="4"/>
  <c r="N19" i="4" s="1"/>
  <c r="F19" i="4"/>
  <c r="D19" i="4"/>
  <c r="G18" i="4"/>
  <c r="N18" i="4" s="1"/>
  <c r="F18" i="4"/>
  <c r="D18" i="4"/>
  <c r="G17" i="4"/>
  <c r="N17" i="4" s="1"/>
  <c r="F17" i="4"/>
  <c r="D17" i="4"/>
  <c r="G16" i="4"/>
  <c r="N16" i="4" s="1"/>
  <c r="F16" i="4"/>
  <c r="D16" i="4"/>
  <c r="G15" i="4"/>
  <c r="N15" i="4" s="1"/>
  <c r="F15" i="4"/>
  <c r="D15" i="4"/>
  <c r="G14" i="4"/>
  <c r="N14" i="4" s="1"/>
  <c r="F14" i="4"/>
  <c r="D14" i="4"/>
  <c r="G13" i="4"/>
  <c r="N13" i="4" s="1"/>
  <c r="F13" i="4"/>
  <c r="D13" i="4"/>
  <c r="G12" i="4"/>
  <c r="N12" i="4" s="1"/>
  <c r="F12" i="4"/>
  <c r="D12" i="4"/>
  <c r="G11" i="4"/>
  <c r="N11" i="4" s="1"/>
  <c r="F11" i="4"/>
  <c r="D11" i="4"/>
  <c r="G10" i="4"/>
  <c r="N10" i="4" s="1"/>
  <c r="F10" i="4"/>
  <c r="D10" i="4"/>
  <c r="G9" i="4"/>
  <c r="N9" i="4" s="1"/>
  <c r="F9" i="4"/>
  <c r="D9" i="4"/>
  <c r="G8" i="4"/>
  <c r="N8" i="4" s="1"/>
  <c r="F8" i="4"/>
  <c r="D8" i="4"/>
  <c r="G7" i="4"/>
  <c r="N7" i="4" s="1"/>
  <c r="F7" i="4"/>
  <c r="D7" i="4"/>
  <c r="G6" i="4"/>
  <c r="N6" i="4" s="1"/>
  <c r="F6" i="4"/>
  <c r="D6" i="4"/>
  <c r="G5" i="4"/>
  <c r="N5" i="4" s="1"/>
  <c r="F5" i="4"/>
  <c r="D5" i="4"/>
  <c r="G4" i="4"/>
  <c r="N4" i="4" s="1"/>
  <c r="F4" i="4"/>
  <c r="D4" i="4"/>
  <c r="I46" i="21"/>
  <c r="J46" i="21" s="1"/>
  <c r="O5" i="5" s="1"/>
  <c r="D53" i="21"/>
  <c r="C53" i="21"/>
  <c r="B53" i="21"/>
  <c r="I45" i="21"/>
  <c r="J45" i="21" s="1"/>
  <c r="N5" i="5" s="1"/>
  <c r="E45" i="21"/>
  <c r="B45" i="21"/>
  <c r="D52" i="21"/>
  <c r="C52" i="21"/>
  <c r="B52" i="21"/>
  <c r="I44" i="21"/>
  <c r="J44" i="21" s="1"/>
  <c r="M5" i="5" s="1"/>
  <c r="E44" i="21"/>
  <c r="B44" i="21"/>
  <c r="D51" i="21"/>
  <c r="C51" i="21"/>
  <c r="B51" i="21"/>
  <c r="I43" i="21"/>
  <c r="J43" i="21" s="1"/>
  <c r="L5" i="5" s="1"/>
  <c r="E43" i="21"/>
  <c r="B43" i="21"/>
  <c r="D50" i="21"/>
  <c r="C50" i="21"/>
  <c r="B50" i="21"/>
  <c r="I42" i="21"/>
  <c r="J42" i="21" s="1"/>
  <c r="K5" i="5" s="1"/>
  <c r="E42" i="21"/>
  <c r="B42" i="21"/>
  <c r="E3" i="21"/>
  <c r="E58" i="21" s="1"/>
  <c r="D3" i="21"/>
  <c r="D58" i="21" s="1"/>
  <c r="C3" i="21"/>
  <c r="A3" i="21"/>
  <c r="A92" i="21"/>
  <c r="H83" i="21"/>
  <c r="K83" i="21" s="1"/>
  <c r="H23" i="4" s="1"/>
  <c r="G83" i="21"/>
  <c r="K23" i="4" s="1"/>
  <c r="F83" i="21"/>
  <c r="J23" i="4" s="1"/>
  <c r="E83" i="21"/>
  <c r="B23" i="4" s="1"/>
  <c r="C83" i="21"/>
  <c r="B83" i="21"/>
  <c r="E23" i="4" s="1"/>
  <c r="A83" i="21"/>
  <c r="H82" i="21"/>
  <c r="L22" i="4" s="1"/>
  <c r="G82" i="21"/>
  <c r="K22" i="4" s="1"/>
  <c r="F82" i="21"/>
  <c r="J22" i="4" s="1"/>
  <c r="E82" i="21"/>
  <c r="B22" i="4" s="1"/>
  <c r="C82" i="21"/>
  <c r="B82" i="21"/>
  <c r="E22" i="4" s="1"/>
  <c r="A82" i="21"/>
  <c r="L82" i="21" s="1"/>
  <c r="M22" i="4" s="1"/>
  <c r="H81" i="21"/>
  <c r="G81" i="21"/>
  <c r="K21" i="4" s="1"/>
  <c r="F81" i="21"/>
  <c r="J21" i="4" s="1"/>
  <c r="E81" i="21"/>
  <c r="B21" i="4" s="1"/>
  <c r="C81" i="21"/>
  <c r="B81" i="21"/>
  <c r="E21" i="4" s="1"/>
  <c r="A81" i="21"/>
  <c r="L81" i="21" s="1"/>
  <c r="M21" i="4" s="1"/>
  <c r="H80" i="21"/>
  <c r="L20" i="4" s="1"/>
  <c r="G80" i="21"/>
  <c r="K20" i="4" s="1"/>
  <c r="F80" i="21"/>
  <c r="J20" i="4" s="1"/>
  <c r="E80" i="21"/>
  <c r="B20" i="4" s="1"/>
  <c r="C80" i="21"/>
  <c r="B80" i="21"/>
  <c r="E20" i="4" s="1"/>
  <c r="A80" i="21"/>
  <c r="L80" i="21" s="1"/>
  <c r="M20" i="4" s="1"/>
  <c r="H79" i="21"/>
  <c r="G79" i="21"/>
  <c r="K19" i="4" s="1"/>
  <c r="F79" i="21"/>
  <c r="J19" i="4" s="1"/>
  <c r="E79" i="21"/>
  <c r="B19" i="4" s="1"/>
  <c r="C79" i="21"/>
  <c r="B79" i="21"/>
  <c r="E19" i="4" s="1"/>
  <c r="A79" i="21"/>
  <c r="L79" i="21" s="1"/>
  <c r="M19" i="4" s="1"/>
  <c r="H78" i="21"/>
  <c r="G78" i="21"/>
  <c r="K18" i="4" s="1"/>
  <c r="F78" i="21"/>
  <c r="J18" i="4" s="1"/>
  <c r="E78" i="21"/>
  <c r="B18" i="4" s="1"/>
  <c r="C78" i="21"/>
  <c r="B78" i="21"/>
  <c r="E18" i="4" s="1"/>
  <c r="A78" i="21"/>
  <c r="L78" i="21" s="1"/>
  <c r="M18" i="4" s="1"/>
  <c r="H77" i="21"/>
  <c r="G77" i="21"/>
  <c r="K17" i="4" s="1"/>
  <c r="F77" i="21"/>
  <c r="J17" i="4" s="1"/>
  <c r="E77" i="21"/>
  <c r="B17" i="4" s="1"/>
  <c r="C77" i="21"/>
  <c r="B77" i="21"/>
  <c r="E17" i="4" s="1"/>
  <c r="A77" i="21"/>
  <c r="L77" i="21" s="1"/>
  <c r="M17" i="4" s="1"/>
  <c r="H76" i="21"/>
  <c r="G76" i="21"/>
  <c r="K16" i="4" s="1"/>
  <c r="F76" i="21"/>
  <c r="J16" i="4" s="1"/>
  <c r="E76" i="21"/>
  <c r="B16" i="4" s="1"/>
  <c r="C76" i="21"/>
  <c r="B76" i="21"/>
  <c r="E16" i="4" s="1"/>
  <c r="A76" i="21"/>
  <c r="L76" i="21" s="1"/>
  <c r="M16" i="4" s="1"/>
  <c r="H75" i="21"/>
  <c r="K75" i="21" s="1"/>
  <c r="H15" i="4" s="1"/>
  <c r="G75" i="21"/>
  <c r="K15" i="4" s="1"/>
  <c r="F75" i="21"/>
  <c r="J15" i="4" s="1"/>
  <c r="E75" i="21"/>
  <c r="B15" i="4" s="1"/>
  <c r="C75" i="21"/>
  <c r="B75" i="21"/>
  <c r="E15" i="4" s="1"/>
  <c r="A75" i="21"/>
  <c r="H74" i="21"/>
  <c r="L14" i="4" s="1"/>
  <c r="G74" i="21"/>
  <c r="K14" i="4" s="1"/>
  <c r="F74" i="21"/>
  <c r="J14" i="4" s="1"/>
  <c r="E74" i="21"/>
  <c r="B14" i="4" s="1"/>
  <c r="C74" i="21"/>
  <c r="B74" i="21"/>
  <c r="E14" i="4" s="1"/>
  <c r="A74" i="21"/>
  <c r="L74" i="21" s="1"/>
  <c r="M14" i="4" s="1"/>
  <c r="H73" i="21"/>
  <c r="L13" i="4" s="1"/>
  <c r="G73" i="21"/>
  <c r="K13" i="4" s="1"/>
  <c r="F73" i="21"/>
  <c r="J13" i="4" s="1"/>
  <c r="E73" i="21"/>
  <c r="B13" i="4" s="1"/>
  <c r="C73" i="21"/>
  <c r="B73" i="21"/>
  <c r="E13" i="4" s="1"/>
  <c r="A73" i="21"/>
  <c r="H72" i="21"/>
  <c r="L12" i="4" s="1"/>
  <c r="G72" i="21"/>
  <c r="K12" i="4" s="1"/>
  <c r="F72" i="21"/>
  <c r="J12" i="4" s="1"/>
  <c r="E72" i="21"/>
  <c r="B12" i="4" s="1"/>
  <c r="C72" i="21"/>
  <c r="B72" i="21"/>
  <c r="E12" i="4" s="1"/>
  <c r="A72" i="21"/>
  <c r="L72" i="21" s="1"/>
  <c r="M12" i="4" s="1"/>
  <c r="H71" i="21"/>
  <c r="K71" i="21" s="1"/>
  <c r="H11" i="4" s="1"/>
  <c r="G71" i="21"/>
  <c r="K11" i="4" s="1"/>
  <c r="F71" i="21"/>
  <c r="J11" i="4" s="1"/>
  <c r="E71" i="21"/>
  <c r="B11" i="4" s="1"/>
  <c r="C71" i="21"/>
  <c r="B71" i="21"/>
  <c r="E11" i="4" s="1"/>
  <c r="A71" i="21"/>
  <c r="H70" i="21"/>
  <c r="L10" i="4" s="1"/>
  <c r="G70" i="21"/>
  <c r="K10" i="4" s="1"/>
  <c r="F70" i="21"/>
  <c r="J10" i="4" s="1"/>
  <c r="E70" i="21"/>
  <c r="B10" i="4" s="1"/>
  <c r="C70" i="21"/>
  <c r="B70" i="21"/>
  <c r="E10" i="4" s="1"/>
  <c r="A70" i="21"/>
  <c r="H69" i="21"/>
  <c r="K69" i="21" s="1"/>
  <c r="H9" i="4" s="1"/>
  <c r="G69" i="21"/>
  <c r="K9" i="4" s="1"/>
  <c r="F69" i="21"/>
  <c r="J9" i="4" s="1"/>
  <c r="E69" i="21"/>
  <c r="B9" i="4" s="1"/>
  <c r="C69" i="21"/>
  <c r="B69" i="21"/>
  <c r="E9" i="4" s="1"/>
  <c r="A69" i="21"/>
  <c r="L69" i="21" s="1"/>
  <c r="M9" i="4" s="1"/>
  <c r="H68" i="21"/>
  <c r="L8" i="4" s="1"/>
  <c r="G68" i="21"/>
  <c r="K8" i="4" s="1"/>
  <c r="F68" i="21"/>
  <c r="J8" i="4" s="1"/>
  <c r="E68" i="21"/>
  <c r="B8" i="4" s="1"/>
  <c r="C68" i="21"/>
  <c r="B68" i="21"/>
  <c r="E8" i="4" s="1"/>
  <c r="A68" i="21"/>
  <c r="H67" i="21"/>
  <c r="K67" i="21" s="1"/>
  <c r="H7" i="4" s="1"/>
  <c r="G67" i="21"/>
  <c r="K7" i="4" s="1"/>
  <c r="F67" i="21"/>
  <c r="J7" i="4" s="1"/>
  <c r="E67" i="21"/>
  <c r="B7" i="4" s="1"/>
  <c r="C67" i="21"/>
  <c r="B67" i="21"/>
  <c r="E7" i="4" s="1"/>
  <c r="A67" i="21"/>
  <c r="L67" i="21" s="1"/>
  <c r="M7" i="4" s="1"/>
  <c r="H66" i="21"/>
  <c r="L6" i="4" s="1"/>
  <c r="G66" i="21"/>
  <c r="K6" i="4" s="1"/>
  <c r="F66" i="21"/>
  <c r="J6" i="4" s="1"/>
  <c r="E66" i="21"/>
  <c r="B6" i="4" s="1"/>
  <c r="C66" i="21"/>
  <c r="B66" i="21"/>
  <c r="E6" i="4" s="1"/>
  <c r="A66" i="21"/>
  <c r="L66" i="21" s="1"/>
  <c r="M6" i="4" s="1"/>
  <c r="H65" i="21"/>
  <c r="K65" i="21" s="1"/>
  <c r="H5" i="4" s="1"/>
  <c r="G65" i="21"/>
  <c r="K5" i="4" s="1"/>
  <c r="F65" i="21"/>
  <c r="J5" i="4" s="1"/>
  <c r="E65" i="21"/>
  <c r="B5" i="4" s="1"/>
  <c r="C65" i="21"/>
  <c r="B65" i="21"/>
  <c r="E5" i="4" s="1"/>
  <c r="A65" i="21"/>
  <c r="C5" i="4" s="1"/>
  <c r="H64" i="21"/>
  <c r="L4" i="4" s="1"/>
  <c r="G64" i="21"/>
  <c r="K4" i="4" s="1"/>
  <c r="F64" i="21"/>
  <c r="J4" i="4" s="1"/>
  <c r="E64" i="21"/>
  <c r="B4" i="4" s="1"/>
  <c r="C64" i="21"/>
  <c r="B64" i="21"/>
  <c r="E4" i="4" s="1"/>
  <c r="A64" i="21"/>
  <c r="I59" i="21"/>
  <c r="C59" i="21"/>
  <c r="I38" i="21"/>
  <c r="C38" i="21"/>
  <c r="I29" i="21"/>
  <c r="I30" i="21" s="1"/>
  <c r="M71" i="20"/>
  <c r="H75" i="20" s="1"/>
  <c r="M70" i="20"/>
  <c r="E73" i="20" s="1"/>
  <c r="M69" i="20"/>
  <c r="M68" i="20"/>
  <c r="O8" i="20"/>
  <c r="O7" i="20"/>
  <c r="O6" i="20"/>
  <c r="G3" i="20"/>
  <c r="E3" i="20"/>
  <c r="C3" i="20"/>
  <c r="A3" i="20"/>
  <c r="H69" i="20"/>
  <c r="N47" i="20"/>
  <c r="A47" i="20"/>
  <c r="W42" i="20"/>
  <c r="V42" i="20"/>
  <c r="U42" i="20"/>
  <c r="T42" i="20"/>
  <c r="N25" i="20"/>
  <c r="N12" i="20"/>
  <c r="E6" i="20"/>
  <c r="X5" i="5"/>
  <c r="T11" i="3"/>
  <c r="S11" i="3"/>
  <c r="R11" i="3"/>
  <c r="Q11" i="3"/>
  <c r="P11" i="3"/>
  <c r="K11" i="3"/>
  <c r="J11" i="3"/>
  <c r="I11" i="3"/>
  <c r="H11" i="3"/>
  <c r="I6" i="19"/>
  <c r="G6" i="19"/>
  <c r="E6" i="19"/>
  <c r="B6" i="19"/>
  <c r="L26" i="19"/>
  <c r="P25" i="19"/>
  <c r="S25" i="19" s="1"/>
  <c r="P24" i="19"/>
  <c r="P23" i="19"/>
  <c r="S23" i="19" s="1"/>
  <c r="P22" i="19"/>
  <c r="U17" i="19"/>
  <c r="X16" i="19"/>
  <c r="W16" i="19"/>
  <c r="U16" i="19"/>
  <c r="T16" i="19"/>
  <c r="X15" i="19"/>
  <c r="W15" i="19"/>
  <c r="U15" i="19"/>
  <c r="T15" i="19"/>
  <c r="X14" i="19"/>
  <c r="W14" i="19"/>
  <c r="U14" i="19"/>
  <c r="T14" i="19"/>
  <c r="X13" i="19"/>
  <c r="X17" i="19" s="1"/>
  <c r="R8" i="20" s="1"/>
  <c r="H9" i="20" s="1"/>
  <c r="W13" i="19"/>
  <c r="U13" i="19"/>
  <c r="T13" i="19"/>
  <c r="E13" i="19"/>
  <c r="D13" i="19"/>
  <c r="B5" i="5"/>
  <c r="A5" i="5"/>
  <c r="AK11" i="3"/>
  <c r="AS11" i="3"/>
  <c r="AI11" i="3" s="1"/>
  <c r="AH11" i="3" s="1"/>
  <c r="AG11" i="3"/>
  <c r="AF11" i="3"/>
  <c r="AE11" i="3"/>
  <c r="AD11" i="3"/>
  <c r="G11" i="3"/>
  <c r="F11" i="3"/>
  <c r="E11" i="3"/>
  <c r="D11" i="3"/>
  <c r="K4" i="21" s="1"/>
  <c r="C11" i="3"/>
  <c r="B11" i="3"/>
  <c r="A11" i="3"/>
  <c r="AO11" i="3" s="1"/>
  <c r="E3" i="18"/>
  <c r="D3" i="18"/>
  <c r="C3" i="18"/>
  <c r="A3" i="18"/>
  <c r="C48" i="18"/>
  <c r="C36" i="18"/>
  <c r="J32" i="18"/>
  <c r="B23" i="22" s="1"/>
  <c r="S4" i="3"/>
  <c r="G4" i="3"/>
  <c r="E4" i="3"/>
  <c r="A4" i="3"/>
  <c r="AJ17" i="3"/>
  <c r="AJ18" i="3" s="1"/>
  <c r="W17" i="25" l="1"/>
  <c r="R9" i="26" s="1"/>
  <c r="O9" i="26" s="1"/>
  <c r="X17" i="25"/>
  <c r="R8" i="26" s="1"/>
  <c r="H9" i="26" s="1"/>
  <c r="X17" i="163"/>
  <c r="R8" i="164" s="1"/>
  <c r="H9" i="164" s="1"/>
  <c r="W17" i="169"/>
  <c r="R9" i="170" s="1"/>
  <c r="O9" i="170" s="1"/>
  <c r="W17" i="163"/>
  <c r="R9" i="164" s="1"/>
  <c r="O9" i="164" s="1"/>
  <c r="X17" i="169"/>
  <c r="R8" i="170" s="1"/>
  <c r="H9" i="170" s="1"/>
  <c r="AM14" i="3"/>
  <c r="W17" i="19"/>
  <c r="R9" i="20" s="1"/>
  <c r="O9" i="20" s="1"/>
  <c r="E58" i="165"/>
  <c r="AM15" i="3"/>
  <c r="AM13" i="3"/>
  <c r="C51" i="26"/>
  <c r="I66" i="4"/>
  <c r="I78" i="4"/>
  <c r="AM12" i="3"/>
  <c r="Q24" i="163"/>
  <c r="I75" i="4"/>
  <c r="I79" i="4"/>
  <c r="I89" i="4"/>
  <c r="I45" i="4"/>
  <c r="I49" i="4"/>
  <c r="I53" i="4"/>
  <c r="I57" i="4"/>
  <c r="I61" i="4"/>
  <c r="L83" i="27"/>
  <c r="M43" i="4" s="1"/>
  <c r="C43" i="4"/>
  <c r="I47" i="4"/>
  <c r="I55" i="4"/>
  <c r="I63" i="4"/>
  <c r="I87" i="4"/>
  <c r="I91" i="4"/>
  <c r="U6" i="5"/>
  <c r="F10" i="166"/>
  <c r="F10" i="28"/>
  <c r="E37" i="21"/>
  <c r="L33" i="4"/>
  <c r="C35" i="4"/>
  <c r="H75" i="158"/>
  <c r="F75" i="158"/>
  <c r="H72" i="164"/>
  <c r="F72" i="164"/>
  <c r="C23" i="164" s="1"/>
  <c r="E74" i="158"/>
  <c r="P22" i="158" s="1"/>
  <c r="L22" i="158" s="1"/>
  <c r="D58" i="159"/>
  <c r="D37" i="159"/>
  <c r="H70" i="170"/>
  <c r="E70" i="170"/>
  <c r="C50" i="170" s="1"/>
  <c r="G48" i="170" s="1"/>
  <c r="C103" i="4"/>
  <c r="L99" i="4"/>
  <c r="K80" i="159"/>
  <c r="H60" i="4" s="1"/>
  <c r="I60" i="4" s="1"/>
  <c r="F11" i="160"/>
  <c r="AE17" i="3"/>
  <c r="AE18" i="3" s="1"/>
  <c r="E71" i="158"/>
  <c r="H70" i="158"/>
  <c r="F70" i="158"/>
  <c r="C51" i="158" s="1"/>
  <c r="H71" i="158"/>
  <c r="J71" i="158" s="1"/>
  <c r="E70" i="158"/>
  <c r="C50" i="158" s="1"/>
  <c r="C42" i="158" s="1"/>
  <c r="L44" i="4"/>
  <c r="K64" i="159"/>
  <c r="H44" i="4" s="1"/>
  <c r="I44" i="4" s="1"/>
  <c r="G13" i="161"/>
  <c r="N13" i="161"/>
  <c r="F71" i="26"/>
  <c r="C58" i="165"/>
  <c r="C37" i="165"/>
  <c r="L65" i="21"/>
  <c r="M5" i="4" s="1"/>
  <c r="K66" i="21"/>
  <c r="H6" i="4" s="1"/>
  <c r="I6" i="4" s="1"/>
  <c r="L9" i="4"/>
  <c r="H71" i="26"/>
  <c r="C25" i="4"/>
  <c r="AI13" i="29"/>
  <c r="AB13" i="29"/>
  <c r="E70" i="26"/>
  <c r="C50" i="26" s="1"/>
  <c r="H73" i="164"/>
  <c r="E71" i="170"/>
  <c r="B22" i="166"/>
  <c r="AF17" i="3"/>
  <c r="AF18" i="3" s="1"/>
  <c r="F9" i="160"/>
  <c r="F10" i="160"/>
  <c r="L75" i="21"/>
  <c r="M15" i="4" s="1"/>
  <c r="C15" i="4"/>
  <c r="K81" i="21"/>
  <c r="H21" i="4" s="1"/>
  <c r="I21" i="4" s="1"/>
  <c r="L21" i="4"/>
  <c r="F69" i="26"/>
  <c r="D58" i="27"/>
  <c r="D37" i="27"/>
  <c r="I27" i="4"/>
  <c r="I33" i="4"/>
  <c r="L83" i="21"/>
  <c r="M23" i="4" s="1"/>
  <c r="C23" i="4"/>
  <c r="A58" i="21"/>
  <c r="A37" i="21"/>
  <c r="L40" i="4"/>
  <c r="K80" i="27"/>
  <c r="H40" i="4" s="1"/>
  <c r="I40" i="4" s="1"/>
  <c r="I23" i="4"/>
  <c r="S25" i="25"/>
  <c r="Q25" i="25"/>
  <c r="L42" i="4"/>
  <c r="K82" i="27"/>
  <c r="H42" i="4" s="1"/>
  <c r="I42" i="4" s="1"/>
  <c r="F69" i="20"/>
  <c r="J69" i="20" s="1"/>
  <c r="P51" i="20"/>
  <c r="AI13" i="23"/>
  <c r="AB13" i="23"/>
  <c r="S22" i="25"/>
  <c r="T22" i="25" s="1"/>
  <c r="T23" i="25" s="1"/>
  <c r="Q22" i="25"/>
  <c r="R22" i="25" s="1"/>
  <c r="L41" i="4"/>
  <c r="K81" i="27"/>
  <c r="H41" i="4" s="1"/>
  <c r="I41" i="4" s="1"/>
  <c r="C7" i="4"/>
  <c r="B22" i="22"/>
  <c r="L27" i="4"/>
  <c r="B22" i="28"/>
  <c r="I9" i="4"/>
  <c r="C17" i="4"/>
  <c r="L70" i="4"/>
  <c r="K70" i="165"/>
  <c r="H70" i="4" s="1"/>
  <c r="I70" i="4" s="1"/>
  <c r="D37" i="21"/>
  <c r="K72" i="21"/>
  <c r="H12" i="4" s="1"/>
  <c r="I12" i="4" s="1"/>
  <c r="K73" i="21"/>
  <c r="H13" i="4" s="1"/>
  <c r="I13" i="4" s="1"/>
  <c r="K74" i="21"/>
  <c r="H14" i="4" s="1"/>
  <c r="I14" i="4" s="1"/>
  <c r="F10" i="22"/>
  <c r="Q24" i="157"/>
  <c r="S24" i="157"/>
  <c r="L69" i="4"/>
  <c r="K69" i="165"/>
  <c r="H69" i="4" s="1"/>
  <c r="I69" i="4" s="1"/>
  <c r="A37" i="171"/>
  <c r="A58" i="171"/>
  <c r="L68" i="4"/>
  <c r="K68" i="165"/>
  <c r="H68" i="4" s="1"/>
  <c r="I68" i="4" s="1"/>
  <c r="H75" i="170"/>
  <c r="E75" i="170"/>
  <c r="C54" i="159"/>
  <c r="U7" i="5"/>
  <c r="Z13" i="3"/>
  <c r="E69" i="164"/>
  <c r="P40" i="164" s="1"/>
  <c r="F69" i="164"/>
  <c r="P42" i="164" s="1"/>
  <c r="H68" i="164"/>
  <c r="L51" i="164" s="1"/>
  <c r="F68" i="164"/>
  <c r="P51" i="164" s="1"/>
  <c r="T41" i="164" s="1"/>
  <c r="K71" i="165"/>
  <c r="H71" i="4" s="1"/>
  <c r="I71" i="4" s="1"/>
  <c r="L71" i="4"/>
  <c r="AB13" i="161"/>
  <c r="E72" i="164"/>
  <c r="C22" i="164" s="1"/>
  <c r="G22" i="164" s="1"/>
  <c r="L66" i="4"/>
  <c r="C91" i="4"/>
  <c r="F10" i="172"/>
  <c r="F11" i="172"/>
  <c r="F11" i="166"/>
  <c r="Q25" i="157"/>
  <c r="K72" i="159"/>
  <c r="H52" i="4" s="1"/>
  <c r="I52" i="4" s="1"/>
  <c r="F73" i="164"/>
  <c r="Q22" i="169"/>
  <c r="R22" i="169" s="1"/>
  <c r="K76" i="171"/>
  <c r="H96" i="4" s="1"/>
  <c r="I96" i="4" s="1"/>
  <c r="K77" i="171"/>
  <c r="H97" i="4" s="1"/>
  <c r="I97" i="4" s="1"/>
  <c r="K78" i="171"/>
  <c r="H98" i="4" s="1"/>
  <c r="I98" i="4" s="1"/>
  <c r="B22" i="172"/>
  <c r="S24" i="19"/>
  <c r="Q24" i="19"/>
  <c r="L34" i="4"/>
  <c r="K74" i="27"/>
  <c r="H34" i="4" s="1"/>
  <c r="I34" i="4" s="1"/>
  <c r="F69" i="170"/>
  <c r="H68" i="170"/>
  <c r="E68" i="170"/>
  <c r="P50" i="170" s="1"/>
  <c r="H69" i="170"/>
  <c r="F68" i="170"/>
  <c r="P51" i="170" s="1"/>
  <c r="L93" i="4"/>
  <c r="K73" i="171"/>
  <c r="H93" i="4" s="1"/>
  <c r="I93" i="4" s="1"/>
  <c r="L73" i="21"/>
  <c r="M13" i="4" s="1"/>
  <c r="C13" i="4"/>
  <c r="K77" i="21"/>
  <c r="H17" i="4" s="1"/>
  <c r="I17" i="4" s="1"/>
  <c r="L17" i="4"/>
  <c r="G13" i="23"/>
  <c r="U13" i="23"/>
  <c r="B23" i="28"/>
  <c r="AC12" i="3"/>
  <c r="H75" i="26"/>
  <c r="E75" i="26"/>
  <c r="L35" i="4"/>
  <c r="AM11" i="3"/>
  <c r="C58" i="21"/>
  <c r="C37" i="21"/>
  <c r="L32" i="4"/>
  <c r="K72" i="27"/>
  <c r="H32" i="4" s="1"/>
  <c r="I32" i="4" s="1"/>
  <c r="E72" i="20"/>
  <c r="C22" i="20" s="1"/>
  <c r="C30" i="20" s="1"/>
  <c r="F73" i="20"/>
  <c r="K79" i="27"/>
  <c r="H39" i="4" s="1"/>
  <c r="I39" i="4" s="1"/>
  <c r="L39" i="4"/>
  <c r="L7" i="4"/>
  <c r="F9" i="22"/>
  <c r="C54" i="27"/>
  <c r="L25" i="4"/>
  <c r="C31" i="4"/>
  <c r="C41" i="4"/>
  <c r="L43" i="4"/>
  <c r="F9" i="28"/>
  <c r="I99" i="4"/>
  <c r="I103" i="4"/>
  <c r="K80" i="21"/>
  <c r="H20" i="4" s="1"/>
  <c r="I20" i="4" s="1"/>
  <c r="K82" i="21"/>
  <c r="H22" i="4" s="1"/>
  <c r="I22" i="4" s="1"/>
  <c r="L5" i="4"/>
  <c r="L15" i="4"/>
  <c r="C21" i="4"/>
  <c r="L23" i="4"/>
  <c r="E68" i="26"/>
  <c r="P50" i="26" s="1"/>
  <c r="K64" i="27"/>
  <c r="H24" i="4" s="1"/>
  <c r="I24" i="4" s="1"/>
  <c r="K66" i="27"/>
  <c r="H26" i="4" s="1"/>
  <c r="I26" i="4" s="1"/>
  <c r="C33" i="4"/>
  <c r="C9" i="4"/>
  <c r="F11" i="22"/>
  <c r="C27" i="4"/>
  <c r="I43" i="4"/>
  <c r="F11" i="28"/>
  <c r="AD17" i="3"/>
  <c r="AD18" i="3" s="1"/>
  <c r="L56" i="4"/>
  <c r="K76" i="159"/>
  <c r="H56" i="4" s="1"/>
  <c r="I56" i="4" s="1"/>
  <c r="H75" i="164"/>
  <c r="E75" i="164"/>
  <c r="E74" i="164"/>
  <c r="P22" i="164" s="1"/>
  <c r="L22" i="164" s="1"/>
  <c r="AG17" i="3"/>
  <c r="AG18" i="3" s="1"/>
  <c r="F69" i="158"/>
  <c r="E69" i="158"/>
  <c r="L68" i="159"/>
  <c r="M48" i="4" s="1"/>
  <c r="C48" i="4"/>
  <c r="E58" i="159"/>
  <c r="E37" i="159"/>
  <c r="L77" i="4"/>
  <c r="K77" i="165"/>
  <c r="H77" i="4" s="1"/>
  <c r="I77" i="4" s="1"/>
  <c r="Q24" i="169"/>
  <c r="S24" i="169"/>
  <c r="C37" i="159"/>
  <c r="L72" i="159"/>
  <c r="M52" i="4" s="1"/>
  <c r="C52" i="4"/>
  <c r="L76" i="4"/>
  <c r="K76" i="165"/>
  <c r="H76" i="4" s="1"/>
  <c r="I76" i="4" s="1"/>
  <c r="L78" i="4"/>
  <c r="L79" i="4"/>
  <c r="L70" i="171"/>
  <c r="M90" i="4" s="1"/>
  <c r="C90" i="4"/>
  <c r="L92" i="4"/>
  <c r="K72" i="171"/>
  <c r="H92" i="4" s="1"/>
  <c r="I92" i="4" s="1"/>
  <c r="L76" i="159"/>
  <c r="M56" i="4" s="1"/>
  <c r="C56" i="4"/>
  <c r="H72" i="170"/>
  <c r="F72" i="170"/>
  <c r="C23" i="170" s="1"/>
  <c r="K75" i="171"/>
  <c r="H95" i="4" s="1"/>
  <c r="I95" i="4" s="1"/>
  <c r="L95" i="4"/>
  <c r="E58" i="171"/>
  <c r="E37" i="171"/>
  <c r="Q22" i="157"/>
  <c r="R22" i="157" s="1"/>
  <c r="K68" i="159"/>
  <c r="H48" i="4" s="1"/>
  <c r="I48" i="4" s="1"/>
  <c r="C44" i="4"/>
  <c r="C60" i="4"/>
  <c r="K74" i="165"/>
  <c r="H74" i="4" s="1"/>
  <c r="I74" i="4" s="1"/>
  <c r="L74" i="4"/>
  <c r="C54" i="171"/>
  <c r="U9" i="5"/>
  <c r="L94" i="4"/>
  <c r="K74" i="171"/>
  <c r="H94" i="4" s="1"/>
  <c r="I94" i="4" s="1"/>
  <c r="F9" i="172"/>
  <c r="B22" i="160"/>
  <c r="F9" i="166"/>
  <c r="C87" i="4"/>
  <c r="E71" i="20"/>
  <c r="F71" i="20"/>
  <c r="C51" i="20"/>
  <c r="H71" i="20"/>
  <c r="K79" i="21"/>
  <c r="H19" i="4" s="1"/>
  <c r="I19" i="4" s="1"/>
  <c r="L19" i="4"/>
  <c r="K68" i="27"/>
  <c r="H28" i="4" s="1"/>
  <c r="I28" i="4" s="1"/>
  <c r="L28" i="4"/>
  <c r="L77" i="27"/>
  <c r="M37" i="4" s="1"/>
  <c r="C37" i="4"/>
  <c r="I7" i="4"/>
  <c r="I31" i="4"/>
  <c r="I35" i="4"/>
  <c r="S22" i="19"/>
  <c r="T22" i="19" s="1"/>
  <c r="T23" i="19" s="1"/>
  <c r="Q22" i="19"/>
  <c r="R22" i="19" s="1"/>
  <c r="K78" i="21"/>
  <c r="H18" i="4" s="1"/>
  <c r="I18" i="4" s="1"/>
  <c r="L18" i="4"/>
  <c r="K59" i="27"/>
  <c r="K38" i="27"/>
  <c r="S24" i="25"/>
  <c r="Q24" i="25"/>
  <c r="L76" i="27"/>
  <c r="M36" i="4" s="1"/>
  <c r="C36" i="4"/>
  <c r="C39" i="4"/>
  <c r="K59" i="171"/>
  <c r="K38" i="171"/>
  <c r="L64" i="21"/>
  <c r="M4" i="4" s="1"/>
  <c r="C4" i="4"/>
  <c r="L70" i="21"/>
  <c r="M10" i="4" s="1"/>
  <c r="C10" i="4"/>
  <c r="I25" i="4"/>
  <c r="I105" i="4"/>
  <c r="I106" i="4"/>
  <c r="K59" i="21"/>
  <c r="K38" i="21"/>
  <c r="L68" i="21"/>
  <c r="M8" i="4" s="1"/>
  <c r="C8" i="4"/>
  <c r="G25" i="26"/>
  <c r="F73" i="26"/>
  <c r="C32" i="26" s="1"/>
  <c r="E73" i="26"/>
  <c r="C30" i="26" s="1"/>
  <c r="L30" i="4"/>
  <c r="K70" i="27"/>
  <c r="H30" i="4" s="1"/>
  <c r="I30" i="4" s="1"/>
  <c r="C58" i="27"/>
  <c r="C37" i="27"/>
  <c r="G13" i="29"/>
  <c r="U13" i="29"/>
  <c r="N13" i="29"/>
  <c r="I5" i="4"/>
  <c r="I11" i="4"/>
  <c r="I15" i="4"/>
  <c r="C54" i="21"/>
  <c r="Z11" i="3"/>
  <c r="U5" i="5"/>
  <c r="E70" i="20"/>
  <c r="C50" i="20" s="1"/>
  <c r="G48" i="20" s="1"/>
  <c r="L71" i="21"/>
  <c r="M11" i="4" s="1"/>
  <c r="C11" i="4"/>
  <c r="L16" i="4"/>
  <c r="K76" i="21"/>
  <c r="H16" i="4" s="1"/>
  <c r="I16" i="4" s="1"/>
  <c r="L29" i="4"/>
  <c r="K69" i="27"/>
  <c r="H29" i="4" s="1"/>
  <c r="I29" i="4" s="1"/>
  <c r="L78" i="27"/>
  <c r="M38" i="4" s="1"/>
  <c r="C38" i="4"/>
  <c r="L31" i="4"/>
  <c r="AC11" i="3"/>
  <c r="Q25" i="19"/>
  <c r="K64" i="21"/>
  <c r="H4" i="4" s="1"/>
  <c r="I4" i="4" s="1"/>
  <c r="K68" i="21"/>
  <c r="H8" i="4" s="1"/>
  <c r="I8" i="4" s="1"/>
  <c r="K70" i="21"/>
  <c r="H10" i="4" s="1"/>
  <c r="I10" i="4" s="1"/>
  <c r="C6" i="4"/>
  <c r="C14" i="4"/>
  <c r="C18" i="4"/>
  <c r="C22" i="4"/>
  <c r="N13" i="23"/>
  <c r="H69" i="26"/>
  <c r="E37" i="27"/>
  <c r="K76" i="27"/>
  <c r="H36" i="4" s="1"/>
  <c r="I36" i="4" s="1"/>
  <c r="K77" i="27"/>
  <c r="H37" i="4" s="1"/>
  <c r="I37" i="4" s="1"/>
  <c r="K78" i="27"/>
  <c r="H38" i="4" s="1"/>
  <c r="I38" i="4" s="1"/>
  <c r="C24" i="4"/>
  <c r="C28" i="4"/>
  <c r="C32" i="4"/>
  <c r="C40" i="4"/>
  <c r="I88" i="4"/>
  <c r="E75" i="20"/>
  <c r="C12" i="4"/>
  <c r="C16" i="4"/>
  <c r="C20" i="4"/>
  <c r="P51" i="26"/>
  <c r="C26" i="4"/>
  <c r="C30" i="4"/>
  <c r="C34" i="4"/>
  <c r="C42" i="4"/>
  <c r="L11" i="4"/>
  <c r="C19" i="4"/>
  <c r="C29" i="4"/>
  <c r="L67" i="159"/>
  <c r="M47" i="4" s="1"/>
  <c r="C47" i="4"/>
  <c r="L50" i="4"/>
  <c r="K70" i="159"/>
  <c r="H50" i="4" s="1"/>
  <c r="I50" i="4" s="1"/>
  <c r="L83" i="159"/>
  <c r="M63" i="4" s="1"/>
  <c r="C63" i="4"/>
  <c r="K59" i="159"/>
  <c r="K38" i="159"/>
  <c r="E71" i="164"/>
  <c r="F70" i="164"/>
  <c r="C51" i="164" s="1"/>
  <c r="E70" i="164"/>
  <c r="C50" i="164" s="1"/>
  <c r="F71" i="164"/>
  <c r="H71" i="164"/>
  <c r="L65" i="4"/>
  <c r="K65" i="165"/>
  <c r="H65" i="4" s="1"/>
  <c r="I65" i="4" s="1"/>
  <c r="L74" i="165"/>
  <c r="M74" i="4" s="1"/>
  <c r="C74" i="4"/>
  <c r="K83" i="165"/>
  <c r="H83" i="4" s="1"/>
  <c r="I83" i="4" s="1"/>
  <c r="L83" i="4"/>
  <c r="D58" i="165"/>
  <c r="D37" i="165"/>
  <c r="H72" i="158"/>
  <c r="H73" i="158"/>
  <c r="F72" i="158"/>
  <c r="C23" i="158" s="1"/>
  <c r="K71" i="159"/>
  <c r="H51" i="4" s="1"/>
  <c r="I51" i="4" s="1"/>
  <c r="L51" i="4"/>
  <c r="L74" i="159"/>
  <c r="M54" i="4" s="1"/>
  <c r="C54" i="4"/>
  <c r="C54" i="165"/>
  <c r="Z14" i="3"/>
  <c r="U8" i="5"/>
  <c r="L75" i="165"/>
  <c r="M75" i="4" s="1"/>
  <c r="C75" i="4"/>
  <c r="L80" i="4"/>
  <c r="K80" i="165"/>
  <c r="H80" i="4" s="1"/>
  <c r="I80" i="4" s="1"/>
  <c r="L66" i="159"/>
  <c r="M46" i="4" s="1"/>
  <c r="C46" i="4"/>
  <c r="K79" i="159"/>
  <c r="H59" i="4" s="1"/>
  <c r="I59" i="4" s="1"/>
  <c r="L59" i="4"/>
  <c r="L82" i="159"/>
  <c r="M62" i="4" s="1"/>
  <c r="C62" i="4"/>
  <c r="S22" i="163"/>
  <c r="T22" i="163" s="1"/>
  <c r="T23" i="163" s="1"/>
  <c r="T24" i="163" s="1"/>
  <c r="T25" i="163" s="1"/>
  <c r="T21" i="163" s="1"/>
  <c r="Q22" i="163"/>
  <c r="R22" i="163" s="1"/>
  <c r="L64" i="4"/>
  <c r="K64" i="165"/>
  <c r="H64" i="4" s="1"/>
  <c r="I64" i="4" s="1"/>
  <c r="L73" i="165"/>
  <c r="M73" i="4" s="1"/>
  <c r="C73" i="4"/>
  <c r="L82" i="4"/>
  <c r="K82" i="165"/>
  <c r="H82" i="4" s="1"/>
  <c r="I82" i="4" s="1"/>
  <c r="AC13" i="3"/>
  <c r="B23" i="160"/>
  <c r="L75" i="159"/>
  <c r="M55" i="4" s="1"/>
  <c r="C55" i="4"/>
  <c r="L58" i="4"/>
  <c r="K78" i="159"/>
  <c r="H58" i="4" s="1"/>
  <c r="I58" i="4" s="1"/>
  <c r="K67" i="165"/>
  <c r="H67" i="4" s="1"/>
  <c r="I67" i="4" s="1"/>
  <c r="L67" i="4"/>
  <c r="L72" i="165"/>
  <c r="M72" i="4" s="1"/>
  <c r="C72" i="4"/>
  <c r="L81" i="4"/>
  <c r="K81" i="165"/>
  <c r="H81" i="4" s="1"/>
  <c r="I81" i="4" s="1"/>
  <c r="T23" i="157"/>
  <c r="F68" i="158"/>
  <c r="P51" i="158" s="1"/>
  <c r="H74" i="158"/>
  <c r="K66" i="159"/>
  <c r="H46" i="4" s="1"/>
  <c r="I46" i="4" s="1"/>
  <c r="K74" i="159"/>
  <c r="H54" i="4" s="1"/>
  <c r="I54" i="4" s="1"/>
  <c r="K82" i="159"/>
  <c r="H62" i="4" s="1"/>
  <c r="I62" i="4" s="1"/>
  <c r="C45" i="4"/>
  <c r="L45" i="4"/>
  <c r="C49" i="4"/>
  <c r="L49" i="4"/>
  <c r="C53" i="4"/>
  <c r="L53" i="4"/>
  <c r="C57" i="4"/>
  <c r="L57" i="4"/>
  <c r="C61" i="4"/>
  <c r="L61" i="4"/>
  <c r="U13" i="161"/>
  <c r="AC14" i="3"/>
  <c r="Q25" i="163"/>
  <c r="E73" i="164"/>
  <c r="H74" i="164"/>
  <c r="K38" i="165"/>
  <c r="A58" i="165"/>
  <c r="K72" i="165"/>
  <c r="H72" i="4" s="1"/>
  <c r="I72" i="4" s="1"/>
  <c r="K73" i="165"/>
  <c r="H73" i="4" s="1"/>
  <c r="I73" i="4" s="1"/>
  <c r="L76" i="165"/>
  <c r="M76" i="4" s="1"/>
  <c r="C76" i="4"/>
  <c r="L77" i="165"/>
  <c r="M77" i="4" s="1"/>
  <c r="C77" i="4"/>
  <c r="C66" i="4"/>
  <c r="C70" i="4"/>
  <c r="C78" i="4"/>
  <c r="H69" i="158"/>
  <c r="L47" i="4"/>
  <c r="C51" i="4"/>
  <c r="L55" i="4"/>
  <c r="C59" i="4"/>
  <c r="L63" i="4"/>
  <c r="F75" i="164"/>
  <c r="L68" i="165"/>
  <c r="M68" i="4" s="1"/>
  <c r="C68" i="4"/>
  <c r="L69" i="165"/>
  <c r="M69" i="4" s="1"/>
  <c r="C69" i="4"/>
  <c r="C67" i="4"/>
  <c r="C71" i="4"/>
  <c r="C79" i="4"/>
  <c r="C83" i="4"/>
  <c r="C50" i="4"/>
  <c r="C58" i="4"/>
  <c r="L64" i="165"/>
  <c r="M64" i="4" s="1"/>
  <c r="C64" i="4"/>
  <c r="L65" i="165"/>
  <c r="M65" i="4" s="1"/>
  <c r="C65" i="4"/>
  <c r="L80" i="165"/>
  <c r="M80" i="4" s="1"/>
  <c r="C80" i="4"/>
  <c r="L81" i="165"/>
  <c r="M81" i="4" s="1"/>
  <c r="C81" i="4"/>
  <c r="L82" i="165"/>
  <c r="M82" i="4" s="1"/>
  <c r="C82" i="4"/>
  <c r="L75" i="4"/>
  <c r="G13" i="167"/>
  <c r="N13" i="167"/>
  <c r="U13" i="167"/>
  <c r="AC15" i="3"/>
  <c r="Q25" i="169"/>
  <c r="F71" i="170"/>
  <c r="F73" i="170"/>
  <c r="D37" i="171"/>
  <c r="K64" i="171"/>
  <c r="H84" i="4" s="1"/>
  <c r="I84" i="4" s="1"/>
  <c r="K65" i="171"/>
  <c r="H85" i="4" s="1"/>
  <c r="I85" i="4" s="1"/>
  <c r="K66" i="171"/>
  <c r="H86" i="4" s="1"/>
  <c r="I86" i="4" s="1"/>
  <c r="K80" i="171"/>
  <c r="H100" i="4" s="1"/>
  <c r="I100" i="4" s="1"/>
  <c r="K81" i="171"/>
  <c r="H101" i="4" s="1"/>
  <c r="I101" i="4" s="1"/>
  <c r="K82" i="171"/>
  <c r="H102" i="4" s="1"/>
  <c r="I102" i="4" s="1"/>
  <c r="C85" i="4"/>
  <c r="C89" i="4"/>
  <c r="L89" i="4"/>
  <c r="C93" i="4"/>
  <c r="C97" i="4"/>
  <c r="C101" i="4"/>
  <c r="U13" i="173"/>
  <c r="AB13" i="167"/>
  <c r="T23" i="169"/>
  <c r="E72" i="170"/>
  <c r="C22" i="170" s="1"/>
  <c r="H74" i="170"/>
  <c r="C84" i="4"/>
  <c r="C88" i="4"/>
  <c r="L88" i="4"/>
  <c r="C92" i="4"/>
  <c r="C96" i="4"/>
  <c r="C100" i="4"/>
  <c r="AB13" i="173"/>
  <c r="L87" i="4"/>
  <c r="L91" i="4"/>
  <c r="C95" i="4"/>
  <c r="C99" i="4"/>
  <c r="L103" i="4"/>
  <c r="E73" i="170"/>
  <c r="C37" i="171"/>
  <c r="K70" i="171"/>
  <c r="H90" i="4" s="1"/>
  <c r="I90" i="4" s="1"/>
  <c r="C86" i="4"/>
  <c r="C94" i="4"/>
  <c r="C98" i="4"/>
  <c r="C102" i="4"/>
  <c r="N13" i="173"/>
  <c r="E74" i="170"/>
  <c r="P22" i="170" s="1"/>
  <c r="F75" i="170"/>
  <c r="F74" i="170"/>
  <c r="P23" i="170" s="1"/>
  <c r="H73" i="170"/>
  <c r="F70" i="170"/>
  <c r="C51" i="170" s="1"/>
  <c r="H71" i="170"/>
  <c r="E69" i="170"/>
  <c r="Q23" i="169"/>
  <c r="F74" i="164"/>
  <c r="H70" i="164"/>
  <c r="L48" i="164"/>
  <c r="P43" i="164"/>
  <c r="Q23" i="163"/>
  <c r="A37" i="159"/>
  <c r="E75" i="158"/>
  <c r="F74" i="158"/>
  <c r="E72" i="158"/>
  <c r="C22" i="158" s="1"/>
  <c r="G22" i="158" s="1"/>
  <c r="F73" i="158"/>
  <c r="H68" i="158"/>
  <c r="E68" i="158"/>
  <c r="P50" i="158" s="1"/>
  <c r="Q23" i="157"/>
  <c r="E74" i="26"/>
  <c r="P22" i="26" s="1"/>
  <c r="F75" i="26"/>
  <c r="P23" i="26"/>
  <c r="C23" i="26"/>
  <c r="V41" i="26" s="1"/>
  <c r="H73" i="26"/>
  <c r="E69" i="26"/>
  <c r="G22" i="26"/>
  <c r="Q23" i="25"/>
  <c r="AH17" i="3"/>
  <c r="AH18" i="3" s="1"/>
  <c r="E74" i="20"/>
  <c r="P22" i="20" s="1"/>
  <c r="P33" i="20" s="1"/>
  <c r="F75" i="20"/>
  <c r="J75" i="20" s="1"/>
  <c r="C23" i="20"/>
  <c r="H73" i="20"/>
  <c r="E69" i="20"/>
  <c r="E68" i="20"/>
  <c r="P50" i="20" s="1"/>
  <c r="P43" i="20" s="1"/>
  <c r="Q23" i="19"/>
  <c r="AI17" i="3"/>
  <c r="AI18" i="3" s="1"/>
  <c r="I109" i="4" l="1"/>
  <c r="J70" i="26"/>
  <c r="J75" i="26"/>
  <c r="R23" i="19"/>
  <c r="R24" i="19" s="1"/>
  <c r="R25" i="19" s="1"/>
  <c r="R21" i="19" s="1"/>
  <c r="V5" i="5" s="1"/>
  <c r="J70" i="20"/>
  <c r="J71" i="170"/>
  <c r="G50" i="26"/>
  <c r="C40" i="158"/>
  <c r="C42" i="170"/>
  <c r="J69" i="26"/>
  <c r="J69" i="164"/>
  <c r="P42" i="26"/>
  <c r="V41" i="170"/>
  <c r="V43" i="170" s="1"/>
  <c r="V44" i="170" s="1"/>
  <c r="J73" i="26"/>
  <c r="L50" i="170"/>
  <c r="G48" i="158"/>
  <c r="U41" i="170"/>
  <c r="U43" i="170" s="1"/>
  <c r="U44" i="170" s="1"/>
  <c r="C40" i="170"/>
  <c r="U41" i="158"/>
  <c r="U43" i="158" s="1"/>
  <c r="U44" i="158" s="1"/>
  <c r="L48" i="170"/>
  <c r="G24" i="170"/>
  <c r="J72" i="170"/>
  <c r="T24" i="169"/>
  <c r="T25" i="169" s="1"/>
  <c r="T21" i="169" s="1"/>
  <c r="W9" i="5" s="1"/>
  <c r="C33" i="26"/>
  <c r="P33" i="26"/>
  <c r="G25" i="20"/>
  <c r="C42" i="26"/>
  <c r="P42" i="158"/>
  <c r="G24" i="164"/>
  <c r="P40" i="170"/>
  <c r="J73" i="20"/>
  <c r="C43" i="164"/>
  <c r="J71" i="26"/>
  <c r="G25" i="164"/>
  <c r="G22" i="20"/>
  <c r="L25" i="158"/>
  <c r="P30" i="158"/>
  <c r="G48" i="164"/>
  <c r="J75" i="170"/>
  <c r="C42" i="20"/>
  <c r="V41" i="20"/>
  <c r="V43" i="20" s="1"/>
  <c r="V44" i="20" s="1"/>
  <c r="P33" i="158"/>
  <c r="G50" i="158"/>
  <c r="V41" i="164"/>
  <c r="R23" i="25"/>
  <c r="R24" i="25" s="1"/>
  <c r="R25" i="25" s="1"/>
  <c r="R21" i="25" s="1"/>
  <c r="P30" i="164"/>
  <c r="T41" i="170"/>
  <c r="T43" i="170" s="1"/>
  <c r="T44" i="170" s="1"/>
  <c r="G59" i="170" s="1"/>
  <c r="P42" i="170"/>
  <c r="C32" i="164"/>
  <c r="C40" i="26"/>
  <c r="U41" i="26"/>
  <c r="R23" i="157"/>
  <c r="R24" i="157" s="1"/>
  <c r="R25" i="157" s="1"/>
  <c r="R21" i="157" s="1"/>
  <c r="AA13" i="3" s="1"/>
  <c r="L25" i="164"/>
  <c r="P33" i="170"/>
  <c r="J72" i="164"/>
  <c r="J69" i="170"/>
  <c r="G48" i="26"/>
  <c r="G25" i="170"/>
  <c r="P33" i="164"/>
  <c r="J75" i="158"/>
  <c r="L24" i="164"/>
  <c r="C43" i="170"/>
  <c r="J68" i="170"/>
  <c r="G51" i="170"/>
  <c r="L50" i="26"/>
  <c r="T41" i="26"/>
  <c r="T43" i="26" s="1"/>
  <c r="T44" i="26" s="1"/>
  <c r="G59" i="26" s="1"/>
  <c r="G24" i="158"/>
  <c r="R23" i="163"/>
  <c r="R24" i="163" s="1"/>
  <c r="R25" i="163" s="1"/>
  <c r="R21" i="163" s="1"/>
  <c r="V8" i="5" s="1"/>
  <c r="R23" i="169"/>
  <c r="R24" i="169" s="1"/>
  <c r="R25" i="169" s="1"/>
  <c r="R21" i="169" s="1"/>
  <c r="AA15" i="3" s="1"/>
  <c r="G51" i="164"/>
  <c r="J68" i="164"/>
  <c r="G24" i="26"/>
  <c r="L48" i="26"/>
  <c r="P40" i="26"/>
  <c r="L50" i="164"/>
  <c r="L51" i="170"/>
  <c r="P30" i="170"/>
  <c r="C32" i="20"/>
  <c r="P32" i="158"/>
  <c r="C43" i="158"/>
  <c r="J73" i="164"/>
  <c r="J70" i="158"/>
  <c r="U45" i="158" s="1"/>
  <c r="G24" i="20"/>
  <c r="C43" i="26"/>
  <c r="C33" i="164"/>
  <c r="C40" i="164"/>
  <c r="C42" i="164"/>
  <c r="I108" i="4"/>
  <c r="J69" i="158"/>
  <c r="P32" i="26"/>
  <c r="G51" i="158"/>
  <c r="G50" i="164"/>
  <c r="U41" i="164"/>
  <c r="U43" i="164" s="1"/>
  <c r="U44" i="164" s="1"/>
  <c r="P40" i="20"/>
  <c r="J72" i="20"/>
  <c r="T24" i="25"/>
  <c r="T25" i="25" s="1"/>
  <c r="T21" i="25" s="1"/>
  <c r="W6" i="5" s="1"/>
  <c r="J68" i="20"/>
  <c r="T45" i="20" s="1"/>
  <c r="L51" i="26"/>
  <c r="P30" i="20"/>
  <c r="C43" i="20"/>
  <c r="P43" i="26"/>
  <c r="J70" i="164"/>
  <c r="L22" i="170"/>
  <c r="P43" i="170"/>
  <c r="T24" i="157"/>
  <c r="T25" i="157" s="1"/>
  <c r="T21" i="157" s="1"/>
  <c r="W7" i="5" s="1"/>
  <c r="U41" i="20"/>
  <c r="U43" i="20" s="1"/>
  <c r="U44" i="20" s="1"/>
  <c r="P43" i="158"/>
  <c r="J73" i="158"/>
  <c r="G50" i="20"/>
  <c r="C40" i="20"/>
  <c r="W41" i="26"/>
  <c r="W43" i="26" s="1"/>
  <c r="W44" i="26" s="1"/>
  <c r="J73" i="170"/>
  <c r="T24" i="19"/>
  <c r="T25" i="19" s="1"/>
  <c r="T21" i="19" s="1"/>
  <c r="AB11" i="3" s="1"/>
  <c r="G51" i="26"/>
  <c r="T41" i="158"/>
  <c r="T43" i="158" s="1"/>
  <c r="T44" i="158" s="1"/>
  <c r="G59" i="158" s="1"/>
  <c r="L24" i="20"/>
  <c r="C33" i="170"/>
  <c r="J72" i="158"/>
  <c r="L48" i="158"/>
  <c r="P23" i="20"/>
  <c r="W41" i="20" s="1"/>
  <c r="W43" i="20" s="1"/>
  <c r="W44" i="20" s="1"/>
  <c r="J74" i="20"/>
  <c r="W45" i="20" s="1"/>
  <c r="L48" i="20"/>
  <c r="P30" i="26"/>
  <c r="V41" i="158"/>
  <c r="V43" i="158" s="1"/>
  <c r="V44" i="158" s="1"/>
  <c r="C33" i="158"/>
  <c r="G22" i="170"/>
  <c r="C32" i="170"/>
  <c r="C30" i="170"/>
  <c r="J75" i="164"/>
  <c r="P32" i="164"/>
  <c r="L22" i="26"/>
  <c r="P23" i="158"/>
  <c r="W41" i="158" s="1"/>
  <c r="W43" i="158" s="1"/>
  <c r="W44" i="158" s="1"/>
  <c r="J74" i="158"/>
  <c r="P32" i="170"/>
  <c r="C30" i="164"/>
  <c r="I107" i="4"/>
  <c r="J68" i="158"/>
  <c r="P23" i="164"/>
  <c r="W41" i="164" s="1"/>
  <c r="W43" i="164" s="1"/>
  <c r="W44" i="164" s="1"/>
  <c r="J74" i="164"/>
  <c r="P40" i="158"/>
  <c r="L51" i="158"/>
  <c r="L25" i="170"/>
  <c r="W41" i="170"/>
  <c r="W43" i="170" s="1"/>
  <c r="W44" i="170" s="1"/>
  <c r="J68" i="26"/>
  <c r="J71" i="20"/>
  <c r="W8" i="5"/>
  <c r="AB14" i="3"/>
  <c r="AC17" i="3"/>
  <c r="AC18" i="3" s="1"/>
  <c r="J71" i="164"/>
  <c r="L24" i="170"/>
  <c r="J74" i="170"/>
  <c r="G50" i="170"/>
  <c r="J70" i="170"/>
  <c r="T43" i="164"/>
  <c r="T44" i="164" s="1"/>
  <c r="G59" i="164" s="1"/>
  <c r="L24" i="158"/>
  <c r="C30" i="158"/>
  <c r="G25" i="158"/>
  <c r="C32" i="158"/>
  <c r="L50" i="158"/>
  <c r="L25" i="26"/>
  <c r="L24" i="26"/>
  <c r="J74" i="26"/>
  <c r="J72" i="26"/>
  <c r="V43" i="26"/>
  <c r="V44" i="26" s="1"/>
  <c r="P32" i="20"/>
  <c r="L22" i="20"/>
  <c r="L25" i="20"/>
  <c r="C33" i="20"/>
  <c r="G51" i="20"/>
  <c r="L51" i="20"/>
  <c r="P42" i="20"/>
  <c r="T41" i="20"/>
  <c r="L50" i="20"/>
  <c r="U45" i="26" l="1"/>
  <c r="U46" i="26" s="1"/>
  <c r="W45" i="26"/>
  <c r="W46" i="26" s="1"/>
  <c r="W48" i="26" s="1"/>
  <c r="U45" i="170"/>
  <c r="U46" i="170" s="1"/>
  <c r="U48" i="170" s="1"/>
  <c r="V45" i="20"/>
  <c r="V46" i="20" s="1"/>
  <c r="V48" i="20" s="1"/>
  <c r="T45" i="26"/>
  <c r="T46" i="26" s="1"/>
  <c r="T48" i="26" s="1"/>
  <c r="U46" i="158"/>
  <c r="U48" i="158" s="1"/>
  <c r="U45" i="20"/>
  <c r="U46" i="20" s="1"/>
  <c r="T45" i="164"/>
  <c r="T46" i="164" s="1"/>
  <c r="T48" i="164" s="1"/>
  <c r="W45" i="170"/>
  <c r="W46" i="170" s="1"/>
  <c r="G63" i="170" s="1"/>
  <c r="C45" i="171" s="1"/>
  <c r="V45" i="26"/>
  <c r="V46" i="26" s="1"/>
  <c r="G62" i="26" s="1"/>
  <c r="C44" i="27" s="1"/>
  <c r="AB12" i="3"/>
  <c r="AB15" i="3"/>
  <c r="V45" i="170"/>
  <c r="V46" i="170" s="1"/>
  <c r="V48" i="170" s="1"/>
  <c r="T45" i="170"/>
  <c r="T46" i="170" s="1"/>
  <c r="G60" i="170" s="1"/>
  <c r="C42" i="171" s="1"/>
  <c r="AA14" i="3"/>
  <c r="AB13" i="3"/>
  <c r="U45" i="164"/>
  <c r="U46" i="164" s="1"/>
  <c r="U48" i="164" s="1"/>
  <c r="V45" i="164"/>
  <c r="V46" i="164" s="1"/>
  <c r="V48" i="164" s="1"/>
  <c r="U43" i="26"/>
  <c r="U44" i="26" s="1"/>
  <c r="V45" i="158"/>
  <c r="V46" i="158" s="1"/>
  <c r="G62" i="158" s="1"/>
  <c r="C44" i="159" s="1"/>
  <c r="V6" i="5"/>
  <c r="AA12" i="3"/>
  <c r="V43" i="164"/>
  <c r="V44" i="164" s="1"/>
  <c r="V9" i="5"/>
  <c r="V7" i="5"/>
  <c r="W45" i="158"/>
  <c r="W46" i="158" s="1"/>
  <c r="T45" i="158"/>
  <c r="T46" i="158" s="1"/>
  <c r="T48" i="158" s="1"/>
  <c r="W5" i="5"/>
  <c r="AA11" i="3"/>
  <c r="W46" i="20"/>
  <c r="W48" i="20" s="1"/>
  <c r="W45" i="164"/>
  <c r="W46" i="164" s="1"/>
  <c r="T46" i="20"/>
  <c r="T43" i="20"/>
  <c r="T44" i="20" s="1"/>
  <c r="G59" i="20" s="1"/>
  <c r="U48" i="26" l="1"/>
  <c r="U49" i="26" s="1"/>
  <c r="G60" i="164"/>
  <c r="C42" i="165" s="1"/>
  <c r="G61" i="158"/>
  <c r="C43" i="159" s="1"/>
  <c r="G61" i="170"/>
  <c r="C43" i="171" s="1"/>
  <c r="G62" i="20"/>
  <c r="C44" i="21" s="1"/>
  <c r="G61" i="164"/>
  <c r="C43" i="165" s="1"/>
  <c r="G63" i="26"/>
  <c r="C45" i="27" s="1"/>
  <c r="V48" i="26"/>
  <c r="J62" i="26" s="1"/>
  <c r="N62" i="26" s="1"/>
  <c r="T48" i="170"/>
  <c r="T50" i="170" s="1"/>
  <c r="G62" i="164"/>
  <c r="C44" i="165" s="1"/>
  <c r="G62" i="170"/>
  <c r="C44" i="171" s="1"/>
  <c r="W48" i="170"/>
  <c r="W52" i="170" s="1"/>
  <c r="G61" i="26"/>
  <c r="C43" i="27" s="1"/>
  <c r="G60" i="26"/>
  <c r="C42" i="27" s="1"/>
  <c r="V48" i="158"/>
  <c r="V49" i="158" s="1"/>
  <c r="G63" i="158"/>
  <c r="C45" i="159" s="1"/>
  <c r="W48" i="158"/>
  <c r="J63" i="158" s="1"/>
  <c r="N63" i="158" s="1"/>
  <c r="U48" i="20"/>
  <c r="G61" i="20"/>
  <c r="G60" i="158"/>
  <c r="C42" i="159" s="1"/>
  <c r="G63" i="20"/>
  <c r="C45" i="21" s="1"/>
  <c r="G63" i="164"/>
  <c r="C45" i="165" s="1"/>
  <c r="W48" i="164"/>
  <c r="W50" i="164" s="1"/>
  <c r="AC60" i="170"/>
  <c r="AB60" i="170"/>
  <c r="AC63" i="170"/>
  <c r="AB63" i="170"/>
  <c r="J62" i="170"/>
  <c r="N62" i="170" s="1"/>
  <c r="V52" i="170"/>
  <c r="V51" i="170"/>
  <c r="V49" i="170"/>
  <c r="V50" i="170"/>
  <c r="J61" i="170"/>
  <c r="N61" i="170" s="1"/>
  <c r="U49" i="170"/>
  <c r="U50" i="170"/>
  <c r="U52" i="170"/>
  <c r="U51" i="170"/>
  <c r="J62" i="164"/>
  <c r="N62" i="164" s="1"/>
  <c r="V52" i="164"/>
  <c r="V51" i="164"/>
  <c r="V49" i="164"/>
  <c r="V50" i="164"/>
  <c r="J60" i="164"/>
  <c r="N60" i="164" s="1"/>
  <c r="T50" i="164"/>
  <c r="T49" i="164"/>
  <c r="T52" i="164"/>
  <c r="T51" i="164"/>
  <c r="J61" i="164"/>
  <c r="N61" i="164" s="1"/>
  <c r="U49" i="164"/>
  <c r="U52" i="164"/>
  <c r="U51" i="164"/>
  <c r="U50" i="164"/>
  <c r="AC62" i="158"/>
  <c r="AB62" i="158"/>
  <c r="J60" i="158"/>
  <c r="N60" i="158" s="1"/>
  <c r="T50" i="158"/>
  <c r="T49" i="158"/>
  <c r="T51" i="158"/>
  <c r="T52" i="158"/>
  <c r="J61" i="158"/>
  <c r="N61" i="158" s="1"/>
  <c r="U49" i="158"/>
  <c r="U52" i="158"/>
  <c r="U50" i="158"/>
  <c r="U51" i="158"/>
  <c r="J60" i="26"/>
  <c r="N60" i="26" s="1"/>
  <c r="T50" i="26"/>
  <c r="T49" i="26"/>
  <c r="T52" i="26"/>
  <c r="T51" i="26"/>
  <c r="J63" i="26"/>
  <c r="N63" i="26" s="1"/>
  <c r="W51" i="26"/>
  <c r="W50" i="26"/>
  <c r="W49" i="26"/>
  <c r="W52" i="26"/>
  <c r="J61" i="26"/>
  <c r="N61" i="26" s="1"/>
  <c r="U52" i="26"/>
  <c r="U51" i="26"/>
  <c r="U50" i="26"/>
  <c r="AC62" i="26"/>
  <c r="AB62" i="26"/>
  <c r="G60" i="20"/>
  <c r="C42" i="21" s="1"/>
  <c r="T48" i="20"/>
  <c r="J62" i="20"/>
  <c r="N62" i="20" s="1"/>
  <c r="V52" i="20"/>
  <c r="V51" i="20"/>
  <c r="V50" i="20"/>
  <c r="V49" i="20"/>
  <c r="J63" i="20"/>
  <c r="N63" i="20" s="1"/>
  <c r="W51" i="20"/>
  <c r="W50" i="20"/>
  <c r="W49" i="20"/>
  <c r="W52" i="20"/>
  <c r="AB62" i="20" l="1"/>
  <c r="AB60" i="164"/>
  <c r="AC60" i="164"/>
  <c r="AB61" i="170"/>
  <c r="W51" i="170"/>
  <c r="AB61" i="158"/>
  <c r="AC61" i="170"/>
  <c r="AC61" i="158"/>
  <c r="AB63" i="26"/>
  <c r="AC63" i="26"/>
  <c r="W49" i="158"/>
  <c r="X49" i="158" s="1"/>
  <c r="V50" i="26"/>
  <c r="X50" i="26" s="1"/>
  <c r="AC60" i="158"/>
  <c r="J60" i="170"/>
  <c r="N60" i="170" s="1"/>
  <c r="AC61" i="164"/>
  <c r="T51" i="170"/>
  <c r="V51" i="26"/>
  <c r="X51" i="26" s="1"/>
  <c r="T52" i="170"/>
  <c r="T54" i="170" s="1"/>
  <c r="W49" i="170"/>
  <c r="J63" i="170"/>
  <c r="N63" i="170" s="1"/>
  <c r="V52" i="26"/>
  <c r="V53" i="26" s="1"/>
  <c r="T49" i="170"/>
  <c r="W50" i="170"/>
  <c r="X50" i="170" s="1"/>
  <c r="V49" i="26"/>
  <c r="X49" i="26" s="1"/>
  <c r="AB61" i="164"/>
  <c r="AB61" i="26"/>
  <c r="AC62" i="20"/>
  <c r="AC62" i="170"/>
  <c r="V52" i="158"/>
  <c r="V53" i="158" s="1"/>
  <c r="AB62" i="170"/>
  <c r="AC61" i="26"/>
  <c r="AB62" i="164"/>
  <c r="AC62" i="164"/>
  <c r="AB63" i="158"/>
  <c r="AC63" i="158"/>
  <c r="W50" i="158"/>
  <c r="AB60" i="26"/>
  <c r="AC60" i="26"/>
  <c r="AB60" i="158"/>
  <c r="W51" i="158"/>
  <c r="W52" i="158"/>
  <c r="W55" i="158" s="1"/>
  <c r="V51" i="158"/>
  <c r="V50" i="158"/>
  <c r="J62" i="158"/>
  <c r="N62" i="158" s="1"/>
  <c r="W52" i="164"/>
  <c r="W55" i="164" s="1"/>
  <c r="W51" i="164"/>
  <c r="X51" i="164" s="1"/>
  <c r="AC63" i="20"/>
  <c r="W49" i="164"/>
  <c r="X49" i="164" s="1"/>
  <c r="J63" i="164"/>
  <c r="N63" i="164" s="1"/>
  <c r="AB63" i="164"/>
  <c r="AB63" i="20"/>
  <c r="C43" i="21"/>
  <c r="AB61" i="20"/>
  <c r="AC61" i="20"/>
  <c r="U49" i="20"/>
  <c r="U52" i="20"/>
  <c r="U51" i="20"/>
  <c r="J61" i="20"/>
  <c r="N61" i="20" s="1"/>
  <c r="U50" i="20"/>
  <c r="AC63" i="164"/>
  <c r="W55" i="170"/>
  <c r="W54" i="170"/>
  <c r="W53" i="170"/>
  <c r="V53" i="170"/>
  <c r="V54" i="170"/>
  <c r="V55" i="170"/>
  <c r="U54" i="170"/>
  <c r="U55" i="170"/>
  <c r="U53" i="170"/>
  <c r="T55" i="164"/>
  <c r="T54" i="164"/>
  <c r="T53" i="164"/>
  <c r="U54" i="164"/>
  <c r="U55" i="164"/>
  <c r="U53" i="164"/>
  <c r="X50" i="164"/>
  <c r="V53" i="164"/>
  <c r="V54" i="164"/>
  <c r="V55" i="164"/>
  <c r="U54" i="158"/>
  <c r="U53" i="158"/>
  <c r="U55" i="158"/>
  <c r="T55" i="158"/>
  <c r="T54" i="158"/>
  <c r="T53" i="158"/>
  <c r="U54" i="26"/>
  <c r="U53" i="26"/>
  <c r="U55" i="26"/>
  <c r="T55" i="26"/>
  <c r="T54" i="26"/>
  <c r="T53" i="26"/>
  <c r="W55" i="26"/>
  <c r="W54" i="26"/>
  <c r="W53" i="26"/>
  <c r="T50" i="20"/>
  <c r="J60" i="20"/>
  <c r="N60" i="20" s="1"/>
  <c r="T49" i="20"/>
  <c r="T51" i="20"/>
  <c r="T52" i="20"/>
  <c r="AC60" i="20"/>
  <c r="AB60" i="20"/>
  <c r="W55" i="20"/>
  <c r="W54" i="20"/>
  <c r="W53" i="20"/>
  <c r="V53" i="20"/>
  <c r="V55" i="20"/>
  <c r="V54" i="20"/>
  <c r="V54" i="26" l="1"/>
  <c r="X54" i="26" s="1"/>
  <c r="V55" i="26"/>
  <c r="X55" i="26" s="1"/>
  <c r="T56" i="26" s="1"/>
  <c r="D60" i="26" s="1"/>
  <c r="D42" i="27" s="1"/>
  <c r="F42" i="27" s="1"/>
  <c r="C6" i="5" s="1"/>
  <c r="AB64" i="170"/>
  <c r="AD61" i="170" s="1"/>
  <c r="X51" i="170"/>
  <c r="AC64" i="158"/>
  <c r="AB64" i="26"/>
  <c r="AD62" i="26" s="1"/>
  <c r="X49" i="170"/>
  <c r="AC64" i="170"/>
  <c r="T55" i="170"/>
  <c r="X55" i="170" s="1"/>
  <c r="V55" i="158"/>
  <c r="X55" i="158" s="1"/>
  <c r="V54" i="158"/>
  <c r="T53" i="170"/>
  <c r="X53" i="170" s="1"/>
  <c r="AB64" i="164"/>
  <c r="AD62" i="164" s="1"/>
  <c r="AB64" i="158"/>
  <c r="AD60" i="158" s="1"/>
  <c r="X49" i="20"/>
  <c r="X51" i="158"/>
  <c r="AC64" i="26"/>
  <c r="AC64" i="164"/>
  <c r="W54" i="158"/>
  <c r="W53" i="158"/>
  <c r="X53" i="158" s="1"/>
  <c r="X50" i="158"/>
  <c r="W54" i="164"/>
  <c r="X54" i="164" s="1"/>
  <c r="AB64" i="20"/>
  <c r="AD63" i="20" s="1"/>
  <c r="W53" i="164"/>
  <c r="X53" i="164" s="1"/>
  <c r="X51" i="20"/>
  <c r="AC64" i="20"/>
  <c r="X50" i="20"/>
  <c r="U54" i="20"/>
  <c r="U53" i="20"/>
  <c r="U55" i="20"/>
  <c r="X54" i="170"/>
  <c r="X55" i="164"/>
  <c r="X53" i="26"/>
  <c r="T55" i="20"/>
  <c r="T54" i="20"/>
  <c r="T53" i="20"/>
  <c r="AD60" i="170" l="1"/>
  <c r="AD60" i="26"/>
  <c r="AD63" i="26"/>
  <c r="AD61" i="26"/>
  <c r="AD63" i="170"/>
  <c r="AD62" i="170"/>
  <c r="AD63" i="164"/>
  <c r="AD60" i="164"/>
  <c r="AD61" i="164"/>
  <c r="X54" i="158"/>
  <c r="AD60" i="20"/>
  <c r="AD61" i="20"/>
  <c r="X54" i="20"/>
  <c r="AD63" i="158"/>
  <c r="AD62" i="158"/>
  <c r="AD61" i="158"/>
  <c r="AD62" i="20"/>
  <c r="X55" i="20"/>
  <c r="T56" i="20" s="1"/>
  <c r="D60" i="20" s="1"/>
  <c r="D42" i="21" s="1"/>
  <c r="F42" i="21" s="1"/>
  <c r="C5" i="5" s="1"/>
  <c r="X53" i="20"/>
  <c r="U56" i="26"/>
  <c r="D61" i="26" s="1"/>
  <c r="D43" i="27" s="1"/>
  <c r="F43" i="27" s="1"/>
  <c r="D6" i="5" s="1"/>
  <c r="W56" i="170"/>
  <c r="D63" i="170" s="1"/>
  <c r="D45" i="171" s="1"/>
  <c r="F45" i="171" s="1"/>
  <c r="F9" i="5" s="1"/>
  <c r="V56" i="170"/>
  <c r="D62" i="170" s="1"/>
  <c r="D44" i="171" s="1"/>
  <c r="F44" i="171" s="1"/>
  <c r="E9" i="5" s="1"/>
  <c r="T56" i="170"/>
  <c r="D60" i="170" s="1"/>
  <c r="D42" i="171" s="1"/>
  <c r="F42" i="171" s="1"/>
  <c r="C9" i="5" s="1"/>
  <c r="U56" i="170"/>
  <c r="D61" i="170" s="1"/>
  <c r="D43" i="171" s="1"/>
  <c r="F43" i="171" s="1"/>
  <c r="D9" i="5" s="1"/>
  <c r="W56" i="164"/>
  <c r="D63" i="164" s="1"/>
  <c r="D45" i="165" s="1"/>
  <c r="F45" i="165" s="1"/>
  <c r="F8" i="5" s="1"/>
  <c r="V56" i="164"/>
  <c r="D62" i="164" s="1"/>
  <c r="D44" i="165" s="1"/>
  <c r="F44" i="165" s="1"/>
  <c r="E8" i="5" s="1"/>
  <c r="T56" i="164"/>
  <c r="D60" i="164" s="1"/>
  <c r="D42" i="165" s="1"/>
  <c r="F42" i="165" s="1"/>
  <c r="C8" i="5" s="1"/>
  <c r="U56" i="164"/>
  <c r="D61" i="164" s="1"/>
  <c r="D43" i="165" s="1"/>
  <c r="F43" i="165" s="1"/>
  <c r="D8" i="5" s="1"/>
  <c r="W56" i="158"/>
  <c r="D63" i="158" s="1"/>
  <c r="D45" i="159" s="1"/>
  <c r="F45" i="159" s="1"/>
  <c r="F7" i="5" s="1"/>
  <c r="V56" i="158"/>
  <c r="D62" i="158" s="1"/>
  <c r="D44" i="159" s="1"/>
  <c r="F44" i="159" s="1"/>
  <c r="E7" i="5" s="1"/>
  <c r="T56" i="158"/>
  <c r="D60" i="158" s="1"/>
  <c r="D42" i="159" s="1"/>
  <c r="F42" i="159" s="1"/>
  <c r="C7" i="5" s="1"/>
  <c r="U56" i="158"/>
  <c r="D61" i="158" s="1"/>
  <c r="D43" i="159" s="1"/>
  <c r="F43" i="159" s="1"/>
  <c r="D7" i="5" s="1"/>
  <c r="V56" i="26"/>
  <c r="D62" i="26" s="1"/>
  <c r="D44" i="27" s="1"/>
  <c r="F44" i="27" s="1"/>
  <c r="E6" i="5" s="1"/>
  <c r="W56" i="26"/>
  <c r="D63" i="26" s="1"/>
  <c r="D45" i="27" s="1"/>
  <c r="F45" i="27" s="1"/>
  <c r="F6" i="5" s="1"/>
  <c r="AD64" i="170" l="1"/>
  <c r="AE61" i="170" s="1"/>
  <c r="AD64" i="26"/>
  <c r="AE63" i="26" s="1"/>
  <c r="AD64" i="164"/>
  <c r="AE60" i="164" s="1"/>
  <c r="AD64" i="158"/>
  <c r="AE62" i="158" s="1"/>
  <c r="AD64" i="20"/>
  <c r="AE63" i="20" s="1"/>
  <c r="W56" i="20"/>
  <c r="D63" i="20" s="1"/>
  <c r="D45" i="21" s="1"/>
  <c r="F45" i="21" s="1"/>
  <c r="F5" i="5" s="1"/>
  <c r="U56" i="20"/>
  <c r="D61" i="20" s="1"/>
  <c r="D43" i="21" s="1"/>
  <c r="F43" i="21" s="1"/>
  <c r="D5" i="5" s="1"/>
  <c r="V56" i="20"/>
  <c r="D62" i="20" s="1"/>
  <c r="D44" i="21" s="1"/>
  <c r="F44" i="21" s="1"/>
  <c r="E5" i="5" s="1"/>
  <c r="AE61" i="26" l="1"/>
  <c r="AE62" i="26"/>
  <c r="AE60" i="26"/>
  <c r="AE62" i="170"/>
  <c r="AE60" i="170"/>
  <c r="AE63" i="170"/>
  <c r="AE62" i="164"/>
  <c r="AE63" i="164"/>
  <c r="AE60" i="20"/>
  <c r="AE61" i="164"/>
  <c r="AE61" i="20"/>
  <c r="AE60" i="158"/>
  <c r="AE62" i="20"/>
  <c r="AE63" i="158"/>
  <c r="AE61" i="158"/>
</calcChain>
</file>

<file path=xl/sharedStrings.xml><?xml version="1.0" encoding="utf-8"?>
<sst xmlns="http://schemas.openxmlformats.org/spreadsheetml/2006/main" count="8136" uniqueCount="1023">
  <si>
    <t>RESEAU PUBLIC DE TRANSPORT D'ELECTRICITE</t>
  </si>
  <si>
    <t xml:space="preserve">Réalisation d'état des lieux sans consignation                                           </t>
  </si>
  <si>
    <t>Ligne à 1 circuit  XX XXX volts</t>
  </si>
  <si>
    <t>XXX - XXX</t>
  </si>
  <si>
    <t>A</t>
  </si>
  <si>
    <t>Création</t>
  </si>
  <si>
    <t>INDICE</t>
  </si>
  <si>
    <t>DATE</t>
  </si>
  <si>
    <t>MODIFICATION</t>
  </si>
  <si>
    <t>REDACTEUR</t>
  </si>
  <si>
    <t>Visite réalisée en Juillet et Août 2013</t>
  </si>
  <si>
    <t>Exemple rugosité II</t>
  </si>
  <si>
    <t>ANNEXE 10</t>
  </si>
  <si>
    <t>TABLEAU DES DEGRADATIONS RELEVEES</t>
  </si>
  <si>
    <t>Rédacteur</t>
  </si>
  <si>
    <t>Indice</t>
  </si>
  <si>
    <t>Date</t>
  </si>
  <si>
    <t>Modifications</t>
  </si>
  <si>
    <t>Nom de l'ouvrage</t>
  </si>
  <si>
    <t>1ère étape</t>
  </si>
  <si>
    <t>ARRET DE LA prestation en fin de mission 1</t>
  </si>
  <si>
    <t>2ème étape prévisionnelle</t>
  </si>
  <si>
    <t>Numéros
de pylônes</t>
  </si>
  <si>
    <t>Dénomination
des pylônes</t>
  </si>
  <si>
    <t>Accrochage câble</t>
  </si>
  <si>
    <t>Vétusté Support</t>
  </si>
  <si>
    <r>
      <t xml:space="preserve">Avaries Embases
</t>
    </r>
    <r>
      <rPr>
        <sz val="12"/>
        <color rgb="FFFF0000"/>
        <rFont val="Arial"/>
        <family val="2"/>
      </rPr>
      <t>(Les pieds X-B sont valables
 pour les portiques)</t>
    </r>
  </si>
  <si>
    <r>
      <t xml:space="preserve">Avaries Fondations
</t>
    </r>
    <r>
      <rPr>
        <sz val="12"/>
        <color rgb="FFFF0000"/>
        <rFont val="Arial"/>
        <family val="2"/>
      </rPr>
      <t>(Les pieds X-B sont valables
 pour les portiques)</t>
    </r>
  </si>
  <si>
    <t>Nombre de MALT
par support</t>
  </si>
  <si>
    <t>Avaries MALTs</t>
  </si>
  <si>
    <t>Avaries Armements</t>
  </si>
  <si>
    <t>Peinture dégradée</t>
  </si>
  <si>
    <t>Nature de la 
protection</t>
  </si>
  <si>
    <t>Visite montée jusqu'à la DLV</t>
  </si>
  <si>
    <t>Supports faisant l'objet de mission 3 sans la mission 2</t>
  </si>
  <si>
    <t>Sur la documentation</t>
  </si>
  <si>
    <t>Support connu ?
Oui / Non</t>
  </si>
  <si>
    <t>Identifié</t>
  </si>
  <si>
    <t>Conducteur</t>
  </si>
  <si>
    <t>Câble de garde</t>
  </si>
  <si>
    <t>Pied 1-A</t>
  </si>
  <si>
    <t>Pied 2-A</t>
  </si>
  <si>
    <t>Pied 3-A</t>
  </si>
  <si>
    <t>Pied 4-A</t>
  </si>
  <si>
    <t>Pied 1-B</t>
  </si>
  <si>
    <t>Pied 2-B</t>
  </si>
  <si>
    <t>Pied 3-B</t>
  </si>
  <si>
    <t>Pied 4-B</t>
  </si>
  <si>
    <t>Monobloc A</t>
  </si>
  <si>
    <t>Monobloc B</t>
  </si>
  <si>
    <t>Sectionées</t>
  </si>
  <si>
    <t>Manquantes
ou 
Déterioréés</t>
  </si>
  <si>
    <t>Rectitude
Verticalité</t>
  </si>
  <si>
    <t>Tête ou console vrillée</t>
  </si>
  <si>
    <t>Fût</t>
  </si>
  <si>
    <t>Tête</t>
  </si>
  <si>
    <t>N° photo associée
(dégradation principale)</t>
  </si>
  <si>
    <t>Commentaires et validation Rte</t>
  </si>
  <si>
    <t>NON</t>
  </si>
  <si>
    <t>-</t>
  </si>
  <si>
    <t>Nombre de supports treillis sur l'ensemble de la ligne</t>
  </si>
  <si>
    <t>Ligne à 63 kV : Boulbonne - Saverdun</t>
  </si>
  <si>
    <t>Métrés Expertise
Structures</t>
  </si>
  <si>
    <t>Tableau récapitulatif des travaux sur structures</t>
  </si>
  <si>
    <t>N° pylône</t>
  </si>
  <si>
    <t>Types</t>
  </si>
  <si>
    <t>Plans disponibles</t>
  </si>
  <si>
    <t>Type de remplacement</t>
  </si>
  <si>
    <t>Tronçon Concerné</t>
  </si>
  <si>
    <t>Référence élément</t>
  </si>
  <si>
    <t>Echantillon
ou Epaisseur</t>
  </si>
  <si>
    <t>Longueurs (m)</t>
  </si>
  <si>
    <t>Poids (kg)</t>
  </si>
  <si>
    <t>Nombre de goussets</t>
  </si>
  <si>
    <t>Couvre-joints
int. /ext.</t>
  </si>
  <si>
    <t>Nombre de barres</t>
  </si>
  <si>
    <t>Nombre de Boulons/Rivets</t>
  </si>
  <si>
    <t>poids/m</t>
  </si>
  <si>
    <t>Remarques</t>
  </si>
  <si>
    <t>Total</t>
  </si>
  <si>
    <t>Goussets</t>
  </si>
  <si>
    <t>Couvre-joints int. /ext.</t>
  </si>
  <si>
    <t>Treillis</t>
  </si>
  <si>
    <t>Boulons</t>
  </si>
  <si>
    <t>Poids total tronçons et consoles</t>
  </si>
  <si>
    <t>Remplacement de membrures</t>
  </si>
  <si>
    <t>Remplacement de pylône</t>
  </si>
  <si>
    <t>Poids pylône remplacé</t>
  </si>
  <si>
    <t>BARRES</t>
  </si>
  <si>
    <t>Echantillons</t>
  </si>
  <si>
    <t>Poids au mètre</t>
  </si>
  <si>
    <t>-100x10</t>
  </si>
  <si>
    <t>-100x12</t>
  </si>
  <si>
    <t>-100x14</t>
  </si>
  <si>
    <t>-100x15</t>
  </si>
  <si>
    <t>-100x16</t>
  </si>
  <si>
    <t>-100x18</t>
  </si>
  <si>
    <t>-100x20</t>
  </si>
  <si>
    <t>-100x25</t>
  </si>
  <si>
    <t>-100x30</t>
  </si>
  <si>
    <t>-100x35</t>
  </si>
  <si>
    <t>-100x4</t>
  </si>
  <si>
    <t>-100x40</t>
  </si>
  <si>
    <t>-100x5</t>
  </si>
  <si>
    <t>-100x50</t>
  </si>
  <si>
    <t>-100x6</t>
  </si>
  <si>
    <t>-100x60</t>
  </si>
  <si>
    <t>-100x7</t>
  </si>
  <si>
    <t>-100x8</t>
  </si>
  <si>
    <t>-10x5</t>
  </si>
  <si>
    <t>-110x10</t>
  </si>
  <si>
    <t>-110x12</t>
  </si>
  <si>
    <t>-110x14</t>
  </si>
  <si>
    <t>-110x15</t>
  </si>
  <si>
    <t>-110x16</t>
  </si>
  <si>
    <t>-110x18</t>
  </si>
  <si>
    <t>-110x20</t>
  </si>
  <si>
    <t>-110x25</t>
  </si>
  <si>
    <t>-110x8</t>
  </si>
  <si>
    <t>-120x10</t>
  </si>
  <si>
    <t>-120x12</t>
  </si>
  <si>
    <t>-120x14</t>
  </si>
  <si>
    <t>-120x15</t>
  </si>
  <si>
    <t>-120x16</t>
  </si>
  <si>
    <t>-120x18</t>
  </si>
  <si>
    <t>-120x20</t>
  </si>
  <si>
    <t>-120x25</t>
  </si>
  <si>
    <t>-120x30</t>
  </si>
  <si>
    <t>-120x35</t>
  </si>
  <si>
    <t>-120x4</t>
  </si>
  <si>
    <t>-120x40</t>
  </si>
  <si>
    <t>-120x5</t>
  </si>
  <si>
    <t>-120x50</t>
  </si>
  <si>
    <t>-120x6</t>
  </si>
  <si>
    <t>-120x60</t>
  </si>
  <si>
    <t>-120x8</t>
  </si>
  <si>
    <t>-12x5</t>
  </si>
  <si>
    <t>-12x6</t>
  </si>
  <si>
    <t>-130x10</t>
  </si>
  <si>
    <t>-130x12</t>
  </si>
  <si>
    <t>-130x14</t>
  </si>
  <si>
    <t>-130x15</t>
  </si>
  <si>
    <t>-130x16</t>
  </si>
  <si>
    <t>-130x18</t>
  </si>
  <si>
    <t>-130x20</t>
  </si>
  <si>
    <t>-130x25</t>
  </si>
  <si>
    <t>-130x8</t>
  </si>
  <si>
    <t>-140x10</t>
  </si>
  <si>
    <t>-140x12</t>
  </si>
  <si>
    <t>-140x14</t>
  </si>
  <si>
    <t>-140x15</t>
  </si>
  <si>
    <t>-140x16</t>
  </si>
  <si>
    <t>-140x18</t>
  </si>
  <si>
    <t>-140x20</t>
  </si>
  <si>
    <t>-140x25</t>
  </si>
  <si>
    <t>-140x8</t>
  </si>
  <si>
    <t>-150x10</t>
  </si>
  <si>
    <t>-150x12</t>
  </si>
  <si>
    <t>-150x14</t>
  </si>
  <si>
    <t>-150x15</t>
  </si>
  <si>
    <t>-150x16</t>
  </si>
  <si>
    <t>-150x18</t>
  </si>
  <si>
    <t>-150x20</t>
  </si>
  <si>
    <t>-150x25</t>
  </si>
  <si>
    <t>-150x30</t>
  </si>
  <si>
    <t>-150x35</t>
  </si>
  <si>
    <t>-150x40</t>
  </si>
  <si>
    <t>-150x50</t>
  </si>
  <si>
    <t>-150x6</t>
  </si>
  <si>
    <t>-150x60</t>
  </si>
  <si>
    <t>-150x8</t>
  </si>
  <si>
    <t>-150x80</t>
  </si>
  <si>
    <t>-15x10</t>
  </si>
  <si>
    <t>15x5</t>
  </si>
  <si>
    <t>-15x6</t>
  </si>
  <si>
    <t>-15x8</t>
  </si>
  <si>
    <t>-16x10</t>
  </si>
  <si>
    <t>-16x5</t>
  </si>
  <si>
    <t>-16x6</t>
  </si>
  <si>
    <t>-16x8</t>
  </si>
  <si>
    <t>-20x10</t>
  </si>
  <si>
    <t>-20x12</t>
  </si>
  <si>
    <t>-20x15</t>
  </si>
  <si>
    <t>-20x5</t>
  </si>
  <si>
    <t>-20x6</t>
  </si>
  <si>
    <t>-20x8</t>
  </si>
  <si>
    <t>220x80</t>
  </si>
  <si>
    <t>-25x10</t>
  </si>
  <si>
    <t>-25x12</t>
  </si>
  <si>
    <t>-25x15</t>
  </si>
  <si>
    <t>-25x5</t>
  </si>
  <si>
    <t>-25x6</t>
  </si>
  <si>
    <t>-25x8</t>
  </si>
  <si>
    <t>-30x10</t>
  </si>
  <si>
    <t>-30x12</t>
  </si>
  <si>
    <t>-30x15</t>
  </si>
  <si>
    <t>-30x20</t>
  </si>
  <si>
    <t>-30x5</t>
  </si>
  <si>
    <t>-30x6</t>
  </si>
  <si>
    <t>-30x8</t>
  </si>
  <si>
    <t>-35x10</t>
  </si>
  <si>
    <t>-35x12</t>
  </si>
  <si>
    <t>-35x15</t>
  </si>
  <si>
    <t>-35x20</t>
  </si>
  <si>
    <t>-35x5</t>
  </si>
  <si>
    <t>-35x6</t>
  </si>
  <si>
    <t>-35x8</t>
  </si>
  <si>
    <t>-40x10</t>
  </si>
  <si>
    <t>-40x12</t>
  </si>
  <si>
    <t>-40x14</t>
  </si>
  <si>
    <t>-40x15</t>
  </si>
  <si>
    <t>-40x20</t>
  </si>
  <si>
    <t>-40x25</t>
  </si>
  <si>
    <t>-40x30</t>
  </si>
  <si>
    <t>-40x4</t>
  </si>
  <si>
    <t>-40x5</t>
  </si>
  <si>
    <t>-40x6</t>
  </si>
  <si>
    <t>-40x7</t>
  </si>
  <si>
    <t>-40x8</t>
  </si>
  <si>
    <t>-45x10</t>
  </si>
  <si>
    <t>-45x12</t>
  </si>
  <si>
    <t>-45x15</t>
  </si>
  <si>
    <t>-45x20</t>
  </si>
  <si>
    <t>-45x25</t>
  </si>
  <si>
    <t>-45x30</t>
  </si>
  <si>
    <t>-45x5</t>
  </si>
  <si>
    <t>-45x6</t>
  </si>
  <si>
    <t>-45x8</t>
  </si>
  <si>
    <t>-50x10</t>
  </si>
  <si>
    <t>-50x12</t>
  </si>
  <si>
    <t>-50x14</t>
  </si>
  <si>
    <t>-50x15</t>
  </si>
  <si>
    <t>-50x20</t>
  </si>
  <si>
    <t>-50x25</t>
  </si>
  <si>
    <t>-50x30</t>
  </si>
  <si>
    <t>-50x4</t>
  </si>
  <si>
    <t>-50x5</t>
  </si>
  <si>
    <t>-50x6</t>
  </si>
  <si>
    <t>-50x7</t>
  </si>
  <si>
    <t>-50x8</t>
  </si>
  <si>
    <t>-60x10</t>
  </si>
  <si>
    <t>-60x12</t>
  </si>
  <si>
    <t>-60x14</t>
  </si>
  <si>
    <t>-60x15</t>
  </si>
  <si>
    <t>-60x20</t>
  </si>
  <si>
    <t>-60x25</t>
  </si>
  <si>
    <t>-60x30</t>
  </si>
  <si>
    <t>-60x35</t>
  </si>
  <si>
    <t>-60x4</t>
  </si>
  <si>
    <t>-60x40</t>
  </si>
  <si>
    <t>-60x5</t>
  </si>
  <si>
    <t>-60x6</t>
  </si>
  <si>
    <t>-60x7</t>
  </si>
  <si>
    <t>-60x8</t>
  </si>
  <si>
    <t>-70x10</t>
  </si>
  <si>
    <t>-70x12</t>
  </si>
  <si>
    <t>-70x14</t>
  </si>
  <si>
    <t>-70x15</t>
  </si>
  <si>
    <t>-70x20</t>
  </si>
  <si>
    <t>-70x25</t>
  </si>
  <si>
    <t>-70x30</t>
  </si>
  <si>
    <t>-70x35</t>
  </si>
  <si>
    <t>-70x4</t>
  </si>
  <si>
    <t>-70x40</t>
  </si>
  <si>
    <t>-70x5</t>
  </si>
  <si>
    <t>-70x6</t>
  </si>
  <si>
    <t>-70x7</t>
  </si>
  <si>
    <t>-70x8</t>
  </si>
  <si>
    <t>-80x10</t>
  </si>
  <si>
    <t>-80x12</t>
  </si>
  <si>
    <t>-80x14</t>
  </si>
  <si>
    <t>-80x15</t>
  </si>
  <si>
    <t>-80x20</t>
  </si>
  <si>
    <t>-80x25</t>
  </si>
  <si>
    <t>-80x30</t>
  </si>
  <si>
    <t>-80x35</t>
  </si>
  <si>
    <t>-80x4</t>
  </si>
  <si>
    <t>-80x40</t>
  </si>
  <si>
    <t>-80x5</t>
  </si>
  <si>
    <t>-80x50</t>
  </si>
  <si>
    <t>-80x6</t>
  </si>
  <si>
    <t>-80x60</t>
  </si>
  <si>
    <t>-80x7</t>
  </si>
  <si>
    <t>-80x8</t>
  </si>
  <si>
    <t>-90x10</t>
  </si>
  <si>
    <t>-90x12</t>
  </si>
  <si>
    <t>-90x14</t>
  </si>
  <si>
    <t>-90x15</t>
  </si>
  <si>
    <t>-90x20</t>
  </si>
  <si>
    <t>-90x25</t>
  </si>
  <si>
    <t>-90x30</t>
  </si>
  <si>
    <t>-90x35</t>
  </si>
  <si>
    <t>-90x4</t>
  </si>
  <si>
    <t>-90x40</t>
  </si>
  <si>
    <t>-90x5</t>
  </si>
  <si>
    <t>-90x50</t>
  </si>
  <si>
    <t>-90x6</t>
  </si>
  <si>
    <t>-90x60</t>
  </si>
  <si>
    <t>-90x7</t>
  </si>
  <si>
    <t>-90x8</t>
  </si>
  <si>
    <t>D50x5</t>
  </si>
  <si>
    <t>D60x6</t>
  </si>
  <si>
    <t>DS50x5</t>
  </si>
  <si>
    <t>DS60x6</t>
  </si>
  <si>
    <t>ép. 10</t>
  </si>
  <si>
    <t>ép. 11</t>
  </si>
  <si>
    <t>ép. 12</t>
  </si>
  <si>
    <t>ép. 13</t>
  </si>
  <si>
    <t>ép. 14</t>
  </si>
  <si>
    <t>ép. 15</t>
  </si>
  <si>
    <t>ép. 16</t>
  </si>
  <si>
    <t>ép. 17</t>
  </si>
  <si>
    <t>ép. 18</t>
  </si>
  <si>
    <t>ép. 19</t>
  </si>
  <si>
    <t>ép. 2</t>
  </si>
  <si>
    <t>ép. 20</t>
  </si>
  <si>
    <t>ép. 3</t>
  </si>
  <si>
    <t>ép. 4</t>
  </si>
  <si>
    <t>ép. 5</t>
  </si>
  <si>
    <t>ép. 6</t>
  </si>
  <si>
    <t>ép. 7</t>
  </si>
  <si>
    <t>ép. 8</t>
  </si>
  <si>
    <t>ép. 9</t>
  </si>
  <si>
    <t>L100x100x10</t>
  </si>
  <si>
    <t>L100x100x11</t>
  </si>
  <si>
    <t>L100x100x12</t>
  </si>
  <si>
    <t>L100x100x8</t>
  </si>
  <si>
    <t>L100x100x9</t>
  </si>
  <si>
    <t>L110x110x10</t>
  </si>
  <si>
    <t>L110x110x12</t>
  </si>
  <si>
    <t>L120x120x10</t>
  </si>
  <si>
    <t>L120x120x11</t>
  </si>
  <si>
    <t>L120x120x12</t>
  </si>
  <si>
    <t>L120x120x13</t>
  </si>
  <si>
    <t>L120x120x15</t>
  </si>
  <si>
    <t>L120x120x8</t>
  </si>
  <si>
    <t>L120x120x9</t>
  </si>
  <si>
    <t>L130x130x12</t>
  </si>
  <si>
    <t>L150x150x10</t>
  </si>
  <si>
    <t>L150x150x12</t>
  </si>
  <si>
    <t>L150x150x14</t>
  </si>
  <si>
    <t>L150x150x15</t>
  </si>
  <si>
    <t>L150x150x18</t>
  </si>
  <si>
    <t>L160x160x14</t>
  </si>
  <si>
    <t>L160x160x15</t>
  </si>
  <si>
    <t>L160x160x16</t>
  </si>
  <si>
    <t>L160x160x17</t>
  </si>
  <si>
    <t>L180x180x13</t>
  </si>
  <si>
    <t>L180x180x14</t>
  </si>
  <si>
    <t>L180x180x15</t>
  </si>
  <si>
    <t>L180x180x16</t>
  </si>
  <si>
    <t>L180x180x17</t>
  </si>
  <si>
    <t>L180x180x18</t>
  </si>
  <si>
    <t>L180x180x19</t>
  </si>
  <si>
    <t>L180x180x20</t>
  </si>
  <si>
    <t>L200x200x15</t>
  </si>
  <si>
    <t>L200x200x16</t>
  </si>
  <si>
    <t>L200x200x17</t>
  </si>
  <si>
    <t>L200x200x18</t>
  </si>
  <si>
    <t>L200x200x19</t>
  </si>
  <si>
    <t>L200x200x20</t>
  </si>
  <si>
    <t>L200x200x21</t>
  </si>
  <si>
    <t>L200x200x22</t>
  </si>
  <si>
    <t>L200x200x23</t>
  </si>
  <si>
    <t>L200x200x24</t>
  </si>
  <si>
    <t>L200x200x25</t>
  </si>
  <si>
    <t>L200x200x26</t>
  </si>
  <si>
    <t>L20x20x3</t>
  </si>
  <si>
    <t>L250x250x20</t>
  </si>
  <si>
    <t>L250x250x21</t>
  </si>
  <si>
    <t>L250x250x22</t>
  </si>
  <si>
    <t>L250x250x23</t>
  </si>
  <si>
    <t>L250x250x24</t>
  </si>
  <si>
    <t>L250x250x25</t>
  </si>
  <si>
    <t>L250x250x26</t>
  </si>
  <si>
    <t>L250x250x27</t>
  </si>
  <si>
    <t>L250x250x28</t>
  </si>
  <si>
    <t>L250x250x35</t>
  </si>
  <si>
    <t>L25x25x3</t>
  </si>
  <si>
    <t>L25x25x4</t>
  </si>
  <si>
    <t>L30x30x3</t>
  </si>
  <si>
    <t>L30x30x4</t>
  </si>
  <si>
    <t>L35x35x4</t>
  </si>
  <si>
    <t>L40x40x4</t>
  </si>
  <si>
    <t>L40x40x5</t>
  </si>
  <si>
    <t>L45x45x4</t>
  </si>
  <si>
    <t>L45x45x4.5</t>
  </si>
  <si>
    <t>L50x50x4</t>
  </si>
  <si>
    <t>L50x50x5</t>
  </si>
  <si>
    <t>L50x50x6</t>
  </si>
  <si>
    <t>L55x55x4</t>
  </si>
  <si>
    <t>L55x55x5</t>
  </si>
  <si>
    <t>L55x55x6</t>
  </si>
  <si>
    <t>L60x60x4</t>
  </si>
  <si>
    <t>L60x60x5</t>
  </si>
  <si>
    <t>L60x60x6</t>
  </si>
  <si>
    <t>L60x60x8</t>
  </si>
  <si>
    <t>L65x65x4</t>
  </si>
  <si>
    <t>L65x65x5</t>
  </si>
  <si>
    <t>L65x65x6</t>
  </si>
  <si>
    <t>L65x65x7</t>
  </si>
  <si>
    <t>L70x70x5</t>
  </si>
  <si>
    <t>L70x70x6</t>
  </si>
  <si>
    <t>L70x70x7</t>
  </si>
  <si>
    <t>L75x75x6</t>
  </si>
  <si>
    <t>L75x75x8</t>
  </si>
  <si>
    <t>L80x80x10</t>
  </si>
  <si>
    <t>L80x80x5</t>
  </si>
  <si>
    <t>L80x80x8</t>
  </si>
  <si>
    <t>L90x90x10</t>
  </si>
  <si>
    <t>L90x90x6</t>
  </si>
  <si>
    <t>L90x90x7</t>
  </si>
  <si>
    <t>L90x90x8</t>
  </si>
  <si>
    <t>L90x90x9</t>
  </si>
  <si>
    <t>UPN140</t>
  </si>
  <si>
    <t>UPN160</t>
  </si>
  <si>
    <t>UPN180</t>
  </si>
  <si>
    <t>UPN200</t>
  </si>
  <si>
    <t>Métrés Expertise
Fondations</t>
  </si>
  <si>
    <t>Tableau récapitulatif des travaux sur fondations</t>
  </si>
  <si>
    <r>
      <t xml:space="preserve">Travaux Embases
</t>
    </r>
    <r>
      <rPr>
        <sz val="16"/>
        <color rgb="FFFF0000"/>
        <rFont val="Arial"/>
        <family val="2"/>
      </rPr>
      <t>(Les pieds X-B sont valables pour les portiques)</t>
    </r>
  </si>
  <si>
    <r>
      <t xml:space="preserve">Travaux Sur-Massifs
</t>
    </r>
    <r>
      <rPr>
        <sz val="16"/>
        <color rgb="FFFF0000"/>
        <rFont val="Arial"/>
        <family val="2"/>
      </rPr>
      <t>(Les pieds X-B sont valables pour les portiques)</t>
    </r>
  </si>
  <si>
    <t>Dimensions cheminées ou monobloc</t>
  </si>
  <si>
    <t>Numéro</t>
  </si>
  <si>
    <t>Type Identifié</t>
  </si>
  <si>
    <t>Annexe 5</t>
  </si>
  <si>
    <t xml:space="preserve">FICHE SUPPORT - RAPPORT </t>
  </si>
  <si>
    <t>Ligne</t>
  </si>
  <si>
    <t>Nom de la ligne</t>
  </si>
  <si>
    <t>Tension</t>
  </si>
  <si>
    <t>Année de construction</t>
  </si>
  <si>
    <t>Pylône désignation</t>
  </si>
  <si>
    <t>Numéro du support</t>
  </si>
  <si>
    <t>Type du support sur doc.</t>
  </si>
  <si>
    <t>Géométrie</t>
  </si>
  <si>
    <t>Type de support identifié</t>
  </si>
  <si>
    <t>Plans de fabrication disponibles (support normalisé)</t>
  </si>
  <si>
    <t>Non</t>
  </si>
  <si>
    <t>Kit de renforcement</t>
  </si>
  <si>
    <t>Nom</t>
  </si>
  <si>
    <t>Modèle TOWER disponible</t>
  </si>
  <si>
    <t>Paticularité conception</t>
  </si>
  <si>
    <t>aéro sout - armement particulier - pylones neufs consoles
pieds dissymétriques etc…</t>
  </si>
  <si>
    <t>Implantation</t>
  </si>
  <si>
    <t>Fonction Cond.</t>
  </si>
  <si>
    <t>Fonction CdG</t>
  </si>
  <si>
    <t>Angle  (gr)</t>
  </si>
  <si>
    <t>Spécificités</t>
  </si>
  <si>
    <t>Support en double terne avec la ligne à 63/90/150/225/400kV ****-****, orientation spéciale etc</t>
  </si>
  <si>
    <t>Etat général</t>
  </si>
  <si>
    <t>Nature de la protection</t>
  </si>
  <si>
    <t>Etat de la protection</t>
  </si>
  <si>
    <t>fût</t>
  </si>
  <si>
    <t>Date de dernière mise en peinture</t>
  </si>
  <si>
    <t>bon/moyen/mauvais</t>
  </si>
  <si>
    <t>tête</t>
  </si>
  <si>
    <t>Vibrations du support</t>
  </si>
  <si>
    <t>si oui ou</t>
  </si>
  <si>
    <t>Rectitude des membrures</t>
  </si>
  <si>
    <t>Oui</t>
  </si>
  <si>
    <t>Verticalité :</t>
  </si>
  <si>
    <t>élévation</t>
  </si>
  <si>
    <t>Profil</t>
  </si>
  <si>
    <t>Flèche estimée
 (m)</t>
  </si>
  <si>
    <t>Vetusté support</t>
  </si>
  <si>
    <t>R.A.S.</t>
  </si>
  <si>
    <t>Historique et travaux</t>
  </si>
  <si>
    <t>Evironnement</t>
  </si>
  <si>
    <t>Zone d'implantation</t>
  </si>
  <si>
    <t>Environnement de pollution</t>
  </si>
  <si>
    <t>Accès pour travaux</t>
  </si>
  <si>
    <t>POUR TRAVAUX : distance/voie/nature de la voie/situation/dificulté   (voir géoportail ou PL sous Autocad)
Exemple: 100m d'un chemin de terre/empierré… dans jardin/polyculture/pré/parc…, facile/moyen/difficile</t>
  </si>
  <si>
    <t>Longueur, facilité</t>
  </si>
  <si>
    <t>Visite montée</t>
  </si>
  <si>
    <t>OUI</t>
  </si>
  <si>
    <t>Remarques complémentaires :</t>
  </si>
  <si>
    <t>Armement</t>
  </si>
  <si>
    <t>Accrochage_Cond</t>
  </si>
  <si>
    <t>Pollution</t>
  </si>
  <si>
    <t>Vetusté_support</t>
  </si>
  <si>
    <t>Triangle</t>
  </si>
  <si>
    <t>Ancrage</t>
  </si>
  <si>
    <t>Agricole</t>
  </si>
  <si>
    <t>Industriel</t>
  </si>
  <si>
    <t>CA</t>
  </si>
  <si>
    <t>Quinconce</t>
  </si>
  <si>
    <t>Suspension</t>
  </si>
  <si>
    <t>Habitation</t>
  </si>
  <si>
    <t>Maritime</t>
  </si>
  <si>
    <t>CB</t>
  </si>
  <si>
    <t>Nappe</t>
  </si>
  <si>
    <t>Ancrage suspendu</t>
  </si>
  <si>
    <t>Commerciale</t>
  </si>
  <si>
    <t>Montagneux</t>
  </si>
  <si>
    <t>CC</t>
  </si>
  <si>
    <t>Nappe (2 circuits)</t>
  </si>
  <si>
    <t>Industrielle</t>
  </si>
  <si>
    <t>Rural</t>
  </si>
  <si>
    <t>CD</t>
  </si>
  <si>
    <t>Chat</t>
  </si>
  <si>
    <t>Accrochage_CdG</t>
  </si>
  <si>
    <t>Bois</t>
  </si>
  <si>
    <t>Semi-urbain</t>
  </si>
  <si>
    <t>Chat (2 circuits)</t>
  </si>
  <si>
    <t>Boisée</t>
  </si>
  <si>
    <t>Urbain</t>
  </si>
  <si>
    <t>Drapeau</t>
  </si>
  <si>
    <t>Propriété privée</t>
  </si>
  <si>
    <t>Humide</t>
  </si>
  <si>
    <t>Double Drapeau</t>
  </si>
  <si>
    <t>Néant</t>
  </si>
  <si>
    <t>Proximité stockage hydrocarbures</t>
  </si>
  <si>
    <t>Sapin</t>
  </si>
  <si>
    <t>Proximité zone de rassemblement de personnes</t>
  </si>
  <si>
    <t>Tonneau</t>
  </si>
  <si>
    <t>Proximité lieu scolaire</t>
  </si>
  <si>
    <t>Proximité piscine</t>
  </si>
  <si>
    <t>Bon</t>
  </si>
  <si>
    <t>Emprise autoroute</t>
  </si>
  <si>
    <t>Type de protection</t>
  </si>
  <si>
    <t>Moyen</t>
  </si>
  <si>
    <t>Emprise route nationale</t>
  </si>
  <si>
    <t>acier noir + peinture</t>
  </si>
  <si>
    <t>Mauvais</t>
  </si>
  <si>
    <t>Emprise voie ferrée</t>
  </si>
  <si>
    <t>galvanisation</t>
  </si>
  <si>
    <t>Zone en friches</t>
  </si>
  <si>
    <t>galva + peinture</t>
  </si>
  <si>
    <t>Emprise voie naviguable</t>
  </si>
  <si>
    <t>peinture isolante</t>
  </si>
  <si>
    <t>Exploitation de carrière</t>
  </si>
  <si>
    <t>Gazoduc</t>
  </si>
  <si>
    <t>Parc naturel</t>
  </si>
  <si>
    <t>Plan d'eau</t>
  </si>
  <si>
    <t>Parking</t>
  </si>
  <si>
    <t>Terrain de camping</t>
  </si>
  <si>
    <t>Terrain de sport</t>
  </si>
  <si>
    <t>terrain grillagé</t>
  </si>
  <si>
    <t>Aéroport</t>
  </si>
  <si>
    <t>Base militaire</t>
  </si>
  <si>
    <t>Poste électrique</t>
  </si>
  <si>
    <t>Lieu nécessitant une autorisation d'accès</t>
  </si>
  <si>
    <t>Zone à risque d'avalanche</t>
  </si>
  <si>
    <t>Zone à risque d'éboulement</t>
  </si>
  <si>
    <t>Friches</t>
  </si>
  <si>
    <t>Pré</t>
  </si>
  <si>
    <t>Boulbonne - Saverdun</t>
  </si>
  <si>
    <t>63 kV</t>
  </si>
  <si>
    <t>1929-1989</t>
  </si>
  <si>
    <t>Pylone triangle</t>
  </si>
  <si>
    <t>Annexe 3.1</t>
  </si>
  <si>
    <t>FICHE D'EXPERTISE SUPPORT</t>
  </si>
  <si>
    <t>N° de support</t>
  </si>
  <si>
    <t>Référence des photos des pieds</t>
  </si>
  <si>
    <t>Etat des embases et sur-massifs</t>
  </si>
  <si>
    <t>Après Mise à nu</t>
  </si>
  <si>
    <t>Après remise en peinture</t>
  </si>
  <si>
    <t>Embases</t>
  </si>
  <si>
    <t>Sur-massifs</t>
  </si>
  <si>
    <t>Corrosion</t>
  </si>
  <si>
    <t>autre</t>
  </si>
  <si>
    <t>état</t>
  </si>
  <si>
    <t>Pied 1</t>
  </si>
  <si>
    <t>/</t>
  </si>
  <si>
    <t>Pied 2</t>
  </si>
  <si>
    <t>Pied 3</t>
  </si>
  <si>
    <r>
      <t>&lt;</t>
    </r>
    <r>
      <rPr>
        <sz val="11"/>
        <color indexed="10"/>
        <rFont val="Calibri"/>
        <family val="2"/>
      </rPr>
      <t>--------------</t>
    </r>
  </si>
  <si>
    <t>Mettre "/" dans chaque case non remplie</t>
  </si>
  <si>
    <t>Pied 4</t>
  </si>
  <si>
    <t>sur le tableau des embases</t>
  </si>
  <si>
    <t>Monobloc</t>
  </si>
  <si>
    <t>Très important pour la macro</t>
  </si>
  <si>
    <t>Etat des goussets, montants, couvre-joints intérieurs, et diagonale en pied</t>
  </si>
  <si>
    <t>Etat des mises à la terre par pieds:</t>
  </si>
  <si>
    <t>Attache hauban</t>
  </si>
  <si>
    <t>Goussets profil</t>
  </si>
  <si>
    <t>Couvre-joint intérieurs</t>
  </si>
  <si>
    <t>Hauban</t>
  </si>
  <si>
    <t>traverse UPN</t>
  </si>
  <si>
    <t>Type de MALT</t>
  </si>
  <si>
    <t>Etat</t>
  </si>
  <si>
    <t>Amélioration
?</t>
  </si>
  <si>
    <t>Nombre de MALT</t>
  </si>
  <si>
    <t>Embases bétonnées :</t>
  </si>
  <si>
    <t xml:space="preserve">Sur-massif :  </t>
  </si>
  <si>
    <t>Si nécessaire Schéma du Niveau du béton et commentaires sur l’origine du bétonnage</t>
  </si>
  <si>
    <t>Mesure des cheminées 
(L x l ou diam.) et hauteur [m]</t>
  </si>
  <si>
    <r>
      <t>Volume de béton pour réfection [m</t>
    </r>
    <r>
      <rPr>
        <b/>
        <vertAlign val="superscript"/>
        <sz val="11"/>
        <rFont val="Calibri"/>
        <family val="2"/>
      </rPr>
      <t>3</t>
    </r>
    <r>
      <rPr>
        <b/>
        <sz val="11"/>
        <rFont val="Calibri"/>
        <family val="2"/>
      </rPr>
      <t>]</t>
    </r>
  </si>
  <si>
    <t>Pied 1
ou
Monobloc</t>
  </si>
  <si>
    <t>bétonné **cm au dessus d'embase
voir photo n°**</t>
  </si>
  <si>
    <t>0.45 x 0.45
H = 0.25</t>
  </si>
  <si>
    <t>Remarques particulières :</t>
  </si>
  <si>
    <t>Class_massif</t>
  </si>
  <si>
    <t>Class_embase1</t>
  </si>
  <si>
    <t>Class_corrosion</t>
  </si>
  <si>
    <t>Pas de défaut</t>
  </si>
  <si>
    <t>Sans Objet</t>
  </si>
  <si>
    <t>S1</t>
  </si>
  <si>
    <t>peu fissuré, faïencé, craquelé, éclaté</t>
  </si>
  <si>
    <t>E1</t>
  </si>
  <si>
    <t>corrosion légère</t>
  </si>
  <si>
    <t>remise en état</t>
  </si>
  <si>
    <t>S2</t>
  </si>
  <si>
    <t>fissuré ou éclaté depuis l'embase</t>
  </si>
  <si>
    <t>E2</t>
  </si>
  <si>
    <t>corrosion pénétrante</t>
  </si>
  <si>
    <t>S3</t>
  </si>
  <si>
    <t>intégrité physique détériorée</t>
  </si>
  <si>
    <t>E3</t>
  </si>
  <si>
    <t>corrosion profonde et perforante</t>
  </si>
  <si>
    <t>éclissage</t>
  </si>
  <si>
    <t>S4</t>
  </si>
  <si>
    <t>sur-massif non visité</t>
  </si>
  <si>
    <t>Class_embase2</t>
  </si>
  <si>
    <r>
      <t xml:space="preserve">~ </t>
    </r>
    <r>
      <rPr>
        <sz val="14"/>
        <color indexed="8"/>
        <rFont val="Calibri"/>
        <family val="2"/>
      </rPr>
      <t>tordue</t>
    </r>
  </si>
  <si>
    <t>Etat_MALT</t>
  </si>
  <si>
    <t>Type_MALT</t>
  </si>
  <si>
    <t>E4</t>
  </si>
  <si>
    <t>enterrée</t>
  </si>
  <si>
    <t>Bon état</t>
  </si>
  <si>
    <t xml:space="preserve">Armco </t>
  </si>
  <si>
    <t>E5</t>
  </si>
  <si>
    <t>bétonnée</t>
  </si>
  <si>
    <t>Corrodée</t>
  </si>
  <si>
    <t xml:space="preserve">Cuivre </t>
  </si>
  <si>
    <t>E6</t>
  </si>
  <si>
    <t>en permanence dans milieu humide</t>
  </si>
  <si>
    <t>Sectionnée</t>
  </si>
  <si>
    <t>Plat</t>
  </si>
  <si>
    <t>E7</t>
  </si>
  <si>
    <t>tordue</t>
  </si>
  <si>
    <t>Déteriorée</t>
  </si>
  <si>
    <t>Autre</t>
  </si>
  <si>
    <t>E8</t>
  </si>
  <si>
    <t>embase non visitée</t>
  </si>
  <si>
    <t>Manquante</t>
  </si>
  <si>
    <t>Annexe 3.2</t>
  </si>
  <si>
    <t>MESURES DES EMBASES</t>
  </si>
  <si>
    <t>N° de Support</t>
  </si>
  <si>
    <t>Echantillon d'embase* :</t>
  </si>
  <si>
    <t>* : membrure si embases non mesurables</t>
  </si>
  <si>
    <t>Angle en ligne (gr) :</t>
  </si>
  <si>
    <t>Echantillon de membrure :</t>
  </si>
  <si>
    <t>Accrochage Cond. :</t>
  </si>
  <si>
    <t>Accrochage CdG :</t>
  </si>
  <si>
    <t>Présence d'au moins une embase bétonnée/enterrée :</t>
  </si>
  <si>
    <t>Absence d'Embase :</t>
  </si>
  <si>
    <t xml:space="preserve">Boulons d'embase :  </t>
  </si>
  <si>
    <t>Nbre</t>
  </si>
  <si>
    <r>
      <t>Ø</t>
    </r>
    <r>
      <rPr>
        <sz val="8"/>
        <color indexed="8"/>
        <rFont val="Arial"/>
        <family val="2"/>
      </rPr>
      <t xml:space="preserve"> (mm)</t>
    </r>
  </si>
  <si>
    <t>Pylône neuf prévu ? (Oui/Non) :</t>
  </si>
  <si>
    <t>Distance entre boulons (mm) :</t>
  </si>
  <si>
    <t>Empattement du fût (m) :</t>
  </si>
  <si>
    <t>Trusquinage (mm) :</t>
  </si>
  <si>
    <t>Distance béton / sommet embase
Pieds 1-2-3-4 (mm)</t>
  </si>
  <si>
    <t xml:space="preserve">3:   /  4: 
2:   /  1: </t>
  </si>
  <si>
    <t>Type de joint :</t>
  </si>
  <si>
    <t>Jambes de forces</t>
  </si>
  <si>
    <t>Echantillon des treillis</t>
  </si>
  <si>
    <t>Boulons ou rivets</t>
  </si>
  <si>
    <t>nombre</t>
  </si>
  <si>
    <t>Ø [mm]</t>
  </si>
  <si>
    <t>distance entre boulons [mm]</t>
  </si>
  <si>
    <t>Traverse UPN</t>
  </si>
  <si>
    <t>membrure ou embase saine</t>
  </si>
  <si>
    <t>Largeur</t>
  </si>
  <si>
    <t xml:space="preserve">Largeur </t>
  </si>
  <si>
    <t>ep</t>
  </si>
  <si>
    <t>ep1</t>
  </si>
  <si>
    <t>*</t>
  </si>
  <si>
    <t>* Estimation si prise mesure impossible</t>
  </si>
  <si>
    <t>ep2</t>
  </si>
  <si>
    <t>Nombre boulons/section</t>
  </si>
  <si>
    <t>Section membrure</t>
  </si>
  <si>
    <t>Section de perçage</t>
  </si>
  <si>
    <t>Section utile</t>
  </si>
  <si>
    <t>% perte section de perçage</t>
  </si>
  <si>
    <t>Section réelle</t>
  </si>
  <si>
    <t>Pourcentage perte section</t>
  </si>
  <si>
    <t>Type de renforcement</t>
  </si>
  <si>
    <t>Nbre R1</t>
  </si>
  <si>
    <t>Nbre R2</t>
  </si>
  <si>
    <t>Nbre R3</t>
  </si>
  <si>
    <t>Vérification des tolérances de fabrication sur l'embase  avec la prise de mesures sur zone saine sans peinture</t>
  </si>
  <si>
    <t>sinon le calcul se fait par défaut avec les valeurs nominales</t>
  </si>
  <si>
    <t>Perte de section et réfection</t>
  </si>
  <si>
    <t>Réfection pylône</t>
  </si>
  <si>
    <t>Analyse par pied</t>
  </si>
  <si>
    <t>Calcul</t>
  </si>
  <si>
    <t>pied 1</t>
  </si>
  <si>
    <t>aile E</t>
  </si>
  <si>
    <t>aile P</t>
  </si>
  <si>
    <t>pied 2</t>
  </si>
  <si>
    <t>pied 3</t>
  </si>
  <si>
    <t>pied 4</t>
  </si>
  <si>
    <t>Dans les 2 cellules à gauche de ce tableau rentrer les valeurs d'embase saine</t>
  </si>
  <si>
    <t>ex:</t>
  </si>
  <si>
    <t>et cliquer sur le bouton pour un remplissage auto des cases à modifier librement par la suite</t>
  </si>
  <si>
    <t>laisser vide les colonnes Largeur/ep1/ep2 si l'embase n'a pas été relevé</t>
  </si>
  <si>
    <t xml:space="preserve">Dans les colonnes: LARGEUR, MESURE 1 et 2 il faut saisir </t>
  </si>
  <si>
    <t>Dans la colonne Calcul il n'y a pas de saisie</t>
  </si>
  <si>
    <t xml:space="preserve">Ceci est une hypothèse dans le cas ou la mesure 2 n'est pas prise: </t>
  </si>
  <si>
    <t>Mesure 2 = 2/3 Mesure 1</t>
  </si>
  <si>
    <t xml:space="preserve">Si la mesure 2 est estimée sur le terrain alors aucune hypothèse ne sera prise en compte car le calcul se fera directment par la saisie </t>
  </si>
  <si>
    <t>Ce calcul avec 2/3 de la mesure 1 se déclenche uniquement si mesure 2 saisie =0</t>
  </si>
  <si>
    <t>A renseigner</t>
  </si>
  <si>
    <t>Annexe 6.1</t>
  </si>
  <si>
    <t>RECENSEMENT DES DEGRADATIONS - SUPPORTS</t>
  </si>
  <si>
    <t>Support identifié</t>
  </si>
  <si>
    <t>Tronçon</t>
  </si>
  <si>
    <t>Repérage</t>
  </si>
  <si>
    <t>Type d'élément</t>
  </si>
  <si>
    <t>Type de dégradation</t>
  </si>
  <si>
    <t>Nombre
de goussets</t>
  </si>
  <si>
    <t>Nombre
de couvre-joints</t>
  </si>
  <si>
    <t>Nombre
de barres</t>
  </si>
  <si>
    <t>Référence photgraphie</t>
  </si>
  <si>
    <t>N° de plan/indice</t>
  </si>
  <si>
    <t>Conclusions</t>
  </si>
  <si>
    <t>Nb total treillis (estimation)</t>
  </si>
  <si>
    <t>Nb treillis remplacés</t>
  </si>
  <si>
    <t>Treillis Remplacés / Total</t>
  </si>
  <si>
    <t>Synthèse des travaux sur le support</t>
  </si>
  <si>
    <t>Annexe 6.2</t>
  </si>
  <si>
    <t>RECENSEMENT DES DEGRADATIONS - EMBASES + SUR-MASSIFS + MALTS</t>
  </si>
  <si>
    <t>EMBASES</t>
  </si>
  <si>
    <t>SUR-MASSIFS</t>
  </si>
  <si>
    <t>% de perte</t>
  </si>
  <si>
    <t>=&gt; Travaux Embase</t>
  </si>
  <si>
    <t>Photos</t>
  </si>
  <si>
    <t>ETAT</t>
  </si>
  <si>
    <t>=&gt; Travaux Sur-Massif</t>
  </si>
  <si>
    <t>MISES A LA TERRE</t>
  </si>
  <si>
    <t>Annexe 6.3</t>
  </si>
  <si>
    <t>RECENSEMENT DES DEGRADATIONS - FOURNITURE</t>
  </si>
  <si>
    <t>Métrés</t>
  </si>
  <si>
    <t>N° de photo</t>
  </si>
  <si>
    <t>N° repère</t>
  </si>
  <si>
    <t>Type</t>
  </si>
  <si>
    <t>Echantillon ou
épaisseur gousset [mm]</t>
  </si>
  <si>
    <t>Longueur barre [m]</t>
  </si>
  <si>
    <t>Infos complémentaires</t>
  </si>
  <si>
    <t>Boulons manquants</t>
  </si>
  <si>
    <t>Nombre</t>
  </si>
  <si>
    <t>Taille</t>
  </si>
  <si>
    <t>Estimation O/N</t>
  </si>
  <si>
    <t>Tronçons à remplacer</t>
  </si>
  <si>
    <t>Tronçon complet à fabriquer</t>
  </si>
  <si>
    <t>N°plan</t>
  </si>
  <si>
    <t>Récap_tronçons</t>
  </si>
  <si>
    <t>Métrés-type</t>
  </si>
  <si>
    <t>TR 1</t>
  </si>
  <si>
    <t>Membrure</t>
  </si>
  <si>
    <t>TR 2</t>
  </si>
  <si>
    <t xml:space="preserve">Jambe de Force </t>
  </si>
  <si>
    <t>TR 3</t>
  </si>
  <si>
    <t>TR 4</t>
  </si>
  <si>
    <t>Gousset central (5 barres)</t>
  </si>
  <si>
    <t>TR 5</t>
  </si>
  <si>
    <t>Gousset de fixation des consoles</t>
  </si>
  <si>
    <t>TR 6</t>
  </si>
  <si>
    <t>Gousset intermédiaire (2 à 3 barres)</t>
  </si>
  <si>
    <t>TR 7</t>
  </si>
  <si>
    <t>Gousset simple</t>
  </si>
  <si>
    <t>TR 8</t>
  </si>
  <si>
    <t>Couvre-joints int./ext.</t>
  </si>
  <si>
    <t>TR 9</t>
  </si>
  <si>
    <t>Embase</t>
  </si>
  <si>
    <t>TR 10</t>
  </si>
  <si>
    <t>Autres</t>
  </si>
  <si>
    <t>Fourche</t>
  </si>
  <si>
    <t>Poutre</t>
  </si>
  <si>
    <t>Chevalet</t>
  </si>
  <si>
    <t>Console haute</t>
  </si>
  <si>
    <t>Console médiane</t>
  </si>
  <si>
    <t>Console basse</t>
  </si>
  <si>
    <t>Béquille</t>
  </si>
  <si>
    <t>A estimer</t>
  </si>
  <si>
    <t>Annexe 7</t>
  </si>
  <si>
    <t>FICHE DE VISITE SUPPORT</t>
  </si>
  <si>
    <t>Support n°</t>
  </si>
  <si>
    <t>Type suivant documentation</t>
  </si>
  <si>
    <t>Type final identifié</t>
  </si>
  <si>
    <t>THEORIQUE</t>
  </si>
  <si>
    <t>TERRAIN</t>
  </si>
  <si>
    <t>Hors cornières élévation</t>
  </si>
  <si>
    <t>(m)</t>
  </si>
  <si>
    <t>Hors cornières profil</t>
  </si>
  <si>
    <t>Rivet ou boulon</t>
  </si>
  <si>
    <t>Diamètre boulon</t>
  </si>
  <si>
    <t>Diamètre rivet</t>
  </si>
  <si>
    <t>(mm)</t>
  </si>
  <si>
    <t xml:space="preserve">Hauban </t>
  </si>
  <si>
    <t>mm)</t>
  </si>
  <si>
    <t>IDENTIFICATION DU PALIER TECHNIQUE</t>
  </si>
  <si>
    <t>PARTICULARITES</t>
  </si>
  <si>
    <t>Pieds dissymétriques :</t>
  </si>
  <si>
    <t>Etat général du support :</t>
  </si>
  <si>
    <t>Défaut de forme :</t>
  </si>
  <si>
    <t>Autre :</t>
  </si>
  <si>
    <t>MATERIEL d'ACCROCHAGE</t>
  </si>
  <si>
    <t>Type :</t>
  </si>
  <si>
    <t>Nombre de d'isos :</t>
  </si>
  <si>
    <t>Pièces accrochage :</t>
  </si>
  <si>
    <t>Accrochage câble :</t>
  </si>
  <si>
    <t>Chaine :</t>
  </si>
  <si>
    <t>Matériel (CP/chaine ret.) :</t>
  </si>
  <si>
    <t>FONDATIONS</t>
  </si>
  <si>
    <t>Pied 1 ou Monobloc</t>
  </si>
  <si>
    <t>Diam. ( ) ou côtes (axb) :</t>
  </si>
  <si>
    <t>Etat :</t>
  </si>
  <si>
    <t>Etat si Monobloc :</t>
  </si>
  <si>
    <t xml:space="preserve">ACCESSIBILITE DU SUPPORT </t>
  </si>
  <si>
    <t>ENVIRONNEMENT</t>
  </si>
  <si>
    <t>Portée Gauche</t>
  </si>
  <si>
    <t>Portée Droite</t>
  </si>
  <si>
    <t>Habitat</t>
  </si>
  <si>
    <t>Route / Chemin</t>
  </si>
  <si>
    <t>ligne TCM</t>
  </si>
  <si>
    <t>Ligne HTB aérienne</t>
  </si>
  <si>
    <t>Ligne HTA Aérienne</t>
  </si>
  <si>
    <t>Ligne MT / BT Aérienne</t>
  </si>
  <si>
    <t>Ligne BT isolée / Télécom</t>
  </si>
  <si>
    <t>Présence canalisation</t>
  </si>
  <si>
    <t>RUGOSITE</t>
  </si>
  <si>
    <t>Zone de rugosité identifiée (II ou III)</t>
  </si>
  <si>
    <t>III</t>
  </si>
  <si>
    <t xml:space="preserve">Remarques :  </t>
  </si>
  <si>
    <t>Rugosité</t>
  </si>
  <si>
    <t>II</t>
  </si>
  <si>
    <t>= rase campagne</t>
  </si>
  <si>
    <t xml:space="preserve"> = Campagne avec des haies, bocage, …  /  Zone industrielle  /  Forêt  /  Villes  </t>
  </si>
  <si>
    <t>Saverdun</t>
  </si>
  <si>
    <t>Boulbonne</t>
  </si>
  <si>
    <t>Annexe 8</t>
  </si>
  <si>
    <t>FICHE DE VISITE MATERIEL</t>
  </si>
  <si>
    <t>Portée associée</t>
  </si>
  <si>
    <t>Mise en service</t>
  </si>
  <si>
    <t>Conducteur 1</t>
  </si>
  <si>
    <t>Conducteur 2</t>
  </si>
  <si>
    <t>CdG 1</t>
  </si>
  <si>
    <t>CdG 2</t>
  </si>
  <si>
    <t>MALT</t>
  </si>
  <si>
    <t>Sur pieds</t>
  </si>
  <si>
    <t>Nature</t>
  </si>
  <si>
    <t>Macarons</t>
  </si>
  <si>
    <t>Descente le long du support</t>
  </si>
  <si>
    <t>Etat Plaques signalétiques</t>
  </si>
  <si>
    <t>DM</t>
  </si>
  <si>
    <t>N° Support</t>
  </si>
  <si>
    <t xml:space="preserve">Bon état   </t>
  </si>
  <si>
    <t xml:space="preserve">Oui   </t>
  </si>
  <si>
    <t xml:space="preserve">Bon </t>
  </si>
  <si>
    <t>terres: remplir toutes les natures de terres (amélioration )</t>
  </si>
  <si>
    <t>Corrodés</t>
  </si>
  <si>
    <t xml:space="preserve">Non  </t>
  </si>
  <si>
    <t>X</t>
  </si>
  <si>
    <t>Existence plaque hélico</t>
  </si>
  <si>
    <t>Conducteurs</t>
  </si>
  <si>
    <t>Câbles de garde</t>
  </si>
  <si>
    <t>Utilisation</t>
  </si>
  <si>
    <t>Accrochage</t>
  </si>
  <si>
    <t>PF + CT</t>
  </si>
  <si>
    <t>PF + CT + MN</t>
  </si>
  <si>
    <t xml:space="preserve">CT   </t>
  </si>
  <si>
    <t>PFD + CT</t>
  </si>
  <si>
    <t>EF + MN</t>
  </si>
  <si>
    <t>EF + OE</t>
  </si>
  <si>
    <t>PFD + CT + MN</t>
  </si>
  <si>
    <t>Si matériel n'apparait pas sur cette feuille le préciser dans commentaire</t>
  </si>
  <si>
    <t>Vé + MN</t>
  </si>
  <si>
    <t>Vé + OE</t>
  </si>
  <si>
    <t>Bloc</t>
  </si>
  <si>
    <t>Pièces complémentaires</t>
  </si>
  <si>
    <t>Rallonge</t>
  </si>
  <si>
    <t>Tendeur</t>
  </si>
  <si>
    <t>si n+1 différent de n-1 spécifier le matériel dans une autre feuille sauf si la différence est minime</t>
  </si>
  <si>
    <t>valable pour suspension et ancrage</t>
  </si>
  <si>
    <t>Phase 1</t>
  </si>
  <si>
    <t>Phase 2</t>
  </si>
  <si>
    <t>Phase 3</t>
  </si>
  <si>
    <t>CDG 1</t>
  </si>
  <si>
    <t>CDG 2</t>
  </si>
  <si>
    <t>Types de chaînes de suspension</t>
  </si>
  <si>
    <t>Simple</t>
  </si>
  <si>
    <t xml:space="preserve">Shunté : </t>
  </si>
  <si>
    <t xml:space="preserve">Double 1 pince </t>
  </si>
  <si>
    <t>Double 2 pinces</t>
  </si>
  <si>
    <t>Double 2 pinces en A</t>
  </si>
  <si>
    <t>Double en Vé</t>
  </si>
  <si>
    <t>Types de chaîne d’ancrage</t>
  </si>
  <si>
    <t>Double</t>
  </si>
  <si>
    <t>Triple</t>
  </si>
  <si>
    <t>Quadruple</t>
  </si>
  <si>
    <t>Parafoudre de ligne</t>
  </si>
  <si>
    <t>sur chaîne suspension</t>
  </si>
  <si>
    <t>sur chaîne ancrage</t>
  </si>
  <si>
    <t xml:space="preserve">Nb d’isos par file </t>
  </si>
  <si>
    <t>Nb :</t>
  </si>
  <si>
    <t>ex: 6 ou 2 x 6</t>
  </si>
  <si>
    <t>Type d’isos</t>
  </si>
  <si>
    <t>Verre</t>
  </si>
  <si>
    <t>Porcelaine</t>
  </si>
  <si>
    <t>Long - fût</t>
  </si>
  <si>
    <t>Composite</t>
  </si>
  <si>
    <t xml:space="preserve">Isos  même aspect </t>
  </si>
  <si>
    <t>Cocher NON si un iso est de taille ou de couleur différente, le préciser dans commentaire</t>
  </si>
  <si>
    <t>Ancrage câble</t>
  </si>
  <si>
    <t>Pince pistolet</t>
  </si>
  <si>
    <t>Manchon conique</t>
  </si>
  <si>
    <t>Si pinces pistolet le préciser dans commentaires en bas</t>
  </si>
  <si>
    <t>Manchon comprimé/étiré</t>
  </si>
  <si>
    <t>MTAP câble thym</t>
  </si>
  <si>
    <t xml:space="preserve">Pinces de suspension </t>
  </si>
  <si>
    <t>axe traversant</t>
  </si>
  <si>
    <t>axe non traversant</t>
  </si>
  <si>
    <t>Garniture de câble</t>
  </si>
  <si>
    <t>dans la pince</t>
  </si>
  <si>
    <t>de part et d’autre pince</t>
  </si>
  <si>
    <t>Système antivibratoire</t>
  </si>
  <si>
    <t>Bretelle pendante</t>
  </si>
  <si>
    <t>Bretelle traversante</t>
  </si>
  <si>
    <t>Amortisseur/stock-bridge</t>
  </si>
  <si>
    <t>Contrepoids de phase</t>
  </si>
  <si>
    <t>Nb de file :</t>
  </si>
  <si>
    <t>Nb de GA par file :</t>
  </si>
  <si>
    <t>Etat :</t>
  </si>
  <si>
    <t>Peint-bon état</t>
  </si>
  <si>
    <t>Contrepoids de pont</t>
  </si>
  <si>
    <t>Nb :</t>
  </si>
  <si>
    <t xml:space="preserve"> si pas de pont rien remplir si pont mettre NON</t>
  </si>
  <si>
    <t>Chaîne de rétention</t>
  </si>
  <si>
    <t>Pièces de garde</t>
  </si>
  <si>
    <t>Haute</t>
  </si>
  <si>
    <t>Basse</t>
  </si>
  <si>
    <t>Antérieur à COB</t>
  </si>
  <si>
    <t>COB + RQ</t>
  </si>
  <si>
    <t>C(18-25) + C(18-25)</t>
  </si>
  <si>
    <t>C(18-25) + AP</t>
  </si>
  <si>
    <t>Relevé  au niveau du support </t>
  </si>
  <si>
    <t>Glissement dans pince</t>
  </si>
  <si>
    <t>N° ph:</t>
  </si>
  <si>
    <t>Bretelles antivibratoire mal positionnée :</t>
  </si>
  <si>
    <t>N° de ph :</t>
  </si>
  <si>
    <t xml:space="preserve">Baguette </t>
  </si>
  <si>
    <t xml:space="preserve">Isolateur cassé : </t>
  </si>
  <si>
    <t>ph 1 Nb :</t>
  </si>
  <si>
    <t>ph 2 Nb :</t>
  </si>
  <si>
    <t>ph 3 Nb :</t>
  </si>
  <si>
    <t xml:space="preserve">Brins coupés dans pont  </t>
  </si>
  <si>
    <t>ph 4 Nb :</t>
  </si>
  <si>
    <t>ph 5 Nb :</t>
  </si>
  <si>
    <t>ph 6 Nb :</t>
  </si>
  <si>
    <t>Balises</t>
  </si>
  <si>
    <t xml:space="preserve">Diurne      </t>
  </si>
  <si>
    <t>Nocturne</t>
  </si>
  <si>
    <t>Avifaune</t>
  </si>
  <si>
    <t>Manchons</t>
  </si>
  <si>
    <t>Conique ou Peirrard</t>
  </si>
  <si>
    <t>Conique shunté</t>
  </si>
  <si>
    <t xml:space="preserve">coché les manchons ici et donner leur position dans commentaires n+1 ou n-1 </t>
  </si>
  <si>
    <t>Compr ou étiré</t>
  </si>
  <si>
    <t>n+1 de préférence</t>
  </si>
  <si>
    <t>Entretoises</t>
  </si>
  <si>
    <t>Serrage par vis</t>
  </si>
  <si>
    <t>Serrage automatique</t>
  </si>
  <si>
    <t>Contrepoids Antigiratoire</t>
  </si>
  <si>
    <t>Espaceur</t>
  </si>
  <si>
    <t>Entre phase N°</t>
  </si>
  <si>
    <t xml:space="preserve"> et phase N°</t>
  </si>
  <si>
    <t>Relevé dans la portée</t>
  </si>
  <si>
    <t>Brins coupés</t>
  </si>
  <si>
    <t>Préformé</t>
  </si>
  <si>
    <t xml:space="preserve">Coquille </t>
  </si>
  <si>
    <t>Feuillard</t>
  </si>
  <si>
    <t>Baguette</t>
  </si>
  <si>
    <t xml:space="preserve">Câble télécom </t>
  </si>
  <si>
    <t xml:space="preserve">Fibre optique          </t>
  </si>
  <si>
    <t>Boite de jonction dans la partie basse du fût</t>
  </si>
  <si>
    <t>Sur  Phase 1</t>
  </si>
  <si>
    <t>Sur  CdG 1</t>
  </si>
  <si>
    <t>Coaxial ou quartes</t>
  </si>
  <si>
    <t>Jonction en haut du support</t>
  </si>
  <si>
    <t>Sur  Phase 2</t>
  </si>
  <si>
    <t>Sur  CdG 2</t>
  </si>
  <si>
    <t>COE</t>
  </si>
  <si>
    <t>Boite de jonction et de réserve suspendue</t>
  </si>
  <si>
    <t>Sur  Phase 3</t>
  </si>
  <si>
    <t>Environnement</t>
  </si>
  <si>
    <t xml:space="preserve">Présomption de point bas </t>
  </si>
  <si>
    <t>Description :</t>
  </si>
  <si>
    <t>Commentaires</t>
  </si>
  <si>
    <t>Portée N-1</t>
  </si>
  <si>
    <t>Portée N+1</t>
  </si>
  <si>
    <t>préciser le nombre et le type de traversées</t>
  </si>
  <si>
    <t>Zone de rugosité identifiée
(I ou II)</t>
  </si>
  <si>
    <t>Portique Nappe</t>
  </si>
  <si>
    <t>Alu 172</t>
  </si>
  <si>
    <t>Acier 60</t>
  </si>
  <si>
    <t>Goussets élévation</t>
  </si>
  <si>
    <t>Diagonales
élévation</t>
  </si>
  <si>
    <t>Diagonales
profil</t>
  </si>
  <si>
    <t xml:space="preserve">Elévation </t>
  </si>
  <si>
    <t>Diagonale élévation</t>
  </si>
  <si>
    <t>Diagonale profil</t>
  </si>
  <si>
    <t>180x65x10</t>
  </si>
  <si>
    <t>Recouvrement</t>
  </si>
  <si>
    <t>35/22</t>
  </si>
  <si>
    <t>80x45x8</t>
  </si>
  <si>
    <t>23/14</t>
  </si>
  <si>
    <t>Rivet</t>
  </si>
  <si>
    <t>Boulon</t>
  </si>
  <si>
    <t>0.43 x 0.33
H = 0.70</t>
  </si>
  <si>
    <t>0.43 x 0.33
H = 0.60</t>
  </si>
  <si>
    <t>Chemin</t>
  </si>
  <si>
    <t>0.43 x 0.33
H = 0.50</t>
  </si>
  <si>
    <t>A travers une culture depuis un chemin de service dans la portée 30-31.</t>
  </si>
  <si>
    <t>3:   /  4: 
2: 605  /  1: 590</t>
  </si>
  <si>
    <t>A travers une culture depuis un chemin de service dans la portée 28-29.</t>
  </si>
  <si>
    <t>3:   /  4: 
2:  580 /  1: 595</t>
  </si>
  <si>
    <t>Chemi</t>
  </si>
  <si>
    <t>ANALYSE (déclenchant la mission 2)</t>
  </si>
  <si>
    <r>
      <t xml:space="preserve">Commentaires supplémentaires 
</t>
    </r>
    <r>
      <rPr>
        <sz val="11"/>
        <rFont val="Arial"/>
        <family val="2"/>
      </rPr>
      <t>(si mission 3 uniquement, préciser travaux prévus)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</si>
</sst>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0.000"/>
    <numFmt numFmtId="166" formatCode="0.0"/>
    <numFmt numFmtId="167" formatCode="0.0%"/>
  </numFmts>
  <fonts count="16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10"/>
      <color indexed="48"/>
      <name val="Arial"/>
      <family val="2"/>
    </font>
    <font>
      <b/>
      <i/>
      <sz val="36"/>
      <color indexed="9"/>
      <name val="Arial"/>
      <family val="2"/>
    </font>
    <font>
      <b/>
      <i/>
      <sz val="12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6"/>
      <name val="Arial"/>
      <family val="2"/>
    </font>
    <font>
      <sz val="18"/>
      <name val="Arial"/>
      <family val="2"/>
    </font>
    <font>
      <b/>
      <sz val="16"/>
      <name val="Arial"/>
      <family val="2"/>
    </font>
    <font>
      <sz val="18"/>
      <name val="Times New Roman"/>
      <family val="1"/>
    </font>
    <font>
      <b/>
      <sz val="14"/>
      <name val="Tahoma"/>
      <family val="2"/>
    </font>
    <font>
      <b/>
      <u/>
      <sz val="10"/>
      <name val="Arial"/>
      <family val="2"/>
    </font>
    <font>
      <sz val="11.5"/>
      <name val="Arial"/>
      <family val="2"/>
    </font>
    <font>
      <b/>
      <sz val="11.5"/>
      <color indexed="10"/>
      <name val="Arial"/>
      <family val="2"/>
    </font>
    <font>
      <sz val="10"/>
      <color indexed="10"/>
      <name val="Arial"/>
      <family val="2"/>
    </font>
    <font>
      <sz val="11.5"/>
      <color indexed="10"/>
      <name val="Arial"/>
      <family val="2"/>
    </font>
    <font>
      <sz val="11"/>
      <name val="Arial"/>
      <family val="2"/>
    </font>
    <font>
      <b/>
      <sz val="11.5"/>
      <name val="Arial"/>
      <family val="2"/>
    </font>
    <font>
      <i/>
      <u/>
      <sz val="11"/>
      <name val="Arial"/>
      <family val="2"/>
    </font>
    <font>
      <b/>
      <sz val="19"/>
      <name val="Arial"/>
      <family val="2"/>
    </font>
    <font>
      <b/>
      <sz val="20"/>
      <name val="Arial"/>
      <family val="2"/>
    </font>
    <font>
      <b/>
      <sz val="26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i/>
      <u/>
      <sz val="10"/>
      <name val="Arial"/>
      <family val="2"/>
    </font>
    <font>
      <sz val="36"/>
      <name val="Arial"/>
      <family val="2"/>
    </font>
    <font>
      <b/>
      <sz val="12"/>
      <name val="Arial"/>
      <family val="2"/>
    </font>
    <font>
      <u/>
      <sz val="12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</font>
    <font>
      <sz val="12"/>
      <color indexed="8"/>
      <name val="Times New Roman"/>
      <family val="2"/>
    </font>
    <font>
      <sz val="11"/>
      <color indexed="9"/>
      <name val="Calibri"/>
      <family val="2"/>
    </font>
    <font>
      <sz val="12"/>
      <color indexed="9"/>
      <name val="Times New Roman"/>
      <family val="2"/>
    </font>
    <font>
      <b/>
      <sz val="11"/>
      <color indexed="63"/>
      <name val="Calibri"/>
      <family val="2"/>
    </font>
    <font>
      <sz val="12"/>
      <color indexed="10"/>
      <name val="Times New Roman"/>
      <family val="2"/>
    </font>
    <font>
      <b/>
      <sz val="11"/>
      <color indexed="52"/>
      <name val="Calibri"/>
      <family val="2"/>
    </font>
    <font>
      <b/>
      <sz val="12"/>
      <color indexed="52"/>
      <name val="Times New Roman"/>
      <family val="2"/>
    </font>
    <font>
      <sz val="12"/>
      <color indexed="52"/>
      <name val="Times New Roman"/>
      <family val="2"/>
    </font>
    <font>
      <sz val="11"/>
      <color indexed="62"/>
      <name val="Calibri"/>
      <family val="2"/>
    </font>
    <font>
      <sz val="12"/>
      <color indexed="62"/>
      <name val="Times New Roman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2"/>
      <color indexed="20"/>
      <name val="Times New Roman"/>
      <family val="2"/>
    </font>
    <font>
      <u/>
      <sz val="11.5"/>
      <color theme="10"/>
      <name val="Arial"/>
      <family val="2"/>
    </font>
    <font>
      <sz val="11"/>
      <color indexed="60"/>
      <name val="Calibri"/>
      <family val="2"/>
    </font>
    <font>
      <sz val="12"/>
      <color indexed="60"/>
      <name val="Times New Roman"/>
      <family val="2"/>
    </font>
    <font>
      <sz val="10"/>
      <name val="Courier"/>
      <family val="3"/>
    </font>
    <font>
      <sz val="12"/>
      <color theme="1"/>
      <name val="Times New Roman"/>
      <family val="2"/>
    </font>
    <font>
      <sz val="12"/>
      <color indexed="17"/>
      <name val="Times New Roman"/>
      <family val="2"/>
    </font>
    <font>
      <sz val="11"/>
      <color indexed="20"/>
      <name val="Calibri"/>
      <family val="2"/>
    </font>
    <font>
      <b/>
      <sz val="12"/>
      <color indexed="63"/>
      <name val="Times New Roman"/>
      <family val="2"/>
    </font>
    <font>
      <i/>
      <sz val="12"/>
      <color indexed="23"/>
      <name val="Times New Roman"/>
      <family val="2"/>
    </font>
    <font>
      <b/>
      <sz val="18"/>
      <color indexed="56"/>
      <name val="Cambria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2"/>
      <color indexed="8"/>
      <name val="Times New Roman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2"/>
      <color indexed="9"/>
      <name val="Times New Roman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  <font>
      <b/>
      <sz val="12"/>
      <color theme="1"/>
      <name val="Arial"/>
      <family val="2"/>
    </font>
    <font>
      <b/>
      <sz val="16"/>
      <color rgb="FF0070C0"/>
      <name val="Arial"/>
      <family val="2"/>
    </font>
    <font>
      <sz val="12"/>
      <color rgb="FFFF0000"/>
      <name val="Arial"/>
      <family val="2"/>
    </font>
    <font>
      <b/>
      <sz val="11"/>
      <name val="Arial"/>
      <family val="2"/>
    </font>
    <font>
      <b/>
      <sz val="14"/>
      <color rgb="FF00B050"/>
      <name val="Arial"/>
      <family val="2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b/>
      <sz val="18"/>
      <color rgb="FFFF0000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6"/>
      <color rgb="FFFF0000"/>
      <name val="Arial"/>
      <family val="2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indexed="8"/>
      <name val="Arial"/>
      <family val="2"/>
    </font>
    <font>
      <b/>
      <sz val="9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30"/>
      <name val="Calibri"/>
      <family val="2"/>
    </font>
    <font>
      <i/>
      <sz val="11"/>
      <color indexed="8"/>
      <name val="Calibri"/>
      <family val="2"/>
    </font>
    <font>
      <i/>
      <sz val="11"/>
      <color indexed="30"/>
      <name val="Calibri"/>
      <family val="2"/>
    </font>
    <font>
      <sz val="1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name val="Calibri"/>
      <family val="2"/>
    </font>
    <font>
      <b/>
      <vertAlign val="superscript"/>
      <sz val="11"/>
      <name val="Calibri"/>
      <family val="2"/>
    </font>
    <font>
      <sz val="14"/>
      <color indexed="8"/>
      <name val="Calibri"/>
      <family val="2"/>
    </font>
    <font>
      <b/>
      <sz val="14"/>
      <color theme="1"/>
      <name val="Calibri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b/>
      <sz val="11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  <font>
      <b/>
      <sz val="10"/>
      <color theme="1"/>
      <name val="Arial"/>
      <family val="2"/>
    </font>
    <font>
      <i/>
      <sz val="10"/>
      <color indexed="8"/>
      <name val="Arial"/>
      <family val="2"/>
    </font>
    <font>
      <i/>
      <sz val="8"/>
      <color indexed="10"/>
      <name val="Arial"/>
      <family val="2"/>
    </font>
    <font>
      <sz val="9"/>
      <color indexed="10"/>
      <name val="Arial"/>
      <family val="2"/>
    </font>
    <font>
      <b/>
      <sz val="10"/>
      <color rgb="FF00B050"/>
      <name val="Arial"/>
      <family val="2"/>
    </font>
    <font>
      <sz val="10"/>
      <color indexed="30"/>
      <name val="Arial"/>
      <family val="2"/>
    </font>
    <font>
      <sz val="10"/>
      <color rgb="FFFF0000"/>
      <name val="Arial"/>
      <family val="2"/>
    </font>
    <font>
      <b/>
      <sz val="20"/>
      <color indexed="8"/>
      <name val="Arial"/>
      <family val="2"/>
    </font>
    <font>
      <b/>
      <u/>
      <sz val="10"/>
      <color indexed="10"/>
      <name val="Arial"/>
      <family val="2"/>
    </font>
    <font>
      <b/>
      <sz val="12"/>
      <color indexed="10"/>
      <name val="Arial"/>
      <family val="2"/>
    </font>
    <font>
      <b/>
      <i/>
      <sz val="10"/>
      <color indexed="8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sz val="18"/>
      <color indexed="8"/>
      <name val="Arial"/>
      <family val="2"/>
    </font>
    <font>
      <b/>
      <i/>
      <sz val="10"/>
      <color rgb="FFFF0000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u/>
      <sz val="12"/>
      <color indexed="8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</font>
    <font>
      <b/>
      <i/>
      <u/>
      <sz val="12"/>
      <name val="Arial"/>
      <family val="2"/>
    </font>
    <font>
      <i/>
      <sz val="10"/>
      <name val="Arial"/>
      <family val="2"/>
    </font>
    <font>
      <sz val="10"/>
      <color indexed="56"/>
      <name val="Arial"/>
      <family val="2"/>
    </font>
    <font>
      <b/>
      <sz val="12"/>
      <color indexed="60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sz val="10"/>
      <color indexed="17"/>
      <name val="Arial"/>
      <family val="2"/>
    </font>
    <font>
      <sz val="10"/>
      <color rgb="FF0066CC"/>
      <name val="Arial"/>
      <family val="2"/>
    </font>
    <font>
      <b/>
      <u/>
      <sz val="11"/>
      <color theme="1"/>
      <name val="Calibri"/>
      <family val="2"/>
      <scheme val="minor"/>
    </font>
    <font>
      <sz val="9"/>
      <name val="Cambria"/>
      <family val="1"/>
    </font>
    <font>
      <b/>
      <sz val="18"/>
      <color indexed="8"/>
      <name val="Arial"/>
      <family val="2"/>
    </font>
    <font>
      <b/>
      <sz val="9"/>
      <color theme="9" tint="-0.249977111117893"/>
      <name val="Cambria"/>
      <family val="1"/>
    </font>
    <font>
      <b/>
      <sz val="9"/>
      <name val="Cambria"/>
      <family val="1"/>
    </font>
    <font>
      <sz val="9"/>
      <color rgb="FFFF0000"/>
      <name val="Cambria"/>
      <family val="1"/>
    </font>
    <font>
      <b/>
      <sz val="9"/>
      <color rgb="FFFF0000"/>
      <name val="Cambria"/>
      <family val="1"/>
    </font>
    <font>
      <b/>
      <sz val="10"/>
      <color theme="9" tint="-0.249977111117893"/>
      <name val="Cambria"/>
      <family val="1"/>
    </font>
    <font>
      <sz val="8.9"/>
      <name val="Cambria"/>
      <family val="1"/>
    </font>
    <font>
      <sz val="9"/>
      <color theme="9" tint="-0.249977111117893"/>
      <name val="Cambria"/>
      <family val="1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97">
    <border>
      <left/>
      <right/>
      <top/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33">
    <xf numFmtId="0" fontId="0" fillId="0" borderId="0"/>
    <xf numFmtId="0" fontId="4" fillId="0" borderId="0"/>
    <xf numFmtId="0" fontId="4" fillId="0" borderId="0"/>
    <xf numFmtId="0" fontId="37" fillId="2" borderId="0" applyNumberFormat="0" applyBorder="0" applyAlignment="0" applyProtection="0"/>
    <xf numFmtId="0" fontId="37" fillId="3" borderId="0" applyNumberFormat="0" applyBorder="0" applyAlignment="0" applyProtection="0"/>
    <xf numFmtId="0" fontId="37" fillId="4" borderId="0" applyNumberFormat="0" applyBorder="0" applyAlignment="0" applyProtection="0"/>
    <xf numFmtId="0" fontId="37" fillId="5" borderId="0" applyNumberFormat="0" applyBorder="0" applyAlignment="0" applyProtection="0"/>
    <xf numFmtId="0" fontId="37" fillId="6" borderId="0" applyNumberFormat="0" applyBorder="0" applyAlignment="0" applyProtection="0"/>
    <xf numFmtId="0" fontId="37" fillId="7" borderId="0" applyNumberFormat="0" applyBorder="0" applyAlignment="0" applyProtection="0"/>
    <xf numFmtId="0" fontId="38" fillId="2" borderId="0" applyNumberFormat="0" applyBorder="0" applyAlignment="0" applyProtection="0"/>
    <xf numFmtId="0" fontId="38" fillId="3" borderId="0" applyNumberFormat="0" applyBorder="0" applyAlignment="0" applyProtection="0"/>
    <xf numFmtId="0" fontId="38" fillId="4" borderId="0" applyNumberFormat="0" applyBorder="0" applyAlignment="0" applyProtection="0"/>
    <xf numFmtId="0" fontId="38" fillId="5" borderId="0" applyNumberFormat="0" applyBorder="0" applyAlignment="0" applyProtection="0"/>
    <xf numFmtId="0" fontId="38" fillId="6" borderId="0" applyNumberFormat="0" applyBorder="0" applyAlignment="0" applyProtection="0"/>
    <xf numFmtId="0" fontId="38" fillId="7" borderId="0" applyNumberFormat="0" applyBorder="0" applyAlignment="0" applyProtection="0"/>
    <xf numFmtId="0" fontId="37" fillId="2" borderId="0" applyNumberFormat="0" applyBorder="0" applyAlignment="0" applyProtection="0"/>
    <xf numFmtId="0" fontId="37" fillId="3" borderId="0" applyNumberFormat="0" applyBorder="0" applyAlignment="0" applyProtection="0"/>
    <xf numFmtId="0" fontId="37" fillId="4" borderId="0" applyNumberFormat="0" applyBorder="0" applyAlignment="0" applyProtection="0"/>
    <xf numFmtId="0" fontId="37" fillId="5" borderId="0" applyNumberFormat="0" applyBorder="0" applyAlignment="0" applyProtection="0"/>
    <xf numFmtId="0" fontId="37" fillId="6" borderId="0" applyNumberFormat="0" applyBorder="0" applyAlignment="0" applyProtection="0"/>
    <xf numFmtId="0" fontId="37" fillId="7" borderId="0" applyNumberFormat="0" applyBorder="0" applyAlignment="0" applyProtection="0"/>
    <xf numFmtId="0" fontId="37" fillId="8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5" borderId="0" applyNumberFormat="0" applyBorder="0" applyAlignment="0" applyProtection="0"/>
    <xf numFmtId="0" fontId="37" fillId="8" borderId="0" applyNumberFormat="0" applyBorder="0" applyAlignment="0" applyProtection="0"/>
    <xf numFmtId="0" fontId="37" fillId="11" borderId="0" applyNumberFormat="0" applyBorder="0" applyAlignment="0" applyProtection="0"/>
    <xf numFmtId="0" fontId="38" fillId="8" borderId="0" applyNumberFormat="0" applyBorder="0" applyAlignment="0" applyProtection="0"/>
    <xf numFmtId="0" fontId="38" fillId="9" borderId="0" applyNumberFormat="0" applyBorder="0" applyAlignment="0" applyProtection="0"/>
    <xf numFmtId="0" fontId="38" fillId="10" borderId="0" applyNumberFormat="0" applyBorder="0" applyAlignment="0" applyProtection="0"/>
    <xf numFmtId="0" fontId="38" fillId="5" borderId="0" applyNumberFormat="0" applyBorder="0" applyAlignment="0" applyProtection="0"/>
    <xf numFmtId="0" fontId="38" fillId="8" borderId="0" applyNumberFormat="0" applyBorder="0" applyAlignment="0" applyProtection="0"/>
    <xf numFmtId="0" fontId="38" fillId="11" borderId="0" applyNumberFormat="0" applyBorder="0" applyAlignment="0" applyProtection="0"/>
    <xf numFmtId="0" fontId="37" fillId="8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5" borderId="0" applyNumberFormat="0" applyBorder="0" applyAlignment="0" applyProtection="0"/>
    <xf numFmtId="0" fontId="37" fillId="8" borderId="0" applyNumberFormat="0" applyBorder="0" applyAlignment="0" applyProtection="0"/>
    <xf numFmtId="0" fontId="37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2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40" fillId="15" borderId="0" applyNumberFormat="0" applyBorder="0" applyAlignment="0" applyProtection="0"/>
    <xf numFmtId="0" fontId="39" fillId="12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0" fillId="17" borderId="0" applyNumberFormat="0" applyBorder="0" applyAlignment="0" applyProtection="0"/>
    <xf numFmtId="0" fontId="40" fillId="18" borderId="0" applyNumberFormat="0" applyBorder="0" applyAlignment="0" applyProtection="0"/>
    <xf numFmtId="0" fontId="40" fillId="13" borderId="0" applyNumberFormat="0" applyBorder="0" applyAlignment="0" applyProtection="0"/>
    <xf numFmtId="0" fontId="40" fillId="14" borderId="0" applyNumberFormat="0" applyBorder="0" applyAlignment="0" applyProtection="0"/>
    <xf numFmtId="0" fontId="40" fillId="19" borderId="0" applyNumberFormat="0" applyBorder="0" applyAlignment="0" applyProtection="0"/>
    <xf numFmtId="0" fontId="39" fillId="16" borderId="0" applyNumberFormat="0" applyBorder="0" applyAlignment="0" applyProtection="0"/>
    <xf numFmtId="0" fontId="39" fillId="17" borderId="0" applyNumberFormat="0" applyBorder="0" applyAlignment="0" applyProtection="0"/>
    <xf numFmtId="0" fontId="39" fillId="18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9" borderId="0" applyNumberFormat="0" applyBorder="0" applyAlignment="0" applyProtection="0"/>
    <xf numFmtId="0" fontId="41" fillId="20" borderId="17" applyNumberFormat="0" applyAlignment="0" applyProtection="0"/>
    <xf numFmtId="0" fontId="42" fillId="0" borderId="0" applyNumberFormat="0" applyFill="0" applyBorder="0" applyAlignment="0" applyProtection="0"/>
    <xf numFmtId="0" fontId="43" fillId="20" borderId="18" applyNumberFormat="0" applyAlignment="0" applyProtection="0"/>
    <xf numFmtId="0" fontId="44" fillId="20" borderId="18" applyNumberFormat="0" applyAlignment="0" applyProtection="0"/>
    <xf numFmtId="0" fontId="45" fillId="0" borderId="19" applyNumberFormat="0" applyFill="0" applyAlignment="0" applyProtection="0"/>
    <xf numFmtId="0" fontId="38" fillId="21" borderId="20" applyNumberFormat="0" applyFont="0" applyAlignment="0" applyProtection="0"/>
    <xf numFmtId="0" fontId="46" fillId="7" borderId="18" applyNumberFormat="0" applyAlignment="0" applyProtection="0"/>
    <xf numFmtId="0" fontId="47" fillId="7" borderId="18" applyNumberFormat="0" applyAlignment="0" applyProtection="0"/>
    <xf numFmtId="0" fontId="48" fillId="0" borderId="21" applyNumberFormat="0" applyFill="0" applyAlignment="0" applyProtection="0"/>
    <xf numFmtId="0" fontId="49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0" fontId="50" fillId="4" borderId="0" applyNumberFormat="0" applyBorder="0" applyAlignment="0" applyProtection="0"/>
    <xf numFmtId="0" fontId="51" fillId="3" borderId="0" applyNumberFormat="0" applyBorder="0" applyAlignment="0" applyProtection="0"/>
    <xf numFmtId="0" fontId="52" fillId="0" borderId="0" applyNumberFormat="0" applyFill="0" applyBorder="0" applyAlignment="0" applyProtection="0">
      <alignment vertical="top"/>
      <protection locked="0"/>
    </xf>
    <xf numFmtId="0" fontId="52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  <xf numFmtId="43" fontId="38" fillId="0" borderId="0" applyFont="0" applyFill="0" applyBorder="0" applyAlignment="0" applyProtection="0"/>
    <xf numFmtId="0" fontId="53" fillId="22" borderId="0" applyNumberFormat="0" applyBorder="0" applyAlignment="0" applyProtection="0"/>
    <xf numFmtId="0" fontId="54" fillId="22" borderId="0" applyNumberFormat="0" applyBorder="0" applyAlignment="0" applyProtection="0"/>
    <xf numFmtId="0" fontId="55" fillId="0" borderId="0"/>
    <xf numFmtId="0" fontId="5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21" borderId="20" applyNumberFormat="0" applyFont="0" applyAlignment="0" applyProtection="0"/>
    <xf numFmtId="9" fontId="4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6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7" fillId="4" borderId="0" applyNumberFormat="0" applyBorder="0" applyAlignment="0" applyProtection="0"/>
    <xf numFmtId="0" fontId="58" fillId="3" borderId="0" applyNumberFormat="0" applyBorder="0" applyAlignment="0" applyProtection="0"/>
    <xf numFmtId="0" fontId="59" fillId="20" borderId="17" applyNumberFormat="0" applyAlignment="0" applyProtection="0"/>
    <xf numFmtId="0" fontId="38" fillId="0" borderId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22" applyNumberFormat="0" applyFill="0" applyAlignment="0" applyProtection="0"/>
    <xf numFmtId="0" fontId="63" fillId="0" borderId="23" applyNumberFormat="0" applyFill="0" applyAlignment="0" applyProtection="0"/>
    <xf numFmtId="0" fontId="64" fillId="0" borderId="24" applyNumberFormat="0" applyFill="0" applyAlignment="0" applyProtection="0"/>
    <xf numFmtId="0" fontId="64" fillId="0" borderId="0" applyNumberFormat="0" applyFill="0" applyBorder="0" applyAlignment="0" applyProtection="0"/>
    <xf numFmtId="0" fontId="65" fillId="0" borderId="21" applyNumberFormat="0" applyFill="0" applyAlignment="0" applyProtection="0"/>
    <xf numFmtId="0" fontId="61" fillId="0" borderId="0" applyNumberFormat="0" applyFill="0" applyBorder="0" applyAlignment="0" applyProtection="0"/>
    <xf numFmtId="0" fontId="66" fillId="0" borderId="22" applyNumberFormat="0" applyFill="0" applyAlignment="0" applyProtection="0"/>
    <xf numFmtId="0" fontId="67" fillId="0" borderId="23" applyNumberFormat="0" applyFill="0" applyAlignment="0" applyProtection="0"/>
    <xf numFmtId="0" fontId="68" fillId="0" borderId="24" applyNumberFormat="0" applyFill="0" applyAlignment="0" applyProtection="0"/>
    <xf numFmtId="0" fontId="68" fillId="0" borderId="0" applyNumberFormat="0" applyFill="0" applyBorder="0" applyAlignment="0" applyProtection="0"/>
    <xf numFmtId="0" fontId="69" fillId="23" borderId="25" applyNumberFormat="0" applyAlignment="0" applyProtection="0"/>
    <xf numFmtId="0" fontId="70" fillId="0" borderId="19" applyNumberFormat="0" applyFill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2" fillId="23" borderId="25" applyNumberFormat="0" applyAlignment="0" applyProtection="0"/>
    <xf numFmtId="0" fontId="108" fillId="0" borderId="0" applyNumberFormat="0" applyFill="0" applyBorder="0" applyAlignment="0" applyProtection="0"/>
  </cellStyleXfs>
  <cellXfs count="1659">
    <xf numFmtId="0" fontId="0" fillId="0" borderId="0" xfId="0"/>
    <xf numFmtId="0" fontId="4" fillId="0" borderId="0" xfId="1" applyBorder="1" applyProtection="1">
      <protection locked="0"/>
    </xf>
    <xf numFmtId="0" fontId="5" fillId="0" borderId="0" xfId="1" applyFont="1" applyBorder="1" applyAlignment="1" applyProtection="1">
      <alignment vertical="center"/>
      <protection locked="0"/>
    </xf>
    <xf numFmtId="0" fontId="4" fillId="0" borderId="0" xfId="1" applyProtection="1">
      <protection locked="0"/>
    </xf>
    <xf numFmtId="0" fontId="4" fillId="0" borderId="0" xfId="1"/>
    <xf numFmtId="0" fontId="4" fillId="0" borderId="0" xfId="1" applyBorder="1"/>
    <xf numFmtId="0" fontId="6" fillId="0" borderId="0" xfId="1" applyFont="1" applyBorder="1" applyAlignment="1" applyProtection="1">
      <alignment vertical="center"/>
      <protection locked="0"/>
    </xf>
    <xf numFmtId="0" fontId="4" fillId="0" borderId="0" xfId="1" applyFill="1" applyBorder="1"/>
    <xf numFmtId="0" fontId="7" fillId="0" borderId="0" xfId="1" applyFont="1" applyFill="1" applyBorder="1"/>
    <xf numFmtId="0" fontId="8" fillId="0" borderId="0" xfId="1" applyFont="1" applyBorder="1" applyAlignment="1" applyProtection="1">
      <alignment horizontal="left"/>
      <protection locked="0"/>
    </xf>
    <xf numFmtId="0" fontId="7" fillId="0" borderId="0" xfId="1" applyFont="1" applyFill="1" applyBorder="1" applyAlignment="1">
      <alignment horizontal="centerContinuous"/>
    </xf>
    <xf numFmtId="0" fontId="4" fillId="0" borderId="0" xfId="1" applyFill="1" applyBorder="1" applyAlignment="1">
      <alignment horizontal="centerContinuous"/>
    </xf>
    <xf numFmtId="0" fontId="4" fillId="0" borderId="0" xfId="1" applyFont="1" applyBorder="1" applyAlignment="1" applyProtection="1">
      <alignment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2" fillId="0" borderId="4" xfId="1" applyFont="1" applyBorder="1" applyAlignment="1" applyProtection="1">
      <alignment horizontal="center"/>
      <protection locked="0"/>
    </xf>
    <xf numFmtId="0" fontId="4" fillId="0" borderId="6" xfId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5" xfId="1" applyFont="1" applyBorder="1" applyAlignment="1" applyProtection="1">
      <alignment horizontal="center"/>
      <protection locked="0"/>
    </xf>
    <xf numFmtId="0" fontId="4" fillId="0" borderId="4" xfId="1" applyBorder="1" applyAlignment="1" applyProtection="1">
      <alignment horizontal="centerContinuous" vertical="center"/>
      <protection locked="0"/>
    </xf>
    <xf numFmtId="0" fontId="12" fillId="0" borderId="0" xfId="1" applyFont="1" applyBorder="1" applyAlignment="1" applyProtection="1">
      <alignment vertical="center"/>
      <protection locked="0"/>
    </xf>
    <xf numFmtId="0" fontId="4" fillId="0" borderId="0" xfId="1" applyBorder="1" applyAlignment="1" applyProtection="1">
      <alignment horizontal="centerContinuous" vertical="center"/>
      <protection locked="0"/>
    </xf>
    <xf numFmtId="0" fontId="4" fillId="0" borderId="5" xfId="1" applyBorder="1" applyAlignment="1" applyProtection="1">
      <alignment horizontal="centerContinuous" vertical="center"/>
      <protection locked="0"/>
    </xf>
    <xf numFmtId="0" fontId="14" fillId="0" borderId="0" xfId="1" applyFont="1" applyBorder="1" applyAlignment="1" applyProtection="1">
      <alignment horizontal="center"/>
      <protection locked="0"/>
    </xf>
    <xf numFmtId="0" fontId="15" fillId="0" borderId="0" xfId="1" applyFont="1"/>
    <xf numFmtId="0" fontId="14" fillId="0" borderId="0" xfId="1" quotePrefix="1" applyFont="1" applyBorder="1" applyAlignment="1" applyProtection="1">
      <alignment horizontal="center"/>
      <protection locked="0"/>
    </xf>
    <xf numFmtId="0" fontId="16" fillId="0" borderId="4" xfId="1" applyFont="1" applyBorder="1" applyAlignment="1" applyProtection="1">
      <alignment horizontal="left" vertical="center"/>
      <protection locked="0"/>
    </xf>
    <xf numFmtId="0" fontId="17" fillId="0" borderId="0" xfId="1" applyFont="1" applyBorder="1" applyAlignment="1" applyProtection="1">
      <alignment horizontal="center" vertical="center"/>
      <protection locked="0"/>
    </xf>
    <xf numFmtId="0" fontId="18" fillId="0" borderId="0" xfId="1" quotePrefix="1" applyFont="1" applyBorder="1" applyAlignment="1" applyProtection="1">
      <alignment horizontal="center" vertical="center"/>
      <protection locked="0"/>
    </xf>
    <xf numFmtId="0" fontId="19" fillId="0" borderId="0" xfId="1" applyFont="1" applyBorder="1" applyAlignment="1" applyProtection="1">
      <alignment horizontal="center" vertical="center"/>
      <protection locked="0"/>
    </xf>
    <xf numFmtId="0" fontId="20" fillId="0" borderId="0" xfId="1" applyFont="1" applyBorder="1" applyAlignment="1" applyProtection="1">
      <alignment vertical="center"/>
      <protection locked="0"/>
    </xf>
    <xf numFmtId="0" fontId="17" fillId="0" borderId="0" xfId="1" quotePrefix="1" applyFont="1" applyBorder="1" applyAlignment="1" applyProtection="1">
      <alignment horizontal="center" vertical="center"/>
      <protection locked="0"/>
    </xf>
    <xf numFmtId="0" fontId="17" fillId="0" borderId="0" xfId="1" applyFont="1" applyBorder="1" applyAlignment="1" applyProtection="1">
      <alignment vertical="center"/>
      <protection locked="0"/>
    </xf>
    <xf numFmtId="0" fontId="17" fillId="0" borderId="0" xfId="1" quotePrefix="1" applyFont="1" applyBorder="1" applyAlignment="1" applyProtection="1">
      <alignment horizontal="left" vertical="center"/>
      <protection locked="0"/>
    </xf>
    <xf numFmtId="0" fontId="21" fillId="0" borderId="0" xfId="1" quotePrefix="1" applyFont="1" applyBorder="1" applyAlignment="1" applyProtection="1">
      <alignment horizontal="center" vertical="center"/>
      <protection locked="0"/>
    </xf>
    <xf numFmtId="0" fontId="22" fillId="0" borderId="0" xfId="1" quotePrefix="1" applyFont="1" applyBorder="1" applyAlignment="1" applyProtection="1">
      <alignment horizontal="center" vertical="center"/>
      <protection locked="0"/>
    </xf>
    <xf numFmtId="0" fontId="4" fillId="0" borderId="0" xfId="1" applyBorder="1" applyAlignment="1" applyProtection="1">
      <alignment horizontal="center" vertical="center"/>
      <protection locked="0"/>
    </xf>
    <xf numFmtId="0" fontId="23" fillId="0" borderId="0" xfId="1" quotePrefix="1" applyFont="1" applyBorder="1" applyAlignment="1" applyProtection="1">
      <alignment horizontal="center" vertical="center"/>
      <protection locked="0"/>
    </xf>
    <xf numFmtId="0" fontId="21" fillId="0" borderId="0" xfId="1" applyFont="1" applyBorder="1" applyAlignment="1" applyProtection="1">
      <alignment vertical="center"/>
      <protection locked="0"/>
    </xf>
    <xf numFmtId="0" fontId="4" fillId="0" borderId="0" xfId="1" applyBorder="1" applyAlignment="1" applyProtection="1">
      <alignment vertical="center"/>
      <protection locked="0"/>
    </xf>
    <xf numFmtId="0" fontId="4" fillId="0" borderId="0" xfId="1" applyAlignment="1">
      <alignment vertical="center"/>
    </xf>
    <xf numFmtId="0" fontId="4" fillId="0" borderId="0" xfId="1" applyAlignment="1" applyProtection="1">
      <alignment vertical="center"/>
      <protection locked="0"/>
    </xf>
    <xf numFmtId="0" fontId="27" fillId="0" borderId="4" xfId="1" applyFont="1" applyBorder="1" applyAlignment="1" applyProtection="1">
      <alignment vertical="center"/>
      <protection locked="0"/>
    </xf>
    <xf numFmtId="0" fontId="27" fillId="0" borderId="0" xfId="1" quotePrefix="1" applyFont="1" applyBorder="1" applyAlignment="1" applyProtection="1">
      <alignment vertical="center"/>
      <protection locked="0"/>
    </xf>
    <xf numFmtId="0" fontId="27" fillId="0" borderId="5" xfId="1" quotePrefix="1" applyFont="1" applyBorder="1" applyAlignment="1" applyProtection="1">
      <alignment vertical="center"/>
      <protection locked="0"/>
    </xf>
    <xf numFmtId="0" fontId="18" fillId="0" borderId="6" xfId="1" quotePrefix="1" applyFont="1" applyBorder="1" applyAlignment="1" applyProtection="1">
      <alignment horizontal="center" vertical="center"/>
      <protection locked="0"/>
    </xf>
    <xf numFmtId="0" fontId="19" fillId="0" borderId="6" xfId="1" applyFont="1" applyBorder="1" applyAlignment="1" applyProtection="1">
      <alignment horizontal="center" vertical="center"/>
      <protection locked="0"/>
    </xf>
    <xf numFmtId="0" fontId="20" fillId="0" borderId="6" xfId="1" applyFont="1" applyBorder="1" applyAlignment="1" applyProtection="1">
      <alignment vertical="center"/>
      <protection locked="0"/>
    </xf>
    <xf numFmtId="0" fontId="17" fillId="0" borderId="6" xfId="1" quotePrefix="1" applyFont="1" applyBorder="1" applyAlignment="1" applyProtection="1">
      <alignment horizontal="center" vertical="center"/>
      <protection locked="0"/>
    </xf>
    <xf numFmtId="0" fontId="17" fillId="0" borderId="6" xfId="1" applyFont="1" applyBorder="1" applyAlignment="1" applyProtection="1">
      <alignment vertical="center"/>
      <protection locked="0"/>
    </xf>
    <xf numFmtId="0" fontId="17" fillId="0" borderId="6" xfId="1" applyFont="1" applyBorder="1" applyAlignment="1" applyProtection="1">
      <alignment horizontal="left" vertical="center"/>
      <protection locked="0"/>
    </xf>
    <xf numFmtId="0" fontId="25" fillId="0" borderId="4" xfId="1" applyFont="1" applyBorder="1" applyAlignment="1" applyProtection="1">
      <alignment horizontal="center" vertical="center"/>
      <protection locked="0"/>
    </xf>
    <xf numFmtId="0" fontId="25" fillId="0" borderId="0" xfId="1" applyFont="1" applyBorder="1" applyAlignment="1" applyProtection="1">
      <alignment horizontal="center" vertical="center"/>
      <protection locked="0"/>
    </xf>
    <xf numFmtId="0" fontId="25" fillId="0" borderId="5" xfId="1" applyFont="1" applyBorder="1" applyAlignment="1" applyProtection="1">
      <alignment horizontal="center" vertical="center"/>
      <protection locked="0"/>
    </xf>
    <xf numFmtId="0" fontId="4" fillId="0" borderId="4" xfId="1" applyBorder="1" applyAlignment="1" applyProtection="1">
      <alignment horizontal="left" vertical="center"/>
      <protection locked="0"/>
    </xf>
    <xf numFmtId="0" fontId="22" fillId="0" borderId="6" xfId="1" quotePrefix="1" applyFont="1" applyBorder="1" applyAlignment="1" applyProtection="1">
      <alignment horizontal="center" vertical="center"/>
      <protection locked="0"/>
    </xf>
    <xf numFmtId="0" fontId="4" fillId="0" borderId="6" xfId="1" applyBorder="1" applyAlignment="1" applyProtection="1">
      <alignment horizontal="center" vertical="center"/>
      <protection locked="0"/>
    </xf>
    <xf numFmtId="0" fontId="21" fillId="0" borderId="6" xfId="1" quotePrefix="1" applyFont="1" applyBorder="1" applyAlignment="1" applyProtection="1">
      <alignment horizontal="center" vertical="center"/>
      <protection locked="0"/>
    </xf>
    <xf numFmtId="0" fontId="21" fillId="0" borderId="6" xfId="1" quotePrefix="1" applyFont="1" applyBorder="1" applyAlignment="1" applyProtection="1">
      <alignment horizontal="left" vertical="center"/>
      <protection locked="0"/>
    </xf>
    <xf numFmtId="0" fontId="21" fillId="0" borderId="6" xfId="1" applyFont="1" applyBorder="1" applyAlignment="1" applyProtection="1">
      <alignment vertical="center"/>
      <protection locked="0"/>
    </xf>
    <xf numFmtId="0" fontId="21" fillId="0" borderId="0" xfId="1" quotePrefix="1" applyFont="1" applyBorder="1" applyAlignment="1" applyProtection="1">
      <alignment horizontal="left" vertical="center"/>
      <protection locked="0"/>
    </xf>
    <xf numFmtId="0" fontId="17" fillId="0" borderId="0" xfId="1" applyFont="1" applyBorder="1" applyAlignment="1" applyProtection="1">
      <alignment horizontal="left" vertical="center"/>
      <protection locked="0"/>
    </xf>
    <xf numFmtId="0" fontId="30" fillId="0" borderId="4" xfId="1" quotePrefix="1" applyFont="1" applyBorder="1" applyAlignment="1" applyProtection="1">
      <alignment horizontal="left" vertical="center"/>
      <protection locked="0"/>
    </xf>
    <xf numFmtId="0" fontId="21" fillId="0" borderId="0" xfId="1" applyFont="1" applyBorder="1" applyAlignment="1" applyProtection="1">
      <alignment horizontal="left" vertical="center"/>
      <protection locked="0"/>
    </xf>
    <xf numFmtId="0" fontId="28" fillId="0" borderId="4" xfId="1" applyFont="1" applyBorder="1" applyAlignment="1" applyProtection="1">
      <alignment vertical="center"/>
      <protection locked="0"/>
    </xf>
    <xf numFmtId="0" fontId="28" fillId="0" borderId="0" xfId="1" applyFont="1" applyBorder="1" applyAlignment="1" applyProtection="1">
      <alignment vertical="center"/>
      <protection locked="0"/>
    </xf>
    <xf numFmtId="16" fontId="32" fillId="0" borderId="0" xfId="1" quotePrefix="1" applyNumberFormat="1" applyFont="1" applyBorder="1" applyAlignment="1" applyProtection="1">
      <alignment vertical="center"/>
      <protection locked="0"/>
    </xf>
    <xf numFmtId="0" fontId="28" fillId="0" borderId="5" xfId="1" applyFont="1" applyBorder="1" applyAlignment="1" applyProtection="1">
      <alignment vertical="center"/>
      <protection locked="0"/>
    </xf>
    <xf numFmtId="0" fontId="33" fillId="0" borderId="4" xfId="1" applyFont="1" applyBorder="1" applyAlignment="1" applyProtection="1">
      <alignment horizontal="left" vertical="center"/>
      <protection locked="0"/>
    </xf>
    <xf numFmtId="0" fontId="33" fillId="0" borderId="0" xfId="1" applyFont="1" applyBorder="1" applyAlignment="1" applyProtection="1">
      <alignment horizontal="left" vertical="center"/>
      <protection locked="0"/>
    </xf>
    <xf numFmtId="0" fontId="34" fillId="0" borderId="0" xfId="1" applyFont="1" applyAlignment="1" applyProtection="1">
      <alignment horizontal="left"/>
      <protection locked="0"/>
    </xf>
    <xf numFmtId="0" fontId="33" fillId="0" borderId="5" xfId="1" applyFont="1" applyBorder="1" applyAlignment="1" applyProtection="1">
      <alignment horizontal="left" vertical="center"/>
      <protection locked="0"/>
    </xf>
    <xf numFmtId="0" fontId="35" fillId="0" borderId="0" xfId="1" applyFont="1" applyAlignment="1" applyProtection="1">
      <alignment horizontal="left"/>
      <protection locked="0"/>
    </xf>
    <xf numFmtId="49" fontId="28" fillId="0" borderId="0" xfId="1" applyNumberFormat="1" applyFont="1" applyAlignment="1" applyProtection="1">
      <alignment vertical="center"/>
      <protection locked="0"/>
    </xf>
    <xf numFmtId="49" fontId="28" fillId="0" borderId="0" xfId="1" applyNumberFormat="1" applyFont="1" applyAlignment="1">
      <alignment vertical="center"/>
    </xf>
    <xf numFmtId="0" fontId="36" fillId="0" borderId="11" xfId="1" quotePrefix="1" applyFont="1" applyBorder="1" applyAlignment="1" applyProtection="1">
      <alignment horizontal="left" vertical="center" shrinkToFit="1"/>
      <protection locked="0"/>
    </xf>
    <xf numFmtId="0" fontId="21" fillId="0" borderId="12" xfId="1" applyFont="1" applyBorder="1" applyAlignment="1" applyProtection="1">
      <alignment horizontal="left" vertical="center"/>
      <protection locked="0"/>
    </xf>
    <xf numFmtId="0" fontId="36" fillId="0" borderId="12" xfId="1" quotePrefix="1" applyFont="1" applyBorder="1" applyAlignment="1" applyProtection="1">
      <alignment horizontal="left" vertical="center" shrinkToFit="1"/>
      <protection locked="0"/>
    </xf>
    <xf numFmtId="0" fontId="36" fillId="0" borderId="12" xfId="1" quotePrefix="1" applyFont="1" applyBorder="1" applyAlignment="1" applyProtection="1">
      <alignment horizontal="left" vertical="center"/>
      <protection locked="0"/>
    </xf>
    <xf numFmtId="0" fontId="36" fillId="0" borderId="12" xfId="1" applyFont="1" applyBorder="1" applyAlignment="1" applyProtection="1">
      <alignment horizontal="left" vertical="center"/>
      <protection locked="0"/>
    </xf>
    <xf numFmtId="0" fontId="36" fillId="0" borderId="13" xfId="1" applyFont="1" applyBorder="1" applyAlignment="1" applyProtection="1">
      <alignment horizontal="left" vertical="center"/>
      <protection locked="0"/>
    </xf>
    <xf numFmtId="0" fontId="33" fillId="0" borderId="0" xfId="1" applyFont="1" applyBorder="1" applyAlignment="1" applyProtection="1">
      <alignment vertical="center"/>
      <protection locked="0"/>
    </xf>
    <xf numFmtId="0" fontId="35" fillId="0" borderId="0" xfId="1" quotePrefix="1" applyFont="1" applyBorder="1" applyAlignment="1" applyProtection="1">
      <alignment vertical="center"/>
      <protection locked="0"/>
    </xf>
    <xf numFmtId="0" fontId="4" fillId="0" borderId="0" xfId="1" applyFont="1" applyBorder="1" applyAlignment="1" applyProtection="1">
      <alignment horizontal="left" vertical="center"/>
      <protection locked="0"/>
    </xf>
    <xf numFmtId="0" fontId="33" fillId="0" borderId="26" xfId="201" applyFont="1" applyBorder="1" applyAlignment="1">
      <alignment horizontal="center" vertical="center"/>
    </xf>
    <xf numFmtId="0" fontId="27" fillId="0" borderId="0" xfId="201" applyFont="1" applyBorder="1" applyAlignment="1">
      <alignment horizontal="center" vertical="center"/>
    </xf>
    <xf numFmtId="0" fontId="4" fillId="0" borderId="0" xfId="201"/>
    <xf numFmtId="0" fontId="4" fillId="0" borderId="27" xfId="201" applyBorder="1"/>
    <xf numFmtId="0" fontId="4" fillId="0" borderId="0" xfId="201" applyBorder="1"/>
    <xf numFmtId="0" fontId="4" fillId="0" borderId="0" xfId="201" applyFill="1" applyBorder="1"/>
    <xf numFmtId="0" fontId="4" fillId="0" borderId="28" xfId="201" applyBorder="1"/>
    <xf numFmtId="0" fontId="4" fillId="0" borderId="28" xfId="201" applyFont="1" applyBorder="1"/>
    <xf numFmtId="0" fontId="4" fillId="0" borderId="28" xfId="201" applyFill="1" applyBorder="1"/>
    <xf numFmtId="0" fontId="4" fillId="0" borderId="29" xfId="201" applyBorder="1" applyAlignment="1">
      <alignment wrapText="1"/>
    </xf>
    <xf numFmtId="0" fontId="4" fillId="0" borderId="0" xfId="201" applyBorder="1" applyAlignment="1">
      <alignment wrapText="1"/>
    </xf>
    <xf numFmtId="0" fontId="9" fillId="0" borderId="0" xfId="201" applyFont="1" applyBorder="1"/>
    <xf numFmtId="0" fontId="9" fillId="0" borderId="36" xfId="201" applyFont="1" applyBorder="1"/>
    <xf numFmtId="0" fontId="9" fillId="0" borderId="0" xfId="201" applyFont="1"/>
    <xf numFmtId="0" fontId="75" fillId="0" borderId="27" xfId="0" applyFont="1" applyBorder="1" applyAlignment="1">
      <alignment vertical="center"/>
    </xf>
    <xf numFmtId="0" fontId="75" fillId="0" borderId="0" xfId="0" applyFont="1" applyBorder="1" applyAlignment="1">
      <alignment vertical="center"/>
    </xf>
    <xf numFmtId="0" fontId="75" fillId="0" borderId="0" xfId="0" applyFont="1" applyBorder="1" applyAlignment="1">
      <alignment vertical="center" wrapText="1"/>
    </xf>
    <xf numFmtId="0" fontId="12" fillId="0" borderId="0" xfId="201" applyFont="1" applyBorder="1"/>
    <xf numFmtId="0" fontId="12" fillId="0" borderId="36" xfId="201" applyFont="1" applyBorder="1"/>
    <xf numFmtId="0" fontId="9" fillId="0" borderId="0" xfId="201" applyFont="1" applyBorder="1" applyAlignment="1">
      <alignment horizontal="center" vertical="center"/>
    </xf>
    <xf numFmtId="0" fontId="9" fillId="0" borderId="0" xfId="201" applyFont="1" applyFill="1" applyBorder="1" applyAlignment="1">
      <alignment horizontal="center" vertical="center"/>
    </xf>
    <xf numFmtId="0" fontId="9" fillId="0" borderId="36" xfId="201" applyFont="1" applyBorder="1" applyAlignment="1">
      <alignment horizontal="center" vertical="center" wrapText="1"/>
    </xf>
    <xf numFmtId="0" fontId="9" fillId="0" borderId="0" xfId="201" applyFont="1" applyBorder="1" applyAlignment="1">
      <alignment horizontal="center" vertical="center" wrapText="1"/>
    </xf>
    <xf numFmtId="0" fontId="4" fillId="0" borderId="0" xfId="201" applyFont="1" applyBorder="1"/>
    <xf numFmtId="0" fontId="4" fillId="0" borderId="45" xfId="201" applyBorder="1" applyAlignment="1">
      <alignment wrapText="1"/>
    </xf>
    <xf numFmtId="0" fontId="4" fillId="0" borderId="46" xfId="201" applyBorder="1"/>
    <xf numFmtId="0" fontId="76" fillId="0" borderId="0" xfId="201" applyFont="1" applyBorder="1" applyAlignment="1">
      <alignment horizontal="center" vertical="center" wrapText="1" shrinkToFit="1"/>
    </xf>
    <xf numFmtId="0" fontId="13" fillId="0" borderId="41" xfId="201" applyFont="1" applyBorder="1" applyAlignment="1">
      <alignment horizontal="center" vertical="center" wrapText="1"/>
    </xf>
    <xf numFmtId="0" fontId="13" fillId="0" borderId="57" xfId="201" applyFont="1" applyBorder="1" applyAlignment="1">
      <alignment horizontal="center" vertical="center" wrapText="1"/>
    </xf>
    <xf numFmtId="0" fontId="13" fillId="0" borderId="58" xfId="201" applyFont="1" applyBorder="1" applyAlignment="1">
      <alignment horizontal="center" vertical="center" wrapText="1"/>
    </xf>
    <xf numFmtId="0" fontId="13" fillId="0" borderId="59" xfId="201" applyFont="1" applyBorder="1" applyAlignment="1">
      <alignment horizontal="center" vertical="center" wrapText="1"/>
    </xf>
    <xf numFmtId="0" fontId="13" fillId="0" borderId="43" xfId="201" applyFont="1" applyFill="1" applyBorder="1" applyAlignment="1">
      <alignment horizontal="center" textRotation="90" wrapText="1"/>
    </xf>
    <xf numFmtId="0" fontId="13" fillId="0" borderId="48" xfId="201" applyFont="1" applyFill="1" applyBorder="1" applyAlignment="1">
      <alignment horizontal="center" textRotation="90" wrapText="1"/>
    </xf>
    <xf numFmtId="0" fontId="13" fillId="0" borderId="50" xfId="201" applyFont="1" applyFill="1" applyBorder="1" applyAlignment="1">
      <alignment horizontal="center" textRotation="90" wrapText="1"/>
    </xf>
    <xf numFmtId="0" fontId="13" fillId="27" borderId="50" xfId="201" applyFont="1" applyFill="1" applyBorder="1" applyAlignment="1">
      <alignment horizontal="center" textRotation="90" wrapText="1"/>
    </xf>
    <xf numFmtId="0" fontId="13" fillId="0" borderId="44" xfId="201" applyFont="1" applyFill="1" applyBorder="1" applyAlignment="1">
      <alignment horizontal="center" textRotation="90" wrapText="1"/>
    </xf>
    <xf numFmtId="0" fontId="13" fillId="0" borderId="41" xfId="201" applyFont="1" applyFill="1" applyBorder="1" applyAlignment="1">
      <alignment horizontal="center" vertical="center" wrapText="1"/>
    </xf>
    <xf numFmtId="0" fontId="13" fillId="0" borderId="57" xfId="201" applyFont="1" applyFill="1" applyBorder="1" applyAlignment="1">
      <alignment horizontal="center" vertical="center" wrapText="1"/>
    </xf>
    <xf numFmtId="0" fontId="13" fillId="0" borderId="39" xfId="201" applyFont="1" applyBorder="1" applyAlignment="1">
      <alignment horizontal="center" vertical="center" wrapText="1"/>
    </xf>
    <xf numFmtId="0" fontId="13" fillId="0" borderId="39" xfId="201" applyFont="1" applyBorder="1" applyAlignment="1">
      <alignment horizontal="center" vertical="center" textRotation="90" wrapText="1"/>
    </xf>
    <xf numFmtId="0" fontId="13" fillId="0" borderId="41" xfId="201" applyFont="1" applyBorder="1" applyAlignment="1">
      <alignment horizontal="center" vertical="center" textRotation="90" wrapText="1"/>
    </xf>
    <xf numFmtId="0" fontId="28" fillId="0" borderId="26" xfId="201" applyFont="1" applyBorder="1" applyAlignment="1">
      <alignment horizontal="center" vertical="center" wrapText="1"/>
    </xf>
    <xf numFmtId="0" fontId="78" fillId="0" borderId="26" xfId="201" applyFont="1" applyFill="1" applyBorder="1" applyAlignment="1">
      <alignment horizontal="center" vertical="center" wrapText="1"/>
    </xf>
    <xf numFmtId="0" fontId="13" fillId="0" borderId="14" xfId="201" applyFont="1" applyBorder="1" applyAlignment="1">
      <alignment horizontal="center" vertical="center" wrapText="1"/>
    </xf>
    <xf numFmtId="0" fontId="13" fillId="0" borderId="26" xfId="201" applyFont="1" applyBorder="1" applyAlignment="1">
      <alignment horizontal="center" vertical="center" wrapText="1"/>
    </xf>
    <xf numFmtId="0" fontId="12" fillId="0" borderId="6" xfId="201" applyNumberFormat="1" applyFont="1" applyFill="1" applyBorder="1" applyAlignment="1">
      <alignment horizontal="center" vertical="center"/>
    </xf>
    <xf numFmtId="0" fontId="4" fillId="0" borderId="0" xfId="201" applyFont="1"/>
    <xf numFmtId="0" fontId="9" fillId="0" borderId="10" xfId="201" applyNumberFormat="1" applyFont="1" applyFill="1" applyBorder="1" applyAlignment="1">
      <alignment vertical="center" wrapText="1"/>
    </xf>
    <xf numFmtId="0" fontId="9" fillId="0" borderId="10" xfId="201" applyNumberFormat="1" applyFont="1" applyFill="1" applyBorder="1" applyAlignment="1">
      <alignment vertical="center"/>
    </xf>
    <xf numFmtId="0" fontId="9" fillId="0" borderId="55" xfId="201" applyNumberFormat="1" applyFont="1" applyFill="1" applyBorder="1" applyAlignment="1">
      <alignment vertical="center"/>
    </xf>
    <xf numFmtId="0" fontId="9" fillId="0" borderId="9" xfId="201" applyNumberFormat="1" applyFont="1" applyFill="1" applyBorder="1" applyAlignment="1">
      <alignment horizontal="center" vertical="center"/>
    </xf>
    <xf numFmtId="0" fontId="9" fillId="0" borderId="55" xfId="201" applyNumberFormat="1" applyFont="1" applyFill="1" applyBorder="1" applyAlignment="1">
      <alignment horizontal="center" vertical="center"/>
    </xf>
    <xf numFmtId="0" fontId="9" fillId="0" borderId="54" xfId="201" applyNumberFormat="1" applyFont="1" applyFill="1" applyBorder="1" applyAlignment="1">
      <alignment horizontal="center" vertical="center"/>
    </xf>
    <xf numFmtId="0" fontId="9" fillId="0" borderId="10" xfId="201" applyNumberFormat="1" applyFont="1" applyFill="1" applyBorder="1" applyAlignment="1">
      <alignment horizontal="center" vertical="center"/>
    </xf>
    <xf numFmtId="0" fontId="9" fillId="27" borderId="55" xfId="201" applyNumberFormat="1" applyFont="1" applyFill="1" applyBorder="1" applyAlignment="1">
      <alignment horizontal="center" vertical="center"/>
    </xf>
    <xf numFmtId="0" fontId="29" fillId="0" borderId="9" xfId="201" applyNumberFormat="1" applyFont="1" applyFill="1" applyBorder="1" applyAlignment="1">
      <alignment horizontal="center" vertical="center"/>
    </xf>
    <xf numFmtId="0" fontId="29" fillId="0" borderId="55" xfId="201" applyNumberFormat="1" applyFont="1" applyFill="1" applyBorder="1" applyAlignment="1">
      <alignment horizontal="center" vertical="center"/>
    </xf>
    <xf numFmtId="0" fontId="29" fillId="0" borderId="54" xfId="201" applyNumberFormat="1" applyFont="1" applyFill="1" applyBorder="1" applyAlignment="1">
      <alignment horizontal="center" vertical="center"/>
    </xf>
    <xf numFmtId="0" fontId="29" fillId="0" borderId="10" xfId="201" applyNumberFormat="1" applyFont="1" applyFill="1" applyBorder="1" applyAlignment="1">
      <alignment horizontal="center" vertical="center"/>
    </xf>
    <xf numFmtId="0" fontId="79" fillId="0" borderId="68" xfId="201" applyFont="1" applyFill="1" applyBorder="1" applyAlignment="1">
      <alignment horizontal="center" vertical="center"/>
    </xf>
    <xf numFmtId="0" fontId="29" fillId="0" borderId="54" xfId="201" applyFont="1" applyFill="1" applyBorder="1" applyAlignment="1">
      <alignment horizontal="center" vertical="center"/>
    </xf>
    <xf numFmtId="0" fontId="29" fillId="0" borderId="7" xfId="201" applyFont="1" applyFill="1" applyBorder="1" applyAlignment="1">
      <alignment horizontal="center" vertical="center"/>
    </xf>
    <xf numFmtId="0" fontId="4" fillId="0" borderId="69" xfId="201" applyFont="1" applyFill="1" applyBorder="1" applyAlignment="1">
      <alignment horizontal="center" vertical="center" wrapText="1"/>
    </xf>
    <xf numFmtId="0" fontId="9" fillId="0" borderId="70" xfId="201" applyFont="1" applyBorder="1" applyAlignment="1">
      <alignment horizontal="center" vertical="center" wrapText="1"/>
    </xf>
    <xf numFmtId="0" fontId="4" fillId="0" borderId="54" xfId="201" quotePrefix="1" applyFont="1" applyFill="1" applyBorder="1" applyAlignment="1">
      <alignment horizontal="center" vertical="center" wrapText="1"/>
    </xf>
    <xf numFmtId="0" fontId="4" fillId="0" borderId="55" xfId="201" applyFont="1" applyBorder="1"/>
    <xf numFmtId="0" fontId="9" fillId="28" borderId="9" xfId="201" applyNumberFormat="1" applyFont="1" applyFill="1" applyBorder="1" applyAlignment="1">
      <alignment horizontal="center" vertical="center"/>
    </xf>
    <xf numFmtId="0" fontId="9" fillId="28" borderId="10" xfId="201" applyNumberFormat="1" applyFont="1" applyFill="1" applyBorder="1" applyAlignment="1">
      <alignment horizontal="center" vertical="center"/>
    </xf>
    <xf numFmtId="0" fontId="9" fillId="0" borderId="7" xfId="201" applyNumberFormat="1" applyFont="1" applyFill="1" applyBorder="1" applyAlignment="1">
      <alignment horizontal="center" vertical="center"/>
    </xf>
    <xf numFmtId="0" fontId="9" fillId="28" borderId="7" xfId="201" applyNumberFormat="1" applyFont="1" applyFill="1" applyBorder="1" applyAlignment="1">
      <alignment horizontal="center" vertical="center"/>
    </xf>
    <xf numFmtId="0" fontId="9" fillId="27" borderId="7" xfId="201" applyNumberFormat="1" applyFont="1" applyFill="1" applyBorder="1" applyAlignment="1">
      <alignment horizontal="center" vertical="center"/>
    </xf>
    <xf numFmtId="0" fontId="4" fillId="0" borderId="70" xfId="201" applyFont="1" applyFill="1" applyBorder="1" applyAlignment="1">
      <alignment horizontal="center" vertical="center" wrapText="1"/>
    </xf>
    <xf numFmtId="0" fontId="4" fillId="0" borderId="0" xfId="201" applyFont="1" applyFill="1"/>
    <xf numFmtId="0" fontId="9" fillId="27" borderId="55" xfId="201" applyNumberFormat="1" applyFont="1" applyFill="1" applyBorder="1" applyAlignment="1">
      <alignment horizontal="center" vertical="center" wrapText="1"/>
    </xf>
    <xf numFmtId="0" fontId="12" fillId="0" borderId="54" xfId="201" applyNumberFormat="1" applyFont="1" applyFill="1" applyBorder="1" applyAlignment="1">
      <alignment horizontal="center" vertical="center"/>
    </xf>
    <xf numFmtId="0" fontId="12" fillId="0" borderId="10" xfId="201" applyNumberFormat="1" applyFont="1" applyFill="1" applyBorder="1" applyAlignment="1">
      <alignment horizontal="center" vertical="center"/>
    </xf>
    <xf numFmtId="0" fontId="12" fillId="28" borderId="9" xfId="201" applyNumberFormat="1" applyFont="1" applyFill="1" applyBorder="1" applyAlignment="1">
      <alignment horizontal="center" vertical="center"/>
    </xf>
    <xf numFmtId="0" fontId="12" fillId="28" borderId="10" xfId="201" applyNumberFormat="1" applyFont="1" applyFill="1" applyBorder="1" applyAlignment="1">
      <alignment horizontal="center" vertical="center"/>
    </xf>
    <xf numFmtId="0" fontId="12" fillId="0" borderId="7" xfId="201" applyNumberFormat="1" applyFont="1" applyFill="1" applyBorder="1" applyAlignment="1">
      <alignment horizontal="center" vertical="center"/>
    </xf>
    <xf numFmtId="0" fontId="12" fillId="0" borderId="55" xfId="201" applyNumberFormat="1" applyFont="1" applyFill="1" applyBorder="1" applyAlignment="1">
      <alignment horizontal="center" vertical="center"/>
    </xf>
    <xf numFmtId="0" fontId="12" fillId="27" borderId="55" xfId="201" applyNumberFormat="1" applyFont="1" applyFill="1" applyBorder="1" applyAlignment="1">
      <alignment horizontal="center" vertical="center"/>
    </xf>
    <xf numFmtId="0" fontId="12" fillId="28" borderId="7" xfId="201" applyNumberFormat="1" applyFont="1" applyFill="1" applyBorder="1" applyAlignment="1">
      <alignment horizontal="center" vertical="center"/>
    </xf>
    <xf numFmtId="0" fontId="12" fillId="27" borderId="7" xfId="201" applyNumberFormat="1" applyFont="1" applyFill="1" applyBorder="1" applyAlignment="1">
      <alignment horizontal="center" vertical="center"/>
    </xf>
    <xf numFmtId="0" fontId="4" fillId="26" borderId="0" xfId="201" applyFont="1" applyFill="1"/>
    <xf numFmtId="0" fontId="28" fillId="0" borderId="71" xfId="201" applyFont="1" applyBorder="1" applyAlignment="1">
      <alignment horizontal="center" vertical="center" wrapText="1"/>
    </xf>
    <xf numFmtId="0" fontId="28" fillId="0" borderId="28" xfId="201" applyFont="1" applyBorder="1" applyAlignment="1">
      <alignment horizontal="center" vertical="center" wrapText="1"/>
    </xf>
    <xf numFmtId="0" fontId="28" fillId="0" borderId="28" xfId="201" applyFont="1" applyBorder="1" applyAlignment="1">
      <alignment horizontal="center" vertical="center"/>
    </xf>
    <xf numFmtId="0" fontId="28" fillId="0" borderId="28" xfId="201" applyFont="1" applyFill="1" applyBorder="1" applyAlignment="1">
      <alignment horizontal="center" vertical="center"/>
    </xf>
    <xf numFmtId="0" fontId="80" fillId="0" borderId="28" xfId="201" applyFont="1" applyBorder="1" applyAlignment="1">
      <alignment horizontal="center" vertical="center"/>
    </xf>
    <xf numFmtId="0" fontId="81" fillId="0" borderId="28" xfId="201" applyFont="1" applyFill="1" applyBorder="1" applyAlignment="1">
      <alignment horizontal="center" vertical="center"/>
    </xf>
    <xf numFmtId="0" fontId="28" fillId="0" borderId="29" xfId="201" applyFont="1" applyBorder="1" applyAlignment="1">
      <alignment horizontal="center" vertical="center" wrapText="1"/>
    </xf>
    <xf numFmtId="0" fontId="28" fillId="0" borderId="0" xfId="201" applyFont="1" applyBorder="1" applyAlignment="1">
      <alignment horizontal="center" vertical="center" wrapText="1"/>
    </xf>
    <xf numFmtId="2" fontId="28" fillId="0" borderId="27" xfId="201" applyNumberFormat="1" applyFont="1" applyBorder="1" applyAlignment="1">
      <alignment horizontal="center" vertical="center"/>
    </xf>
    <xf numFmtId="0" fontId="28" fillId="0" borderId="0" xfId="201" applyFont="1" applyBorder="1" applyAlignment="1">
      <alignment horizontal="center" vertical="center"/>
    </xf>
    <xf numFmtId="0" fontId="28" fillId="0" borderId="0" xfId="201" applyFont="1" applyFill="1" applyBorder="1" applyAlignment="1">
      <alignment horizontal="center" vertical="center"/>
    </xf>
    <xf numFmtId="0" fontId="82" fillId="0" borderId="51" xfId="201" applyFont="1" applyBorder="1" applyAlignment="1">
      <alignment horizontal="center" vertical="center"/>
    </xf>
    <xf numFmtId="0" fontId="82" fillId="0" borderId="52" xfId="201" applyFont="1" applyBorder="1" applyAlignment="1">
      <alignment horizontal="center" vertical="center"/>
    </xf>
    <xf numFmtId="0" fontId="82" fillId="0" borderId="34" xfId="201" applyFont="1" applyBorder="1" applyAlignment="1">
      <alignment horizontal="center" vertical="center"/>
    </xf>
    <xf numFmtId="0" fontId="28" fillId="0" borderId="34" xfId="201" applyFont="1" applyBorder="1" applyAlignment="1">
      <alignment horizontal="center" vertical="center"/>
    </xf>
    <xf numFmtId="0" fontId="28" fillId="0" borderId="52" xfId="201" applyFont="1" applyBorder="1" applyAlignment="1">
      <alignment horizontal="center" vertical="center"/>
    </xf>
    <xf numFmtId="0" fontId="83" fillId="0" borderId="0" xfId="201" applyFont="1" applyBorder="1" applyAlignment="1">
      <alignment horizontal="center" vertical="center"/>
    </xf>
    <xf numFmtId="0" fontId="82" fillId="0" borderId="0" xfId="201" applyFont="1" applyFill="1" applyBorder="1" applyAlignment="1">
      <alignment horizontal="center" vertical="center"/>
    </xf>
    <xf numFmtId="0" fontId="28" fillId="0" borderId="36" xfId="201" applyFont="1" applyBorder="1" applyAlignment="1">
      <alignment horizontal="center" vertical="center" wrapText="1"/>
    </xf>
    <xf numFmtId="2" fontId="28" fillId="0" borderId="73" xfId="201" applyNumberFormat="1" applyFont="1" applyBorder="1" applyAlignment="1">
      <alignment horizontal="center" vertical="center"/>
    </xf>
    <xf numFmtId="9" fontId="84" fillId="0" borderId="46" xfId="201" applyNumberFormat="1" applyFont="1" applyBorder="1" applyAlignment="1">
      <alignment horizontal="center" vertical="center"/>
    </xf>
    <xf numFmtId="9" fontId="84" fillId="0" borderId="46" xfId="201" applyNumberFormat="1" applyFont="1" applyFill="1" applyBorder="1" applyAlignment="1">
      <alignment horizontal="center" vertical="center"/>
    </xf>
    <xf numFmtId="9" fontId="84" fillId="0" borderId="56" xfId="201" applyNumberFormat="1" applyFont="1" applyBorder="1" applyAlignment="1">
      <alignment horizontal="center" vertical="center"/>
    </xf>
    <xf numFmtId="9" fontId="84" fillId="0" borderId="57" xfId="201" applyNumberFormat="1" applyFont="1" applyBorder="1" applyAlignment="1">
      <alignment horizontal="center" vertical="center"/>
    </xf>
    <xf numFmtId="9" fontId="84" fillId="0" borderId="41" xfId="201" applyNumberFormat="1" applyFont="1" applyBorder="1" applyAlignment="1">
      <alignment horizontal="center" vertical="center"/>
    </xf>
    <xf numFmtId="9" fontId="28" fillId="0" borderId="41" xfId="201" applyNumberFormat="1" applyFont="1" applyBorder="1" applyAlignment="1">
      <alignment horizontal="center" vertical="center"/>
    </xf>
    <xf numFmtId="9" fontId="28" fillId="0" borderId="57" xfId="201" applyNumberFormat="1" applyFont="1" applyBorder="1" applyAlignment="1">
      <alignment horizontal="center" vertical="center"/>
    </xf>
    <xf numFmtId="9" fontId="85" fillId="0" borderId="46" xfId="201" applyNumberFormat="1" applyFont="1" applyBorder="1" applyAlignment="1">
      <alignment horizontal="center" vertical="center"/>
    </xf>
    <xf numFmtId="0" fontId="28" fillId="0" borderId="45" xfId="201" applyFont="1" applyBorder="1" applyAlignment="1">
      <alignment horizontal="center" vertical="center" wrapText="1"/>
    </xf>
    <xf numFmtId="0" fontId="30" fillId="0" borderId="0" xfId="201" applyFont="1" applyBorder="1" applyAlignment="1">
      <alignment horizontal="center" vertical="center" wrapText="1"/>
    </xf>
    <xf numFmtId="0" fontId="30" fillId="0" borderId="0" xfId="201" applyFont="1" applyBorder="1" applyAlignment="1">
      <alignment horizontal="center" vertical="center"/>
    </xf>
    <xf numFmtId="0" fontId="33" fillId="0" borderId="0" xfId="201" applyFont="1" applyBorder="1" applyAlignment="1" applyProtection="1">
      <alignment horizontal="center" vertical="center"/>
      <protection hidden="1"/>
    </xf>
    <xf numFmtId="0" fontId="33" fillId="0" borderId="0" xfId="201" applyFont="1" applyFill="1" applyBorder="1" applyAlignment="1" applyProtection="1">
      <alignment horizontal="center" vertical="center"/>
      <protection hidden="1"/>
    </xf>
    <xf numFmtId="0" fontId="80" fillId="0" borderId="0" xfId="201" applyFont="1" applyBorder="1" applyAlignment="1">
      <alignment horizontal="center" vertical="center"/>
    </xf>
    <xf numFmtId="0" fontId="80" fillId="0" borderId="0" xfId="201" applyFont="1" applyFill="1" applyBorder="1" applyAlignment="1">
      <alignment horizontal="center" vertical="center"/>
    </xf>
    <xf numFmtId="0" fontId="4" fillId="0" borderId="0" xfId="201" applyFill="1"/>
    <xf numFmtId="0" fontId="4" fillId="0" borderId="0" xfId="201" applyAlignment="1">
      <alignment wrapText="1"/>
    </xf>
    <xf numFmtId="0" fontId="9" fillId="0" borderId="0" xfId="201" applyFont="1" applyBorder="1" applyAlignment="1">
      <alignment horizontal="right" vertical="center"/>
    </xf>
    <xf numFmtId="0" fontId="82" fillId="0" borderId="0" xfId="201" applyFont="1" applyBorder="1" applyAlignment="1">
      <alignment horizontal="center" vertical="center"/>
    </xf>
    <xf numFmtId="0" fontId="21" fillId="30" borderId="0" xfId="201" applyFont="1" applyFill="1" applyBorder="1" applyAlignment="1">
      <alignment horizontal="center" vertical="center"/>
    </xf>
    <xf numFmtId="0" fontId="28" fillId="30" borderId="0" xfId="201" applyFont="1" applyFill="1" applyBorder="1" applyAlignment="1">
      <alignment horizontal="left" vertical="center"/>
    </xf>
    <xf numFmtId="0" fontId="4" fillId="0" borderId="0" xfId="201" applyBorder="1" applyAlignment="1">
      <alignment horizontal="left" indent="1"/>
    </xf>
    <xf numFmtId="0" fontId="87" fillId="0" borderId="0" xfId="201" applyFont="1" applyBorder="1" applyAlignment="1">
      <alignment shrinkToFit="1"/>
    </xf>
    <xf numFmtId="0" fontId="88" fillId="0" borderId="0" xfId="201" applyFont="1" applyBorder="1" applyAlignment="1">
      <alignment horizontal="center" vertical="center"/>
    </xf>
    <xf numFmtId="0" fontId="30" fillId="0" borderId="0" xfId="303" applyNumberFormat="1" applyFont="1" applyAlignment="1">
      <alignment horizontal="center" vertical="center" wrapText="1"/>
    </xf>
    <xf numFmtId="0" fontId="89" fillId="0" borderId="0" xfId="1" applyFont="1" applyAlignment="1">
      <alignment horizontal="center" vertical="center" wrapText="1"/>
    </xf>
    <xf numFmtId="0" fontId="4" fillId="0" borderId="0" xfId="1" applyBorder="1" applyAlignment="1">
      <alignment horizontal="center" vertical="center" wrapText="1"/>
    </xf>
    <xf numFmtId="0" fontId="30" fillId="24" borderId="74" xfId="1" applyFont="1" applyFill="1" applyBorder="1" applyAlignment="1">
      <alignment horizontal="center" vertical="center" wrapText="1"/>
    </xf>
    <xf numFmtId="0" fontId="30" fillId="24" borderId="75" xfId="1" applyFont="1" applyFill="1" applyBorder="1" applyAlignment="1">
      <alignment horizontal="center" vertical="center" wrapText="1"/>
    </xf>
    <xf numFmtId="165" fontId="30" fillId="24" borderId="75" xfId="1" applyNumberFormat="1" applyFont="1" applyFill="1" applyBorder="1" applyAlignment="1">
      <alignment horizontal="center" vertical="center" wrapText="1"/>
    </xf>
    <xf numFmtId="1" fontId="30" fillId="24" borderId="75" xfId="1" applyNumberFormat="1" applyFont="1" applyFill="1" applyBorder="1" applyAlignment="1">
      <alignment horizontal="center" vertical="center" wrapText="1"/>
    </xf>
    <xf numFmtId="1" fontId="30" fillId="24" borderId="76" xfId="1" applyNumberFormat="1" applyFont="1" applyFill="1" applyBorder="1" applyAlignment="1">
      <alignment horizontal="center" vertical="center" wrapText="1"/>
    </xf>
    <xf numFmtId="1" fontId="30" fillId="24" borderId="77" xfId="1" applyNumberFormat="1" applyFont="1" applyFill="1" applyBorder="1" applyAlignment="1">
      <alignment horizontal="center" vertical="center" wrapText="1"/>
    </xf>
    <xf numFmtId="0" fontId="30" fillId="0" borderId="9" xfId="303" applyNumberFormat="1" applyFont="1" applyBorder="1" applyAlignment="1">
      <alignment horizontal="center" vertical="center" wrapText="1"/>
    </xf>
    <xf numFmtId="0" fontId="90" fillId="0" borderId="10" xfId="1" applyFont="1" applyBorder="1" applyAlignment="1">
      <alignment horizontal="center" vertical="center" wrapText="1"/>
    </xf>
    <xf numFmtId="0" fontId="30" fillId="0" borderId="0" xfId="1" applyFont="1" applyBorder="1" applyAlignment="1">
      <alignment horizontal="center" vertical="center" wrapText="1"/>
    </xf>
    <xf numFmtId="0" fontId="4" fillId="25" borderId="34" xfId="1" applyFont="1" applyFill="1" applyBorder="1" applyAlignment="1">
      <alignment horizontal="center" vertical="center" wrapText="1"/>
    </xf>
    <xf numFmtId="0" fontId="4" fillId="25" borderId="34" xfId="1" applyFill="1" applyBorder="1" applyAlignment="1">
      <alignment horizontal="center" vertical="center" wrapText="1"/>
    </xf>
    <xf numFmtId="165" fontId="4" fillId="25" borderId="34" xfId="1" applyNumberFormat="1" applyFont="1" applyFill="1" applyBorder="1" applyAlignment="1">
      <alignment horizontal="center" vertical="center" wrapText="1"/>
    </xf>
    <xf numFmtId="1" fontId="4" fillId="25" borderId="34" xfId="1" applyNumberFormat="1" applyFont="1" applyFill="1" applyBorder="1" applyAlignment="1">
      <alignment horizontal="center" vertical="center" wrapText="1"/>
    </xf>
    <xf numFmtId="1" fontId="4" fillId="25" borderId="33" xfId="1" applyNumberFormat="1" applyFont="1" applyFill="1" applyBorder="1" applyAlignment="1">
      <alignment horizontal="center" vertical="center" wrapText="1"/>
    </xf>
    <xf numFmtId="0" fontId="4" fillId="25" borderId="52" xfId="1" applyFont="1" applyFill="1" applyBorder="1" applyAlignment="1">
      <alignment vertical="center" wrapText="1"/>
    </xf>
    <xf numFmtId="2" fontId="30" fillId="0" borderId="9" xfId="303" applyNumberFormat="1" applyFont="1" applyBorder="1" applyAlignment="1">
      <alignment horizontal="center" vertical="center" wrapText="1"/>
    </xf>
    <xf numFmtId="0" fontId="4" fillId="31" borderId="10" xfId="1" applyFont="1" applyFill="1" applyBorder="1" applyAlignment="1">
      <alignment horizontal="center" vertical="center" wrapText="1"/>
    </xf>
    <xf numFmtId="165" fontId="4" fillId="0" borderId="0" xfId="1" applyNumberFormat="1" applyBorder="1" applyAlignment="1">
      <alignment horizontal="center" vertical="center" wrapText="1"/>
    </xf>
    <xf numFmtId="0" fontId="4" fillId="25" borderId="10" xfId="1" applyFont="1" applyFill="1" applyBorder="1" applyAlignment="1">
      <alignment horizontal="center" vertical="center" wrapText="1"/>
    </xf>
    <xf numFmtId="0" fontId="4" fillId="25" borderId="10" xfId="1" applyFill="1" applyBorder="1" applyAlignment="1">
      <alignment horizontal="center" vertical="center" wrapText="1"/>
    </xf>
    <xf numFmtId="165" fontId="4" fillId="25" borderId="10" xfId="1" applyNumberFormat="1" applyFont="1" applyFill="1" applyBorder="1" applyAlignment="1">
      <alignment horizontal="center" vertical="center" wrapText="1"/>
    </xf>
    <xf numFmtId="1" fontId="4" fillId="25" borderId="10" xfId="1" applyNumberFormat="1" applyFont="1" applyFill="1" applyBorder="1" applyAlignment="1">
      <alignment horizontal="center" vertical="center" wrapText="1"/>
    </xf>
    <xf numFmtId="1" fontId="4" fillId="25" borderId="7" xfId="1" applyNumberFormat="1" applyFont="1" applyFill="1" applyBorder="1" applyAlignment="1">
      <alignment horizontal="center" vertical="center" wrapText="1"/>
    </xf>
    <xf numFmtId="0" fontId="4" fillId="25" borderId="55" xfId="1" applyFont="1" applyFill="1" applyBorder="1" applyAlignment="1">
      <alignment vertical="center" wrapText="1"/>
    </xf>
    <xf numFmtId="0" fontId="4" fillId="25" borderId="41" xfId="1" applyFont="1" applyFill="1" applyBorder="1" applyAlignment="1">
      <alignment horizontal="center" vertical="center" wrapText="1"/>
    </xf>
    <xf numFmtId="0" fontId="4" fillId="25" borderId="41" xfId="1" applyFill="1" applyBorder="1" applyAlignment="1">
      <alignment horizontal="center" vertical="center" wrapText="1"/>
    </xf>
    <xf numFmtId="165" fontId="4" fillId="25" borderId="41" xfId="1" applyNumberFormat="1" applyFont="1" applyFill="1" applyBorder="1" applyAlignment="1">
      <alignment horizontal="center" vertical="center" wrapText="1"/>
    </xf>
    <xf numFmtId="1" fontId="4" fillId="25" borderId="41" xfId="1" applyNumberFormat="1" applyFont="1" applyFill="1" applyBorder="1" applyAlignment="1">
      <alignment horizontal="center" vertical="center" wrapText="1"/>
    </xf>
    <xf numFmtId="1" fontId="4" fillId="25" borderId="40" xfId="1" applyNumberFormat="1" applyFont="1" applyFill="1" applyBorder="1" applyAlignment="1">
      <alignment horizontal="center" vertical="center" wrapText="1"/>
    </xf>
    <xf numFmtId="0" fontId="4" fillId="25" borderId="57" xfId="1" applyFont="1" applyFill="1" applyBorder="1" applyAlignment="1">
      <alignment vertical="center" wrapText="1"/>
    </xf>
    <xf numFmtId="2" fontId="30" fillId="0" borderId="0" xfId="303" applyNumberFormat="1" applyFont="1" applyBorder="1" applyAlignment="1">
      <alignment horizontal="center" vertical="center" wrapText="1"/>
    </xf>
    <xf numFmtId="0" fontId="4" fillId="31" borderId="0" xfId="1" applyFont="1" applyFill="1" applyBorder="1" applyAlignment="1">
      <alignment horizontal="center" vertical="center" wrapText="1"/>
    </xf>
    <xf numFmtId="0" fontId="33" fillId="31" borderId="0" xfId="303" applyNumberFormat="1" applyFont="1" applyFill="1" applyBorder="1" applyAlignment="1">
      <alignment horizontal="center" vertical="center" wrapText="1"/>
    </xf>
    <xf numFmtId="0" fontId="89" fillId="31" borderId="0" xfId="1" applyFont="1" applyFill="1" applyBorder="1" applyAlignment="1">
      <alignment horizontal="center" vertical="center" wrapText="1"/>
    </xf>
    <xf numFmtId="0" fontId="35" fillId="31" borderId="0" xfId="1" applyFont="1" applyFill="1" applyBorder="1" applyAlignment="1">
      <alignment horizontal="center" vertical="center" wrapText="1"/>
    </xf>
    <xf numFmtId="0" fontId="33" fillId="33" borderId="0" xfId="303" applyNumberFormat="1" applyFont="1" applyFill="1" applyBorder="1" applyAlignment="1">
      <alignment horizontal="center" vertical="center" wrapText="1"/>
    </xf>
    <xf numFmtId="0" fontId="89" fillId="33" borderId="0" xfId="1" applyFont="1" applyFill="1" applyBorder="1" applyAlignment="1">
      <alignment horizontal="center" vertical="center" wrapText="1"/>
    </xf>
    <xf numFmtId="0" fontId="35" fillId="33" borderId="0" xfId="1" applyFont="1" applyFill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165" fontId="4" fillId="0" borderId="0" xfId="1" applyNumberFormat="1" applyAlignment="1">
      <alignment horizontal="center" vertical="center" wrapText="1"/>
    </xf>
    <xf numFmtId="1" fontId="4" fillId="0" borderId="0" xfId="1" applyNumberFormat="1" applyAlignment="1">
      <alignment horizontal="center" vertical="center" wrapText="1"/>
    </xf>
    <xf numFmtId="1" fontId="4" fillId="34" borderId="0" xfId="1" applyNumberFormat="1" applyFill="1" applyAlignment="1">
      <alignment horizontal="center" vertical="center" wrapText="1"/>
    </xf>
    <xf numFmtId="0" fontId="91" fillId="35" borderId="0" xfId="2" applyFont="1" applyFill="1" applyBorder="1" applyAlignment="1">
      <alignment horizontal="center"/>
    </xf>
    <xf numFmtId="0" fontId="91" fillId="36" borderId="10" xfId="2" applyFont="1" applyFill="1" applyBorder="1" applyAlignment="1">
      <alignment horizontal="center" vertical="center" wrapText="1"/>
    </xf>
    <xf numFmtId="165" fontId="91" fillId="36" borderId="10" xfId="2" applyNumberFormat="1" applyFont="1" applyFill="1" applyBorder="1" applyAlignment="1">
      <alignment horizontal="center" vertical="center" wrapText="1"/>
    </xf>
    <xf numFmtId="165" fontId="91" fillId="36" borderId="0" xfId="2" applyNumberFormat="1" applyFont="1" applyFill="1" applyBorder="1" applyAlignment="1">
      <alignment horizontal="center" vertical="center" wrapText="1"/>
    </xf>
    <xf numFmtId="165" fontId="92" fillId="0" borderId="10" xfId="2" quotePrefix="1" applyNumberFormat="1" applyFont="1" applyBorder="1" applyAlignment="1">
      <alignment horizontal="center" vertical="center"/>
    </xf>
    <xf numFmtId="165" fontId="92" fillId="0" borderId="10" xfId="2" applyNumberFormat="1" applyFont="1" applyBorder="1" applyAlignment="1">
      <alignment horizontal="center" vertical="center"/>
    </xf>
    <xf numFmtId="165" fontId="92" fillId="0" borderId="0" xfId="2" applyNumberFormat="1" applyFont="1" applyBorder="1" applyAlignment="1">
      <alignment horizontal="center" vertical="center"/>
    </xf>
    <xf numFmtId="165" fontId="92" fillId="0" borderId="10" xfId="2" quotePrefix="1" applyNumberFormat="1" applyFont="1" applyFill="1" applyBorder="1" applyAlignment="1">
      <alignment horizontal="center" vertical="center" wrapText="1"/>
    </xf>
    <xf numFmtId="165" fontId="92" fillId="0" borderId="10" xfId="2" applyNumberFormat="1" applyFont="1" applyFill="1" applyBorder="1" applyAlignment="1">
      <alignment horizontal="center" vertical="center" wrapText="1"/>
    </xf>
    <xf numFmtId="165" fontId="92" fillId="0" borderId="0" xfId="2" applyNumberFormat="1" applyFont="1" applyFill="1" applyBorder="1" applyAlignment="1">
      <alignment horizontal="center" vertical="center" wrapText="1"/>
    </xf>
    <xf numFmtId="49" fontId="92" fillId="0" borderId="10" xfId="301" applyNumberFormat="1" applyFont="1" applyBorder="1" applyAlignment="1">
      <alignment horizontal="center"/>
    </xf>
    <xf numFmtId="165" fontId="92" fillId="0" borderId="10" xfId="301" applyNumberFormat="1" applyFont="1" applyBorder="1" applyAlignment="1">
      <alignment horizontal="center"/>
    </xf>
    <xf numFmtId="165" fontId="92" fillId="0" borderId="0" xfId="301" applyNumberFormat="1" applyFont="1" applyBorder="1" applyAlignment="1">
      <alignment horizontal="center"/>
    </xf>
    <xf numFmtId="0" fontId="92" fillId="0" borderId="10" xfId="2" applyFont="1" applyBorder="1" applyAlignment="1">
      <alignment horizontal="center" vertical="center" wrapText="1"/>
    </xf>
    <xf numFmtId="165" fontId="92" fillId="0" borderId="10" xfId="2" applyNumberFormat="1" applyFont="1" applyBorder="1" applyAlignment="1">
      <alignment horizontal="center" vertical="center" wrapText="1"/>
    </xf>
    <xf numFmtId="165" fontId="92" fillId="0" borderId="0" xfId="2" applyNumberFormat="1" applyFont="1" applyBorder="1" applyAlignment="1">
      <alignment horizontal="center" vertical="center" wrapText="1"/>
    </xf>
    <xf numFmtId="0" fontId="13" fillId="24" borderId="56" xfId="201" applyFont="1" applyFill="1" applyBorder="1" applyAlignment="1">
      <alignment horizontal="center" vertical="center" wrapText="1"/>
    </xf>
    <xf numFmtId="0" fontId="13" fillId="24" borderId="57" xfId="201" applyFont="1" applyFill="1" applyBorder="1" applyAlignment="1">
      <alignment horizontal="center" vertical="center" wrapText="1"/>
    </xf>
    <xf numFmtId="0" fontId="13" fillId="24" borderId="41" xfId="201" applyFont="1" applyFill="1" applyBorder="1" applyAlignment="1">
      <alignment horizontal="center" vertical="center" wrapText="1"/>
    </xf>
    <xf numFmtId="0" fontId="13" fillId="28" borderId="56" xfId="201" applyFont="1" applyFill="1" applyBorder="1" applyAlignment="1">
      <alignment horizontal="center" vertical="center" wrapText="1"/>
    </xf>
    <xf numFmtId="0" fontId="13" fillId="28" borderId="41" xfId="201" applyFont="1" applyFill="1" applyBorder="1" applyAlignment="1">
      <alignment horizontal="center" vertical="center" wrapText="1"/>
    </xf>
    <xf numFmtId="0" fontId="13" fillId="28" borderId="57" xfId="201" applyFont="1" applyFill="1" applyBorder="1" applyAlignment="1">
      <alignment horizontal="center" vertical="center" wrapText="1"/>
    </xf>
    <xf numFmtId="0" fontId="13" fillId="27" borderId="57" xfId="201" applyFont="1" applyFill="1" applyBorder="1" applyAlignment="1">
      <alignment horizontal="center" vertical="center" wrapText="1"/>
    </xf>
    <xf numFmtId="0" fontId="13" fillId="28" borderId="40" xfId="201" applyFont="1" applyFill="1" applyBorder="1" applyAlignment="1">
      <alignment horizontal="center" vertical="center" wrapText="1"/>
    </xf>
    <xf numFmtId="0" fontId="13" fillId="24" borderId="66" xfId="201" applyFont="1" applyFill="1" applyBorder="1" applyAlignment="1">
      <alignment horizontal="center" vertical="center" wrapText="1"/>
    </xf>
    <xf numFmtId="0" fontId="13" fillId="24" borderId="67" xfId="201" applyFont="1" applyFill="1" applyBorder="1" applyAlignment="1">
      <alignment horizontal="center" vertical="center" wrapText="1"/>
    </xf>
    <xf numFmtId="0" fontId="13" fillId="0" borderId="14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textRotation="90" wrapText="1"/>
    </xf>
    <xf numFmtId="0" fontId="13" fillId="0" borderId="16" xfId="201" applyFont="1" applyFill="1" applyBorder="1" applyAlignment="1">
      <alignment horizontal="center" vertical="center" wrapText="1"/>
    </xf>
    <xf numFmtId="0" fontId="9" fillId="0" borderId="54" xfId="201" applyNumberFormat="1" applyFont="1" applyFill="1" applyBorder="1" applyAlignment="1">
      <alignment vertical="center" wrapText="1"/>
    </xf>
    <xf numFmtId="0" fontId="9" fillId="0" borderId="69" xfId="201" applyNumberFormat="1" applyFont="1" applyFill="1" applyBorder="1" applyAlignment="1">
      <alignment horizontal="center" vertical="center" wrapText="1"/>
    </xf>
    <xf numFmtId="0" fontId="9" fillId="27" borderId="7" xfId="201" applyNumberFormat="1" applyFont="1" applyFill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24" borderId="34" xfId="0" applyFill="1" applyBorder="1" applyAlignment="1">
      <alignment horizontal="center"/>
    </xf>
    <xf numFmtId="0" fontId="0" fillId="25" borderId="41" xfId="0" applyFill="1" applyBorder="1" applyAlignment="1">
      <alignment horizontal="center"/>
    </xf>
    <xf numFmtId="14" fontId="0" fillId="25" borderId="41" xfId="0" applyNumberForma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0" fillId="25" borderId="81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0" fillId="25" borderId="41" xfId="0" applyFill="1" applyBorder="1" applyAlignment="1">
      <alignment horizontal="center" vertical="center"/>
    </xf>
    <xf numFmtId="0" fontId="0" fillId="0" borderId="46" xfId="0" applyBorder="1" applyAlignment="1">
      <alignment vertical="center"/>
    </xf>
    <xf numFmtId="0" fontId="0" fillId="0" borderId="45" xfId="0" applyBorder="1" applyAlignment="1">
      <alignment vertical="center"/>
    </xf>
    <xf numFmtId="0" fontId="2" fillId="25" borderId="34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97" fillId="29" borderId="10" xfId="0" applyFont="1" applyFill="1" applyBorder="1" applyAlignment="1">
      <alignment horizontal="center" vertical="center"/>
    </xf>
    <xf numFmtId="0" fontId="1" fillId="0" borderId="0" xfId="2" applyFont="1" applyFill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8" xfId="0" applyBorder="1" applyAlignment="1">
      <alignment horizontal="right" vertical="center"/>
    </xf>
    <xf numFmtId="0" fontId="0" fillId="0" borderId="84" xfId="0" applyBorder="1" applyAlignment="1">
      <alignment horizontal="right" vertical="center"/>
    </xf>
    <xf numFmtId="0" fontId="2" fillId="25" borderId="33" xfId="0" applyFont="1" applyFill="1" applyBorder="1" applyAlignment="1">
      <alignment horizontal="center" vertical="center"/>
    </xf>
    <xf numFmtId="0" fontId="0" fillId="0" borderId="71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27" xfId="0" applyBorder="1" applyAlignment="1">
      <alignment vertical="center"/>
    </xf>
    <xf numFmtId="0" fontId="2" fillId="29" borderId="1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100" fillId="0" borderId="27" xfId="0" applyFont="1" applyBorder="1" applyAlignment="1">
      <alignment vertical="center"/>
    </xf>
    <xf numFmtId="0" fontId="9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97" fillId="29" borderId="55" xfId="0" applyFont="1" applyFill="1" applyBorder="1" applyAlignment="1">
      <alignment horizontal="center" vertical="center"/>
    </xf>
    <xf numFmtId="0" fontId="0" fillId="0" borderId="0" xfId="0" applyBorder="1" applyAlignment="1">
      <alignment horizontal="right" vertical="center" wrapText="1"/>
    </xf>
    <xf numFmtId="0" fontId="0" fillId="29" borderId="55" xfId="0" applyFill="1" applyBorder="1" applyAlignment="1">
      <alignment horizontal="center" vertical="center"/>
    </xf>
    <xf numFmtId="0" fontId="101" fillId="0" borderId="26" xfId="0" applyFont="1" applyBorder="1" applyAlignment="1">
      <alignment horizontal="center" vertical="center"/>
    </xf>
    <xf numFmtId="0" fontId="102" fillId="0" borderId="73" xfId="0" applyFont="1" applyBorder="1" applyAlignment="1">
      <alignment vertical="center"/>
    </xf>
    <xf numFmtId="0" fontId="103" fillId="0" borderId="0" xfId="2" applyFont="1" applyFill="1" applyBorder="1" applyAlignment="1">
      <alignment vertical="center"/>
    </xf>
    <xf numFmtId="0" fontId="2" fillId="0" borderId="36" xfId="0" applyFont="1" applyBorder="1" applyAlignment="1">
      <alignment vertical="center"/>
    </xf>
    <xf numFmtId="0" fontId="100" fillId="0" borderId="46" xfId="0" applyFont="1" applyBorder="1" applyAlignment="1">
      <alignment vertical="center"/>
    </xf>
    <xf numFmtId="0" fontId="3" fillId="0" borderId="28" xfId="0" applyFont="1" applyBorder="1" applyAlignment="1">
      <alignment horizontal="right" vertical="center" indent="1"/>
    </xf>
    <xf numFmtId="0" fontId="105" fillId="29" borderId="34" xfId="0" applyFont="1" applyFill="1" applyBorder="1" applyAlignment="1">
      <alignment horizontal="center" vertical="center"/>
    </xf>
    <xf numFmtId="0" fontId="0" fillId="0" borderId="28" xfId="0" applyBorder="1" applyAlignment="1">
      <alignment vertical="top" wrapText="1"/>
    </xf>
    <xf numFmtId="0" fontId="0" fillId="0" borderId="29" xfId="0" applyBorder="1" applyAlignment="1">
      <alignment vertical="top" wrapText="1"/>
    </xf>
    <xf numFmtId="0" fontId="0" fillId="0" borderId="0" xfId="0" applyBorder="1" applyAlignment="1">
      <alignment horizontal="right" vertical="center" indent="1"/>
    </xf>
    <xf numFmtId="0" fontId="107" fillId="0" borderId="0" xfId="0" applyFont="1" applyBorder="1" applyAlignment="1">
      <alignment vertical="center"/>
    </xf>
    <xf numFmtId="0" fontId="3" fillId="0" borderId="46" xfId="0" applyFont="1" applyBorder="1" applyAlignment="1">
      <alignment horizontal="right" vertical="center" indent="1"/>
    </xf>
    <xf numFmtId="0" fontId="105" fillId="25" borderId="41" xfId="0" applyFont="1" applyFill="1" applyBorder="1" applyAlignment="1">
      <alignment horizontal="center" vertical="center"/>
    </xf>
    <xf numFmtId="0" fontId="0" fillId="0" borderId="0" xfId="0" applyBorder="1"/>
    <xf numFmtId="0" fontId="1" fillId="35" borderId="10" xfId="114" applyFont="1" applyFill="1" applyBorder="1"/>
    <xf numFmtId="0" fontId="4" fillId="0" borderId="0" xfId="2" applyFill="1" applyBorder="1" applyAlignment="1">
      <alignment vertical="center"/>
    </xf>
    <xf numFmtId="0" fontId="0" fillId="35" borderId="10" xfId="114" applyFont="1" applyFill="1" applyBorder="1"/>
    <xf numFmtId="0" fontId="1" fillId="0" borderId="66" xfId="114" applyFont="1" applyBorder="1"/>
    <xf numFmtId="0" fontId="4" fillId="0" borderId="66" xfId="2" applyFill="1" applyBorder="1" applyAlignment="1" applyProtection="1">
      <alignment vertical="center"/>
    </xf>
    <xf numFmtId="0" fontId="0" fillId="0" borderId="66" xfId="114" applyFont="1" applyBorder="1"/>
    <xf numFmtId="0" fontId="0" fillId="0" borderId="90" xfId="114" applyFont="1" applyBorder="1"/>
    <xf numFmtId="0" fontId="1" fillId="0" borderId="90" xfId="114" applyFont="1" applyBorder="1"/>
    <xf numFmtId="0" fontId="4" fillId="0" borderId="90" xfId="2" applyFill="1" applyBorder="1" applyAlignment="1" applyProtection="1">
      <alignment vertical="center"/>
    </xf>
    <xf numFmtId="0" fontId="1" fillId="0" borderId="0" xfId="114"/>
    <xf numFmtId="0" fontId="0" fillId="0" borderId="61" xfId="114" applyFont="1" applyBorder="1"/>
    <xf numFmtId="0" fontId="4" fillId="0" borderId="61" xfId="2" applyFill="1" applyBorder="1" applyAlignment="1" applyProtection="1">
      <alignment vertical="center"/>
    </xf>
    <xf numFmtId="0" fontId="1" fillId="0" borderId="61" xfId="114" applyFont="1" applyBorder="1"/>
    <xf numFmtId="0" fontId="4" fillId="0" borderId="10" xfId="2" applyFill="1" applyBorder="1" applyAlignment="1">
      <alignment vertical="center"/>
    </xf>
    <xf numFmtId="0" fontId="4" fillId="0" borderId="66" xfId="2" applyFill="1" applyBorder="1" applyAlignment="1">
      <alignment vertical="center"/>
    </xf>
    <xf numFmtId="0" fontId="4" fillId="0" borderId="90" xfId="2" applyFill="1" applyBorder="1" applyAlignment="1">
      <alignment vertical="center"/>
    </xf>
    <xf numFmtId="0" fontId="4" fillId="0" borderId="61" xfId="2" applyFill="1" applyBorder="1" applyAlignment="1">
      <alignment vertical="center"/>
    </xf>
    <xf numFmtId="0" fontId="108" fillId="25" borderId="34" xfId="332" applyFill="1" applyBorder="1" applyAlignment="1">
      <alignment horizontal="center" vertical="center"/>
    </xf>
    <xf numFmtId="0" fontId="48" fillId="0" borderId="0" xfId="212" applyFont="1" applyProtection="1"/>
    <xf numFmtId="0" fontId="1" fillId="0" borderId="0" xfId="212" applyProtection="1"/>
    <xf numFmtId="0" fontId="1" fillId="0" borderId="0" xfId="212" applyBorder="1" applyAlignment="1" applyProtection="1">
      <alignment horizontal="center"/>
    </xf>
    <xf numFmtId="0" fontId="109" fillId="0" borderId="0" xfId="212" applyNumberFormat="1" applyFont="1" applyFill="1" applyBorder="1" applyAlignment="1" applyProtection="1"/>
    <xf numFmtId="0" fontId="1" fillId="0" borderId="0" xfId="212" applyBorder="1" applyAlignment="1" applyProtection="1">
      <alignment horizontal="center" vertical="center"/>
    </xf>
    <xf numFmtId="0" fontId="1" fillId="0" borderId="0" xfId="212" applyAlignment="1" applyProtection="1">
      <alignment vertical="center"/>
    </xf>
    <xf numFmtId="0" fontId="0" fillId="0" borderId="2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1" fillId="0" borderId="0" xfId="212" applyFill="1" applyProtection="1"/>
    <xf numFmtId="0" fontId="1" fillId="0" borderId="29" xfId="212" applyFill="1" applyBorder="1" applyProtection="1"/>
    <xf numFmtId="0" fontId="48" fillId="0" borderId="27" xfId="212" applyFont="1" applyBorder="1" applyProtection="1"/>
    <xf numFmtId="0" fontId="3" fillId="0" borderId="0" xfId="212" applyFont="1" applyBorder="1" applyAlignment="1" applyProtection="1">
      <alignment wrapText="1"/>
    </xf>
    <xf numFmtId="0" fontId="1" fillId="0" borderId="36" xfId="212" applyBorder="1" applyProtection="1"/>
    <xf numFmtId="0" fontId="1" fillId="0" borderId="0" xfId="212" applyBorder="1" applyProtection="1"/>
    <xf numFmtId="0" fontId="1" fillId="0" borderId="0" xfId="212" applyFont="1" applyProtection="1"/>
    <xf numFmtId="0" fontId="3" fillId="0" borderId="0" xfId="212" applyFont="1" applyFill="1" applyBorder="1" applyAlignment="1" applyProtection="1">
      <alignment vertical="center" wrapText="1"/>
    </xf>
    <xf numFmtId="0" fontId="3" fillId="24" borderId="63" xfId="212" applyFont="1" applyFill="1" applyBorder="1" applyAlignment="1" applyProtection="1">
      <alignment horizontal="center"/>
    </xf>
    <xf numFmtId="0" fontId="110" fillId="0" borderId="0" xfId="212" applyFont="1" applyFill="1" applyBorder="1" applyAlignment="1" applyProtection="1">
      <alignment vertical="top"/>
    </xf>
    <xf numFmtId="0" fontId="3" fillId="24" borderId="56" xfId="212" applyFont="1" applyFill="1" applyBorder="1" applyAlignment="1" applyProtection="1">
      <alignment horizontal="center"/>
    </xf>
    <xf numFmtId="0" fontId="3" fillId="24" borderId="57" xfId="212" applyFont="1" applyFill="1" applyBorder="1" applyAlignment="1" applyProtection="1">
      <alignment horizontal="center"/>
    </xf>
    <xf numFmtId="0" fontId="3" fillId="24" borderId="91" xfId="212" applyFont="1" applyFill="1" applyBorder="1" applyAlignment="1" applyProtection="1">
      <alignment horizontal="center"/>
    </xf>
    <xf numFmtId="0" fontId="3" fillId="0" borderId="0" xfId="212" applyFont="1" applyFill="1" applyBorder="1" applyProtection="1"/>
    <xf numFmtId="0" fontId="1" fillId="0" borderId="0" xfId="212" applyFill="1" applyBorder="1" applyAlignment="1" applyProtection="1"/>
    <xf numFmtId="0" fontId="111" fillId="0" borderId="0" xfId="212" applyFont="1" applyFill="1" applyBorder="1" applyAlignment="1" applyProtection="1">
      <alignment vertical="top"/>
      <protection locked="0"/>
    </xf>
    <xf numFmtId="0" fontId="3" fillId="24" borderId="30" xfId="212" applyFont="1" applyFill="1" applyBorder="1" applyProtection="1"/>
    <xf numFmtId="0" fontId="112" fillId="29" borderId="51" xfId="212" quotePrefix="1" applyFont="1" applyFill="1" applyBorder="1" applyAlignment="1" applyProtection="1">
      <alignment horizontal="center"/>
      <protection locked="0"/>
    </xf>
    <xf numFmtId="0" fontId="112" fillId="29" borderId="52" xfId="212" quotePrefix="1" applyFont="1" applyFill="1" applyBorder="1" applyAlignment="1" applyProtection="1">
      <alignment horizontal="center"/>
      <protection locked="0"/>
    </xf>
    <xf numFmtId="0" fontId="112" fillId="29" borderId="63" xfId="212" applyFont="1" applyFill="1" applyBorder="1" applyAlignment="1" applyProtection="1">
      <alignment horizontal="center"/>
      <protection locked="0"/>
    </xf>
    <xf numFmtId="0" fontId="1" fillId="0" borderId="0" xfId="212" applyFont="1" applyBorder="1" applyProtection="1"/>
    <xf numFmtId="0" fontId="1" fillId="0" borderId="63" xfId="212" applyBorder="1" applyProtection="1"/>
    <xf numFmtId="0" fontId="1" fillId="0" borderId="51" xfId="212" applyBorder="1" applyProtection="1"/>
    <xf numFmtId="0" fontId="0" fillId="0" borderId="52" xfId="212" applyFont="1" applyBorder="1" applyProtection="1"/>
    <xf numFmtId="0" fontId="3" fillId="24" borderId="70" xfId="212" applyFont="1" applyFill="1" applyBorder="1" applyProtection="1"/>
    <xf numFmtId="0" fontId="112" fillId="29" borderId="54" xfId="212" quotePrefix="1" applyFont="1" applyFill="1" applyBorder="1" applyAlignment="1" applyProtection="1">
      <alignment horizontal="center"/>
      <protection locked="0"/>
    </xf>
    <xf numFmtId="0" fontId="112" fillId="29" borderId="55" xfId="212" quotePrefix="1" applyFont="1" applyFill="1" applyBorder="1" applyAlignment="1" applyProtection="1">
      <alignment horizontal="center"/>
      <protection locked="0"/>
    </xf>
    <xf numFmtId="0" fontId="112" fillId="29" borderId="69" xfId="212" applyFont="1" applyFill="1" applyBorder="1" applyAlignment="1" applyProtection="1">
      <alignment horizontal="center"/>
      <protection locked="0"/>
    </xf>
    <xf numFmtId="0" fontId="1" fillId="0" borderId="69" xfId="212" applyBorder="1" applyProtection="1"/>
    <xf numFmtId="0" fontId="1" fillId="0" borderId="54" xfId="212" applyBorder="1" applyProtection="1"/>
    <xf numFmtId="0" fontId="0" fillId="0" borderId="55" xfId="212" applyFont="1" applyBorder="1" applyProtection="1"/>
    <xf numFmtId="0" fontId="101" fillId="0" borderId="0" xfId="212" applyFont="1" applyBorder="1" applyAlignment="1" applyProtection="1">
      <alignment horizontal="center" vertical="center"/>
    </xf>
    <xf numFmtId="0" fontId="113" fillId="0" borderId="0" xfId="212" applyFont="1" applyProtection="1"/>
    <xf numFmtId="0" fontId="3" fillId="24" borderId="94" xfId="212" applyFont="1" applyFill="1" applyBorder="1" applyProtection="1"/>
    <xf numFmtId="0" fontId="112" fillId="29" borderId="56" xfId="212" quotePrefix="1" applyFont="1" applyFill="1" applyBorder="1" applyAlignment="1" applyProtection="1">
      <alignment horizontal="center"/>
      <protection locked="0"/>
    </xf>
    <xf numFmtId="0" fontId="112" fillId="29" borderId="57" xfId="212" quotePrefix="1" applyFont="1" applyFill="1" applyBorder="1" applyAlignment="1" applyProtection="1">
      <alignment horizontal="center"/>
      <protection locked="0"/>
    </xf>
    <xf numFmtId="0" fontId="112" fillId="29" borderId="91" xfId="212" applyFont="1" applyFill="1" applyBorder="1" applyAlignment="1" applyProtection="1">
      <alignment horizontal="center"/>
      <protection locked="0"/>
    </xf>
    <xf numFmtId="0" fontId="1" fillId="0" borderId="91" xfId="212" applyBorder="1" applyProtection="1"/>
    <xf numFmtId="0" fontId="1" fillId="0" borderId="56" xfId="212" applyBorder="1" applyProtection="1"/>
    <xf numFmtId="0" fontId="0" fillId="0" borderId="57" xfId="212" applyFont="1" applyBorder="1" applyProtection="1"/>
    <xf numFmtId="0" fontId="1" fillId="0" borderId="0" xfId="212" applyFill="1" applyBorder="1" applyProtection="1"/>
    <xf numFmtId="0" fontId="112" fillId="29" borderId="26" xfId="212" applyFont="1" applyFill="1" applyBorder="1" applyAlignment="1" applyProtection="1">
      <alignment horizontal="center"/>
      <protection locked="0"/>
    </xf>
    <xf numFmtId="0" fontId="114" fillId="0" borderId="0" xfId="212" applyFont="1" applyFill="1" applyProtection="1"/>
    <xf numFmtId="0" fontId="1" fillId="0" borderId="26" xfId="212" applyBorder="1" applyProtection="1"/>
    <xf numFmtId="0" fontId="1" fillId="0" borderId="43" xfId="212" applyBorder="1" applyProtection="1"/>
    <xf numFmtId="0" fontId="1" fillId="0" borderId="50" xfId="212" applyBorder="1" applyProtection="1"/>
    <xf numFmtId="0" fontId="109" fillId="0" borderId="36" xfId="212" applyFont="1" applyFill="1" applyBorder="1" applyProtection="1"/>
    <xf numFmtId="0" fontId="2" fillId="0" borderId="0" xfId="212" applyFont="1" applyBorder="1" applyProtection="1"/>
    <xf numFmtId="0" fontId="3" fillId="0" borderId="0" xfId="212" applyFont="1" applyBorder="1" applyProtection="1"/>
    <xf numFmtId="0" fontId="48" fillId="24" borderId="71" xfId="212" applyFont="1" applyFill="1" applyBorder="1" applyAlignment="1" applyProtection="1">
      <alignment horizontal="center" vertical="top" wrapText="1"/>
      <protection locked="0"/>
    </xf>
    <xf numFmtId="0" fontId="48" fillId="24" borderId="49" xfId="212" applyFont="1" applyFill="1" applyBorder="1" applyAlignment="1" applyProtection="1">
      <alignment horizontal="center" vertical="top" wrapText="1"/>
      <protection locked="0"/>
    </xf>
    <xf numFmtId="0" fontId="3" fillId="24" borderId="49" xfId="212" applyFont="1" applyFill="1" applyBorder="1" applyAlignment="1" applyProtection="1">
      <alignment horizontal="center" vertical="top" wrapText="1"/>
    </xf>
    <xf numFmtId="0" fontId="3" fillId="24" borderId="92" xfId="212" applyFont="1" applyFill="1" applyBorder="1" applyAlignment="1" applyProtection="1">
      <alignment horizontal="center" vertical="top" wrapText="1"/>
    </xf>
    <xf numFmtId="0" fontId="1" fillId="0" borderId="0" xfId="212" applyFont="1" applyBorder="1" applyAlignment="1" applyProtection="1">
      <alignment vertical="center" wrapText="1"/>
    </xf>
    <xf numFmtId="0" fontId="110" fillId="0" borderId="0" xfId="212" applyFont="1" applyBorder="1" applyAlignment="1" applyProtection="1">
      <alignment vertical="center"/>
    </xf>
    <xf numFmtId="0" fontId="3" fillId="24" borderId="43" xfId="212" applyFont="1" applyFill="1" applyBorder="1" applyAlignment="1" applyProtection="1">
      <alignment horizontal="center" vertical="center" wrapText="1"/>
    </xf>
    <xf numFmtId="0" fontId="3" fillId="24" borderId="48" xfId="212" applyFont="1" applyFill="1" applyBorder="1" applyAlignment="1" applyProtection="1">
      <alignment horizontal="center" vertical="center" wrapText="1"/>
    </xf>
    <xf numFmtId="0" fontId="3" fillId="24" borderId="50" xfId="212" applyFont="1" applyFill="1" applyBorder="1" applyAlignment="1" applyProtection="1">
      <alignment horizontal="center" vertical="center" wrapText="1"/>
    </xf>
    <xf numFmtId="0" fontId="101" fillId="0" borderId="26" xfId="212" applyFont="1" applyBorder="1" applyAlignment="1" applyProtection="1">
      <alignment vertical="center"/>
    </xf>
    <xf numFmtId="0" fontId="101" fillId="0" borderId="82" xfId="212" applyFont="1" applyBorder="1" applyAlignment="1" applyProtection="1">
      <alignment vertical="center"/>
    </xf>
    <xf numFmtId="0" fontId="112" fillId="29" borderId="51" xfId="212" applyFont="1" applyFill="1" applyBorder="1" applyAlignment="1" applyProtection="1">
      <alignment horizontal="center" vertical="center"/>
      <protection locked="0"/>
    </xf>
    <xf numFmtId="0" fontId="112" fillId="29" borderId="34" xfId="212" applyFont="1" applyFill="1" applyBorder="1" applyAlignment="1" applyProtection="1">
      <alignment horizontal="center" vertical="center"/>
      <protection locked="0"/>
    </xf>
    <xf numFmtId="0" fontId="112" fillId="29" borderId="52" xfId="212" applyFont="1" applyFill="1" applyBorder="1" applyAlignment="1" applyProtection="1">
      <alignment horizontal="center" vertical="center"/>
      <protection locked="0"/>
    </xf>
    <xf numFmtId="0" fontId="112" fillId="29" borderId="51" xfId="212" applyFont="1" applyFill="1" applyBorder="1" applyAlignment="1" applyProtection="1">
      <alignment horizontal="center" vertical="center" wrapText="1"/>
      <protection locked="0"/>
    </xf>
    <xf numFmtId="0" fontId="112" fillId="29" borderId="34" xfId="212" applyFont="1" applyFill="1" applyBorder="1" applyAlignment="1" applyProtection="1">
      <alignment horizontal="center" vertical="center" wrapText="1"/>
      <protection locked="0"/>
    </xf>
    <xf numFmtId="0" fontId="112" fillId="29" borderId="52" xfId="212" applyFont="1" applyFill="1" applyBorder="1" applyAlignment="1" applyProtection="1">
      <alignment horizontal="center" vertical="center" wrapText="1"/>
      <protection locked="0"/>
    </xf>
    <xf numFmtId="0" fontId="112" fillId="29" borderId="54" xfId="212" applyFont="1" applyFill="1" applyBorder="1" applyAlignment="1" applyProtection="1">
      <alignment horizontal="center" vertical="center"/>
      <protection locked="0"/>
    </xf>
    <xf numFmtId="0" fontId="112" fillId="29" borderId="10" xfId="212" applyFont="1" applyFill="1" applyBorder="1" applyAlignment="1" applyProtection="1">
      <alignment horizontal="center" vertical="center"/>
      <protection locked="0"/>
    </xf>
    <xf numFmtId="0" fontId="112" fillId="29" borderId="55" xfId="212" applyFont="1" applyFill="1" applyBorder="1" applyAlignment="1" applyProtection="1">
      <alignment horizontal="center" vertical="center"/>
      <protection locked="0"/>
    </xf>
    <xf numFmtId="0" fontId="112" fillId="29" borderId="54" xfId="212" applyFont="1" applyFill="1" applyBorder="1" applyAlignment="1" applyProtection="1">
      <alignment horizontal="center" vertical="center" wrapText="1"/>
      <protection locked="0"/>
    </xf>
    <xf numFmtId="0" fontId="112" fillId="29" borderId="10" xfId="212" applyFont="1" applyFill="1" applyBorder="1" applyAlignment="1" applyProtection="1">
      <alignment horizontal="center" vertical="center" wrapText="1"/>
      <protection locked="0"/>
    </xf>
    <xf numFmtId="0" fontId="112" fillId="29" borderId="55" xfId="212" applyFont="1" applyFill="1" applyBorder="1" applyAlignment="1" applyProtection="1">
      <alignment horizontal="center" vertical="center" wrapText="1"/>
      <protection locked="0"/>
    </xf>
    <xf numFmtId="0" fontId="3" fillId="24" borderId="37" xfId="212" applyFont="1" applyFill="1" applyBorder="1" applyProtection="1"/>
    <xf numFmtId="0" fontId="112" fillId="29" borderId="56" xfId="212" applyFont="1" applyFill="1" applyBorder="1" applyAlignment="1" applyProtection="1">
      <alignment horizontal="center" vertical="center"/>
      <protection locked="0"/>
    </xf>
    <xf numFmtId="0" fontId="112" fillId="29" borderId="41" xfId="212" applyFont="1" applyFill="1" applyBorder="1" applyAlignment="1" applyProtection="1">
      <alignment horizontal="center" vertical="center"/>
      <protection locked="0"/>
    </xf>
    <xf numFmtId="0" fontId="112" fillId="29" borderId="57" xfId="212" applyFont="1" applyFill="1" applyBorder="1" applyAlignment="1" applyProtection="1">
      <alignment horizontal="center" vertical="center"/>
      <protection locked="0"/>
    </xf>
    <xf numFmtId="0" fontId="112" fillId="29" borderId="56" xfId="212" applyFont="1" applyFill="1" applyBorder="1" applyAlignment="1" applyProtection="1">
      <alignment horizontal="center" vertical="center" wrapText="1"/>
      <protection locked="0"/>
    </xf>
    <xf numFmtId="0" fontId="112" fillId="29" borderId="41" xfId="212" applyFont="1" applyFill="1" applyBorder="1" applyAlignment="1" applyProtection="1">
      <alignment horizontal="center" vertical="center" wrapText="1"/>
      <protection locked="0"/>
    </xf>
    <xf numFmtId="0" fontId="112" fillId="29" borderId="57" xfId="212" applyFont="1" applyFill="1" applyBorder="1" applyAlignment="1" applyProtection="1">
      <alignment horizontal="center" vertical="center" wrapText="1"/>
      <protection locked="0"/>
    </xf>
    <xf numFmtId="0" fontId="1" fillId="0" borderId="0" xfId="212" applyBorder="1" applyAlignment="1" applyProtection="1">
      <alignment vertical="center"/>
    </xf>
    <xf numFmtId="0" fontId="3" fillId="24" borderId="30" xfId="212" applyFont="1" applyFill="1" applyBorder="1" applyAlignment="1" applyProtection="1">
      <alignment horizontal="left" vertical="center" wrapText="1"/>
    </xf>
    <xf numFmtId="0" fontId="3" fillId="24" borderId="70" xfId="212" applyFont="1" applyFill="1" applyBorder="1" applyAlignment="1" applyProtection="1">
      <alignment vertical="center"/>
    </xf>
    <xf numFmtId="0" fontId="3" fillId="24" borderId="70" xfId="212" applyFont="1" applyFill="1" applyBorder="1" applyAlignment="1" applyProtection="1">
      <alignment horizontal="left" vertical="center"/>
    </xf>
    <xf numFmtId="0" fontId="3" fillId="24" borderId="37" xfId="212" applyFont="1" applyFill="1" applyBorder="1" applyAlignment="1" applyProtection="1">
      <alignment vertical="center"/>
    </xf>
    <xf numFmtId="0" fontId="3" fillId="24" borderId="37" xfId="212" applyFont="1" applyFill="1" applyBorder="1" applyAlignment="1" applyProtection="1">
      <alignment horizontal="left" vertical="center"/>
    </xf>
    <xf numFmtId="0" fontId="101" fillId="0" borderId="0" xfId="212" applyFont="1" applyBorder="1" applyProtection="1"/>
    <xf numFmtId="0" fontId="48" fillId="0" borderId="73" xfId="212" applyFont="1" applyBorder="1" applyProtection="1"/>
    <xf numFmtId="0" fontId="1" fillId="0" borderId="46" xfId="212" applyBorder="1" applyProtection="1"/>
    <xf numFmtId="0" fontId="1" fillId="0" borderId="45" xfId="212" applyBorder="1" applyProtection="1"/>
    <xf numFmtId="0" fontId="1" fillId="0" borderId="66" xfId="212" quotePrefix="1" applyBorder="1" applyProtection="1"/>
    <xf numFmtId="0" fontId="1" fillId="0" borderId="66" xfId="212" applyBorder="1" applyProtection="1"/>
    <xf numFmtId="0" fontId="37" fillId="0" borderId="90" xfId="212" applyFont="1" applyBorder="1" applyProtection="1"/>
    <xf numFmtId="0" fontId="37" fillId="0" borderId="0" xfId="212" applyFont="1" applyProtection="1"/>
    <xf numFmtId="0" fontId="2" fillId="0" borderId="0" xfId="212" applyFont="1" applyProtection="1"/>
    <xf numFmtId="0" fontId="1" fillId="0" borderId="90" xfId="212" applyBorder="1" applyProtection="1"/>
    <xf numFmtId="0" fontId="37" fillId="0" borderId="61" xfId="212" applyFont="1" applyBorder="1" applyProtection="1"/>
    <xf numFmtId="0" fontId="1" fillId="0" borderId="0" xfId="212" applyBorder="1" applyAlignment="1" applyProtection="1"/>
    <xf numFmtId="0" fontId="37" fillId="0" borderId="0" xfId="212" applyFont="1" applyBorder="1" applyProtection="1"/>
    <xf numFmtId="0" fontId="1" fillId="0" borderId="61" xfId="212" applyBorder="1" applyProtection="1"/>
    <xf numFmtId="0" fontId="1" fillId="35" borderId="66" xfId="114" applyFont="1" applyFill="1" applyBorder="1"/>
    <xf numFmtId="0" fontId="1" fillId="0" borderId="0" xfId="212" quotePrefix="1" applyProtection="1"/>
    <xf numFmtId="0" fontId="0" fillId="0" borderId="90" xfId="212" applyFont="1" applyBorder="1" applyProtection="1"/>
    <xf numFmtId="0" fontId="1" fillId="0" borderId="90" xfId="212" applyFont="1" applyBorder="1" applyProtection="1"/>
    <xf numFmtId="0" fontId="1" fillId="0" borderId="61" xfId="212" applyFont="1" applyBorder="1" applyProtection="1"/>
    <xf numFmtId="0" fontId="0" fillId="0" borderId="61" xfId="212" applyFont="1" applyBorder="1" applyProtection="1"/>
    <xf numFmtId="0" fontId="118" fillId="0" borderId="0" xfId="212" applyFont="1" applyProtection="1"/>
    <xf numFmtId="0" fontId="119" fillId="0" borderId="0" xfId="2" applyFont="1" applyProtection="1"/>
    <xf numFmtId="0" fontId="119" fillId="0" borderId="0" xfId="2" applyFont="1"/>
    <xf numFmtId="0" fontId="120" fillId="0" borderId="0" xfId="2" applyFont="1" applyAlignment="1">
      <alignment vertical="center"/>
    </xf>
    <xf numFmtId="0" fontId="120" fillId="0" borderId="0" xfId="2" applyFont="1" applyAlignment="1" applyProtection="1">
      <alignment vertical="center"/>
    </xf>
    <xf numFmtId="0" fontId="83" fillId="0" borderId="0" xfId="2" applyFont="1" applyProtection="1"/>
    <xf numFmtId="0" fontId="119" fillId="0" borderId="71" xfId="2" applyFont="1" applyBorder="1" applyProtection="1"/>
    <xf numFmtId="0" fontId="119" fillId="0" borderId="28" xfId="2" applyFont="1" applyBorder="1" applyProtection="1"/>
    <xf numFmtId="0" fontId="84" fillId="0" borderId="28" xfId="2" applyFont="1" applyFill="1" applyBorder="1" applyAlignment="1" applyProtection="1">
      <alignment horizontal="center"/>
    </xf>
    <xf numFmtId="0" fontId="119" fillId="0" borderId="29" xfId="2" applyFont="1" applyBorder="1" applyProtection="1"/>
    <xf numFmtId="0" fontId="83" fillId="0" borderId="0" xfId="2" applyFont="1" applyBorder="1" applyProtection="1"/>
    <xf numFmtId="0" fontId="119" fillId="0" borderId="0" xfId="2" applyFont="1" applyBorder="1" applyProtection="1"/>
    <xf numFmtId="0" fontId="103" fillId="0" borderId="0" xfId="2" applyFont="1" applyFill="1" applyBorder="1" applyAlignment="1" applyProtection="1">
      <alignment vertical="center"/>
    </xf>
    <xf numFmtId="0" fontId="121" fillId="0" borderId="0" xfId="2" applyFont="1" applyFill="1" applyBorder="1" applyAlignment="1" applyProtection="1">
      <alignment vertical="center"/>
    </xf>
    <xf numFmtId="0" fontId="84" fillId="0" borderId="0" xfId="2" applyFont="1" applyFill="1" applyBorder="1" applyAlignment="1" applyProtection="1">
      <alignment horizontal="center"/>
    </xf>
    <xf numFmtId="0" fontId="119" fillId="0" borderId="94" xfId="2" applyFont="1" applyBorder="1"/>
    <xf numFmtId="0" fontId="119" fillId="0" borderId="88" xfId="2" applyFont="1" applyBorder="1"/>
    <xf numFmtId="0" fontId="103" fillId="0" borderId="63" xfId="2" applyFont="1" applyFill="1" applyBorder="1" applyAlignment="1" applyProtection="1">
      <alignment vertical="center"/>
    </xf>
    <xf numFmtId="0" fontId="103" fillId="0" borderId="91" xfId="2" applyFont="1" applyFill="1" applyBorder="1" applyAlignment="1" applyProtection="1">
      <alignment vertical="center"/>
    </xf>
    <xf numFmtId="0" fontId="103" fillId="24" borderId="10" xfId="2" applyFont="1" applyFill="1" applyBorder="1" applyAlignment="1" applyProtection="1">
      <alignment vertical="center"/>
    </xf>
    <xf numFmtId="0" fontId="119" fillId="0" borderId="0" xfId="2" applyFont="1" applyBorder="1"/>
    <xf numFmtId="0" fontId="103" fillId="0" borderId="0" xfId="2" applyFont="1" applyFill="1" applyBorder="1" applyAlignment="1" applyProtection="1"/>
    <xf numFmtId="0" fontId="103" fillId="0" borderId="0" xfId="2" applyFont="1" applyFill="1" applyBorder="1" applyAlignment="1" applyProtection="1">
      <alignment horizontal="center"/>
    </xf>
    <xf numFmtId="0" fontId="103" fillId="0" borderId="36" xfId="2" applyFont="1" applyBorder="1" applyProtection="1"/>
    <xf numFmtId="0" fontId="119" fillId="0" borderId="10" xfId="2" applyFont="1" applyBorder="1"/>
    <xf numFmtId="0" fontId="103" fillId="0" borderId="10" xfId="2" applyFont="1" applyFill="1" applyBorder="1" applyAlignment="1" applyProtection="1">
      <alignment vertical="center"/>
    </xf>
    <xf numFmtId="0" fontId="119" fillId="0" borderId="46" xfId="2" applyFont="1" applyBorder="1"/>
    <xf numFmtId="0" fontId="119" fillId="0" borderId="27" xfId="2" applyFont="1" applyBorder="1"/>
    <xf numFmtId="0" fontId="119" fillId="0" borderId="73" xfId="2" applyFont="1" applyBorder="1" applyProtection="1"/>
    <xf numFmtId="0" fontId="119" fillId="0" borderId="46" xfId="2" applyFont="1" applyBorder="1" applyProtection="1"/>
    <xf numFmtId="0" fontId="84" fillId="0" borderId="46" xfId="2" applyFont="1" applyFill="1" applyBorder="1" applyAlignment="1" applyProtection="1">
      <alignment horizontal="center"/>
    </xf>
    <xf numFmtId="0" fontId="119" fillId="0" borderId="45" xfId="2" applyFont="1" applyBorder="1" applyProtection="1"/>
    <xf numFmtId="0" fontId="119" fillId="0" borderId="0" xfId="2" applyFont="1" applyFill="1" applyBorder="1" applyProtection="1"/>
    <xf numFmtId="0" fontId="123" fillId="0" borderId="27" xfId="2" applyFont="1" applyBorder="1" applyAlignment="1" applyProtection="1">
      <alignment vertical="center"/>
      <protection locked="0"/>
    </xf>
    <xf numFmtId="0" fontId="122" fillId="0" borderId="0" xfId="2" applyFont="1" applyBorder="1" applyAlignment="1" applyProtection="1">
      <alignment vertical="center"/>
      <protection locked="0"/>
    </xf>
    <xf numFmtId="0" fontId="119" fillId="0" borderId="87" xfId="2" applyFont="1" applyBorder="1" applyAlignment="1" applyProtection="1">
      <alignment vertical="center"/>
      <protection locked="0"/>
    </xf>
    <xf numFmtId="0" fontId="119" fillId="0" borderId="0" xfId="2" applyFont="1" applyBorder="1" applyAlignment="1" applyProtection="1">
      <alignment vertical="center"/>
    </xf>
    <xf numFmtId="0" fontId="119" fillId="0" borderId="36" xfId="2" applyFont="1" applyBorder="1" applyAlignment="1" applyProtection="1">
      <alignment vertical="center"/>
    </xf>
    <xf numFmtId="0" fontId="119" fillId="0" borderId="71" xfId="2" applyFont="1" applyBorder="1" applyAlignment="1" applyProtection="1">
      <alignment vertical="center"/>
    </xf>
    <xf numFmtId="0" fontId="119" fillId="0" borderId="28" xfId="2" applyFont="1" applyBorder="1" applyAlignment="1" applyProtection="1">
      <alignment vertical="center"/>
    </xf>
    <xf numFmtId="0" fontId="123" fillId="0" borderId="85" xfId="2" applyFont="1" applyBorder="1" applyAlignment="1" applyProtection="1">
      <alignment vertical="center"/>
      <protection locked="0"/>
    </xf>
    <xf numFmtId="0" fontId="123" fillId="0" borderId="28" xfId="2" applyFont="1" applyBorder="1" applyAlignment="1" applyProtection="1">
      <alignment vertical="center"/>
      <protection locked="0"/>
    </xf>
    <xf numFmtId="0" fontId="119" fillId="0" borderId="29" xfId="2" applyFont="1" applyBorder="1" applyAlignment="1" applyProtection="1">
      <alignment vertical="center"/>
      <protection locked="0"/>
    </xf>
    <xf numFmtId="0" fontId="119" fillId="0" borderId="0" xfId="2" applyFont="1" applyAlignment="1" applyProtection="1">
      <alignment vertical="center"/>
    </xf>
    <xf numFmtId="0" fontId="119" fillId="0" borderId="0" xfId="2" applyFont="1" applyAlignment="1" applyProtection="1">
      <alignment vertical="center"/>
      <protection locked="0"/>
    </xf>
    <xf numFmtId="0" fontId="119" fillId="0" borderId="0" xfId="2" applyFont="1" applyFill="1" applyBorder="1" applyAlignment="1" applyProtection="1">
      <alignment horizontal="right" vertical="center"/>
      <protection locked="0"/>
    </xf>
    <xf numFmtId="3" fontId="119" fillId="0" borderId="0" xfId="2" applyNumberFormat="1" applyFont="1" applyFill="1" applyBorder="1" applyAlignment="1" applyProtection="1">
      <alignment horizontal="center" vertical="center"/>
      <protection locked="0"/>
    </xf>
    <xf numFmtId="0" fontId="119" fillId="0" borderId="0" xfId="2" applyFont="1" applyFill="1" applyBorder="1" applyAlignment="1" applyProtection="1">
      <alignment horizontal="center" vertical="center"/>
      <protection locked="0"/>
    </xf>
    <xf numFmtId="0" fontId="119" fillId="0" borderId="0" xfId="2" applyFont="1" applyAlignment="1">
      <alignment vertical="center"/>
    </xf>
    <xf numFmtId="0" fontId="119" fillId="0" borderId="27" xfId="2" applyFont="1" applyBorder="1" applyAlignment="1" applyProtection="1">
      <alignment vertical="center"/>
    </xf>
    <xf numFmtId="0" fontId="119" fillId="0" borderId="87" xfId="2" applyFont="1" applyBorder="1" applyAlignment="1" applyProtection="1">
      <alignment vertical="center"/>
    </xf>
    <xf numFmtId="0" fontId="119" fillId="0" borderId="0" xfId="2" applyFont="1" applyBorder="1" applyAlignment="1" applyProtection="1">
      <alignment horizontal="center" vertical="center"/>
    </xf>
    <xf numFmtId="0" fontId="119" fillId="0" borderId="36" xfId="2" applyFont="1" applyBorder="1" applyAlignment="1" applyProtection="1">
      <alignment horizontal="center" vertical="center"/>
    </xf>
    <xf numFmtId="0" fontId="119" fillId="0" borderId="86" xfId="2" applyFont="1" applyBorder="1" applyAlignment="1" applyProtection="1">
      <alignment vertical="center"/>
    </xf>
    <xf numFmtId="0" fontId="4" fillId="37" borderId="10" xfId="2" applyFont="1" applyFill="1" applyBorder="1" applyAlignment="1" applyProtection="1">
      <alignment horizontal="right" vertical="center"/>
      <protection locked="0"/>
    </xf>
    <xf numFmtId="0" fontId="4" fillId="25" borderId="10" xfId="2" applyFont="1" applyFill="1" applyBorder="1" applyAlignment="1" applyProtection="1">
      <alignment horizontal="center"/>
    </xf>
    <xf numFmtId="0" fontId="4" fillId="37" borderId="55" xfId="2" applyFont="1" applyFill="1" applyBorder="1" applyAlignment="1" applyProtection="1">
      <alignment vertical="center"/>
      <protection locked="0"/>
    </xf>
    <xf numFmtId="0" fontId="85" fillId="0" borderId="0" xfId="2" applyFont="1" applyAlignment="1" applyProtection="1">
      <alignment horizontal="right" vertical="center"/>
    </xf>
    <xf numFmtId="0" fontId="30" fillId="0" borderId="0" xfId="2" applyFont="1" applyAlignment="1" applyProtection="1">
      <alignment vertical="center"/>
      <protection locked="0"/>
    </xf>
    <xf numFmtId="0" fontId="124" fillId="0" borderId="0" xfId="2" applyFont="1" applyAlignment="1" applyProtection="1">
      <alignment vertical="center"/>
    </xf>
    <xf numFmtId="0" fontId="4" fillId="37" borderId="10" xfId="2" applyFont="1" applyFill="1" applyBorder="1" applyProtection="1"/>
    <xf numFmtId="0" fontId="119" fillId="0" borderId="8" xfId="2" applyFont="1" applyBorder="1" applyAlignment="1" applyProtection="1">
      <alignment horizontal="center"/>
    </xf>
    <xf numFmtId="0" fontId="4" fillId="37" borderId="55" xfId="2" applyFont="1" applyFill="1" applyBorder="1" applyProtection="1"/>
    <xf numFmtId="0" fontId="30" fillId="0" borderId="0" xfId="2" applyFont="1" applyBorder="1" applyAlignment="1" applyProtection="1">
      <alignment vertical="center"/>
      <protection locked="0"/>
    </xf>
    <xf numFmtId="0" fontId="119" fillId="0" borderId="0" xfId="2" applyFont="1" applyBorder="1" applyAlignment="1" applyProtection="1">
      <alignment vertical="center"/>
      <protection locked="0"/>
    </xf>
    <xf numFmtId="0" fontId="119" fillId="0" borderId="0" xfId="2" applyFont="1" applyFill="1" applyBorder="1" applyAlignment="1" applyProtection="1">
      <alignment vertical="center"/>
      <protection locked="0"/>
    </xf>
    <xf numFmtId="0" fontId="125" fillId="0" borderId="27" xfId="2" applyFont="1" applyBorder="1" applyAlignment="1" applyProtection="1">
      <alignment vertical="center"/>
    </xf>
    <xf numFmtId="0" fontId="125" fillId="0" borderId="0" xfId="2" applyFont="1" applyBorder="1" applyAlignment="1" applyProtection="1">
      <alignment vertical="center"/>
    </xf>
    <xf numFmtId="0" fontId="125" fillId="0" borderId="87" xfId="2" applyFont="1" applyBorder="1" applyAlignment="1" applyProtection="1">
      <alignment vertical="center"/>
    </xf>
    <xf numFmtId="0" fontId="80" fillId="0" borderId="0" xfId="2" applyFont="1" applyBorder="1" applyAlignment="1" applyProtection="1">
      <alignment horizontal="center"/>
      <protection locked="0"/>
    </xf>
    <xf numFmtId="0" fontId="125" fillId="0" borderId="86" xfId="2" applyFont="1" applyBorder="1" applyAlignment="1" applyProtection="1">
      <alignment vertical="center"/>
    </xf>
    <xf numFmtId="0" fontId="125" fillId="0" borderId="36" xfId="2" applyFont="1" applyBorder="1" applyAlignment="1" applyProtection="1">
      <alignment vertical="center"/>
    </xf>
    <xf numFmtId="1" fontId="119" fillId="0" borderId="0" xfId="2" applyNumberFormat="1" applyFont="1" applyFill="1" applyBorder="1" applyAlignment="1" applyProtection="1">
      <alignment horizontal="center" vertical="center"/>
      <protection locked="0"/>
    </xf>
    <xf numFmtId="0" fontId="83" fillId="0" borderId="0" xfId="2" applyFont="1" applyBorder="1" applyAlignment="1" applyProtection="1">
      <alignment vertical="center"/>
    </xf>
    <xf numFmtId="0" fontId="125" fillId="0" borderId="27" xfId="2" applyFont="1" applyFill="1" applyBorder="1" applyAlignment="1" applyProtection="1">
      <alignment vertical="center"/>
    </xf>
    <xf numFmtId="0" fontId="125" fillId="0" borderId="0" xfId="2" applyFont="1" applyFill="1" applyBorder="1" applyAlignment="1" applyProtection="1">
      <alignment vertical="center"/>
    </xf>
    <xf numFmtId="0" fontId="83" fillId="0" borderId="0" xfId="2" applyFont="1" applyAlignment="1" applyProtection="1">
      <alignment vertical="center"/>
    </xf>
    <xf numFmtId="0" fontId="119" fillId="0" borderId="0" xfId="2" applyFont="1" applyBorder="1" applyAlignment="1">
      <alignment vertical="center"/>
    </xf>
    <xf numFmtId="0" fontId="19" fillId="0" borderId="0" xfId="2" applyFont="1" applyFill="1" applyBorder="1" applyAlignment="1" applyProtection="1">
      <alignment vertical="center"/>
      <protection locked="0"/>
    </xf>
    <xf numFmtId="0" fontId="119" fillId="0" borderId="27" xfId="2" applyFont="1" applyBorder="1" applyProtection="1"/>
    <xf numFmtId="0" fontId="127" fillId="0" borderId="0" xfId="2" applyFont="1" applyFill="1" applyBorder="1" applyAlignment="1" applyProtection="1">
      <alignment horizontal="center"/>
    </xf>
    <xf numFmtId="0" fontId="119" fillId="0" borderId="36" xfId="2" applyFont="1" applyBorder="1" applyProtection="1"/>
    <xf numFmtId="0" fontId="19" fillId="0" borderId="36" xfId="2" applyFont="1" applyFill="1" applyBorder="1" applyProtection="1"/>
    <xf numFmtId="0" fontId="128" fillId="0" borderId="0" xfId="2" applyFont="1" applyBorder="1" applyProtection="1"/>
    <xf numFmtId="0" fontId="119" fillId="0" borderId="0" xfId="2" applyFont="1" applyBorder="1" applyProtection="1">
      <protection locked="0"/>
    </xf>
    <xf numFmtId="0" fontId="119" fillId="0" borderId="0" xfId="2" applyFont="1" applyFill="1" applyBorder="1" applyAlignment="1" applyProtection="1">
      <alignment horizontal="center"/>
      <protection locked="0"/>
    </xf>
    <xf numFmtId="0" fontId="119" fillId="0" borderId="0" xfId="2" applyFont="1" applyFill="1" applyBorder="1" applyProtection="1">
      <protection locked="0"/>
    </xf>
    <xf numFmtId="0" fontId="119" fillId="0" borderId="0" xfId="2" applyFont="1" applyProtection="1">
      <protection locked="0"/>
    </xf>
    <xf numFmtId="0" fontId="4" fillId="25" borderId="55" xfId="2" applyFont="1" applyFill="1" applyBorder="1" applyAlignment="1" applyProtection="1">
      <alignment horizontal="center"/>
    </xf>
    <xf numFmtId="0" fontId="119" fillId="32" borderId="0" xfId="2" applyFont="1" applyFill="1" applyBorder="1" applyProtection="1"/>
    <xf numFmtId="3" fontId="119" fillId="0" borderId="0" xfId="2" applyNumberFormat="1" applyFont="1" applyFill="1" applyBorder="1" applyAlignment="1" applyProtection="1">
      <alignment horizontal="center"/>
      <protection locked="0"/>
    </xf>
    <xf numFmtId="9" fontId="119" fillId="0" borderId="0" xfId="2" applyNumberFormat="1" applyFont="1" applyFill="1" applyBorder="1" applyAlignment="1" applyProtection="1">
      <alignment horizontal="center"/>
      <protection locked="0"/>
    </xf>
    <xf numFmtId="0" fontId="119" fillId="0" borderId="27" xfId="2" applyFont="1" applyBorder="1" applyAlignment="1" applyProtection="1"/>
    <xf numFmtId="0" fontId="119" fillId="0" borderId="0" xfId="2" applyFont="1" applyBorder="1" applyAlignment="1" applyProtection="1"/>
    <xf numFmtId="0" fontId="119" fillId="0" borderId="36" xfId="2" applyFont="1" applyBorder="1" applyAlignment="1" applyProtection="1">
      <alignment horizontal="center"/>
    </xf>
    <xf numFmtId="0" fontId="119" fillId="0" borderId="0" xfId="2" applyFont="1" applyFill="1" applyBorder="1" applyAlignment="1" applyProtection="1">
      <alignment horizontal="left"/>
    </xf>
    <xf numFmtId="0" fontId="119" fillId="0" borderId="0" xfId="2" applyFont="1" applyFill="1" applyBorder="1"/>
    <xf numFmtId="0" fontId="119" fillId="0" borderId="0" xfId="2" applyFont="1" applyFill="1" applyBorder="1" applyAlignment="1" applyProtection="1">
      <alignment horizontal="left"/>
      <protection locked="0"/>
    </xf>
    <xf numFmtId="0" fontId="129" fillId="0" borderId="0" xfId="2" applyFont="1" applyFill="1" applyBorder="1" applyAlignment="1" applyProtection="1">
      <alignment horizontal="center"/>
      <protection locked="0"/>
    </xf>
    <xf numFmtId="0" fontId="130" fillId="0" borderId="0" xfId="2" applyFont="1" applyBorder="1" applyProtection="1"/>
    <xf numFmtId="0" fontId="103" fillId="0" borderId="0" xfId="2" applyFont="1" applyBorder="1" applyProtection="1"/>
    <xf numFmtId="0" fontId="132" fillId="0" borderId="0" xfId="2" applyFont="1" applyBorder="1" applyProtection="1"/>
    <xf numFmtId="10" fontId="119" fillId="0" borderId="0" xfId="2" applyNumberFormat="1" applyFont="1" applyFill="1" applyBorder="1" applyAlignment="1" applyProtection="1">
      <alignment horizontal="center"/>
      <protection locked="0"/>
    </xf>
    <xf numFmtId="0" fontId="133" fillId="0" borderId="0" xfId="2" applyFont="1" applyBorder="1" applyProtection="1"/>
    <xf numFmtId="0" fontId="119" fillId="0" borderId="0" xfId="2" applyFont="1" applyBorder="1" applyAlignment="1" applyProtection="1">
      <protection locked="0"/>
    </xf>
    <xf numFmtId="0" fontId="85" fillId="0" borderId="0" xfId="2" applyFont="1" applyAlignment="1" applyProtection="1">
      <alignment vertical="center"/>
    </xf>
    <xf numFmtId="0" fontId="85" fillId="0" borderId="10" xfId="2" applyFont="1" applyBorder="1" applyAlignment="1" applyProtection="1">
      <alignment horizontal="center" vertical="center"/>
      <protection locked="0"/>
    </xf>
    <xf numFmtId="0" fontId="119" fillId="32" borderId="10" xfId="2" applyFont="1" applyFill="1" applyBorder="1" applyAlignment="1" applyProtection="1">
      <alignment horizontal="center" vertical="center"/>
    </xf>
    <xf numFmtId="0" fontId="85" fillId="0" borderId="0" xfId="2" applyFont="1" applyProtection="1"/>
    <xf numFmtId="0" fontId="85" fillId="0" borderId="0" xfId="2" applyFont="1"/>
    <xf numFmtId="0" fontId="119" fillId="32" borderId="10" xfId="2" applyFont="1" applyFill="1" applyBorder="1" applyAlignment="1">
      <alignment horizontal="center" vertical="center"/>
    </xf>
    <xf numFmtId="0" fontId="4" fillId="25" borderId="10" xfId="2" applyNumberFormat="1" applyFont="1" applyFill="1" applyBorder="1" applyAlignment="1" applyProtection="1">
      <alignment horizontal="center"/>
    </xf>
    <xf numFmtId="0" fontId="4" fillId="25" borderId="55" xfId="2" applyNumberFormat="1" applyFont="1" applyFill="1" applyBorder="1" applyAlignment="1" applyProtection="1">
      <alignment horizontal="center"/>
    </xf>
    <xf numFmtId="10" fontId="119" fillId="32" borderId="10" xfId="2" applyNumberFormat="1" applyFont="1" applyFill="1" applyBorder="1" applyAlignment="1">
      <alignment horizontal="center" vertical="center"/>
    </xf>
    <xf numFmtId="10" fontId="119" fillId="35" borderId="10" xfId="2" applyNumberFormat="1" applyFont="1" applyFill="1" applyBorder="1" applyAlignment="1">
      <alignment horizontal="center" vertical="center"/>
    </xf>
    <xf numFmtId="0" fontId="119" fillId="0" borderId="86" xfId="2" applyFont="1" applyBorder="1" applyProtection="1"/>
    <xf numFmtId="0" fontId="119" fillId="0" borderId="10" xfId="2" applyFont="1" applyBorder="1" applyAlignment="1">
      <alignment horizontal="center"/>
    </xf>
    <xf numFmtId="0" fontId="119" fillId="0" borderId="0" xfId="2" quotePrefix="1" applyFont="1" applyProtection="1"/>
    <xf numFmtId="0" fontId="123" fillId="0" borderId="94" xfId="2" applyFont="1" applyBorder="1" applyAlignment="1" applyProtection="1">
      <alignment vertical="center"/>
      <protection locked="0"/>
    </xf>
    <xf numFmtId="0" fontId="122" fillId="0" borderId="88" xfId="2" applyFont="1" applyBorder="1" applyProtection="1">
      <protection locked="0"/>
    </xf>
    <xf numFmtId="0" fontId="119" fillId="0" borderId="58" xfId="2" applyFont="1" applyBorder="1" applyProtection="1">
      <protection locked="0"/>
    </xf>
    <xf numFmtId="0" fontId="123" fillId="0" borderId="59" xfId="2" applyFont="1" applyBorder="1" applyAlignment="1" applyProtection="1">
      <alignment vertical="center"/>
      <protection locked="0"/>
    </xf>
    <xf numFmtId="0" fontId="123" fillId="0" borderId="88" xfId="2" applyFont="1" applyBorder="1" applyAlignment="1" applyProtection="1">
      <alignment vertical="center"/>
      <protection locked="0"/>
    </xf>
    <xf numFmtId="0" fontId="119" fillId="0" borderId="89" xfId="2" applyFont="1" applyBorder="1" applyProtection="1">
      <protection locked="0"/>
    </xf>
    <xf numFmtId="0" fontId="119" fillId="0" borderId="10" xfId="2" applyFont="1" applyBorder="1" applyAlignment="1" applyProtection="1">
      <alignment horizontal="left" indent="1"/>
    </xf>
    <xf numFmtId="0" fontId="4" fillId="37" borderId="10" xfId="2" applyFont="1" applyFill="1" applyBorder="1" applyAlignment="1" applyProtection="1">
      <alignment horizontal="right"/>
    </xf>
    <xf numFmtId="0" fontId="119" fillId="0" borderId="87" xfId="2" applyFont="1" applyBorder="1" applyProtection="1"/>
    <xf numFmtId="0" fontId="4" fillId="37" borderId="55" xfId="2" applyFont="1" applyFill="1" applyBorder="1" applyAlignment="1" applyProtection="1">
      <alignment horizontal="left"/>
    </xf>
    <xf numFmtId="0" fontId="125" fillId="0" borderId="27" xfId="2" applyFont="1" applyBorder="1" applyProtection="1"/>
    <xf numFmtId="0" fontId="125" fillId="0" borderId="0" xfId="2" applyFont="1" applyBorder="1" applyProtection="1"/>
    <xf numFmtId="0" fontId="125" fillId="0" borderId="86" xfId="2" applyFont="1" applyBorder="1" applyProtection="1"/>
    <xf numFmtId="0" fontId="123" fillId="0" borderId="73" xfId="2" applyFont="1" applyBorder="1" applyAlignment="1" applyProtection="1">
      <alignment vertical="center"/>
      <protection locked="0"/>
    </xf>
    <xf numFmtId="0" fontId="125" fillId="0" borderId="46" xfId="2" applyFont="1" applyFill="1" applyBorder="1" applyProtection="1"/>
    <xf numFmtId="0" fontId="119" fillId="0" borderId="83" xfId="2" applyFont="1" applyBorder="1" applyProtection="1"/>
    <xf numFmtId="0" fontId="123" fillId="0" borderId="76" xfId="2" applyFont="1" applyBorder="1" applyAlignment="1" applyProtection="1">
      <alignment vertical="center"/>
      <protection locked="0"/>
    </xf>
    <xf numFmtId="0" fontId="122" fillId="0" borderId="27" xfId="2" applyFont="1" applyBorder="1" applyAlignment="1" applyProtection="1">
      <alignment horizontal="left"/>
    </xf>
    <xf numFmtId="0" fontId="122" fillId="0" borderId="27" xfId="2" applyFont="1" applyBorder="1" applyProtection="1"/>
    <xf numFmtId="0" fontId="119" fillId="0" borderId="0" xfId="2" applyFont="1" applyBorder="1" applyAlignment="1" applyProtection="1">
      <alignment horizontal="right"/>
      <protection locked="0"/>
    </xf>
    <xf numFmtId="0" fontId="85" fillId="0" borderId="10" xfId="2" applyFont="1" applyBorder="1" applyAlignment="1">
      <alignment horizontal="center"/>
    </xf>
    <xf numFmtId="0" fontId="84" fillId="38" borderId="0" xfId="2" applyFont="1" applyFill="1" applyBorder="1" applyAlignment="1" applyProtection="1">
      <alignment horizontal="center"/>
    </xf>
    <xf numFmtId="0" fontId="119" fillId="0" borderId="0" xfId="2" applyFont="1" applyBorder="1" applyAlignment="1">
      <alignment horizontal="right"/>
    </xf>
    <xf numFmtId="166" fontId="119" fillId="0" borderId="0" xfId="2" applyNumberFormat="1" applyFont="1" applyBorder="1"/>
    <xf numFmtId="0" fontId="119" fillId="0" borderId="36" xfId="2" applyFont="1" applyBorder="1"/>
    <xf numFmtId="0" fontId="84" fillId="38" borderId="30" xfId="2" applyFont="1" applyFill="1" applyBorder="1" applyAlignment="1" applyProtection="1">
      <alignment vertical="center"/>
    </xf>
    <xf numFmtId="0" fontId="84" fillId="38" borderId="31" xfId="2" applyFont="1" applyFill="1" applyBorder="1" applyAlignment="1" applyProtection="1">
      <alignment vertical="center"/>
    </xf>
    <xf numFmtId="0" fontId="119" fillId="0" borderId="0" xfId="2" applyFont="1" applyBorder="1" applyAlignment="1">
      <alignment horizontal="left" vertical="center" indent="1"/>
    </xf>
    <xf numFmtId="0" fontId="135" fillId="0" borderId="0" xfId="2" applyFont="1" applyFill="1" applyProtection="1"/>
    <xf numFmtId="1" fontId="119" fillId="0" borderId="0" xfId="2" applyNumberFormat="1" applyFont="1" applyBorder="1"/>
    <xf numFmtId="0" fontId="119" fillId="0" borderId="0" xfId="2" quotePrefix="1" applyFont="1" applyBorder="1"/>
    <xf numFmtId="0" fontId="84" fillId="38" borderId="70" xfId="2" applyFont="1" applyFill="1" applyBorder="1" applyAlignment="1" applyProtection="1">
      <alignment vertical="center"/>
    </xf>
    <xf numFmtId="0" fontId="84" fillId="38" borderId="8" xfId="2" applyFont="1" applyFill="1" applyBorder="1" applyAlignment="1" applyProtection="1">
      <alignment vertical="center"/>
    </xf>
    <xf numFmtId="0" fontId="119" fillId="0" borderId="82" xfId="2" applyFont="1" applyBorder="1" applyProtection="1"/>
    <xf numFmtId="0" fontId="84" fillId="38" borderId="37" xfId="2" applyFont="1" applyFill="1" applyBorder="1" applyAlignment="1" applyProtection="1">
      <alignment vertical="center"/>
    </xf>
    <xf numFmtId="0" fontId="84" fillId="38" borderId="38" xfId="2" applyFont="1" applyFill="1" applyBorder="1" applyAlignment="1" applyProtection="1">
      <alignment vertical="center"/>
    </xf>
    <xf numFmtId="0" fontId="119" fillId="0" borderId="73" xfId="2" applyFont="1" applyBorder="1"/>
    <xf numFmtId="0" fontId="125" fillId="0" borderId="0" xfId="2" applyFont="1" applyProtection="1"/>
    <xf numFmtId="0" fontId="119" fillId="0" borderId="10" xfId="2" applyFont="1" applyBorder="1" applyAlignment="1" applyProtection="1">
      <alignment horizontal="center"/>
      <protection locked="0"/>
    </xf>
    <xf numFmtId="0" fontId="119" fillId="0" borderId="26" xfId="2" applyFont="1" applyBorder="1" applyAlignment="1" applyProtection="1"/>
    <xf numFmtId="0" fontId="119" fillId="0" borderId="30" xfId="2" applyFont="1" applyBorder="1" applyAlignment="1" applyProtection="1">
      <alignment horizontal="center" vertical="center"/>
    </xf>
    <xf numFmtId="0" fontId="119" fillId="0" borderId="51" xfId="2" applyFont="1" applyBorder="1" applyAlignment="1" applyProtection="1">
      <alignment horizontal="center" vertical="center"/>
      <protection locked="0"/>
    </xf>
    <xf numFmtId="0" fontId="119" fillId="25" borderId="35" xfId="2" applyFont="1" applyFill="1" applyBorder="1" applyAlignment="1">
      <alignment horizontal="center" vertical="center"/>
    </xf>
    <xf numFmtId="0" fontId="119" fillId="0" borderId="63" xfId="2" applyFont="1" applyBorder="1"/>
    <xf numFmtId="0" fontId="119" fillId="0" borderId="0" xfId="2" applyFont="1" applyBorder="1" applyAlignment="1"/>
    <xf numFmtId="0" fontId="119" fillId="0" borderId="37" xfId="2" applyFont="1" applyBorder="1" applyAlignment="1">
      <alignment horizontal="center" vertical="center"/>
    </xf>
    <xf numFmtId="0" fontId="119" fillId="0" borderId="56" xfId="2" applyFont="1" applyBorder="1" applyAlignment="1" applyProtection="1">
      <alignment horizontal="center" vertical="center"/>
      <protection locked="0"/>
    </xf>
    <xf numFmtId="0" fontId="119" fillId="25" borderId="42" xfId="2" applyFont="1" applyFill="1" applyBorder="1" applyAlignment="1">
      <alignment horizontal="center" vertical="center"/>
    </xf>
    <xf numFmtId="0" fontId="119" fillId="0" borderId="69" xfId="2" applyFont="1" applyBorder="1"/>
    <xf numFmtId="0" fontId="119" fillId="0" borderId="30" xfId="2" applyFont="1" applyBorder="1" applyAlignment="1">
      <alignment horizontal="center" vertical="center"/>
    </xf>
    <xf numFmtId="9" fontId="119" fillId="0" borderId="0" xfId="2" applyNumberFormat="1" applyFont="1" applyBorder="1"/>
    <xf numFmtId="0" fontId="119" fillId="0" borderId="94" xfId="2" applyFont="1" applyBorder="1" applyAlignment="1">
      <alignment horizontal="center" vertical="center"/>
    </xf>
    <xf numFmtId="0" fontId="119" fillId="25" borderId="89" xfId="2" applyFont="1" applyFill="1" applyBorder="1" applyAlignment="1">
      <alignment horizontal="center" vertical="center"/>
    </xf>
    <xf numFmtId="0" fontId="119" fillId="0" borderId="91" xfId="2" applyFont="1" applyBorder="1"/>
    <xf numFmtId="0" fontId="136" fillId="0" borderId="0" xfId="2" applyFont="1" applyBorder="1"/>
    <xf numFmtId="0" fontId="103" fillId="0" borderId="0" xfId="2" applyFont="1" applyFill="1" applyBorder="1" applyAlignment="1">
      <alignment horizontal="center"/>
    </xf>
    <xf numFmtId="0" fontId="119" fillId="0" borderId="95" xfId="2" applyFont="1" applyBorder="1" applyAlignment="1">
      <alignment horizontal="center" vertical="center"/>
    </xf>
    <xf numFmtId="0" fontId="119" fillId="25" borderId="96" xfId="2" applyFont="1" applyFill="1" applyBorder="1" applyAlignment="1">
      <alignment horizontal="center" vertical="center"/>
    </xf>
    <xf numFmtId="0" fontId="137" fillId="0" borderId="0" xfId="2" applyFont="1" applyFill="1" applyBorder="1" applyAlignment="1">
      <alignment horizontal="center"/>
    </xf>
    <xf numFmtId="0" fontId="124" fillId="0" borderId="0" xfId="2" applyFont="1" applyBorder="1" applyAlignment="1" applyProtection="1"/>
    <xf numFmtId="0" fontId="119" fillId="0" borderId="0" xfId="2" applyFont="1" applyAlignment="1" applyProtection="1">
      <alignment horizontal="right"/>
    </xf>
    <xf numFmtId="0" fontId="85" fillId="0" borderId="10" xfId="2" applyFont="1" applyBorder="1" applyAlignment="1" applyProtection="1">
      <alignment horizontal="center"/>
    </xf>
    <xf numFmtId="0" fontId="83" fillId="0" borderId="0" xfId="2" applyFont="1" applyFill="1" applyBorder="1" applyAlignment="1">
      <alignment horizontal="left"/>
    </xf>
    <xf numFmtId="0" fontId="125" fillId="0" borderId="0" xfId="2" applyFont="1" applyBorder="1" applyAlignment="1"/>
    <xf numFmtId="0" fontId="138" fillId="0" borderId="0" xfId="2" applyFont="1" applyBorder="1" applyAlignment="1"/>
    <xf numFmtId="0" fontId="125" fillId="0" borderId="0" xfId="2" applyFont="1" applyBorder="1" applyAlignment="1">
      <alignment horizontal="left" vertical="center"/>
    </xf>
    <xf numFmtId="0" fontId="119" fillId="0" borderId="0" xfId="2" applyNumberFormat="1" applyFont="1" applyFill="1" applyAlignment="1">
      <alignment horizontal="left"/>
    </xf>
    <xf numFmtId="0" fontId="119" fillId="0" borderId="0" xfId="2" applyNumberFormat="1" applyFont="1" applyFill="1" applyAlignment="1">
      <alignment horizontal="center"/>
    </xf>
    <xf numFmtId="0" fontId="119" fillId="0" borderId="0" xfId="2" applyFont="1" applyFill="1"/>
    <xf numFmtId="0" fontId="139" fillId="0" borderId="0" xfId="2" applyFont="1" applyBorder="1" applyAlignment="1">
      <alignment horizontal="center"/>
    </xf>
    <xf numFmtId="0" fontId="140" fillId="0" borderId="0" xfId="2" applyFont="1" applyBorder="1" applyAlignment="1"/>
    <xf numFmtId="0" fontId="137" fillId="0" borderId="0" xfId="2" applyFont="1" applyFill="1" applyBorder="1" applyAlignment="1">
      <alignment horizontal="center" vertical="center"/>
    </xf>
    <xf numFmtId="0" fontId="141" fillId="0" borderId="0" xfId="2" applyFont="1" applyFill="1" applyBorder="1" applyAlignment="1">
      <alignment horizontal="left"/>
    </xf>
    <xf numFmtId="0" fontId="0" fillId="24" borderId="61" xfId="0" applyFill="1" applyBorder="1" applyAlignment="1">
      <alignment horizontal="center" vertical="center"/>
    </xf>
    <xf numFmtId="0" fontId="0" fillId="24" borderId="62" xfId="0" applyFill="1" applyBorder="1" applyAlignment="1">
      <alignment horizontal="center" vertical="center"/>
    </xf>
    <xf numFmtId="14" fontId="0" fillId="25" borderId="40" xfId="0" applyNumberFormat="1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24" borderId="72" xfId="0" applyFill="1" applyBorder="1" applyAlignment="1">
      <alignment horizontal="center" wrapText="1"/>
    </xf>
    <xf numFmtId="0" fontId="0" fillId="24" borderId="92" xfId="0" applyFill="1" applyBorder="1" applyAlignment="1">
      <alignment horizontal="center" wrapText="1"/>
    </xf>
    <xf numFmtId="0" fontId="0" fillId="24" borderId="84" xfId="0" applyFill="1" applyBorder="1" applyAlignment="1">
      <alignment horizontal="center" wrapText="1"/>
    </xf>
    <xf numFmtId="0" fontId="0" fillId="24" borderId="85" xfId="0" applyFill="1" applyBorder="1" applyAlignment="1">
      <alignment horizontal="center" wrapText="1"/>
    </xf>
    <xf numFmtId="0" fontId="0" fillId="24" borderId="49" xfId="0" applyFill="1" applyBorder="1" applyAlignment="1">
      <alignment horizontal="center" wrapText="1"/>
    </xf>
    <xf numFmtId="0" fontId="0" fillId="24" borderId="64" xfId="0" applyFill="1" applyBorder="1" applyAlignment="1">
      <alignment horizontal="center" wrapText="1"/>
    </xf>
    <xf numFmtId="0" fontId="0" fillId="24" borderId="29" xfId="0" applyFill="1" applyBorder="1" applyAlignment="1">
      <alignment horizontal="center" wrapText="1"/>
    </xf>
    <xf numFmtId="0" fontId="2" fillId="0" borderId="51" xfId="0" applyFont="1" applyBorder="1"/>
    <xf numFmtId="0" fontId="2" fillId="0" borderId="52" xfId="0" applyFont="1" applyBorder="1"/>
    <xf numFmtId="0" fontId="130" fillId="0" borderId="32" xfId="2" applyNumberFormat="1" applyFont="1" applyFill="1" applyBorder="1" applyAlignment="1">
      <alignment horizontal="center" vertical="center" wrapText="1"/>
    </xf>
    <xf numFmtId="0" fontId="130" fillId="0" borderId="33" xfId="2" applyFont="1" applyFill="1" applyBorder="1" applyAlignment="1">
      <alignment horizontal="center" vertical="center"/>
    </xf>
    <xf numFmtId="0" fontId="2" fillId="0" borderId="51" xfId="0" applyFont="1" applyBorder="1" applyAlignment="1">
      <alignment wrapText="1"/>
    </xf>
    <xf numFmtId="0" fontId="2" fillId="0" borderId="34" xfId="0" applyFont="1" applyBorder="1" applyAlignment="1">
      <alignment wrapText="1"/>
    </xf>
    <xf numFmtId="0" fontId="2" fillId="0" borderId="52" xfId="0" applyFont="1" applyBorder="1" applyAlignment="1">
      <alignment wrapText="1"/>
    </xf>
    <xf numFmtId="0" fontId="2" fillId="0" borderId="32" xfId="0" applyFont="1" applyBorder="1"/>
    <xf numFmtId="0" fontId="2" fillId="0" borderId="33" xfId="0" applyFont="1" applyBorder="1"/>
    <xf numFmtId="0" fontId="2" fillId="0" borderId="63" xfId="0" applyFont="1" applyBorder="1"/>
    <xf numFmtId="0" fontId="130" fillId="0" borderId="35" xfId="2" applyFont="1" applyBorder="1" applyAlignment="1">
      <alignment horizontal="center" vertical="center"/>
    </xf>
    <xf numFmtId="0" fontId="2" fillId="0" borderId="54" xfId="0" applyFont="1" applyBorder="1"/>
    <xf numFmtId="0" fontId="2" fillId="0" borderId="55" xfId="0" applyFont="1" applyBorder="1"/>
    <xf numFmtId="0" fontId="130" fillId="0" borderId="9" xfId="2" applyNumberFormat="1" applyFont="1" applyFill="1" applyBorder="1" applyAlignment="1">
      <alignment horizontal="center" vertical="center" wrapText="1"/>
    </xf>
    <xf numFmtId="0" fontId="130" fillId="0" borderId="7" xfId="2" applyFont="1" applyFill="1" applyBorder="1" applyAlignment="1">
      <alignment horizontal="center" vertical="center"/>
    </xf>
    <xf numFmtId="0" fontId="2" fillId="0" borderId="54" xfId="0" applyFont="1" applyBorder="1" applyAlignment="1">
      <alignment wrapText="1"/>
    </xf>
    <xf numFmtId="0" fontId="2" fillId="0" borderId="10" xfId="0" applyFont="1" applyBorder="1" applyAlignment="1">
      <alignment wrapText="1"/>
    </xf>
    <xf numFmtId="0" fontId="2" fillId="0" borderId="55" xfId="0" applyFont="1" applyBorder="1" applyAlignment="1">
      <alignment wrapText="1"/>
    </xf>
    <xf numFmtId="0" fontId="2" fillId="0" borderId="9" xfId="0" applyFont="1" applyBorder="1"/>
    <xf numFmtId="0" fontId="2" fillId="0" borderId="7" xfId="0" applyFont="1" applyBorder="1"/>
    <xf numFmtId="0" fontId="2" fillId="0" borderId="69" xfId="0" applyFont="1" applyBorder="1"/>
    <xf numFmtId="0" fontId="130" fillId="0" borderId="53" xfId="2" applyFont="1" applyBorder="1" applyAlignment="1">
      <alignment horizontal="center" vertical="center"/>
    </xf>
    <xf numFmtId="0" fontId="2" fillId="0" borderId="56" xfId="0" applyFont="1" applyBorder="1"/>
    <xf numFmtId="0" fontId="2" fillId="0" borderId="57" xfId="0" applyFont="1" applyBorder="1"/>
    <xf numFmtId="0" fontId="130" fillId="0" borderId="39" xfId="2" applyNumberFormat="1" applyFont="1" applyFill="1" applyBorder="1" applyAlignment="1">
      <alignment horizontal="center" vertical="center" wrapText="1"/>
    </xf>
    <xf numFmtId="0" fontId="130" fillId="0" borderId="40" xfId="2" applyFont="1" applyFill="1" applyBorder="1" applyAlignment="1">
      <alignment horizontal="center" vertical="center"/>
    </xf>
    <xf numFmtId="0" fontId="2" fillId="0" borderId="56" xfId="0" applyFont="1" applyBorder="1" applyAlignment="1">
      <alignment wrapText="1"/>
    </xf>
    <xf numFmtId="0" fontId="2" fillId="0" borderId="41" xfId="0" applyFont="1" applyBorder="1" applyAlignment="1">
      <alignment wrapText="1"/>
    </xf>
    <xf numFmtId="0" fontId="2" fillId="0" borderId="57" xfId="0" applyFont="1" applyBorder="1" applyAlignment="1">
      <alignment wrapText="1"/>
    </xf>
    <xf numFmtId="0" fontId="2" fillId="0" borderId="39" xfId="0" applyFont="1" applyBorder="1"/>
    <xf numFmtId="0" fontId="2" fillId="0" borderId="40" xfId="0" applyFont="1" applyBorder="1"/>
    <xf numFmtId="0" fontId="2" fillId="0" borderId="91" xfId="0" applyFont="1" applyBorder="1"/>
    <xf numFmtId="0" fontId="130" fillId="0" borderId="42" xfId="2" applyFont="1" applyBorder="1" applyAlignment="1">
      <alignment horizontal="center" vertical="center"/>
    </xf>
    <xf numFmtId="0" fontId="142" fillId="24" borderId="43" xfId="2" applyFont="1" applyFill="1" applyBorder="1" applyAlignment="1">
      <alignment horizontal="center" vertical="center" wrapText="1"/>
    </xf>
    <xf numFmtId="0" fontId="142" fillId="24" borderId="48" xfId="2" applyFont="1" applyFill="1" applyBorder="1" applyAlignment="1">
      <alignment horizontal="center" vertical="center" wrapText="1"/>
    </xf>
    <xf numFmtId="0" fontId="142" fillId="24" borderId="44" xfId="2" applyFont="1" applyFill="1" applyBorder="1" applyAlignment="1">
      <alignment horizontal="center" vertical="center" wrapText="1"/>
    </xf>
    <xf numFmtId="0" fontId="3" fillId="24" borderId="26" xfId="212" applyFont="1" applyFill="1" applyBorder="1" applyAlignment="1" applyProtection="1">
      <alignment horizontal="center"/>
    </xf>
    <xf numFmtId="0" fontId="142" fillId="24" borderId="64" xfId="2" quotePrefix="1" applyFont="1" applyFill="1" applyBorder="1" applyAlignment="1">
      <alignment horizontal="center" vertical="center" wrapText="1"/>
    </xf>
    <xf numFmtId="0" fontId="142" fillId="24" borderId="78" xfId="2" applyFont="1" applyFill="1" applyBorder="1" applyAlignment="1">
      <alignment horizontal="center" vertical="center" wrapText="1"/>
    </xf>
    <xf numFmtId="0" fontId="142" fillId="24" borderId="82" xfId="2" quotePrefix="1" applyFont="1" applyFill="1" applyBorder="1" applyAlignment="1">
      <alignment horizontal="center" vertical="center" wrapText="1"/>
    </xf>
    <xf numFmtId="0" fontId="143" fillId="25" borderId="51" xfId="2" quotePrefix="1" applyFont="1" applyFill="1" applyBorder="1" applyAlignment="1">
      <alignment horizontal="center" vertical="center"/>
    </xf>
    <xf numFmtId="10" fontId="143" fillId="25" borderId="34" xfId="2" applyNumberFormat="1" applyFont="1" applyFill="1" applyBorder="1" applyAlignment="1">
      <alignment horizontal="center" vertical="center"/>
    </xf>
    <xf numFmtId="0" fontId="143" fillId="25" borderId="52" xfId="2" quotePrefix="1" applyFont="1" applyFill="1" applyBorder="1" applyAlignment="1">
      <alignment horizontal="center" vertical="center"/>
    </xf>
    <xf numFmtId="0" fontId="143" fillId="25" borderId="31" xfId="2" quotePrefix="1" applyFont="1" applyFill="1" applyBorder="1" applyAlignment="1">
      <alignment horizontal="center" vertical="center"/>
    </xf>
    <xf numFmtId="0" fontId="143" fillId="25" borderId="63" xfId="2" applyFont="1" applyFill="1" applyBorder="1" applyAlignment="1">
      <alignment horizontal="center" vertical="center"/>
    </xf>
    <xf numFmtId="0" fontId="143" fillId="25" borderId="54" xfId="2" quotePrefix="1" applyFont="1" applyFill="1" applyBorder="1" applyAlignment="1">
      <alignment horizontal="center" vertical="center"/>
    </xf>
    <xf numFmtId="10" fontId="143" fillId="25" borderId="10" xfId="2" applyNumberFormat="1" applyFont="1" applyFill="1" applyBorder="1" applyAlignment="1">
      <alignment horizontal="center" vertical="center"/>
    </xf>
    <xf numFmtId="0" fontId="143" fillId="25" borderId="55" xfId="2" quotePrefix="1" applyFont="1" applyFill="1" applyBorder="1" applyAlignment="1">
      <alignment horizontal="center" vertical="center"/>
    </xf>
    <xf numFmtId="0" fontId="143" fillId="25" borderId="8" xfId="2" quotePrefix="1" applyFont="1" applyFill="1" applyBorder="1" applyAlignment="1">
      <alignment horizontal="center" vertical="center"/>
    </xf>
    <xf numFmtId="0" fontId="143" fillId="25" borderId="69" xfId="2" applyFont="1" applyFill="1" applyBorder="1" applyAlignment="1">
      <alignment horizontal="center" vertical="center"/>
    </xf>
    <xf numFmtId="0" fontId="143" fillId="25" borderId="56" xfId="2" quotePrefix="1" applyFont="1" applyFill="1" applyBorder="1" applyAlignment="1">
      <alignment horizontal="center" vertical="center"/>
    </xf>
    <xf numFmtId="10" fontId="143" fillId="25" borderId="41" xfId="2" applyNumberFormat="1" applyFont="1" applyFill="1" applyBorder="1" applyAlignment="1">
      <alignment horizontal="center" vertical="center"/>
    </xf>
    <xf numFmtId="0" fontId="143" fillId="25" borderId="57" xfId="2" quotePrefix="1" applyFont="1" applyFill="1" applyBorder="1" applyAlignment="1">
      <alignment horizontal="center" vertical="center"/>
    </xf>
    <xf numFmtId="0" fontId="143" fillId="25" borderId="38" xfId="2" quotePrefix="1" applyFont="1" applyFill="1" applyBorder="1" applyAlignment="1">
      <alignment horizontal="center" vertical="center"/>
    </xf>
    <xf numFmtId="0" fontId="143" fillId="25" borderId="91" xfId="2" applyFont="1" applyFill="1" applyBorder="1" applyAlignment="1">
      <alignment horizontal="center" vertical="center"/>
    </xf>
    <xf numFmtId="0" fontId="4" fillId="0" borderId="0" xfId="2" applyFont="1" applyBorder="1" applyAlignment="1">
      <alignment horizontal="center" vertical="center"/>
    </xf>
    <xf numFmtId="0" fontId="4" fillId="0" borderId="0" xfId="2"/>
    <xf numFmtId="0" fontId="3" fillId="24" borderId="14" xfId="212" applyFont="1" applyFill="1" applyBorder="1" applyProtection="1"/>
    <xf numFmtId="0" fontId="143" fillId="25" borderId="43" xfId="2" quotePrefix="1" applyFont="1" applyFill="1" applyBorder="1" applyAlignment="1">
      <alignment horizontal="center" vertical="center"/>
    </xf>
    <xf numFmtId="0" fontId="3" fillId="24" borderId="72" xfId="212" applyFont="1" applyFill="1" applyBorder="1" applyAlignment="1" applyProtection="1">
      <alignment horizontal="center" vertical="center" wrapText="1"/>
    </xf>
    <xf numFmtId="0" fontId="3" fillId="24" borderId="49" xfId="212" applyFont="1" applyFill="1" applyBorder="1" applyAlignment="1" applyProtection="1">
      <alignment horizontal="center" vertical="center" wrapText="1"/>
    </xf>
    <xf numFmtId="0" fontId="3" fillId="24" borderId="92" xfId="212" applyFont="1" applyFill="1" applyBorder="1" applyAlignment="1" applyProtection="1">
      <alignment horizontal="center" vertical="center" wrapText="1"/>
    </xf>
    <xf numFmtId="0" fontId="143" fillId="25" borderId="34" xfId="2" quotePrefix="1" applyFont="1" applyFill="1" applyBorder="1" applyAlignment="1">
      <alignment horizontal="center" vertical="center"/>
    </xf>
    <xf numFmtId="0" fontId="143" fillId="25" borderId="52" xfId="2" applyFont="1" applyFill="1" applyBorder="1" applyAlignment="1">
      <alignment horizontal="center" vertical="center"/>
    </xf>
    <xf numFmtId="0" fontId="143" fillId="25" borderId="10" xfId="2" quotePrefix="1" applyFont="1" applyFill="1" applyBorder="1" applyAlignment="1">
      <alignment horizontal="center" vertical="center"/>
    </xf>
    <xf numFmtId="0" fontId="143" fillId="25" borderId="55" xfId="2" applyFont="1" applyFill="1" applyBorder="1" applyAlignment="1">
      <alignment horizontal="center" vertical="center"/>
    </xf>
    <xf numFmtId="0" fontId="143" fillId="25" borderId="41" xfId="2" quotePrefix="1" applyFont="1" applyFill="1" applyBorder="1" applyAlignment="1">
      <alignment horizontal="center" vertical="center"/>
    </xf>
    <xf numFmtId="0" fontId="143" fillId="25" borderId="57" xfId="2" applyFont="1" applyFill="1" applyBorder="1" applyAlignment="1">
      <alignment horizontal="center" vertical="center"/>
    </xf>
    <xf numFmtId="0" fontId="0" fillId="24" borderId="61" xfId="0" applyFill="1" applyBorder="1" applyAlignment="1">
      <alignment horizontal="center"/>
    </xf>
    <xf numFmtId="0" fontId="145" fillId="0" borderId="0" xfId="2" applyFont="1" applyAlignment="1">
      <alignment horizontal="left" vertical="center"/>
    </xf>
    <xf numFmtId="0" fontId="4" fillId="0" borderId="0" xfId="2" applyAlignment="1">
      <alignment horizontal="center" vertical="center"/>
    </xf>
    <xf numFmtId="0" fontId="146" fillId="0" borderId="0" xfId="2" applyFont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0" xfId="2" applyAlignment="1"/>
    <xf numFmtId="0" fontId="8" fillId="0" borderId="0" xfId="2" applyFont="1" applyAlignment="1">
      <alignment horizontal="center" vertical="center"/>
    </xf>
    <xf numFmtId="0" fontId="30" fillId="0" borderId="43" xfId="2" applyFont="1" applyBorder="1" applyAlignment="1">
      <alignment horizontal="center" vertical="center"/>
    </xf>
    <xf numFmtId="0" fontId="30" fillId="0" borderId="48" xfId="2" applyFont="1" applyBorder="1" applyAlignment="1">
      <alignment horizontal="center" vertical="center"/>
    </xf>
    <xf numFmtId="0" fontId="30" fillId="0" borderId="44" xfId="2" applyFont="1" applyBorder="1" applyAlignment="1">
      <alignment horizontal="center" vertical="center"/>
    </xf>
    <xf numFmtId="0" fontId="30" fillId="0" borderId="50" xfId="2" applyFont="1" applyBorder="1" applyAlignment="1">
      <alignment horizontal="center" vertical="center"/>
    </xf>
    <xf numFmtId="0" fontId="30" fillId="0" borderId="43" xfId="2" applyFont="1" applyBorder="1" applyAlignment="1">
      <alignment horizontal="center" vertical="center" wrapText="1"/>
    </xf>
    <xf numFmtId="0" fontId="30" fillId="0" borderId="48" xfId="2" applyFont="1" applyBorder="1" applyAlignment="1">
      <alignment horizontal="center" vertical="center" wrapText="1"/>
    </xf>
    <xf numFmtId="0" fontId="30" fillId="0" borderId="50" xfId="2" applyFont="1" applyBorder="1" applyAlignment="1">
      <alignment horizontal="center" vertical="center" wrapText="1"/>
    </xf>
    <xf numFmtId="0" fontId="30" fillId="0" borderId="26" xfId="2" applyFont="1" applyBorder="1" applyAlignment="1">
      <alignment horizontal="center" vertical="center" wrapText="1"/>
    </xf>
    <xf numFmtId="0" fontId="30" fillId="0" borderId="14" xfId="2" applyFont="1" applyBorder="1" applyAlignment="1">
      <alignment horizontal="center" vertical="center" wrapText="1"/>
    </xf>
    <xf numFmtId="0" fontId="4" fillId="25" borderId="80" xfId="2" applyFill="1" applyBorder="1" applyAlignment="1">
      <alignment horizontal="center" vertical="center" wrapText="1"/>
    </xf>
    <xf numFmtId="0" fontId="4" fillId="25" borderId="61" xfId="2" applyFill="1" applyBorder="1" applyAlignment="1">
      <alignment horizontal="center" vertical="center"/>
    </xf>
    <xf numFmtId="0" fontId="4" fillId="25" borderId="61" xfId="2" applyFill="1" applyBorder="1" applyAlignment="1" applyProtection="1">
      <alignment horizontal="center" vertical="center"/>
      <protection locked="0"/>
    </xf>
    <xf numFmtId="0" fontId="4" fillId="0" borderId="61" xfId="2" applyBorder="1" applyAlignment="1" applyProtection="1">
      <alignment horizontal="center" vertical="center"/>
      <protection locked="0"/>
    </xf>
    <xf numFmtId="0" fontId="4" fillId="25" borderId="81" xfId="2" applyNumberFormat="1" applyFill="1" applyBorder="1" applyAlignment="1">
      <alignment horizontal="center" vertical="center" wrapText="1"/>
    </xf>
    <xf numFmtId="0" fontId="4" fillId="25" borderId="60" xfId="2" applyFill="1" applyBorder="1" applyAlignment="1">
      <alignment horizontal="center" vertical="center"/>
    </xf>
    <xf numFmtId="0" fontId="4" fillId="25" borderId="62" xfId="2" applyFill="1" applyBorder="1" applyAlignment="1" applyProtection="1">
      <alignment horizontal="center" vertical="center"/>
      <protection locked="0"/>
    </xf>
    <xf numFmtId="0" fontId="4" fillId="0" borderId="68" xfId="2" applyBorder="1" applyAlignment="1" applyProtection="1">
      <alignment horizontal="center" vertical="center"/>
      <protection locked="0"/>
    </xf>
    <xf numFmtId="0" fontId="4" fillId="0" borderId="63" xfId="2" applyBorder="1" applyAlignment="1" applyProtection="1">
      <alignment horizontal="center" vertical="center"/>
      <protection locked="0"/>
    </xf>
    <xf numFmtId="0" fontId="4" fillId="0" borderId="63" xfId="2" applyBorder="1" applyAlignment="1" applyProtection="1">
      <alignment horizontal="center" vertical="center" wrapText="1"/>
      <protection hidden="1"/>
    </xf>
    <xf numFmtId="0" fontId="4" fillId="25" borderId="54" xfId="2" applyFill="1" applyBorder="1" applyAlignment="1">
      <alignment horizontal="center" vertical="center" wrapText="1"/>
    </xf>
    <xf numFmtId="0" fontId="4" fillId="25" borderId="10" xfId="2" applyFill="1" applyBorder="1" applyAlignment="1">
      <alignment horizontal="center" vertical="center"/>
    </xf>
    <xf numFmtId="0" fontId="4" fillId="25" borderId="10" xfId="2" applyFill="1" applyBorder="1" applyAlignment="1" applyProtection="1">
      <alignment horizontal="center" vertical="center"/>
      <protection locked="0"/>
    </xf>
    <xf numFmtId="0" fontId="4" fillId="0" borderId="10" xfId="2" applyBorder="1" applyAlignment="1" applyProtection="1">
      <alignment horizontal="center" vertical="center"/>
      <protection locked="0"/>
    </xf>
    <xf numFmtId="0" fontId="4" fillId="25" borderId="55" xfId="2" applyNumberFormat="1" applyFill="1" applyBorder="1" applyAlignment="1">
      <alignment horizontal="center" vertical="center" wrapText="1"/>
    </xf>
    <xf numFmtId="0" fontId="4" fillId="25" borderId="9" xfId="2" applyFill="1" applyBorder="1" applyAlignment="1">
      <alignment horizontal="center" vertical="center"/>
    </xf>
    <xf numFmtId="0" fontId="4" fillId="25" borderId="7" xfId="2" applyFill="1" applyBorder="1" applyAlignment="1" applyProtection="1">
      <alignment horizontal="center" vertical="center"/>
      <protection locked="0"/>
    </xf>
    <xf numFmtId="0" fontId="4" fillId="0" borderId="69" xfId="2" applyBorder="1" applyAlignment="1" applyProtection="1">
      <alignment horizontal="center" vertical="center"/>
      <protection locked="0"/>
    </xf>
    <xf numFmtId="0" fontId="4" fillId="0" borderId="69" xfId="2" applyBorder="1" applyAlignment="1" applyProtection="1">
      <alignment horizontal="center" vertical="center" wrapText="1"/>
      <protection hidden="1"/>
    </xf>
    <xf numFmtId="0" fontId="4" fillId="0" borderId="69" xfId="2" quotePrefix="1" applyBorder="1" applyAlignment="1" applyProtection="1">
      <alignment horizontal="center" vertical="center"/>
      <protection locked="0"/>
    </xf>
    <xf numFmtId="0" fontId="4" fillId="25" borderId="56" xfId="2" applyFill="1" applyBorder="1" applyAlignment="1">
      <alignment horizontal="center" vertical="center" wrapText="1"/>
    </xf>
    <xf numFmtId="0" fontId="4" fillId="25" borderId="41" xfId="2" applyFill="1" applyBorder="1" applyAlignment="1">
      <alignment horizontal="center" vertical="center"/>
    </xf>
    <xf numFmtId="0" fontId="4" fillId="25" borderId="41" xfId="2" applyFill="1" applyBorder="1" applyAlignment="1" applyProtection="1">
      <alignment horizontal="center" vertical="center"/>
      <protection locked="0"/>
    </xf>
    <xf numFmtId="0" fontId="4" fillId="0" borderId="41" xfId="2" applyBorder="1" applyAlignment="1" applyProtection="1">
      <alignment horizontal="center" vertical="center"/>
      <protection locked="0"/>
    </xf>
    <xf numFmtId="0" fontId="4" fillId="25" borderId="57" xfId="2" applyNumberFormat="1" applyFill="1" applyBorder="1" applyAlignment="1">
      <alignment horizontal="center" vertical="center" wrapText="1"/>
    </xf>
    <xf numFmtId="0" fontId="4" fillId="25" borderId="39" xfId="2" applyFill="1" applyBorder="1" applyAlignment="1">
      <alignment horizontal="center" vertical="center"/>
    </xf>
    <xf numFmtId="0" fontId="4" fillId="25" borderId="40" xfId="2" applyFill="1" applyBorder="1" applyAlignment="1" applyProtection="1">
      <alignment horizontal="center" vertical="center"/>
      <protection locked="0"/>
    </xf>
    <xf numFmtId="0" fontId="4" fillId="0" borderId="91" xfId="2" applyBorder="1" applyAlignment="1" applyProtection="1">
      <alignment horizontal="center" vertical="center"/>
      <protection locked="0"/>
    </xf>
    <xf numFmtId="0" fontId="4" fillId="0" borderId="79" xfId="2" applyBorder="1" applyAlignment="1" applyProtection="1">
      <alignment horizontal="center" vertical="center"/>
      <protection locked="0"/>
    </xf>
    <xf numFmtId="0" fontId="4" fillId="0" borderId="91" xfId="2" applyBorder="1" applyAlignment="1" applyProtection="1">
      <alignment horizontal="center" vertical="center" wrapText="1"/>
      <protection hidden="1"/>
    </xf>
    <xf numFmtId="0" fontId="30" fillId="0" borderId="0" xfId="2" applyFont="1" applyBorder="1" applyAlignment="1">
      <alignment horizontal="center" vertical="center"/>
    </xf>
    <xf numFmtId="0" fontId="4" fillId="0" borderId="0" xfId="2" applyBorder="1" applyAlignment="1">
      <alignment wrapText="1"/>
    </xf>
    <xf numFmtId="0" fontId="30" fillId="0" borderId="46" xfId="2" applyFont="1" applyBorder="1" applyAlignment="1">
      <alignment horizontal="center" vertical="center"/>
    </xf>
    <xf numFmtId="0" fontId="4" fillId="0" borderId="0" xfId="2" applyBorder="1" applyAlignment="1">
      <alignment horizontal="center" wrapText="1"/>
    </xf>
    <xf numFmtId="0" fontId="30" fillId="0" borderId="72" xfId="2" applyFont="1" applyBorder="1" applyAlignment="1" applyProtection="1">
      <alignment horizontal="center" vertical="center"/>
      <protection locked="0"/>
    </xf>
    <xf numFmtId="0" fontId="30" fillId="0" borderId="49" xfId="2" applyFont="1" applyBorder="1" applyAlignment="1" applyProtection="1">
      <alignment horizontal="center" vertical="center"/>
      <protection locked="0"/>
    </xf>
    <xf numFmtId="0" fontId="30" fillId="0" borderId="92" xfId="2" applyFont="1" applyBorder="1" applyAlignment="1" applyProtection="1">
      <alignment horizontal="center" vertical="center"/>
      <protection locked="0"/>
    </xf>
    <xf numFmtId="0" fontId="4" fillId="0" borderId="0" xfId="2" applyBorder="1"/>
    <xf numFmtId="0" fontId="4" fillId="0" borderId="51" xfId="2" applyFont="1" applyFill="1" applyBorder="1" applyAlignment="1" applyProtection="1">
      <alignment horizontal="center" vertical="center"/>
      <protection locked="0"/>
    </xf>
    <xf numFmtId="0" fontId="4" fillId="0" borderId="34" xfId="2" applyFont="1" applyFill="1" applyBorder="1" applyAlignment="1" applyProtection="1">
      <alignment horizontal="center" vertical="center"/>
      <protection locked="0"/>
    </xf>
    <xf numFmtId="0" fontId="4" fillId="0" borderId="52" xfId="2" applyFill="1" applyBorder="1" applyAlignment="1" applyProtection="1">
      <alignment horizontal="center" vertical="center"/>
      <protection locked="0"/>
    </xf>
    <xf numFmtId="0" fontId="4" fillId="0" borderId="54" xfId="2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 applyProtection="1">
      <alignment horizontal="center" vertical="center"/>
      <protection locked="0"/>
    </xf>
    <xf numFmtId="0" fontId="4" fillId="0" borderId="55" xfId="2" applyFill="1" applyBorder="1" applyAlignment="1" applyProtection="1">
      <alignment horizontal="center" vertical="center"/>
      <protection locked="0"/>
    </xf>
    <xf numFmtId="0" fontId="4" fillId="0" borderId="56" xfId="2" applyFont="1" applyFill="1" applyBorder="1" applyAlignment="1" applyProtection="1">
      <alignment horizontal="center" vertical="center"/>
      <protection locked="0"/>
    </xf>
    <xf numFmtId="0" fontId="4" fillId="0" borderId="41" xfId="2" applyFont="1" applyFill="1" applyBorder="1" applyAlignment="1" applyProtection="1">
      <alignment horizontal="center" vertical="center"/>
      <protection locked="0"/>
    </xf>
    <xf numFmtId="0" fontId="4" fillId="0" borderId="57" xfId="2" applyFill="1" applyBorder="1" applyAlignment="1" applyProtection="1">
      <alignment horizontal="center" vertical="center"/>
      <protection locked="0"/>
    </xf>
    <xf numFmtId="0" fontId="30" fillId="0" borderId="52" xfId="2" applyFont="1" applyFill="1" applyBorder="1" applyAlignment="1">
      <alignment horizontal="center" vertical="center"/>
    </xf>
    <xf numFmtId="0" fontId="30" fillId="0" borderId="55" xfId="2" applyFont="1" applyFill="1" applyBorder="1" applyAlignment="1">
      <alignment horizontal="center" vertical="center"/>
    </xf>
    <xf numFmtId="0" fontId="30" fillId="0" borderId="57" xfId="2" applyFont="1" applyFill="1" applyBorder="1" applyAlignment="1">
      <alignment horizontal="center" vertical="center"/>
    </xf>
    <xf numFmtId="0" fontId="4" fillId="0" borderId="66" xfId="2" applyBorder="1"/>
    <xf numFmtId="0" fontId="1" fillId="0" borderId="66" xfId="2" applyFont="1" applyBorder="1"/>
    <xf numFmtId="0" fontId="4" fillId="0" borderId="90" xfId="2" applyBorder="1"/>
    <xf numFmtId="0" fontId="4" fillId="0" borderId="61" xfId="2" applyBorder="1"/>
    <xf numFmtId="0" fontId="108" fillId="25" borderId="48" xfId="332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94" fillId="0" borderId="0" xfId="0" applyFont="1" applyBorder="1" applyAlignment="1">
      <alignment vertical="center"/>
    </xf>
    <xf numFmtId="0" fontId="30" fillId="24" borderId="43" xfId="2" applyFont="1" applyFill="1" applyBorder="1" applyAlignment="1">
      <alignment horizontal="center" vertical="center"/>
    </xf>
    <xf numFmtId="0" fontId="30" fillId="24" borderId="48" xfId="2" applyFont="1" applyFill="1" applyBorder="1" applyAlignment="1">
      <alignment horizontal="center" vertical="center"/>
    </xf>
    <xf numFmtId="0" fontId="4" fillId="29" borderId="48" xfId="2" applyFont="1" applyFill="1" applyBorder="1" applyAlignment="1">
      <alignment horizontal="center" vertical="center" wrapText="1"/>
    </xf>
    <xf numFmtId="0" fontId="19" fillId="29" borderId="50" xfId="2" applyFont="1" applyFill="1" applyBorder="1" applyAlignment="1">
      <alignment horizontal="center" vertical="center" wrapText="1"/>
    </xf>
    <xf numFmtId="0" fontId="4" fillId="0" borderId="0" xfId="2" applyAlignment="1">
      <alignment vertical="center"/>
    </xf>
    <xf numFmtId="0" fontId="4" fillId="0" borderId="27" xfId="2" applyBorder="1"/>
    <xf numFmtId="0" fontId="4" fillId="0" borderId="36" xfId="2" applyBorder="1"/>
    <xf numFmtId="0" fontId="30" fillId="0" borderId="0" xfId="2" applyFont="1" applyBorder="1" applyAlignment="1">
      <alignment horizontal="center"/>
    </xf>
    <xf numFmtId="0" fontId="1" fillId="0" borderId="27" xfId="2" applyFont="1" applyBorder="1" applyAlignment="1">
      <alignment horizontal="right"/>
    </xf>
    <xf numFmtId="0" fontId="4" fillId="0" borderId="0" xfId="2" applyBorder="1" applyAlignment="1">
      <alignment horizontal="left"/>
    </xf>
    <xf numFmtId="0" fontId="147" fillId="25" borderId="10" xfId="2" applyFont="1" applyFill="1" applyBorder="1" applyAlignment="1">
      <alignment horizontal="center"/>
    </xf>
    <xf numFmtId="0" fontId="147" fillId="0" borderId="0" xfId="2" applyFont="1" applyBorder="1" applyAlignment="1">
      <alignment horizontal="center"/>
    </xf>
    <xf numFmtId="0" fontId="130" fillId="0" borderId="10" xfId="2" applyFont="1" applyBorder="1" applyAlignment="1">
      <alignment horizontal="center"/>
    </xf>
    <xf numFmtId="0" fontId="4" fillId="0" borderId="27" xfId="2" applyBorder="1" applyAlignment="1">
      <alignment horizontal="right"/>
    </xf>
    <xf numFmtId="0" fontId="30" fillId="0" borderId="10" xfId="2" applyFont="1" applyBorder="1" applyAlignment="1">
      <alignment horizontal="center"/>
    </xf>
    <xf numFmtId="0" fontId="30" fillId="0" borderId="55" xfId="2" applyFont="1" applyBorder="1" applyAlignment="1">
      <alignment horizontal="center"/>
    </xf>
    <xf numFmtId="0" fontId="1" fillId="0" borderId="0" xfId="2" applyFont="1" applyBorder="1" applyAlignment="1">
      <alignment horizontal="left"/>
    </xf>
    <xf numFmtId="0" fontId="130" fillId="0" borderId="10" xfId="2" applyFont="1" applyBorder="1" applyAlignment="1">
      <alignment horizontal="center" vertical="center"/>
    </xf>
    <xf numFmtId="0" fontId="130" fillId="0" borderId="55" xfId="2" applyFont="1" applyBorder="1" applyAlignment="1">
      <alignment horizontal="center" vertical="center"/>
    </xf>
    <xf numFmtId="0" fontId="4" fillId="0" borderId="54" xfId="2" applyBorder="1"/>
    <xf numFmtId="0" fontId="4" fillId="0" borderId="10" xfId="2" applyBorder="1"/>
    <xf numFmtId="0" fontId="0" fillId="0" borderId="27" xfId="2" applyFont="1" applyBorder="1" applyAlignment="1">
      <alignment horizontal="right"/>
    </xf>
    <xf numFmtId="0" fontId="1" fillId="0" borderId="0" xfId="2" quotePrefix="1" applyFont="1" applyBorder="1" applyAlignment="1">
      <alignment horizontal="left"/>
    </xf>
    <xf numFmtId="0" fontId="30" fillId="0" borderId="27" xfId="2" applyFont="1" applyBorder="1"/>
    <xf numFmtId="0" fontId="30" fillId="0" borderId="73" xfId="2" applyFont="1" applyBorder="1"/>
    <xf numFmtId="0" fontId="4" fillId="0" borderId="46" xfId="2" applyBorder="1"/>
    <xf numFmtId="0" fontId="1" fillId="0" borderId="71" xfId="2" applyFont="1" applyBorder="1" applyAlignment="1">
      <alignment horizontal="right" vertical="top" indent="1"/>
    </xf>
    <xf numFmtId="0" fontId="4" fillId="0" borderId="27" xfId="2" applyBorder="1" applyAlignment="1">
      <alignment horizontal="right" vertical="top" indent="1"/>
    </xf>
    <xf numFmtId="0" fontId="4" fillId="0" borderId="10" xfId="2" applyBorder="1" applyAlignment="1">
      <alignment vertical="center"/>
    </xf>
    <xf numFmtId="0" fontId="4" fillId="0" borderId="27" xfId="2" applyBorder="1" applyAlignment="1">
      <alignment vertical="top"/>
    </xf>
    <xf numFmtId="0" fontId="4" fillId="0" borderId="73" xfId="2" applyBorder="1" applyAlignment="1">
      <alignment vertical="top"/>
    </xf>
    <xf numFmtId="0" fontId="149" fillId="0" borderId="0" xfId="2" applyFont="1" applyFill="1" applyBorder="1"/>
    <xf numFmtId="0" fontId="150" fillId="0" borderId="0" xfId="2" applyFont="1" applyBorder="1" applyAlignment="1">
      <alignment horizontal="center"/>
    </xf>
    <xf numFmtId="0" fontId="1" fillId="0" borderId="71" xfId="2" applyFont="1" applyBorder="1" applyAlignment="1">
      <alignment horizontal="right" indent="1"/>
    </xf>
    <xf numFmtId="0" fontId="4" fillId="0" borderId="28" xfId="2" applyBorder="1"/>
    <xf numFmtId="0" fontId="150" fillId="0" borderId="28" xfId="2" applyFont="1" applyBorder="1" applyAlignment="1">
      <alignment horizontal="center"/>
    </xf>
    <xf numFmtId="0" fontId="4" fillId="0" borderId="29" xfId="2" applyBorder="1"/>
    <xf numFmtId="0" fontId="4" fillId="0" borderId="27" xfId="2" applyBorder="1" applyAlignment="1">
      <alignment horizontal="right" indent="1"/>
    </xf>
    <xf numFmtId="0" fontId="1" fillId="0" borderId="27" xfId="2" applyFont="1" applyBorder="1" applyAlignment="1">
      <alignment horizontal="right" indent="1"/>
    </xf>
    <xf numFmtId="0" fontId="4" fillId="29" borderId="54" xfId="2" applyFont="1" applyFill="1" applyBorder="1" applyAlignment="1">
      <alignment horizontal="right" indent="1"/>
    </xf>
    <xf numFmtId="0" fontId="151" fillId="29" borderId="10" xfId="2" applyFont="1" applyFill="1" applyBorder="1"/>
    <xf numFmtId="0" fontId="4" fillId="29" borderId="56" xfId="2" applyFont="1" applyFill="1" applyBorder="1" applyAlignment="1">
      <alignment horizontal="right" indent="1"/>
    </xf>
    <xf numFmtId="0" fontId="4" fillId="0" borderId="45" xfId="2" applyBorder="1"/>
    <xf numFmtId="0" fontId="30" fillId="0" borderId="71" xfId="2" applyFont="1" applyBorder="1"/>
    <xf numFmtId="0" fontId="4" fillId="0" borderId="87" xfId="2" applyFont="1" applyBorder="1" applyAlignment="1">
      <alignment vertical="center"/>
    </xf>
    <xf numFmtId="0" fontId="4" fillId="0" borderId="7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91" fillId="0" borderId="10" xfId="2" applyFont="1" applyBorder="1" applyAlignment="1">
      <alignment horizontal="center" vertical="center"/>
    </xf>
    <xf numFmtId="0" fontId="4" fillId="0" borderId="55" xfId="2" applyFont="1" applyBorder="1" applyAlignment="1">
      <alignment horizontal="center" vertical="center"/>
    </xf>
    <xf numFmtId="0" fontId="152" fillId="25" borderId="7" xfId="2" applyFont="1" applyFill="1" applyBorder="1" applyAlignment="1">
      <alignment horizontal="center" vertical="center" wrapText="1"/>
    </xf>
    <xf numFmtId="0" fontId="152" fillId="25" borderId="10" xfId="2" applyFont="1" applyFill="1" applyBorder="1" applyAlignment="1">
      <alignment horizontal="center" vertical="center" wrapText="1"/>
    </xf>
    <xf numFmtId="0" fontId="152" fillId="25" borderId="55" xfId="2" applyFont="1" applyFill="1" applyBorder="1" applyAlignment="1">
      <alignment horizontal="center" vertical="center" wrapText="1"/>
    </xf>
    <xf numFmtId="0" fontId="152" fillId="25" borderId="10" xfId="2" applyFont="1" applyFill="1" applyBorder="1" applyAlignment="1">
      <alignment horizontal="center" vertical="center"/>
    </xf>
    <xf numFmtId="0" fontId="152" fillId="25" borderId="55" xfId="2" applyFont="1" applyFill="1" applyBorder="1" applyAlignment="1">
      <alignment horizontal="center" vertical="center"/>
    </xf>
    <xf numFmtId="0" fontId="152" fillId="25" borderId="41" xfId="2" applyFont="1" applyFill="1" applyBorder="1" applyAlignment="1">
      <alignment horizontal="center"/>
    </xf>
    <xf numFmtId="0" fontId="1" fillId="0" borderId="46" xfId="2" applyFont="1" applyBorder="1"/>
    <xf numFmtId="0" fontId="30" fillId="0" borderId="14" xfId="2" applyFont="1" applyBorder="1"/>
    <xf numFmtId="0" fontId="4" fillId="0" borderId="15" xfId="2" applyBorder="1"/>
    <xf numFmtId="0" fontId="4" fillId="0" borderId="16" xfId="2" applyBorder="1"/>
    <xf numFmtId="0" fontId="100" fillId="0" borderId="46" xfId="0" applyFont="1" applyBorder="1"/>
    <xf numFmtId="0" fontId="4" fillId="0" borderId="14" xfId="2" applyBorder="1" applyAlignment="1">
      <alignment horizontal="left" indent="2"/>
    </xf>
    <xf numFmtId="0" fontId="4" fillId="0" borderId="15" xfId="2" applyBorder="1" applyAlignment="1">
      <alignment horizontal="center"/>
    </xf>
    <xf numFmtId="0" fontId="4" fillId="0" borderId="16" xfId="2" applyBorder="1" applyAlignment="1">
      <alignment horizontal="center"/>
    </xf>
    <xf numFmtId="0" fontId="4" fillId="0" borderId="30" xfId="2" applyBorder="1"/>
    <xf numFmtId="0" fontId="4" fillId="0" borderId="35" xfId="2" applyBorder="1"/>
    <xf numFmtId="0" fontId="4" fillId="0" borderId="70" xfId="2" applyBorder="1"/>
    <xf numFmtId="0" fontId="4" fillId="0" borderId="53" xfId="2" applyBorder="1"/>
    <xf numFmtId="0" fontId="4" fillId="0" borderId="94" xfId="2" applyBorder="1"/>
    <xf numFmtId="0" fontId="4" fillId="0" borderId="89" xfId="2" applyBorder="1"/>
    <xf numFmtId="0" fontId="4" fillId="0" borderId="37" xfId="2" applyBorder="1"/>
    <xf numFmtId="0" fontId="4" fillId="0" borderId="42" xfId="2" applyBorder="1"/>
    <xf numFmtId="0" fontId="129" fillId="0" borderId="28" xfId="2" applyFont="1" applyBorder="1"/>
    <xf numFmtId="0" fontId="129" fillId="0" borderId="29" xfId="2" applyFont="1" applyBorder="1"/>
    <xf numFmtId="0" fontId="4" fillId="0" borderId="26" xfId="2" applyBorder="1"/>
    <xf numFmtId="0" fontId="4" fillId="0" borderId="63" xfId="2" applyBorder="1"/>
    <xf numFmtId="0" fontId="4" fillId="0" borderId="0" xfId="2" quotePrefix="1"/>
    <xf numFmtId="0" fontId="4" fillId="0" borderId="91" xfId="2" applyBorder="1"/>
    <xf numFmtId="0" fontId="108" fillId="29" borderId="50" xfId="332" applyFill="1" applyBorder="1" applyAlignment="1">
      <alignment horizontal="center" vertical="center"/>
    </xf>
    <xf numFmtId="0" fontId="154" fillId="0" borderId="0" xfId="2" applyFont="1"/>
    <xf numFmtId="0" fontId="155" fillId="0" borderId="28" xfId="202" applyFont="1" applyBorder="1" applyAlignment="1">
      <alignment vertical="center"/>
    </xf>
    <xf numFmtId="0" fontId="155" fillId="0" borderId="29" xfId="202" applyFont="1" applyBorder="1" applyAlignment="1">
      <alignment vertical="center"/>
    </xf>
    <xf numFmtId="0" fontId="154" fillId="0" borderId="0" xfId="2" applyFont="1" applyProtection="1">
      <protection locked="0"/>
    </xf>
    <xf numFmtId="0" fontId="154" fillId="0" borderId="86" xfId="2" applyFont="1" applyFill="1" applyBorder="1" applyAlignment="1" applyProtection="1">
      <alignment vertical="center" wrapText="1"/>
      <protection locked="0"/>
    </xf>
    <xf numFmtId="0" fontId="154" fillId="0" borderId="0" xfId="2" applyFont="1" applyBorder="1" applyAlignment="1" applyProtection="1">
      <alignment vertical="center"/>
      <protection locked="0"/>
    </xf>
    <xf numFmtId="0" fontId="154" fillId="0" borderId="87" xfId="2" applyFont="1" applyBorder="1" applyAlignment="1" applyProtection="1">
      <alignment vertical="center"/>
      <protection locked="0"/>
    </xf>
    <xf numFmtId="0" fontId="154" fillId="0" borderId="0" xfId="2" applyFont="1" applyAlignment="1">
      <alignment vertical="center"/>
    </xf>
    <xf numFmtId="0" fontId="154" fillId="0" borderId="7" xfId="2" applyFont="1" applyBorder="1" applyAlignment="1" applyProtection="1">
      <alignment vertical="center" wrapText="1"/>
      <protection locked="0"/>
    </xf>
    <xf numFmtId="0" fontId="4" fillId="0" borderId="8" xfId="1" applyBorder="1" applyAlignment="1">
      <alignment vertical="center"/>
    </xf>
    <xf numFmtId="0" fontId="156" fillId="24" borderId="10" xfId="2" applyFont="1" applyFill="1" applyBorder="1" applyAlignment="1" applyProtection="1">
      <alignment horizontal="center" vertical="center"/>
      <protection locked="0"/>
    </xf>
    <xf numFmtId="0" fontId="154" fillId="0" borderId="86" xfId="2" applyFont="1" applyFill="1" applyBorder="1" applyAlignment="1" applyProtection="1">
      <alignment vertical="center"/>
      <protection locked="0"/>
    </xf>
    <xf numFmtId="0" fontId="157" fillId="0" borderId="0" xfId="2" applyFont="1" applyAlignment="1">
      <alignment vertical="center"/>
    </xf>
    <xf numFmtId="0" fontId="154" fillId="0" borderId="8" xfId="2" applyFont="1" applyBorder="1" applyAlignment="1" applyProtection="1">
      <alignment vertical="center" wrapText="1"/>
      <protection locked="0"/>
    </xf>
    <xf numFmtId="0" fontId="154" fillId="0" borderId="59" xfId="2" applyFont="1" applyBorder="1" applyAlignment="1" applyProtection="1">
      <alignment vertical="center" wrapText="1"/>
      <protection locked="0"/>
    </xf>
    <xf numFmtId="0" fontId="154" fillId="0" borderId="88" xfId="2" applyFont="1" applyBorder="1" applyAlignment="1" applyProtection="1">
      <alignment vertical="center"/>
      <protection locked="0"/>
    </xf>
    <xf numFmtId="0" fontId="154" fillId="0" borderId="7" xfId="2" applyFont="1" applyBorder="1" applyAlignment="1" applyProtection="1">
      <alignment vertical="center"/>
      <protection locked="0"/>
    </xf>
    <xf numFmtId="0" fontId="4" fillId="0" borderId="8" xfId="1" applyBorder="1" applyAlignment="1"/>
    <xf numFmtId="0" fontId="4" fillId="0" borderId="9" xfId="1" applyBorder="1" applyAlignment="1"/>
    <xf numFmtId="0" fontId="154" fillId="0" borderId="0" xfId="2" applyFont="1" applyBorder="1" applyAlignment="1" applyProtection="1">
      <alignment vertical="center" wrapText="1"/>
      <protection locked="0"/>
    </xf>
    <xf numFmtId="0" fontId="154" fillId="0" borderId="0" xfId="2" applyFont="1" applyBorder="1" applyAlignment="1" applyProtection="1">
      <alignment horizontal="left" vertical="center" wrapText="1"/>
      <protection locked="0"/>
    </xf>
    <xf numFmtId="0" fontId="154" fillId="0" borderId="0" xfId="2" applyFont="1" applyAlignment="1" applyProtection="1">
      <alignment vertical="center"/>
      <protection locked="0"/>
    </xf>
    <xf numFmtId="0" fontId="156" fillId="25" borderId="10" xfId="2" applyFont="1" applyFill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vertical="center"/>
      <protection locked="0"/>
    </xf>
    <xf numFmtId="0" fontId="154" fillId="0" borderId="9" xfId="2" applyFont="1" applyBorder="1" applyAlignment="1" applyProtection="1">
      <alignment vertical="center"/>
      <protection locked="0"/>
    </xf>
    <xf numFmtId="0" fontId="154" fillId="0" borderId="26" xfId="2" applyFont="1" applyBorder="1" applyAlignment="1">
      <alignment vertical="center"/>
    </xf>
    <xf numFmtId="0" fontId="154" fillId="0" borderId="58" xfId="2" applyFont="1" applyBorder="1" applyAlignment="1" applyProtection="1">
      <alignment vertical="center"/>
      <protection locked="0"/>
    </xf>
    <xf numFmtId="0" fontId="154" fillId="0" borderId="59" xfId="2" applyFont="1" applyBorder="1" applyAlignment="1" applyProtection="1">
      <alignment vertical="center"/>
      <protection locked="0"/>
    </xf>
    <xf numFmtId="0" fontId="154" fillId="0" borderId="62" xfId="2" applyFont="1" applyBorder="1" applyAlignment="1" applyProtection="1">
      <alignment vertical="center"/>
      <protection locked="0"/>
    </xf>
    <xf numFmtId="0" fontId="154" fillId="0" borderId="6" xfId="2" applyFont="1" applyBorder="1" applyAlignment="1" applyProtection="1">
      <alignment vertical="center"/>
      <protection locked="0"/>
    </xf>
    <xf numFmtId="0" fontId="154" fillId="0" borderId="60" xfId="2" applyFont="1" applyBorder="1" applyAlignment="1" applyProtection="1">
      <alignment vertical="center"/>
      <protection locked="0"/>
    </xf>
    <xf numFmtId="0" fontId="154" fillId="0" borderId="88" xfId="2" applyFont="1" applyBorder="1" applyAlignment="1" applyProtection="1">
      <alignment vertical="center" wrapText="1"/>
      <protection locked="0"/>
    </xf>
    <xf numFmtId="0" fontId="154" fillId="0" borderId="58" xfId="2" applyFont="1" applyBorder="1" applyAlignment="1" applyProtection="1">
      <alignment vertical="center" wrapText="1"/>
      <protection locked="0"/>
    </xf>
    <xf numFmtId="0" fontId="154" fillId="0" borderId="86" xfId="2" applyFont="1" applyBorder="1" applyAlignment="1" applyProtection="1">
      <alignment vertical="center" wrapText="1"/>
      <protection locked="0"/>
    </xf>
    <xf numFmtId="0" fontId="154" fillId="0" borderId="87" xfId="2" applyFont="1" applyBorder="1" applyAlignment="1" applyProtection="1">
      <alignment vertical="center" wrapText="1"/>
      <protection locked="0"/>
    </xf>
    <xf numFmtId="0" fontId="154" fillId="0" borderId="86" xfId="2" applyFont="1" applyBorder="1" applyAlignment="1" applyProtection="1">
      <alignment vertical="center"/>
      <protection locked="0"/>
    </xf>
    <xf numFmtId="0" fontId="158" fillId="0" borderId="0" xfId="2" applyFont="1" applyBorder="1" applyAlignment="1">
      <alignment vertical="center"/>
    </xf>
    <xf numFmtId="0" fontId="154" fillId="0" borderId="0" xfId="2" applyFont="1" applyBorder="1" applyAlignment="1">
      <alignment vertical="center"/>
    </xf>
    <xf numFmtId="0" fontId="159" fillId="0" borderId="0" xfId="2" applyFont="1" applyAlignment="1">
      <alignment vertical="center"/>
    </xf>
    <xf numFmtId="0" fontId="156" fillId="0" borderId="7" xfId="2" applyFont="1" applyFill="1" applyBorder="1" applyAlignment="1" applyProtection="1">
      <alignment horizontal="center" vertical="center"/>
      <protection locked="0"/>
    </xf>
    <xf numFmtId="0" fontId="154" fillId="0" borderId="0" xfId="2" applyFont="1" applyFill="1" applyBorder="1" applyAlignment="1" applyProtection="1">
      <alignment vertical="center"/>
      <protection locked="0"/>
    </xf>
    <xf numFmtId="0" fontId="154" fillId="0" borderId="88" xfId="2" applyFont="1" applyBorder="1" applyAlignment="1" applyProtection="1">
      <alignment horizontal="left" vertical="center"/>
      <protection locked="0"/>
    </xf>
    <xf numFmtId="0" fontId="154" fillId="0" borderId="88" xfId="2" applyFont="1" applyBorder="1" applyAlignment="1" applyProtection="1">
      <alignment horizontal="right" vertical="center"/>
      <protection locked="0"/>
    </xf>
    <xf numFmtId="0" fontId="156" fillId="29" borderId="58" xfId="2" applyFont="1" applyFill="1" applyBorder="1" applyAlignment="1" applyProtection="1">
      <alignment horizontal="center" vertical="center"/>
      <protection locked="0"/>
    </xf>
    <xf numFmtId="0" fontId="157" fillId="0" borderId="0" xfId="2" applyFont="1" applyAlignment="1" applyProtection="1">
      <alignment vertical="center"/>
      <protection locked="0"/>
    </xf>
    <xf numFmtId="0" fontId="154" fillId="0" borderId="58" xfId="2" applyFont="1" applyBorder="1" applyAlignment="1" applyProtection="1">
      <alignment horizontal="right" vertical="center"/>
      <protection locked="0"/>
    </xf>
    <xf numFmtId="0" fontId="154" fillId="0" borderId="59" xfId="2" applyFont="1" applyBorder="1" applyAlignment="1" applyProtection="1">
      <alignment horizontal="left" vertical="center"/>
      <protection locked="0"/>
    </xf>
    <xf numFmtId="0" fontId="154" fillId="0" borderId="86" xfId="2" applyFont="1" applyBorder="1" applyAlignment="1" applyProtection="1">
      <alignment horizontal="left" vertical="center"/>
      <protection locked="0"/>
    </xf>
    <xf numFmtId="0" fontId="154" fillId="0" borderId="0" xfId="2" applyFont="1" applyBorder="1" applyAlignment="1" applyProtection="1">
      <alignment horizontal="left" vertical="center"/>
      <protection locked="0"/>
    </xf>
    <xf numFmtId="0" fontId="154" fillId="0" borderId="0" xfId="2" applyFont="1" applyBorder="1" applyAlignment="1" applyProtection="1">
      <alignment horizontal="right" vertical="center"/>
      <protection locked="0"/>
    </xf>
    <xf numFmtId="0" fontId="154" fillId="0" borderId="62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right" vertical="center"/>
      <protection locked="0"/>
    </xf>
    <xf numFmtId="0" fontId="154" fillId="0" borderId="6" xfId="2" applyFont="1" applyFill="1" applyBorder="1" applyAlignment="1" applyProtection="1">
      <alignment vertical="center"/>
      <protection locked="0"/>
    </xf>
    <xf numFmtId="0" fontId="161" fillId="0" borderId="0" xfId="2" applyFont="1" applyBorder="1" applyAlignment="1" applyProtection="1">
      <alignment vertical="center"/>
      <protection locked="0"/>
    </xf>
    <xf numFmtId="0" fontId="154" fillId="0" borderId="8" xfId="2" applyFont="1" applyFill="1" applyBorder="1" applyAlignment="1" applyProtection="1">
      <alignment vertical="center"/>
      <protection locked="0"/>
    </xf>
    <xf numFmtId="0" fontId="154" fillId="0" borderId="0" xfId="2" applyFont="1" applyAlignment="1" applyProtection="1">
      <alignment vertical="center" wrapText="1"/>
      <protection locked="0"/>
    </xf>
    <xf numFmtId="0" fontId="108" fillId="0" borderId="54" xfId="332" applyNumberFormat="1" applyFill="1" applyBorder="1" applyAlignment="1">
      <alignment horizontal="center" vertical="center" wrapText="1"/>
    </xf>
    <xf numFmtId="0" fontId="4" fillId="0" borderId="7" xfId="1" applyFont="1" applyBorder="1" applyAlignment="1" applyProtection="1">
      <alignment horizontal="center" vertical="center"/>
      <protection locked="0"/>
    </xf>
    <xf numFmtId="0" fontId="4" fillId="0" borderId="8" xfId="1" applyFont="1" applyBorder="1" applyAlignment="1" applyProtection="1">
      <alignment horizontal="center" vertical="center"/>
      <protection locked="0"/>
    </xf>
    <xf numFmtId="0" fontId="4" fillId="0" borderId="9" xfId="1" applyFont="1" applyBorder="1" applyAlignment="1" applyProtection="1">
      <alignment horizontal="center" vertical="center"/>
      <protection locked="0"/>
    </xf>
    <xf numFmtId="0" fontId="4" fillId="0" borderId="7" xfId="1" quotePrefix="1" applyFont="1" applyBorder="1" applyAlignment="1" applyProtection="1">
      <alignment horizontal="center" vertical="center"/>
      <protection locked="0"/>
    </xf>
    <xf numFmtId="0" fontId="4" fillId="0" borderId="8" xfId="1" quotePrefix="1" applyFont="1" applyBorder="1" applyAlignment="1" applyProtection="1">
      <alignment horizontal="center" vertical="center"/>
      <protection locked="0"/>
    </xf>
    <xf numFmtId="0" fontId="4" fillId="0" borderId="9" xfId="1" quotePrefix="1" applyFont="1" applyBorder="1" applyAlignment="1" applyProtection="1">
      <alignment horizontal="center" vertical="center"/>
      <protection locked="0"/>
    </xf>
    <xf numFmtId="0" fontId="23" fillId="0" borderId="10" xfId="1" quotePrefix="1" applyFont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 vertic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0" fontId="10" fillId="0" borderId="3" xfId="1" applyFont="1" applyBorder="1" applyAlignment="1" applyProtection="1">
      <alignment horizontal="center" vertical="center"/>
      <protection locked="0"/>
    </xf>
    <xf numFmtId="0" fontId="11" fillId="0" borderId="4" xfId="1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11" fillId="0" borderId="5" xfId="1" applyFont="1" applyBorder="1" applyAlignment="1" applyProtection="1">
      <alignment horizontal="center" vertical="center"/>
      <protection locked="0"/>
    </xf>
    <xf numFmtId="0" fontId="13" fillId="0" borderId="4" xfId="1" applyFont="1" applyBorder="1" applyAlignment="1" applyProtection="1">
      <alignment horizontal="center" vertical="center" wrapText="1"/>
      <protection locked="0"/>
    </xf>
    <xf numFmtId="0" fontId="13" fillId="0" borderId="0" xfId="1" applyFont="1" applyBorder="1" applyAlignment="1" applyProtection="1">
      <alignment horizontal="center" vertical="center"/>
      <protection locked="0"/>
    </xf>
    <xf numFmtId="0" fontId="13" fillId="0" borderId="5" xfId="1" applyFont="1" applyBorder="1" applyAlignment="1" applyProtection="1">
      <alignment horizontal="center" vertical="center"/>
      <protection locked="0"/>
    </xf>
    <xf numFmtId="0" fontId="13" fillId="0" borderId="4" xfId="1" applyFont="1" applyBorder="1" applyAlignment="1" applyProtection="1">
      <alignment horizontal="center" vertical="center"/>
      <protection locked="0"/>
    </xf>
    <xf numFmtId="0" fontId="24" fillId="0" borderId="4" xfId="1" applyFont="1" applyBorder="1" applyAlignment="1" applyProtection="1">
      <alignment horizontal="center" vertical="center" wrapText="1"/>
      <protection locked="0"/>
    </xf>
    <xf numFmtId="0" fontId="25" fillId="0" borderId="0" xfId="1" quotePrefix="1" applyFont="1" applyBorder="1" applyAlignment="1" applyProtection="1">
      <alignment horizontal="center" vertical="center"/>
      <protection locked="0"/>
    </xf>
    <xf numFmtId="0" fontId="25" fillId="0" borderId="5" xfId="1" quotePrefix="1" applyFont="1" applyBorder="1" applyAlignment="1" applyProtection="1">
      <alignment horizontal="center" vertical="center"/>
      <protection locked="0"/>
    </xf>
    <xf numFmtId="0" fontId="26" fillId="0" borderId="4" xfId="1" applyFont="1" applyBorder="1" applyAlignment="1" applyProtection="1">
      <alignment horizontal="center" vertical="center" wrapText="1"/>
      <protection locked="0"/>
    </xf>
    <xf numFmtId="0" fontId="26" fillId="0" borderId="0" xfId="1" quotePrefix="1" applyFont="1" applyBorder="1" applyAlignment="1" applyProtection="1">
      <alignment horizontal="center" vertical="center"/>
      <protection locked="0"/>
    </xf>
    <xf numFmtId="0" fontId="26" fillId="0" borderId="5" xfId="1" quotePrefix="1" applyFont="1" applyBorder="1" applyAlignment="1" applyProtection="1">
      <alignment horizontal="center" vertical="center"/>
      <protection locked="0"/>
    </xf>
    <xf numFmtId="0" fontId="26" fillId="0" borderId="0" xfId="1" applyFont="1" applyBorder="1" applyAlignment="1" applyProtection="1">
      <alignment horizontal="center" vertical="center"/>
      <protection locked="0"/>
    </xf>
    <xf numFmtId="0" fontId="26" fillId="0" borderId="5" xfId="1" applyFont="1" applyBorder="1" applyAlignment="1" applyProtection="1">
      <alignment horizontal="center" vertical="center"/>
      <protection locked="0"/>
    </xf>
    <xf numFmtId="0" fontId="28" fillId="0" borderId="4" xfId="1" applyFont="1" applyBorder="1" applyAlignment="1" applyProtection="1">
      <alignment horizontal="center" vertical="center"/>
      <protection locked="0"/>
    </xf>
    <xf numFmtId="0" fontId="29" fillId="0" borderId="0" xfId="1" applyFont="1" applyAlignment="1">
      <alignment horizontal="center" vertical="center"/>
    </xf>
    <xf numFmtId="0" fontId="29" fillId="0" borderId="5" xfId="1" applyFont="1" applyBorder="1" applyAlignment="1">
      <alignment horizontal="center" vertical="center"/>
    </xf>
    <xf numFmtId="0" fontId="4" fillId="0" borderId="10" xfId="1" quotePrefix="1" applyFont="1" applyBorder="1" applyAlignment="1" applyProtection="1">
      <alignment horizontal="center" vertical="center"/>
      <protection locked="0"/>
    </xf>
    <xf numFmtId="0" fontId="4" fillId="0" borderId="0" xfId="1" applyBorder="1" applyAlignment="1" applyProtection="1">
      <alignment horizontal="center"/>
      <protection locked="0"/>
    </xf>
    <xf numFmtId="14" fontId="4" fillId="0" borderId="7" xfId="1" applyNumberFormat="1" applyFont="1" applyBorder="1" applyAlignment="1" applyProtection="1">
      <alignment horizontal="center" vertical="center"/>
      <protection locked="0"/>
    </xf>
    <xf numFmtId="0" fontId="4" fillId="0" borderId="10" xfId="1" applyFont="1" applyBorder="1" applyAlignment="1" applyProtection="1">
      <alignment horizontal="center" vertical="center"/>
      <protection locked="0"/>
    </xf>
    <xf numFmtId="0" fontId="31" fillId="0" borderId="10" xfId="1" quotePrefix="1" applyFont="1" applyBorder="1" applyAlignment="1" applyProtection="1">
      <alignment horizontal="center" vertical="center"/>
      <protection locked="0"/>
    </xf>
    <xf numFmtId="0" fontId="30" fillId="0" borderId="7" xfId="1" applyFont="1" applyBorder="1" applyAlignment="1" applyProtection="1">
      <alignment horizontal="center" vertical="center"/>
      <protection locked="0"/>
    </xf>
    <xf numFmtId="0" fontId="30" fillId="0" borderId="8" xfId="1" applyFont="1" applyBorder="1" applyAlignment="1" applyProtection="1">
      <alignment horizontal="center" vertical="center"/>
      <protection locked="0"/>
    </xf>
    <xf numFmtId="0" fontId="30" fillId="0" borderId="9" xfId="1" applyFont="1" applyBorder="1" applyAlignment="1" applyProtection="1">
      <alignment horizontal="center" vertical="center"/>
      <protection locked="0"/>
    </xf>
    <xf numFmtId="0" fontId="30" fillId="0" borderId="7" xfId="1" quotePrefix="1" applyFont="1" applyBorder="1" applyAlignment="1" applyProtection="1">
      <alignment horizontal="center" vertical="center"/>
      <protection locked="0"/>
    </xf>
    <xf numFmtId="0" fontId="30" fillId="0" borderId="8" xfId="1" quotePrefix="1" applyFont="1" applyBorder="1" applyAlignment="1" applyProtection="1">
      <alignment horizontal="center" vertical="center"/>
      <protection locked="0"/>
    </xf>
    <xf numFmtId="0" fontId="30" fillId="0" borderId="9" xfId="1" quotePrefix="1" applyFont="1" applyBorder="1" applyAlignment="1" applyProtection="1">
      <alignment horizontal="center" vertical="center"/>
      <protection locked="0"/>
    </xf>
    <xf numFmtId="0" fontId="30" fillId="0" borderId="10" xfId="1" quotePrefix="1" applyFont="1" applyBorder="1" applyAlignment="1" applyProtection="1">
      <alignment horizontal="center" vertical="center"/>
      <protection locked="0"/>
    </xf>
    <xf numFmtId="0" fontId="5" fillId="0" borderId="0" xfId="1" quotePrefix="1" applyFont="1" applyBorder="1" applyAlignment="1" applyProtection="1">
      <alignment horizontal="left" vertic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0" fontId="30" fillId="0" borderId="0" xfId="1" applyFont="1" applyBorder="1" applyAlignment="1" applyProtection="1">
      <alignment horizontal="center"/>
      <protection locked="0"/>
    </xf>
    <xf numFmtId="0" fontId="30" fillId="0" borderId="0" xfId="1" quotePrefix="1" applyFont="1" applyBorder="1" applyAlignment="1" applyProtection="1">
      <alignment horizontal="center" vertical="center"/>
      <protection locked="0"/>
    </xf>
    <xf numFmtId="0" fontId="21" fillId="0" borderId="0" xfId="1" applyFont="1" applyBorder="1" applyAlignment="1" applyProtection="1">
      <alignment horizontal="center" vertical="center"/>
      <protection locked="0"/>
    </xf>
    <xf numFmtId="0" fontId="21" fillId="0" borderId="0" xfId="1" quotePrefix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left" vertical="center"/>
      <protection locked="0"/>
    </xf>
    <xf numFmtId="0" fontId="5" fillId="0" borderId="0" xfId="1" applyFont="1" applyBorder="1" applyAlignment="1" applyProtection="1">
      <alignment vertical="center"/>
      <protection locked="0"/>
    </xf>
    <xf numFmtId="0" fontId="4" fillId="0" borderId="0" xfId="1" quotePrefix="1" applyFont="1" applyBorder="1" applyAlignment="1" applyProtection="1">
      <alignment horizontal="left" vertical="center"/>
      <protection locked="0"/>
    </xf>
    <xf numFmtId="0" fontId="4" fillId="0" borderId="14" xfId="2" applyBorder="1" applyAlignment="1">
      <alignment horizontal="center" vertical="center" wrapText="1"/>
    </xf>
    <xf numFmtId="0" fontId="4" fillId="0" borderId="15" xfId="2" applyBorder="1" applyAlignment="1">
      <alignment horizontal="center" vertical="center" wrapText="1"/>
    </xf>
    <xf numFmtId="0" fontId="4" fillId="0" borderId="16" xfId="2" applyBorder="1" applyAlignment="1">
      <alignment horizontal="center" vertical="center" wrapText="1"/>
    </xf>
    <xf numFmtId="0" fontId="4" fillId="0" borderId="14" xfId="2" applyBorder="1" applyAlignment="1">
      <alignment horizontal="center"/>
    </xf>
    <xf numFmtId="0" fontId="4" fillId="0" borderId="15" xfId="2" applyBorder="1" applyAlignment="1">
      <alignment horizontal="center"/>
    </xf>
    <xf numFmtId="0" fontId="4" fillId="0" borderId="16" xfId="2" applyBorder="1" applyAlignment="1">
      <alignment horizontal="center"/>
    </xf>
    <xf numFmtId="0" fontId="35" fillId="0" borderId="0" xfId="1" applyFont="1" applyBorder="1" applyAlignment="1" applyProtection="1">
      <alignment horizontal="left" vertical="center" shrinkToFit="1"/>
      <protection locked="0"/>
    </xf>
    <xf numFmtId="0" fontId="35" fillId="0" borderId="0" xfId="1" quotePrefix="1" applyFont="1" applyBorder="1" applyAlignment="1" applyProtection="1">
      <alignment horizontal="left" vertical="center" shrinkToFit="1"/>
      <protection locked="0"/>
    </xf>
    <xf numFmtId="0" fontId="74" fillId="25" borderId="37" xfId="0" applyFont="1" applyFill="1" applyBorder="1" applyAlignment="1">
      <alignment horizontal="center" vertical="center"/>
    </xf>
    <xf numFmtId="0" fontId="74" fillId="25" borderId="38" xfId="0" applyFont="1" applyFill="1" applyBorder="1" applyAlignment="1">
      <alignment horizontal="center" vertical="center"/>
    </xf>
    <xf numFmtId="0" fontId="74" fillId="25" borderId="39" xfId="0" applyFont="1" applyFill="1" applyBorder="1" applyAlignment="1">
      <alignment horizontal="center" vertical="center"/>
    </xf>
    <xf numFmtId="0" fontId="74" fillId="25" borderId="40" xfId="0" applyFont="1" applyFill="1" applyBorder="1" applyAlignment="1">
      <alignment horizontal="center" vertical="center"/>
    </xf>
    <xf numFmtId="14" fontId="74" fillId="25" borderId="41" xfId="0" applyNumberFormat="1" applyFont="1" applyFill="1" applyBorder="1" applyAlignment="1">
      <alignment horizontal="center" vertical="center"/>
    </xf>
    <xf numFmtId="14" fontId="74" fillId="25" borderId="40" xfId="0" applyNumberFormat="1" applyFont="1" applyFill="1" applyBorder="1" applyAlignment="1">
      <alignment horizontal="center" vertical="center"/>
    </xf>
    <xf numFmtId="14" fontId="74" fillId="25" borderId="38" xfId="0" applyNumberFormat="1" applyFont="1" applyFill="1" applyBorder="1" applyAlignment="1">
      <alignment horizontal="center" vertical="center"/>
    </xf>
    <xf numFmtId="14" fontId="74" fillId="25" borderId="42" xfId="0" applyNumberFormat="1" applyFont="1" applyFill="1" applyBorder="1" applyAlignment="1">
      <alignment horizontal="center" vertical="center"/>
    </xf>
    <xf numFmtId="0" fontId="27" fillId="0" borderId="14" xfId="201" applyFont="1" applyBorder="1" applyAlignment="1">
      <alignment horizontal="center" vertical="center"/>
    </xf>
    <xf numFmtId="0" fontId="27" fillId="0" borderId="15" xfId="201" applyFont="1" applyBorder="1" applyAlignment="1">
      <alignment horizontal="center" vertical="center"/>
    </xf>
    <xf numFmtId="0" fontId="27" fillId="0" borderId="16" xfId="201" applyFont="1" applyBorder="1" applyAlignment="1">
      <alignment horizontal="center" vertical="center"/>
    </xf>
    <xf numFmtId="0" fontId="73" fillId="24" borderId="30" xfId="0" applyFont="1" applyFill="1" applyBorder="1" applyAlignment="1">
      <alignment horizontal="center" vertical="center"/>
    </xf>
    <xf numFmtId="0" fontId="73" fillId="24" borderId="31" xfId="0" applyFont="1" applyFill="1" applyBorder="1" applyAlignment="1">
      <alignment horizontal="center" vertical="center"/>
    </xf>
    <xf numFmtId="0" fontId="73" fillId="24" borderId="32" xfId="0" applyFont="1" applyFill="1" applyBorder="1" applyAlignment="1">
      <alignment horizontal="center" vertical="center"/>
    </xf>
    <xf numFmtId="0" fontId="73" fillId="24" borderId="33" xfId="0" applyFont="1" applyFill="1" applyBorder="1" applyAlignment="1">
      <alignment horizontal="center" vertical="center"/>
    </xf>
    <xf numFmtId="0" fontId="73" fillId="24" borderId="34" xfId="0" applyFont="1" applyFill="1" applyBorder="1" applyAlignment="1">
      <alignment horizontal="center" vertical="center"/>
    </xf>
    <xf numFmtId="0" fontId="73" fillId="24" borderId="35" xfId="0" applyFont="1" applyFill="1" applyBorder="1" applyAlignment="1">
      <alignment horizontal="center" vertical="center"/>
    </xf>
    <xf numFmtId="0" fontId="76" fillId="0" borderId="28" xfId="201" applyFont="1" applyBorder="1" applyAlignment="1">
      <alignment horizontal="center" vertical="center" wrapText="1" shrinkToFit="1"/>
    </xf>
    <xf numFmtId="0" fontId="76" fillId="0" borderId="29" xfId="201" applyFont="1" applyBorder="1" applyAlignment="1">
      <alignment horizontal="center" vertical="center" wrapText="1" shrinkToFit="1"/>
    </xf>
    <xf numFmtId="0" fontId="76" fillId="0" borderId="0" xfId="201" applyFont="1" applyBorder="1" applyAlignment="1">
      <alignment horizontal="center" vertical="center" wrapText="1" shrinkToFit="1"/>
    </xf>
    <xf numFmtId="0" fontId="76" fillId="0" borderId="36" xfId="201" applyFont="1" applyBorder="1" applyAlignment="1">
      <alignment horizontal="center" vertical="center" wrapText="1" shrinkToFit="1"/>
    </xf>
    <xf numFmtId="0" fontId="13" fillId="0" borderId="51" xfId="201" applyFont="1" applyBorder="1" applyAlignment="1">
      <alignment horizontal="center" vertical="center" wrapText="1"/>
    </xf>
    <xf numFmtId="0" fontId="13" fillId="0" borderId="56" xfId="201" applyFont="1" applyBorder="1" applyAlignment="1">
      <alignment horizontal="center" vertical="center" wrapText="1"/>
    </xf>
    <xf numFmtId="0" fontId="13" fillId="0" borderId="34" xfId="201" applyFont="1" applyBorder="1" applyAlignment="1">
      <alignment horizontal="center" vertical="center" wrapText="1"/>
    </xf>
    <xf numFmtId="0" fontId="13" fillId="0" borderId="52" xfId="201" applyFont="1" applyBorder="1" applyAlignment="1">
      <alignment horizontal="center" vertical="center" wrapText="1"/>
    </xf>
    <xf numFmtId="0" fontId="13" fillId="0" borderId="32" xfId="201" applyFont="1" applyBorder="1" applyAlignment="1">
      <alignment horizontal="center" vertical="center" wrapText="1"/>
    </xf>
    <xf numFmtId="0" fontId="13" fillId="0" borderId="33" xfId="201" applyFont="1" applyBorder="1" applyAlignment="1">
      <alignment horizontal="center" vertical="center" wrapText="1"/>
    </xf>
    <xf numFmtId="0" fontId="13" fillId="0" borderId="30" xfId="201" applyFont="1" applyBorder="1" applyAlignment="1">
      <alignment horizontal="center" vertical="center" textRotation="90" wrapText="1"/>
    </xf>
    <xf numFmtId="0" fontId="13" fillId="0" borderId="37" xfId="201" applyFont="1" applyBorder="1" applyAlignment="1">
      <alignment horizontal="center" vertical="center" textRotation="90" wrapText="1"/>
    </xf>
    <xf numFmtId="0" fontId="73" fillId="24" borderId="43" xfId="0" applyFont="1" applyFill="1" applyBorder="1" applyAlignment="1">
      <alignment horizontal="center" vertical="center"/>
    </xf>
    <xf numFmtId="0" fontId="73" fillId="24" borderId="44" xfId="0" applyFont="1" applyFill="1" applyBorder="1" applyAlignment="1">
      <alignment horizontal="center" vertical="center"/>
    </xf>
    <xf numFmtId="0" fontId="74" fillId="25" borderId="14" xfId="0" applyFont="1" applyFill="1" applyBorder="1" applyAlignment="1">
      <alignment horizontal="center" vertical="center"/>
    </xf>
    <xf numFmtId="0" fontId="74" fillId="25" borderId="15" xfId="0" applyFont="1" applyFill="1" applyBorder="1" applyAlignment="1">
      <alignment horizontal="center" vertical="center"/>
    </xf>
    <xf numFmtId="0" fontId="74" fillId="25" borderId="16" xfId="0" applyFont="1" applyFill="1" applyBorder="1" applyAlignment="1">
      <alignment horizontal="center" vertical="center"/>
    </xf>
    <xf numFmtId="0" fontId="76" fillId="0" borderId="43" xfId="201" applyFont="1" applyBorder="1" applyAlignment="1">
      <alignment horizontal="center" vertical="center" wrapText="1" shrinkToFit="1"/>
    </xf>
    <xf numFmtId="0" fontId="76" fillId="0" borderId="47" xfId="201" applyFont="1" applyBorder="1" applyAlignment="1">
      <alignment horizontal="center" vertical="center" wrapText="1" shrinkToFit="1"/>
    </xf>
    <xf numFmtId="0" fontId="76" fillId="0" borderId="48" xfId="201" applyFont="1" applyBorder="1" applyAlignment="1">
      <alignment horizontal="center" vertical="center" wrapText="1" shrinkToFit="1"/>
    </xf>
    <xf numFmtId="0" fontId="76" fillId="0" borderId="49" xfId="201" applyFont="1" applyBorder="1" applyAlignment="1">
      <alignment horizontal="center" vertical="center" wrapText="1" shrinkToFit="1"/>
    </xf>
    <xf numFmtId="0" fontId="76" fillId="0" borderId="50" xfId="201" applyFont="1" applyBorder="1" applyAlignment="1">
      <alignment horizontal="center" vertical="center" wrapText="1" shrinkToFit="1"/>
    </xf>
    <xf numFmtId="0" fontId="76" fillId="26" borderId="35" xfId="201" applyFont="1" applyFill="1" applyBorder="1" applyAlignment="1">
      <alignment horizontal="center" vertical="center" textRotation="90" wrapText="1" shrinkToFit="1"/>
    </xf>
    <xf numFmtId="0" fontId="4" fillId="26" borderId="53" xfId="201" applyFill="1" applyBorder="1" applyAlignment="1">
      <alignment horizontal="center" vertical="center" textRotation="90" wrapText="1"/>
    </xf>
    <xf numFmtId="0" fontId="4" fillId="26" borderId="42" xfId="201" applyFill="1" applyBorder="1" applyAlignment="1">
      <alignment horizontal="center" vertical="center" textRotation="90" wrapText="1"/>
    </xf>
    <xf numFmtId="0" fontId="76" fillId="0" borderId="51" xfId="201" applyFont="1" applyBorder="1" applyAlignment="1">
      <alignment horizontal="center" vertical="center" wrapText="1" shrinkToFit="1"/>
    </xf>
    <xf numFmtId="0" fontId="76" fillId="0" borderId="52" xfId="201" applyFont="1" applyBorder="1" applyAlignment="1">
      <alignment horizontal="center" vertical="center" wrapText="1" shrinkToFit="1"/>
    </xf>
    <xf numFmtId="0" fontId="13" fillId="0" borderId="55" xfId="201" applyFont="1" applyBorder="1" applyAlignment="1">
      <alignment horizontal="center" vertical="center" textRotation="90" wrapText="1"/>
    </xf>
    <xf numFmtId="0" fontId="9" fillId="0" borderId="40" xfId="201" applyFont="1" applyBorder="1" applyAlignment="1">
      <alignment horizontal="center" vertical="center" textRotation="90" wrapText="1"/>
    </xf>
    <xf numFmtId="0" fontId="13" fillId="0" borderId="30" xfId="201" applyFont="1" applyBorder="1" applyAlignment="1">
      <alignment horizontal="center" vertical="center" wrapText="1"/>
    </xf>
    <xf numFmtId="1" fontId="28" fillId="29" borderId="72" xfId="201" applyNumberFormat="1" applyFont="1" applyFill="1" applyBorder="1" applyAlignment="1">
      <alignment horizontal="center" vertical="center"/>
    </xf>
    <xf numFmtId="1" fontId="29" fillId="29" borderId="74" xfId="201" applyNumberFormat="1" applyFont="1" applyFill="1" applyBorder="1" applyAlignment="1">
      <alignment horizontal="center" vertical="center"/>
    </xf>
    <xf numFmtId="2" fontId="28" fillId="29" borderId="34" xfId="201" applyNumberFormat="1" applyFont="1" applyFill="1" applyBorder="1" applyAlignment="1">
      <alignment horizontal="left" vertical="center" indent="1"/>
    </xf>
    <xf numFmtId="0" fontId="29" fillId="29" borderId="52" xfId="201" applyFont="1" applyFill="1" applyBorder="1" applyAlignment="1">
      <alignment horizontal="left" vertical="center" indent="1"/>
    </xf>
    <xf numFmtId="0" fontId="29" fillId="29" borderId="41" xfId="201" applyFont="1" applyFill="1" applyBorder="1" applyAlignment="1">
      <alignment horizontal="left" vertical="center" indent="1"/>
    </xf>
    <xf numFmtId="0" fontId="29" fillId="29" borderId="57" xfId="201" applyFont="1" applyFill="1" applyBorder="1" applyAlignment="1">
      <alignment horizontal="left" vertical="center" indent="1"/>
    </xf>
    <xf numFmtId="0" fontId="28" fillId="0" borderId="0" xfId="201" applyFont="1" applyBorder="1" applyAlignment="1">
      <alignment horizontal="center" vertical="center" shrinkToFit="1"/>
    </xf>
    <xf numFmtId="0" fontId="4" fillId="0" borderId="46" xfId="201" applyBorder="1" applyAlignment="1">
      <alignment horizontal="center" vertical="center" shrinkToFit="1"/>
    </xf>
    <xf numFmtId="0" fontId="13" fillId="0" borderId="14" xfId="201" applyFont="1" applyFill="1" applyBorder="1" applyAlignment="1">
      <alignment horizontal="center" vertical="center" wrapText="1"/>
    </xf>
    <xf numFmtId="0" fontId="13" fillId="0" borderId="15" xfId="201" applyFont="1" applyFill="1" applyBorder="1" applyAlignment="1">
      <alignment horizontal="center" vertical="center" wrapText="1"/>
    </xf>
    <xf numFmtId="0" fontId="13" fillId="0" borderId="16" xfId="201" applyFont="1" applyFill="1" applyBorder="1" applyAlignment="1">
      <alignment horizontal="center" vertical="center" wrapText="1"/>
    </xf>
    <xf numFmtId="0" fontId="13" fillId="0" borderId="51" xfId="201" applyFont="1" applyFill="1" applyBorder="1" applyAlignment="1">
      <alignment horizontal="center" vertical="center" textRotation="90" wrapText="1"/>
    </xf>
    <xf numFmtId="0" fontId="13" fillId="0" borderId="56" xfId="201" applyFont="1" applyFill="1" applyBorder="1" applyAlignment="1">
      <alignment horizontal="center" vertical="center" textRotation="90" wrapText="1"/>
    </xf>
    <xf numFmtId="0" fontId="13" fillId="0" borderId="34" xfId="201" applyFont="1" applyFill="1" applyBorder="1" applyAlignment="1">
      <alignment horizontal="center" vertical="center" wrapText="1"/>
    </xf>
    <xf numFmtId="0" fontId="13" fillId="0" borderId="52" xfId="201" applyFont="1" applyFill="1" applyBorder="1" applyAlignment="1">
      <alignment horizontal="center" vertical="center" wrapText="1"/>
    </xf>
    <xf numFmtId="0" fontId="9" fillId="30" borderId="0" xfId="201" applyFont="1" applyFill="1" applyBorder="1" applyAlignment="1">
      <alignment horizontal="right" vertical="center" shrinkToFit="1"/>
    </xf>
    <xf numFmtId="0" fontId="86" fillId="0" borderId="0" xfId="201" applyFont="1" applyBorder="1" applyAlignment="1">
      <alignment horizontal="center" vertical="center" shrinkToFit="1"/>
    </xf>
    <xf numFmtId="0" fontId="87" fillId="0" borderId="0" xfId="201" applyFont="1" applyBorder="1" applyAlignment="1">
      <alignment shrinkToFit="1"/>
    </xf>
    <xf numFmtId="0" fontId="13" fillId="0" borderId="52" xfId="201" applyFont="1" applyBorder="1" applyAlignment="1">
      <alignment horizontal="center" vertical="center" textRotation="90" wrapText="1"/>
    </xf>
    <xf numFmtId="0" fontId="13" fillId="0" borderId="57" xfId="201" applyFont="1" applyBorder="1" applyAlignment="1">
      <alignment horizontal="center" vertical="center" textRotation="90" wrapText="1"/>
    </xf>
    <xf numFmtId="0" fontId="27" fillId="0" borderId="54" xfId="201" applyFont="1" applyBorder="1" applyAlignment="1">
      <alignment horizontal="center" vertical="center" textRotation="90" wrapText="1"/>
    </xf>
    <xf numFmtId="0" fontId="12" fillId="0" borderId="56" xfId="201" applyFont="1" applyBorder="1" applyAlignment="1">
      <alignment horizontal="center" vertical="center" textRotation="90" wrapText="1"/>
    </xf>
    <xf numFmtId="0" fontId="4" fillId="25" borderId="72" xfId="1" applyFont="1" applyFill="1" applyBorder="1" applyAlignment="1">
      <alignment horizontal="center" vertical="center" wrapText="1"/>
    </xf>
    <xf numFmtId="0" fontId="4" fillId="25" borderId="78" xfId="1" applyFont="1" applyFill="1" applyBorder="1" applyAlignment="1">
      <alignment horizontal="center" vertical="center" wrapText="1"/>
    </xf>
    <xf numFmtId="0" fontId="4" fillId="25" borderId="74" xfId="1" applyFont="1" applyFill="1" applyBorder="1" applyAlignment="1">
      <alignment horizontal="center" vertical="center" wrapText="1"/>
    </xf>
    <xf numFmtId="0" fontId="13" fillId="24" borderId="43" xfId="1" applyFont="1" applyFill="1" applyBorder="1" applyAlignment="1">
      <alignment horizontal="center" vertical="center" wrapText="1"/>
    </xf>
    <xf numFmtId="0" fontId="13" fillId="24" borderId="48" xfId="1" applyFont="1" applyFill="1" applyBorder="1" applyAlignment="1">
      <alignment horizontal="center" vertical="center" wrapText="1"/>
    </xf>
    <xf numFmtId="0" fontId="13" fillId="24" borderId="44" xfId="1" applyFont="1" applyFill="1" applyBorder="1" applyAlignment="1">
      <alignment horizontal="center" vertical="center" wrapText="1"/>
    </xf>
    <xf numFmtId="0" fontId="13" fillId="24" borderId="15" xfId="1" applyFont="1" applyFill="1" applyBorder="1" applyAlignment="1">
      <alignment horizontal="center" vertical="center" wrapText="1"/>
    </xf>
    <xf numFmtId="0" fontId="13" fillId="24" borderId="47" xfId="1" applyFont="1" applyFill="1" applyBorder="1" applyAlignment="1">
      <alignment horizontal="center" vertical="center" wrapText="1"/>
    </xf>
    <xf numFmtId="0" fontId="13" fillId="24" borderId="16" xfId="1" applyFont="1" applyFill="1" applyBorder="1" applyAlignment="1">
      <alignment horizontal="center" vertical="center" wrapText="1"/>
    </xf>
    <xf numFmtId="0" fontId="30" fillId="0" borderId="14" xfId="1" applyFont="1" applyFill="1" applyBorder="1" applyAlignment="1">
      <alignment horizontal="center" vertical="center" wrapText="1"/>
    </xf>
    <xf numFmtId="0" fontId="30" fillId="0" borderId="15" xfId="1" applyFont="1" applyFill="1" applyBorder="1" applyAlignment="1">
      <alignment horizontal="center" vertical="center" wrapText="1"/>
    </xf>
    <xf numFmtId="0" fontId="30" fillId="0" borderId="16" xfId="1" applyFont="1" applyFill="1" applyBorder="1" applyAlignment="1">
      <alignment horizontal="center" vertical="center" wrapText="1"/>
    </xf>
    <xf numFmtId="0" fontId="30" fillId="24" borderId="51" xfId="1" applyFont="1" applyFill="1" applyBorder="1" applyAlignment="1">
      <alignment horizontal="center" vertical="center" wrapText="1"/>
    </xf>
    <xf numFmtId="0" fontId="30" fillId="24" borderId="34" xfId="1" applyFont="1" applyFill="1" applyBorder="1" applyAlignment="1">
      <alignment horizontal="center" vertical="center" wrapText="1"/>
    </xf>
    <xf numFmtId="0" fontId="30" fillId="24" borderId="54" xfId="1" applyFont="1" applyFill="1" applyBorder="1" applyAlignment="1">
      <alignment horizontal="center" vertical="center" wrapText="1"/>
    </xf>
    <xf numFmtId="0" fontId="30" fillId="24" borderId="10" xfId="1" applyFont="1" applyFill="1" applyBorder="1" applyAlignment="1">
      <alignment horizontal="center" vertical="center" wrapText="1"/>
    </xf>
    <xf numFmtId="0" fontId="30" fillId="24" borderId="56" xfId="1" applyFont="1" applyFill="1" applyBorder="1" applyAlignment="1">
      <alignment horizontal="center" vertical="center" wrapText="1"/>
    </xf>
    <xf numFmtId="0" fontId="30" fillId="24" borderId="41" xfId="1" applyFont="1" applyFill="1" applyBorder="1" applyAlignment="1">
      <alignment horizontal="center" vertical="center" wrapText="1"/>
    </xf>
    <xf numFmtId="1" fontId="30" fillId="25" borderId="34" xfId="1" applyNumberFormat="1" applyFont="1" applyFill="1" applyBorder="1" applyAlignment="1">
      <alignment horizontal="center" vertical="center" wrapText="1"/>
    </xf>
    <xf numFmtId="1" fontId="30" fillId="25" borderId="52" xfId="1" applyNumberFormat="1" applyFont="1" applyFill="1" applyBorder="1" applyAlignment="1">
      <alignment horizontal="center" vertical="center" wrapText="1"/>
    </xf>
    <xf numFmtId="1" fontId="30" fillId="25" borderId="10" xfId="1" applyNumberFormat="1" applyFont="1" applyFill="1" applyBorder="1" applyAlignment="1">
      <alignment horizontal="center" vertical="center" wrapText="1"/>
    </xf>
    <xf numFmtId="1" fontId="30" fillId="25" borderId="55" xfId="1" applyNumberFormat="1" applyFont="1" applyFill="1" applyBorder="1" applyAlignment="1">
      <alignment horizontal="center" vertical="center" wrapText="1"/>
    </xf>
    <xf numFmtId="0" fontId="91" fillId="35" borderId="7" xfId="2" applyFont="1" applyFill="1" applyBorder="1" applyAlignment="1">
      <alignment horizontal="center"/>
    </xf>
    <xf numFmtId="0" fontId="91" fillId="35" borderId="9" xfId="2" applyFont="1" applyFill="1" applyBorder="1" applyAlignment="1">
      <alignment horizontal="center"/>
    </xf>
    <xf numFmtId="1" fontId="30" fillId="32" borderId="10" xfId="1" applyNumberFormat="1" applyFont="1" applyFill="1" applyBorder="1" applyAlignment="1">
      <alignment horizontal="center" vertical="center" wrapText="1"/>
    </xf>
    <xf numFmtId="1" fontId="30" fillId="32" borderId="55" xfId="1" applyNumberFormat="1" applyFont="1" applyFill="1" applyBorder="1" applyAlignment="1">
      <alignment horizontal="center" vertical="center" wrapText="1"/>
    </xf>
    <xf numFmtId="166" fontId="30" fillId="32" borderId="10" xfId="1" applyNumberFormat="1" applyFont="1" applyFill="1" applyBorder="1" applyAlignment="1">
      <alignment horizontal="center" vertical="center" wrapText="1"/>
    </xf>
    <xf numFmtId="166" fontId="30" fillId="32" borderId="55" xfId="1" applyNumberFormat="1" applyFont="1" applyFill="1" applyBorder="1" applyAlignment="1">
      <alignment horizontal="center" vertical="center" wrapText="1"/>
    </xf>
    <xf numFmtId="0" fontId="83" fillId="29" borderId="10" xfId="1" applyFont="1" applyFill="1" applyBorder="1" applyAlignment="1">
      <alignment horizontal="center" vertical="center" wrapText="1"/>
    </xf>
    <xf numFmtId="0" fontId="83" fillId="29" borderId="55" xfId="1" applyFont="1" applyFill="1" applyBorder="1" applyAlignment="1">
      <alignment horizontal="center" vertical="center" wrapText="1"/>
    </xf>
    <xf numFmtId="0" fontId="30" fillId="29" borderId="10" xfId="1" applyFont="1" applyFill="1" applyBorder="1" applyAlignment="1">
      <alignment horizontal="center" vertical="center" wrapText="1"/>
    </xf>
    <xf numFmtId="0" fontId="30" fillId="29" borderId="55" xfId="1" applyFont="1" applyFill="1" applyBorder="1" applyAlignment="1">
      <alignment horizontal="center" vertical="center" wrapText="1"/>
    </xf>
    <xf numFmtId="166" fontId="30" fillId="29" borderId="41" xfId="1" applyNumberFormat="1" applyFont="1" applyFill="1" applyBorder="1" applyAlignment="1">
      <alignment horizontal="center" vertical="center" wrapText="1"/>
    </xf>
    <xf numFmtId="166" fontId="30" fillId="29" borderId="57" xfId="1" applyNumberFormat="1" applyFont="1" applyFill="1" applyBorder="1" applyAlignment="1">
      <alignment horizontal="center" vertical="center" wrapText="1"/>
    </xf>
    <xf numFmtId="0" fontId="25" fillId="24" borderId="43" xfId="1" applyFont="1" applyFill="1" applyBorder="1" applyAlignment="1">
      <alignment horizontal="center" vertical="center" wrapText="1"/>
    </xf>
    <xf numFmtId="0" fontId="25" fillId="24" borderId="50" xfId="1" applyFont="1" applyFill="1" applyBorder="1" applyAlignment="1">
      <alignment horizontal="center" vertical="center" wrapText="1"/>
    </xf>
    <xf numFmtId="0" fontId="25" fillId="24" borderId="14" xfId="1" applyFont="1" applyFill="1" applyBorder="1" applyAlignment="1">
      <alignment horizontal="center" vertical="center" wrapText="1"/>
    </xf>
    <xf numFmtId="0" fontId="25" fillId="24" borderId="15" xfId="1" applyFont="1" applyFill="1" applyBorder="1" applyAlignment="1">
      <alignment horizontal="center" vertical="center" wrapText="1"/>
    </xf>
    <xf numFmtId="0" fontId="25" fillId="24" borderId="16" xfId="1" applyFont="1" applyFill="1" applyBorder="1" applyAlignment="1">
      <alignment horizontal="center" vertical="center" wrapText="1"/>
    </xf>
    <xf numFmtId="0" fontId="25" fillId="24" borderId="73" xfId="1" applyFont="1" applyFill="1" applyBorder="1" applyAlignment="1">
      <alignment horizontal="center" vertical="center" wrapText="1"/>
    </xf>
    <xf numFmtId="0" fontId="25" fillId="24" borderId="46" xfId="1" applyFont="1" applyFill="1" applyBorder="1" applyAlignment="1">
      <alignment horizontal="center" vertical="center" wrapText="1"/>
    </xf>
    <xf numFmtId="0" fontId="13" fillId="24" borderId="30" xfId="201" applyFont="1" applyFill="1" applyBorder="1" applyAlignment="1">
      <alignment horizontal="center" vertical="center" wrapText="1"/>
    </xf>
    <xf numFmtId="0" fontId="13" fillId="24" borderId="35" xfId="201" applyFont="1" applyFill="1" applyBorder="1" applyAlignment="1">
      <alignment horizontal="center" vertical="center" wrapText="1"/>
    </xf>
    <xf numFmtId="0" fontId="13" fillId="24" borderId="31" xfId="201" applyFont="1" applyFill="1" applyBorder="1" applyAlignment="1">
      <alignment horizontal="center" vertical="center" wrapText="1"/>
    </xf>
    <xf numFmtId="0" fontId="13" fillId="24" borderId="51" xfId="201" applyFont="1" applyFill="1" applyBorder="1" applyAlignment="1">
      <alignment horizontal="center" vertical="center" textRotation="90" wrapText="1"/>
    </xf>
    <xf numFmtId="0" fontId="13" fillId="24" borderId="65" xfId="201" applyFont="1" applyFill="1" applyBorder="1" applyAlignment="1">
      <alignment horizontal="center" vertical="center" textRotation="90" wrapText="1"/>
    </xf>
    <xf numFmtId="0" fontId="13" fillId="24" borderId="34" xfId="201" applyFont="1" applyFill="1" applyBorder="1" applyAlignment="1">
      <alignment horizontal="center" vertical="center" wrapText="1"/>
    </xf>
    <xf numFmtId="0" fontId="13" fillId="24" borderId="52" xfId="201" applyFont="1" applyFill="1" applyBorder="1" applyAlignment="1">
      <alignment horizontal="center" vertical="center" wrapText="1"/>
    </xf>
    <xf numFmtId="0" fontId="13" fillId="24" borderId="64" xfId="201" applyFont="1" applyFill="1" applyBorder="1" applyAlignment="1">
      <alignment horizontal="center" vertical="center" wrapText="1"/>
    </xf>
    <xf numFmtId="0" fontId="13" fillId="24" borderId="79" xfId="201" applyFont="1" applyFill="1" applyBorder="1" applyAlignment="1">
      <alignment horizontal="center" vertical="center" wrapText="1"/>
    </xf>
    <xf numFmtId="0" fontId="3" fillId="24" borderId="82" xfId="0" applyFont="1" applyFill="1" applyBorder="1" applyAlignment="1">
      <alignment horizontal="center" vertical="center" textRotation="90"/>
    </xf>
    <xf numFmtId="0" fontId="3" fillId="24" borderId="79" xfId="0" applyFont="1" applyFill="1" applyBorder="1" applyAlignment="1">
      <alignment horizontal="center" vertical="center" textRotation="90"/>
    </xf>
    <xf numFmtId="0" fontId="95" fillId="25" borderId="62" xfId="0" applyFont="1" applyFill="1" applyBorder="1" applyAlignment="1">
      <alignment horizontal="center" vertical="center"/>
    </xf>
    <xf numFmtId="0" fontId="0" fillId="25" borderId="6" xfId="0" applyFill="1" applyBorder="1" applyAlignment="1">
      <alignment horizontal="center" vertical="center"/>
    </xf>
    <xf numFmtId="0" fontId="0" fillId="25" borderId="60" xfId="0" applyFill="1" applyBorder="1" applyAlignment="1">
      <alignment horizontal="center" vertical="center"/>
    </xf>
    <xf numFmtId="0" fontId="0" fillId="0" borderId="73" xfId="0" applyBorder="1" applyAlignment="1">
      <alignment horizontal="left" vertical="center"/>
    </xf>
    <xf numFmtId="0" fontId="0" fillId="0" borderId="83" xfId="0" applyBorder="1" applyAlignment="1">
      <alignment horizontal="left" vertical="center"/>
    </xf>
    <xf numFmtId="0" fontId="94" fillId="0" borderId="15" xfId="0" applyFont="1" applyBorder="1" applyAlignment="1">
      <alignment horizontal="center" vertical="center"/>
    </xf>
    <xf numFmtId="0" fontId="94" fillId="0" borderId="16" xfId="0" applyFont="1" applyBorder="1" applyAlignment="1">
      <alignment horizontal="center" vertical="center"/>
    </xf>
    <xf numFmtId="0" fontId="0" fillId="24" borderId="51" xfId="0" applyFill="1" applyBorder="1" applyAlignment="1">
      <alignment horizontal="center"/>
    </xf>
    <xf numFmtId="0" fontId="0" fillId="24" borderId="34" xfId="0" applyFill="1" applyBorder="1" applyAlignment="1">
      <alignment horizontal="center"/>
    </xf>
    <xf numFmtId="0" fontId="0" fillId="24" borderId="52" xfId="0" applyFill="1" applyBorder="1" applyAlignment="1">
      <alignment horizontal="center"/>
    </xf>
    <xf numFmtId="0" fontId="0" fillId="25" borderId="56" xfId="0" applyFill="1" applyBorder="1" applyAlignment="1">
      <alignment horizontal="center"/>
    </xf>
    <xf numFmtId="0" fontId="0" fillId="25" borderId="41" xfId="0" applyFill="1" applyBorder="1" applyAlignment="1">
      <alignment horizontal="center"/>
    </xf>
    <xf numFmtId="0" fontId="0" fillId="25" borderId="57" xfId="0" applyFill="1" applyBorder="1" applyAlignment="1">
      <alignment horizontal="center"/>
    </xf>
    <xf numFmtId="0" fontId="0" fillId="0" borderId="0" xfId="2" applyFont="1" applyFill="1" applyBorder="1" applyAlignment="1">
      <alignment horizontal="left" vertical="center" wrapText="1"/>
    </xf>
    <xf numFmtId="0" fontId="99" fillId="24" borderId="64" xfId="0" applyFont="1" applyFill="1" applyBorder="1" applyAlignment="1">
      <alignment horizontal="center" vertical="center" textRotation="90"/>
    </xf>
    <xf numFmtId="0" fontId="99" fillId="24" borderId="82" xfId="0" applyFont="1" applyFill="1" applyBorder="1" applyAlignment="1">
      <alignment horizontal="center" vertical="center" textRotation="90"/>
    </xf>
    <xf numFmtId="0" fontId="99" fillId="24" borderId="79" xfId="0" applyFont="1" applyFill="1" applyBorder="1" applyAlignment="1">
      <alignment horizontal="center" vertical="center" textRotation="90"/>
    </xf>
    <xf numFmtId="0" fontId="2" fillId="25" borderId="33" xfId="0" applyFont="1" applyFill="1" applyBorder="1" applyAlignment="1">
      <alignment horizontal="center" vertical="center"/>
    </xf>
    <xf numFmtId="0" fontId="2" fillId="25" borderId="32" xfId="0" applyFont="1" applyFill="1" applyBorder="1" applyAlignment="1">
      <alignment horizontal="center" vertical="center"/>
    </xf>
    <xf numFmtId="0" fontId="2" fillId="29" borderId="40" xfId="0" quotePrefix="1" applyFont="1" applyFill="1" applyBorder="1" applyAlignment="1">
      <alignment horizontal="center" vertical="center" wrapText="1"/>
    </xf>
    <xf numFmtId="0" fontId="2" fillId="29" borderId="38" xfId="0" applyFont="1" applyFill="1" applyBorder="1" applyAlignment="1">
      <alignment horizontal="center" vertical="center"/>
    </xf>
    <xf numFmtId="0" fontId="2" fillId="29" borderId="42" xfId="0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left" vertical="top" wrapText="1"/>
    </xf>
    <xf numFmtId="0" fontId="3" fillId="24" borderId="64" xfId="0" applyFont="1" applyFill="1" applyBorder="1" applyAlignment="1">
      <alignment horizontal="center" vertical="center" textRotation="90"/>
    </xf>
    <xf numFmtId="0" fontId="0" fillId="0" borderId="71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0" borderId="85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2" fillId="25" borderId="35" xfId="0" applyFont="1" applyFill="1" applyBorder="1" applyAlignment="1">
      <alignment horizontal="center" vertical="center"/>
    </xf>
    <xf numFmtId="0" fontId="2" fillId="29" borderId="7" xfId="0" applyFont="1" applyFill="1" applyBorder="1" applyAlignment="1">
      <alignment horizontal="center" vertical="center"/>
    </xf>
    <xf numFmtId="0" fontId="96" fillId="29" borderId="9" xfId="0" applyFont="1" applyFill="1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2" fillId="29" borderId="53" xfId="0" applyFont="1" applyFill="1" applyBorder="1" applyAlignment="1">
      <alignment horizontal="center" vertical="center"/>
    </xf>
    <xf numFmtId="0" fontId="97" fillId="29" borderId="7" xfId="0" applyFont="1" applyFill="1" applyBorder="1" applyAlignment="1">
      <alignment horizontal="center" vertical="center"/>
    </xf>
    <xf numFmtId="0" fontId="98" fillId="29" borderId="9" xfId="0" applyFont="1" applyFill="1" applyBorder="1" applyAlignment="1">
      <alignment horizontal="center" vertical="center"/>
    </xf>
    <xf numFmtId="0" fontId="0" fillId="29" borderId="7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0" fillId="29" borderId="53" xfId="0" applyFill="1" applyBorder="1" applyAlignment="1">
      <alignment horizontal="center" vertical="center"/>
    </xf>
    <xf numFmtId="0" fontId="2" fillId="29" borderId="38" xfId="0" applyFont="1" applyFill="1" applyBorder="1" applyAlignment="1">
      <alignment horizontal="center" vertical="center" wrapText="1"/>
    </xf>
    <xf numFmtId="0" fontId="2" fillId="29" borderId="42" xfId="0" applyFont="1" applyFill="1" applyBorder="1" applyAlignment="1">
      <alignment horizontal="center" vertical="center" wrapText="1"/>
    </xf>
    <xf numFmtId="0" fontId="103" fillId="0" borderId="0" xfId="2" applyFont="1" applyFill="1" applyBorder="1" applyAlignment="1">
      <alignment horizontal="center" vertical="top" wrapText="1"/>
    </xf>
    <xf numFmtId="0" fontId="104" fillId="24" borderId="64" xfId="0" applyFont="1" applyFill="1" applyBorder="1" applyAlignment="1">
      <alignment horizontal="center" vertical="center" textRotation="90" wrapText="1"/>
    </xf>
    <xf numFmtId="0" fontId="104" fillId="24" borderId="82" xfId="0" applyFont="1" applyFill="1" applyBorder="1" applyAlignment="1">
      <alignment horizontal="center" vertical="center" textRotation="90" wrapText="1"/>
    </xf>
    <xf numFmtId="0" fontId="104" fillId="24" borderId="79" xfId="0" applyFont="1" applyFill="1" applyBorder="1" applyAlignment="1">
      <alignment horizontal="center" vertical="center" textRotation="90" wrapText="1"/>
    </xf>
    <xf numFmtId="0" fontId="106" fillId="0" borderId="85" xfId="0" applyFont="1" applyBorder="1" applyAlignment="1">
      <alignment horizontal="left" vertical="top" wrapText="1" indent="1"/>
    </xf>
    <xf numFmtId="0" fontId="106" fillId="0" borderId="28" xfId="0" applyFont="1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0" xfId="0"/>
    <xf numFmtId="0" fontId="0" fillId="0" borderId="36" xfId="0" applyBorder="1"/>
    <xf numFmtId="0" fontId="0" fillId="0" borderId="46" xfId="0" applyBorder="1"/>
    <xf numFmtId="0" fontId="0" fillId="0" borderId="45" xfId="0" applyBorder="1"/>
    <xf numFmtId="0" fontId="2" fillId="29" borderId="9" xfId="0" applyFont="1" applyFill="1" applyBorder="1" applyAlignment="1">
      <alignment horizontal="center" vertical="center"/>
    </xf>
    <xf numFmtId="0" fontId="2" fillId="29" borderId="59" xfId="0" applyNumberFormat="1" applyFont="1" applyFill="1" applyBorder="1" applyAlignment="1">
      <alignment horizontal="center" vertical="center" wrapText="1"/>
    </xf>
    <xf numFmtId="0" fontId="2" fillId="29" borderId="88" xfId="0" applyNumberFormat="1" applyFont="1" applyFill="1" applyBorder="1" applyAlignment="1">
      <alignment horizontal="center" vertical="center" wrapText="1"/>
    </xf>
    <xf numFmtId="0" fontId="2" fillId="29" borderId="89" xfId="0" applyNumberFormat="1" applyFont="1" applyFill="1" applyBorder="1" applyAlignment="1">
      <alignment horizontal="center" vertical="center" wrapText="1"/>
    </xf>
    <xf numFmtId="0" fontId="2" fillId="29" borderId="76" xfId="0" applyNumberFormat="1" applyFont="1" applyFill="1" applyBorder="1" applyAlignment="1">
      <alignment horizontal="center" vertical="center" wrapText="1"/>
    </xf>
    <xf numFmtId="0" fontId="2" fillId="29" borderId="46" xfId="0" applyNumberFormat="1" applyFont="1" applyFill="1" applyBorder="1" applyAlignment="1">
      <alignment horizontal="center" vertical="center" wrapText="1"/>
    </xf>
    <xf numFmtId="0" fontId="2" fillId="29" borderId="45" xfId="0" applyNumberFormat="1" applyFont="1" applyFill="1" applyBorder="1" applyAlignment="1">
      <alignment horizontal="center" vertical="center" wrapText="1"/>
    </xf>
    <xf numFmtId="0" fontId="2" fillId="29" borderId="33" xfId="0" applyFont="1" applyFill="1" applyBorder="1" applyAlignment="1">
      <alignment horizontal="center" vertical="center"/>
    </xf>
    <xf numFmtId="0" fontId="2" fillId="29" borderId="31" xfId="0" applyFont="1" applyFill="1" applyBorder="1" applyAlignment="1">
      <alignment horizontal="center" vertical="center"/>
    </xf>
    <xf numFmtId="0" fontId="2" fillId="29" borderId="35" xfId="0" applyFont="1" applyFill="1" applyBorder="1" applyAlignment="1">
      <alignment horizontal="center" vertical="center"/>
    </xf>
    <xf numFmtId="0" fontId="2" fillId="29" borderId="8" xfId="0" applyFont="1" applyFill="1" applyBorder="1" applyAlignment="1">
      <alignment horizontal="center" vertical="center"/>
    </xf>
    <xf numFmtId="0" fontId="2" fillId="29" borderId="59" xfId="0" applyFont="1" applyFill="1" applyBorder="1" applyAlignment="1">
      <alignment horizontal="center" vertical="center" wrapText="1"/>
    </xf>
    <xf numFmtId="0" fontId="2" fillId="29" borderId="88" xfId="0" applyFont="1" applyFill="1" applyBorder="1" applyAlignment="1">
      <alignment horizontal="center" vertical="center" wrapText="1"/>
    </xf>
    <xf numFmtId="0" fontId="2" fillId="29" borderId="89" xfId="0" applyFont="1" applyFill="1" applyBorder="1" applyAlignment="1">
      <alignment horizontal="center" vertical="center" wrapText="1"/>
    </xf>
    <xf numFmtId="0" fontId="2" fillId="29" borderId="76" xfId="0" applyFont="1" applyFill="1" applyBorder="1" applyAlignment="1">
      <alignment horizontal="center" vertical="center" wrapText="1"/>
    </xf>
    <xf numFmtId="0" fontId="2" fillId="29" borderId="46" xfId="0" applyFont="1" applyFill="1" applyBorder="1" applyAlignment="1">
      <alignment horizontal="center" vertical="center" wrapText="1"/>
    </xf>
    <xf numFmtId="0" fontId="2" fillId="29" borderId="45" xfId="0" applyFont="1" applyFill="1" applyBorder="1" applyAlignment="1">
      <alignment horizontal="center" vertical="center" wrapText="1"/>
    </xf>
    <xf numFmtId="0" fontId="2" fillId="29" borderId="3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9" fontId="2" fillId="29" borderId="67" xfId="0" applyNumberFormat="1" applyFont="1" applyFill="1" applyBorder="1" applyAlignment="1">
      <alignment horizontal="center" vertical="center"/>
    </xf>
    <xf numFmtId="49" fontId="2" fillId="29" borderId="81" xfId="0" applyNumberFormat="1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94" fillId="0" borderId="48" xfId="0" applyFont="1" applyBorder="1" applyAlignment="1">
      <alignment horizontal="center" vertical="center"/>
    </xf>
    <xf numFmtId="0" fontId="94" fillId="0" borderId="50" xfId="0" applyFont="1" applyBorder="1" applyAlignment="1">
      <alignment horizontal="center" vertical="center"/>
    </xf>
    <xf numFmtId="0" fontId="0" fillId="24" borderId="51" xfId="0" applyFill="1" applyBorder="1" applyAlignment="1">
      <alignment horizontal="center" vertical="center"/>
    </xf>
    <xf numFmtId="0" fontId="0" fillId="24" borderId="34" xfId="0" applyFill="1" applyBorder="1" applyAlignment="1">
      <alignment horizontal="center" vertical="center"/>
    </xf>
    <xf numFmtId="0" fontId="0" fillId="24" borderId="52" xfId="0" applyFill="1" applyBorder="1" applyAlignment="1">
      <alignment horizontal="center" vertical="center"/>
    </xf>
    <xf numFmtId="0" fontId="0" fillId="25" borderId="56" xfId="0" applyFill="1" applyBorder="1" applyAlignment="1">
      <alignment horizontal="center" vertical="center"/>
    </xf>
    <xf numFmtId="0" fontId="0" fillId="25" borderId="41" xfId="0" applyFill="1" applyBorder="1" applyAlignment="1">
      <alignment horizontal="center" vertical="center"/>
    </xf>
    <xf numFmtId="14" fontId="0" fillId="25" borderId="41" xfId="0" applyNumberFormat="1" applyFill="1" applyBorder="1" applyAlignment="1">
      <alignment horizontal="center" vertical="center"/>
    </xf>
    <xf numFmtId="0" fontId="3" fillId="0" borderId="0" xfId="212" applyFont="1" applyBorder="1" applyAlignment="1" applyProtection="1">
      <alignment horizontal="left" wrapText="1"/>
    </xf>
    <xf numFmtId="0" fontId="0" fillId="25" borderId="57" xfId="0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/>
    </xf>
    <xf numFmtId="0" fontId="0" fillId="24" borderId="48" xfId="0" applyFill="1" applyBorder="1" applyAlignment="1">
      <alignment horizontal="center" vertical="center"/>
    </xf>
    <xf numFmtId="14" fontId="0" fillId="25" borderId="48" xfId="0" applyNumberFormat="1" applyFill="1" applyBorder="1" applyAlignment="1">
      <alignment horizontal="center" vertical="center"/>
    </xf>
    <xf numFmtId="14" fontId="0" fillId="25" borderId="44" xfId="0" applyNumberFormat="1" applyFill="1" applyBorder="1" applyAlignment="1">
      <alignment horizontal="center" vertical="center"/>
    </xf>
    <xf numFmtId="0" fontId="108" fillId="25" borderId="48" xfId="332" applyNumberFormat="1" applyFill="1" applyBorder="1" applyAlignment="1">
      <alignment horizontal="center" vertical="center"/>
    </xf>
    <xf numFmtId="0" fontId="108" fillId="25" borderId="50" xfId="332" applyNumberFormat="1" applyFill="1" applyBorder="1" applyAlignment="1">
      <alignment horizontal="center" vertical="center"/>
    </xf>
    <xf numFmtId="0" fontId="3" fillId="24" borderId="51" xfId="212" applyFont="1" applyFill="1" applyBorder="1" applyAlignment="1" applyProtection="1">
      <alignment horizontal="center" vertical="center" wrapText="1"/>
    </xf>
    <xf numFmtId="0" fontId="3" fillId="24" borderId="65" xfId="212" applyFont="1" applyFill="1" applyBorder="1" applyAlignment="1" applyProtection="1">
      <alignment horizontal="center" vertical="center" wrapText="1"/>
    </xf>
    <xf numFmtId="0" fontId="3" fillId="24" borderId="52" xfId="212" applyFont="1" applyFill="1" applyBorder="1" applyAlignment="1" applyProtection="1">
      <alignment horizontal="center" vertical="center" wrapText="1"/>
    </xf>
    <xf numFmtId="0" fontId="3" fillId="24" borderId="67" xfId="212" applyFont="1" applyFill="1" applyBorder="1" applyAlignment="1" applyProtection="1">
      <alignment horizontal="center" vertical="center" wrapText="1"/>
    </xf>
    <xf numFmtId="0" fontId="3" fillId="24" borderId="30" xfId="212" applyFont="1" applyFill="1" applyBorder="1" applyAlignment="1" applyProtection="1">
      <alignment horizontal="center"/>
    </xf>
    <xf numFmtId="0" fontId="3" fillId="24" borderId="35" xfId="212" applyFont="1" applyFill="1" applyBorder="1" applyAlignment="1" applyProtection="1">
      <alignment horizontal="center"/>
    </xf>
    <xf numFmtId="0" fontId="3" fillId="24" borderId="14" xfId="212" applyFont="1" applyFill="1" applyBorder="1" applyAlignment="1" applyProtection="1">
      <alignment horizontal="center"/>
    </xf>
    <xf numFmtId="0" fontId="3" fillId="24" borderId="15" xfId="212" applyFont="1" applyFill="1" applyBorder="1" applyAlignment="1" applyProtection="1">
      <alignment horizontal="center"/>
    </xf>
    <xf numFmtId="0" fontId="3" fillId="24" borderId="16" xfId="212" applyFont="1" applyFill="1" applyBorder="1" applyAlignment="1" applyProtection="1">
      <alignment horizontal="center"/>
    </xf>
    <xf numFmtId="0" fontId="1" fillId="29" borderId="72" xfId="212" applyFill="1" applyBorder="1" applyAlignment="1" applyProtection="1">
      <alignment horizontal="center" vertical="center"/>
    </xf>
    <xf numFmtId="0" fontId="1" fillId="29" borderId="78" xfId="212" applyFill="1" applyBorder="1" applyAlignment="1" applyProtection="1">
      <alignment horizontal="center" vertical="center"/>
    </xf>
    <xf numFmtId="0" fontId="1" fillId="29" borderId="74" xfId="212" applyFill="1" applyBorder="1" applyAlignment="1" applyProtection="1">
      <alignment horizontal="center" vertical="center"/>
    </xf>
    <xf numFmtId="0" fontId="1" fillId="29" borderId="92" xfId="212" applyFill="1" applyBorder="1" applyAlignment="1" applyProtection="1">
      <alignment horizontal="center" vertical="center"/>
    </xf>
    <xf numFmtId="0" fontId="1" fillId="29" borderId="93" xfId="212" applyFill="1" applyBorder="1" applyAlignment="1" applyProtection="1">
      <alignment horizontal="center" vertical="center"/>
    </xf>
    <xf numFmtId="0" fontId="1" fillId="29" borderId="77" xfId="212" applyFill="1" applyBorder="1" applyAlignment="1" applyProtection="1">
      <alignment horizontal="center" vertical="center"/>
    </xf>
    <xf numFmtId="0" fontId="3" fillId="24" borderId="43" xfId="212" applyFont="1" applyFill="1" applyBorder="1" applyAlignment="1" applyProtection="1">
      <alignment horizontal="center" vertical="center" wrapText="1"/>
    </xf>
    <xf numFmtId="0" fontId="3" fillId="24" borderId="48" xfId="212" applyFont="1" applyFill="1" applyBorder="1" applyAlignment="1" applyProtection="1">
      <alignment horizontal="center" vertical="center" wrapText="1"/>
    </xf>
    <xf numFmtId="0" fontId="112" fillId="29" borderId="48" xfId="212" applyFont="1" applyFill="1" applyBorder="1" applyAlignment="1" applyProtection="1">
      <alignment horizontal="center" vertical="center" wrapText="1"/>
      <protection locked="0"/>
    </xf>
    <xf numFmtId="0" fontId="112" fillId="29" borderId="50" xfId="212" applyFont="1" applyFill="1" applyBorder="1" applyAlignment="1" applyProtection="1">
      <alignment horizontal="center" vertical="center" wrapText="1"/>
      <protection locked="0"/>
    </xf>
    <xf numFmtId="0" fontId="48" fillId="24" borderId="43" xfId="212" applyFont="1" applyFill="1" applyBorder="1" applyAlignment="1" applyProtection="1">
      <alignment horizontal="center" vertical="center" wrapText="1"/>
      <protection locked="0"/>
    </xf>
    <xf numFmtId="0" fontId="48" fillId="24" borderId="48" xfId="212" applyFont="1" applyFill="1" applyBorder="1" applyAlignment="1" applyProtection="1">
      <alignment horizontal="center" vertical="center" wrapText="1"/>
      <protection locked="0"/>
    </xf>
    <xf numFmtId="0" fontId="48" fillId="24" borderId="50" xfId="212" applyFont="1" applyFill="1" applyBorder="1" applyAlignment="1" applyProtection="1">
      <alignment horizontal="center" vertical="center" wrapText="1"/>
      <protection locked="0"/>
    </xf>
    <xf numFmtId="0" fontId="115" fillId="24" borderId="72" xfId="212" applyFont="1" applyFill="1" applyBorder="1" applyAlignment="1" applyProtection="1">
      <alignment horizontal="center" vertical="center" wrapText="1"/>
      <protection locked="0"/>
    </xf>
    <xf numFmtId="0" fontId="115" fillId="24" borderId="49" xfId="212" applyFont="1" applyFill="1" applyBorder="1" applyAlignment="1" applyProtection="1">
      <alignment horizontal="center" vertical="center" wrapText="1"/>
      <protection locked="0"/>
    </xf>
    <xf numFmtId="0" fontId="115" fillId="24" borderId="92" xfId="212" applyFont="1" applyFill="1" applyBorder="1" applyAlignment="1" applyProtection="1">
      <alignment horizontal="center" vertical="center" wrapText="1"/>
      <protection locked="0"/>
    </xf>
    <xf numFmtId="0" fontId="112" fillId="29" borderId="51" xfId="212" applyFont="1" applyFill="1" applyBorder="1" applyAlignment="1" applyProtection="1">
      <alignment horizontal="center" vertical="center" wrapText="1"/>
      <protection locked="0"/>
    </xf>
    <xf numFmtId="0" fontId="112" fillId="29" borderId="34" xfId="212" applyFont="1" applyFill="1" applyBorder="1" applyAlignment="1" applyProtection="1">
      <alignment horizontal="center" vertical="center" wrapText="1"/>
      <protection locked="0"/>
    </xf>
    <xf numFmtId="0" fontId="112" fillId="29" borderId="52" xfId="212" applyFont="1" applyFill="1" applyBorder="1" applyAlignment="1" applyProtection="1">
      <alignment horizontal="center" vertical="center" wrapText="1"/>
      <protection locked="0"/>
    </xf>
    <xf numFmtId="0" fontId="112" fillId="29" borderId="56" xfId="212" applyFont="1" applyFill="1" applyBorder="1" applyAlignment="1" applyProtection="1">
      <alignment horizontal="center" vertical="center" wrapText="1"/>
      <protection locked="0"/>
    </xf>
    <xf numFmtId="0" fontId="112" fillId="29" borderId="41" xfId="212" applyFont="1" applyFill="1" applyBorder="1" applyAlignment="1" applyProtection="1">
      <alignment horizontal="center" vertical="center" wrapText="1"/>
      <protection locked="0"/>
    </xf>
    <xf numFmtId="0" fontId="112" fillId="29" borderId="57" xfId="212" applyFont="1" applyFill="1" applyBorder="1" applyAlignment="1" applyProtection="1">
      <alignment horizontal="center" vertical="center" wrapText="1"/>
      <protection locked="0"/>
    </xf>
    <xf numFmtId="0" fontId="112" fillId="29" borderId="71" xfId="212" applyFont="1" applyFill="1" applyBorder="1" applyAlignment="1" applyProtection="1">
      <alignment horizontal="center" vertical="center"/>
    </xf>
    <xf numFmtId="0" fontId="112" fillId="29" borderId="28" xfId="212" applyFont="1" applyFill="1" applyBorder="1" applyAlignment="1" applyProtection="1">
      <alignment horizontal="center" vertical="center"/>
    </xf>
    <xf numFmtId="0" fontId="112" fillId="29" borderId="29" xfId="212" applyFont="1" applyFill="1" applyBorder="1" applyAlignment="1" applyProtection="1">
      <alignment horizontal="center" vertical="center"/>
    </xf>
    <xf numFmtId="0" fontId="112" fillId="29" borderId="27" xfId="212" applyFont="1" applyFill="1" applyBorder="1" applyAlignment="1" applyProtection="1">
      <alignment horizontal="center" vertical="center"/>
    </xf>
    <xf numFmtId="0" fontId="112" fillId="29" borderId="0" xfId="212" applyFont="1" applyFill="1" applyBorder="1" applyAlignment="1" applyProtection="1">
      <alignment horizontal="center" vertical="center"/>
    </xf>
    <xf numFmtId="0" fontId="112" fillId="29" borderId="36" xfId="212" applyFont="1" applyFill="1" applyBorder="1" applyAlignment="1" applyProtection="1">
      <alignment horizontal="center" vertical="center"/>
    </xf>
    <xf numFmtId="0" fontId="112" fillId="29" borderId="73" xfId="212" applyFont="1" applyFill="1" applyBorder="1" applyAlignment="1" applyProtection="1">
      <alignment horizontal="center" vertical="center"/>
    </xf>
    <xf numFmtId="0" fontId="112" fillId="29" borderId="46" xfId="212" applyFont="1" applyFill="1" applyBorder="1" applyAlignment="1" applyProtection="1">
      <alignment horizontal="center" vertical="center"/>
    </xf>
    <xf numFmtId="0" fontId="112" fillId="29" borderId="45" xfId="212" applyFont="1" applyFill="1" applyBorder="1" applyAlignment="1" applyProtection="1">
      <alignment horizontal="center" vertical="center"/>
    </xf>
    <xf numFmtId="0" fontId="112" fillId="29" borderId="54" xfId="212" applyFont="1" applyFill="1" applyBorder="1" applyAlignment="1" applyProtection="1">
      <alignment horizontal="center" vertical="center" wrapText="1"/>
      <protection locked="0"/>
    </xf>
    <xf numFmtId="0" fontId="112" fillId="29" borderId="10" xfId="212" applyFont="1" applyFill="1" applyBorder="1" applyAlignment="1" applyProtection="1">
      <alignment horizontal="center" vertical="center" wrapText="1"/>
      <protection locked="0"/>
    </xf>
    <xf numFmtId="0" fontId="112" fillId="29" borderId="55" xfId="212" applyFont="1" applyFill="1" applyBorder="1" applyAlignment="1" applyProtection="1">
      <alignment horizontal="center" vertical="center" wrapText="1"/>
      <protection locked="0"/>
    </xf>
    <xf numFmtId="0" fontId="0" fillId="24" borderId="14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0" fontId="0" fillId="25" borderId="44" xfId="0" applyFill="1" applyBorder="1" applyAlignment="1">
      <alignment horizontal="center" vertical="center"/>
    </xf>
    <xf numFmtId="0" fontId="0" fillId="25" borderId="15" xfId="0" applyFill="1" applyBorder="1" applyAlignment="1">
      <alignment horizontal="center" vertical="center"/>
    </xf>
    <xf numFmtId="0" fontId="0" fillId="25" borderId="47" xfId="0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 wrapText="1"/>
    </xf>
    <xf numFmtId="0" fontId="0" fillId="24" borderId="15" xfId="0" applyFill="1" applyBorder="1" applyAlignment="1">
      <alignment horizontal="center" vertical="center" wrapText="1"/>
    </xf>
    <xf numFmtId="0" fontId="0" fillId="24" borderId="47" xfId="0" applyFill="1" applyBorder="1" applyAlignment="1">
      <alignment horizontal="center" vertical="center" wrapText="1"/>
    </xf>
    <xf numFmtId="0" fontId="108" fillId="25" borderId="15" xfId="332" applyFill="1" applyBorder="1" applyAlignment="1">
      <alignment horizontal="center"/>
    </xf>
    <xf numFmtId="0" fontId="108" fillId="25" borderId="16" xfId="332" applyFill="1" applyBorder="1" applyAlignment="1">
      <alignment horizontal="center"/>
    </xf>
    <xf numFmtId="0" fontId="103" fillId="24" borderId="51" xfId="2" applyFont="1" applyFill="1" applyBorder="1" applyAlignment="1" applyProtection="1">
      <alignment horizontal="left" vertical="center" indent="2"/>
    </xf>
    <xf numFmtId="0" fontId="103" fillId="24" borderId="34" xfId="2" applyFont="1" applyFill="1" applyBorder="1" applyAlignment="1" applyProtection="1">
      <alignment horizontal="left" vertical="center" indent="2"/>
    </xf>
    <xf numFmtId="0" fontId="121" fillId="37" borderId="34" xfId="2" applyFont="1" applyFill="1" applyBorder="1" applyAlignment="1" applyProtection="1">
      <alignment horizontal="left" vertical="center" indent="1"/>
    </xf>
    <xf numFmtId="0" fontId="103" fillId="0" borderId="85" xfId="2" applyFont="1" applyFill="1" applyBorder="1" applyAlignment="1" applyProtection="1">
      <alignment horizontal="left" vertical="top" wrapText="1" indent="1"/>
    </xf>
    <xf numFmtId="0" fontId="103" fillId="0" borderId="28" xfId="2" applyFont="1" applyFill="1" applyBorder="1" applyAlignment="1" applyProtection="1">
      <alignment horizontal="left" vertical="top" wrapText="1" indent="1"/>
    </xf>
    <xf numFmtId="0" fontId="103" fillId="0" borderId="86" xfId="2" applyFont="1" applyFill="1" applyBorder="1" applyAlignment="1" applyProtection="1">
      <alignment horizontal="left" vertical="top" wrapText="1" indent="1"/>
    </xf>
    <xf numFmtId="0" fontId="103" fillId="0" borderId="0" xfId="2" applyFont="1" applyFill="1" applyBorder="1" applyAlignment="1" applyProtection="1">
      <alignment horizontal="left" vertical="top" wrapText="1" indent="1"/>
    </xf>
    <xf numFmtId="0" fontId="103" fillId="24" borderId="33" xfId="2" applyFont="1" applyFill="1" applyBorder="1" applyAlignment="1" applyProtection="1">
      <alignment horizontal="left" vertical="center" indent="2"/>
    </xf>
    <xf numFmtId="0" fontId="103" fillId="24" borderId="31" xfId="2" applyFont="1" applyFill="1" applyBorder="1" applyAlignment="1" applyProtection="1">
      <alignment horizontal="left" vertical="center" indent="2"/>
    </xf>
    <xf numFmtId="0" fontId="103" fillId="24" borderId="32" xfId="2" applyFont="1" applyFill="1" applyBorder="1" applyAlignment="1" applyProtection="1">
      <alignment horizontal="left" vertical="center" indent="2"/>
    </xf>
    <xf numFmtId="0" fontId="121" fillId="25" borderId="33" xfId="2" applyFont="1" applyFill="1" applyBorder="1" applyAlignment="1" applyProtection="1">
      <alignment horizontal="center" vertical="center"/>
    </xf>
    <xf numFmtId="0" fontId="121" fillId="25" borderId="35" xfId="2" applyFont="1" applyFill="1" applyBorder="1" applyAlignment="1" applyProtection="1">
      <alignment horizontal="center" vertical="center"/>
    </xf>
    <xf numFmtId="0" fontId="103" fillId="24" borderId="54" xfId="2" applyFont="1" applyFill="1" applyBorder="1" applyAlignment="1" applyProtection="1">
      <alignment horizontal="left" vertical="center" indent="2"/>
    </xf>
    <xf numFmtId="0" fontId="103" fillId="24" borderId="10" xfId="2" applyFont="1" applyFill="1" applyBorder="1" applyAlignment="1" applyProtection="1">
      <alignment horizontal="left" vertical="center" indent="2"/>
    </xf>
    <xf numFmtId="0" fontId="121" fillId="37" borderId="10" xfId="2" applyFont="1" applyFill="1" applyBorder="1" applyAlignment="1" applyProtection="1">
      <alignment horizontal="left" vertical="center" indent="1"/>
    </xf>
    <xf numFmtId="0" fontId="103" fillId="24" borderId="7" xfId="2" applyFont="1" applyFill="1" applyBorder="1" applyAlignment="1" applyProtection="1">
      <alignment horizontal="left" vertical="center" indent="2"/>
    </xf>
    <xf numFmtId="0" fontId="103" fillId="24" borderId="8" xfId="2" applyFont="1" applyFill="1" applyBorder="1" applyAlignment="1" applyProtection="1">
      <alignment horizontal="left" vertical="center" indent="2"/>
    </xf>
    <xf numFmtId="0" fontId="103" fillId="24" borderId="9" xfId="2" applyFont="1" applyFill="1" applyBorder="1" applyAlignment="1" applyProtection="1">
      <alignment horizontal="left" vertical="center" indent="2"/>
    </xf>
    <xf numFmtId="0" fontId="121" fillId="25" borderId="7" xfId="2" applyFont="1" applyFill="1" applyBorder="1" applyAlignment="1" applyProtection="1">
      <alignment horizontal="center" vertical="center"/>
    </xf>
    <xf numFmtId="0" fontId="121" fillId="25" borderId="53" xfId="2" applyFont="1" applyFill="1" applyBorder="1" applyAlignment="1" applyProtection="1">
      <alignment horizontal="center" vertical="center"/>
    </xf>
    <xf numFmtId="0" fontId="103" fillId="24" borderId="59" xfId="2" applyFont="1" applyFill="1" applyBorder="1" applyAlignment="1" applyProtection="1">
      <alignment horizontal="left" vertical="center" indent="2"/>
    </xf>
    <xf numFmtId="0" fontId="103" fillId="24" borderId="88" xfId="2" applyFont="1" applyFill="1" applyBorder="1" applyAlignment="1" applyProtection="1">
      <alignment horizontal="left" vertical="center" indent="2"/>
    </xf>
    <xf numFmtId="0" fontId="103" fillId="24" borderId="58" xfId="2" applyFont="1" applyFill="1" applyBorder="1" applyAlignment="1" applyProtection="1">
      <alignment horizontal="left" vertical="center" indent="2"/>
    </xf>
    <xf numFmtId="0" fontId="121" fillId="25" borderId="59" xfId="2" applyFont="1" applyFill="1" applyBorder="1" applyAlignment="1" applyProtection="1">
      <alignment horizontal="center" vertical="center"/>
    </xf>
    <xf numFmtId="0" fontId="121" fillId="25" borderId="89" xfId="2" applyFont="1" applyFill="1" applyBorder="1" applyAlignment="1" applyProtection="1">
      <alignment horizontal="center" vertical="center"/>
    </xf>
    <xf numFmtId="0" fontId="121" fillId="25" borderId="10" xfId="2" applyFont="1" applyFill="1" applyBorder="1" applyAlignment="1" applyProtection="1">
      <alignment horizontal="center" vertical="center"/>
    </xf>
    <xf numFmtId="0" fontId="103" fillId="24" borderId="10" xfId="2" applyFont="1" applyFill="1" applyBorder="1" applyAlignment="1" applyProtection="1">
      <alignment horizontal="center" vertical="center"/>
    </xf>
    <xf numFmtId="0" fontId="103" fillId="24" borderId="65" xfId="2" applyFont="1" applyFill="1" applyBorder="1" applyAlignment="1" applyProtection="1">
      <alignment horizontal="center" vertical="center"/>
    </xf>
    <xf numFmtId="0" fontId="103" fillId="24" borderId="66" xfId="2" applyFont="1" applyFill="1" applyBorder="1" applyAlignment="1" applyProtection="1">
      <alignment horizontal="center" vertical="center"/>
    </xf>
    <xf numFmtId="0" fontId="103" fillId="24" borderId="80" xfId="2" applyFont="1" applyFill="1" applyBorder="1" applyAlignment="1" applyProtection="1">
      <alignment horizontal="center" vertical="center"/>
    </xf>
    <xf numFmtId="0" fontId="103" fillId="24" borderId="61" xfId="2" applyFont="1" applyFill="1" applyBorder="1" applyAlignment="1" applyProtection="1">
      <alignment horizontal="center" vertical="center"/>
    </xf>
    <xf numFmtId="0" fontId="121" fillId="37" borderId="10" xfId="2" applyFont="1" applyFill="1" applyBorder="1" applyAlignment="1" applyProtection="1">
      <alignment horizontal="center" vertical="center"/>
    </xf>
    <xf numFmtId="0" fontId="30" fillId="37" borderId="10" xfId="2" applyFont="1" applyFill="1" applyBorder="1" applyAlignment="1" applyProtection="1">
      <alignment horizontal="center" vertical="center"/>
      <protection locked="0"/>
    </xf>
    <xf numFmtId="0" fontId="30" fillId="37" borderId="55" xfId="2" applyFont="1" applyFill="1" applyBorder="1" applyAlignment="1" applyProtection="1">
      <alignment horizontal="center" vertical="center"/>
      <protection locked="0"/>
    </xf>
    <xf numFmtId="0" fontId="33" fillId="24" borderId="51" xfId="2" applyFont="1" applyFill="1" applyBorder="1" applyAlignment="1" applyProtection="1">
      <alignment horizontal="center" vertical="center"/>
    </xf>
    <xf numFmtId="0" fontId="35" fillId="24" borderId="34" xfId="2" applyFont="1" applyFill="1" applyBorder="1" applyAlignment="1" applyProtection="1">
      <alignment horizontal="center" vertical="center"/>
    </xf>
    <xf numFmtId="0" fontId="85" fillId="24" borderId="34" xfId="2" applyFont="1" applyFill="1" applyBorder="1" applyAlignment="1" applyProtection="1">
      <alignment horizontal="center" vertical="center" wrapText="1"/>
    </xf>
    <xf numFmtId="0" fontId="30" fillId="24" borderId="34" xfId="2" applyFont="1" applyFill="1" applyBorder="1" applyAlignment="1" applyProtection="1">
      <alignment horizontal="center" vertical="center"/>
    </xf>
    <xf numFmtId="0" fontId="30" fillId="24" borderId="34" xfId="2" applyFont="1" applyFill="1" applyBorder="1" applyAlignment="1" applyProtection="1">
      <alignment horizontal="center" vertical="center" wrapText="1"/>
    </xf>
    <xf numFmtId="0" fontId="30" fillId="24" borderId="52" xfId="2" applyFont="1" applyFill="1" applyBorder="1" applyAlignment="1" applyProtection="1">
      <alignment horizontal="center" vertical="center" wrapText="1"/>
    </xf>
    <xf numFmtId="0" fontId="121" fillId="37" borderId="55" xfId="2" applyFont="1" applyFill="1" applyBorder="1" applyAlignment="1" applyProtection="1">
      <alignment horizontal="center" vertical="center"/>
    </xf>
    <xf numFmtId="0" fontId="103" fillId="24" borderId="10" xfId="2" applyFont="1" applyFill="1" applyBorder="1" applyAlignment="1" applyProtection="1">
      <alignment horizontal="center" vertical="center" wrapText="1"/>
    </xf>
    <xf numFmtId="0" fontId="103" fillId="24" borderId="41" xfId="2" applyFont="1" applyFill="1" applyBorder="1" applyAlignment="1" applyProtection="1">
      <alignment horizontal="center" vertical="center"/>
    </xf>
    <xf numFmtId="0" fontId="121" fillId="37" borderId="10" xfId="2" applyFont="1" applyFill="1" applyBorder="1" applyAlignment="1" applyProtection="1">
      <alignment horizontal="center" vertical="center" wrapText="1"/>
    </xf>
    <xf numFmtId="0" fontId="121" fillId="37" borderId="41" xfId="2" applyFont="1" applyFill="1" applyBorder="1" applyAlignment="1" applyProtection="1">
      <alignment horizontal="center" vertical="center"/>
    </xf>
    <xf numFmtId="0" fontId="121" fillId="37" borderId="57" xfId="2" applyFont="1" applyFill="1" applyBorder="1" applyAlignment="1" applyProtection="1">
      <alignment horizontal="center" vertical="center"/>
    </xf>
    <xf numFmtId="0" fontId="103" fillId="24" borderId="56" xfId="2" applyFont="1" applyFill="1" applyBorder="1" applyAlignment="1" applyProtection="1">
      <alignment horizontal="left" vertical="center" indent="2"/>
    </xf>
    <xf numFmtId="0" fontId="103" fillId="24" borderId="41" xfId="2" applyFont="1" applyFill="1" applyBorder="1" applyAlignment="1" applyProtection="1">
      <alignment horizontal="left" vertical="center" indent="2"/>
    </xf>
    <xf numFmtId="0" fontId="30" fillId="37" borderId="41" xfId="2" applyFont="1" applyFill="1" applyBorder="1" applyAlignment="1" applyProtection="1">
      <alignment horizontal="center" vertical="center"/>
      <protection locked="0"/>
    </xf>
    <xf numFmtId="0" fontId="30" fillId="24" borderId="56" xfId="2" applyFont="1" applyFill="1" applyBorder="1" applyAlignment="1" applyProtection="1">
      <alignment horizontal="center" vertical="center"/>
    </xf>
    <xf numFmtId="0" fontId="30" fillId="24" borderId="41" xfId="2" applyFont="1" applyFill="1" applyBorder="1" applyAlignment="1" applyProtection="1">
      <alignment horizontal="center" vertical="center"/>
    </xf>
    <xf numFmtId="0" fontId="4" fillId="25" borderId="41" xfId="2" applyFont="1" applyFill="1" applyBorder="1" applyAlignment="1" applyProtection="1">
      <alignment horizontal="center" vertical="center"/>
      <protection locked="0"/>
    </xf>
    <xf numFmtId="0" fontId="4" fillId="37" borderId="41" xfId="2" applyFont="1" applyFill="1" applyBorder="1" applyAlignment="1" applyProtection="1">
      <alignment horizontal="center" vertical="center"/>
      <protection locked="0"/>
    </xf>
    <xf numFmtId="0" fontId="4" fillId="37" borderId="41" xfId="2" applyNumberFormat="1" applyFont="1" applyFill="1" applyBorder="1" applyAlignment="1" applyProtection="1">
      <alignment horizontal="center" vertical="center"/>
      <protection locked="0"/>
    </xf>
    <xf numFmtId="0" fontId="119" fillId="37" borderId="41" xfId="2" applyFont="1" applyFill="1" applyBorder="1" applyAlignment="1">
      <alignment horizontal="center" vertical="center"/>
    </xf>
    <xf numFmtId="0" fontId="119" fillId="37" borderId="57" xfId="2" applyFont="1" applyFill="1" applyBorder="1" applyAlignment="1">
      <alignment horizontal="center" vertical="center"/>
    </xf>
    <xf numFmtId="0" fontId="30" fillId="24" borderId="54" xfId="2" applyFont="1" applyFill="1" applyBorder="1" applyAlignment="1" applyProtection="1">
      <alignment horizontal="center" vertical="center"/>
    </xf>
    <xf numFmtId="0" fontId="30" fillId="24" borderId="10" xfId="2" applyFont="1" applyFill="1" applyBorder="1" applyAlignment="1" applyProtection="1">
      <alignment horizontal="center" vertical="center"/>
    </xf>
    <xf numFmtId="0" fontId="1" fillId="25" borderId="10" xfId="2" applyFont="1" applyFill="1" applyBorder="1" applyAlignment="1" applyProtection="1">
      <alignment horizontal="center" vertical="center"/>
      <protection locked="0"/>
    </xf>
    <xf numFmtId="0" fontId="4" fillId="25" borderId="10" xfId="2" applyFont="1" applyFill="1" applyBorder="1" applyAlignment="1" applyProtection="1">
      <alignment horizontal="center" vertical="center"/>
      <protection locked="0"/>
    </xf>
    <xf numFmtId="0" fontId="4" fillId="37" borderId="10" xfId="2" applyFont="1" applyFill="1" applyBorder="1" applyAlignment="1" applyProtection="1">
      <alignment horizontal="center" vertical="center"/>
      <protection locked="0"/>
    </xf>
    <xf numFmtId="0" fontId="4" fillId="37" borderId="10" xfId="2" applyNumberFormat="1" applyFont="1" applyFill="1" applyBorder="1" applyAlignment="1" applyProtection="1">
      <alignment horizontal="center" vertical="center"/>
      <protection locked="0"/>
    </xf>
    <xf numFmtId="0" fontId="119" fillId="37" borderId="10" xfId="2" applyFont="1" applyFill="1" applyBorder="1" applyAlignment="1">
      <alignment horizontal="center" vertical="center"/>
    </xf>
    <xf numFmtId="0" fontId="119" fillId="37" borderId="55" xfId="2" applyFont="1" applyFill="1" applyBorder="1" applyAlignment="1">
      <alignment horizontal="center" vertical="center"/>
    </xf>
    <xf numFmtId="0" fontId="126" fillId="0" borderId="94" xfId="2" applyFont="1" applyBorder="1" applyAlignment="1" applyProtection="1">
      <alignment horizontal="center" wrapText="1"/>
    </xf>
    <xf numFmtId="0" fontId="126" fillId="0" borderId="88" xfId="2" applyFont="1" applyBorder="1" applyAlignment="1" applyProtection="1">
      <alignment horizontal="center" wrapText="1"/>
    </xf>
    <xf numFmtId="0" fontId="126" fillId="0" borderId="95" xfId="2" applyFont="1" applyBorder="1" applyAlignment="1" applyProtection="1">
      <alignment horizontal="center" wrapText="1"/>
    </xf>
    <xf numFmtId="0" fontId="126" fillId="0" borderId="6" xfId="2" applyFont="1" applyBorder="1" applyAlignment="1" applyProtection="1">
      <alignment horizontal="center" wrapText="1"/>
    </xf>
    <xf numFmtId="0" fontId="126" fillId="0" borderId="59" xfId="2" applyFont="1" applyBorder="1" applyAlignment="1" applyProtection="1">
      <alignment horizontal="center" wrapText="1"/>
    </xf>
    <xf numFmtId="0" fontId="126" fillId="0" borderId="89" xfId="2" applyFont="1" applyBorder="1" applyAlignment="1" applyProtection="1">
      <alignment horizontal="center" wrapText="1"/>
    </xf>
    <xf numFmtId="0" fontId="126" fillId="0" borderId="62" xfId="2" applyFont="1" applyBorder="1" applyAlignment="1" applyProtection="1">
      <alignment horizontal="center" wrapText="1"/>
    </xf>
    <xf numFmtId="0" fontId="126" fillId="0" borderId="96" xfId="2" applyFont="1" applyBorder="1" applyAlignment="1" applyProtection="1">
      <alignment horizontal="center" wrapText="1"/>
    </xf>
    <xf numFmtId="0" fontId="119" fillId="0" borderId="0" xfId="2" applyFont="1" applyAlignment="1">
      <alignment horizontal="right"/>
    </xf>
    <xf numFmtId="0" fontId="119" fillId="0" borderId="87" xfId="2" applyFont="1" applyBorder="1" applyAlignment="1">
      <alignment horizontal="right"/>
    </xf>
    <xf numFmtId="0" fontId="126" fillId="0" borderId="94" xfId="2" applyFont="1" applyBorder="1" applyAlignment="1" applyProtection="1">
      <alignment horizontal="center" vertical="center" wrapText="1"/>
    </xf>
    <xf numFmtId="0" fontId="126" fillId="0" borderId="88" xfId="2" applyFont="1" applyBorder="1" applyAlignment="1" applyProtection="1">
      <alignment horizontal="center" vertical="center" wrapText="1"/>
    </xf>
    <xf numFmtId="0" fontId="126" fillId="0" borderId="95" xfId="2" applyFont="1" applyBorder="1" applyAlignment="1" applyProtection="1">
      <alignment horizontal="center" vertical="center" wrapText="1"/>
    </xf>
    <xf numFmtId="0" fontId="126" fillId="0" borderId="6" xfId="2" applyFont="1" applyBorder="1" applyAlignment="1" applyProtection="1">
      <alignment horizontal="center" vertical="center" wrapText="1"/>
    </xf>
    <xf numFmtId="0" fontId="131" fillId="0" borderId="73" xfId="2" applyFont="1" applyBorder="1" applyAlignment="1" applyProtection="1">
      <alignment horizontal="center" vertical="center"/>
    </xf>
    <xf numFmtId="0" fontId="131" fillId="0" borderId="46" xfId="2" applyFont="1" applyBorder="1" applyAlignment="1" applyProtection="1">
      <alignment horizontal="center" vertical="center"/>
    </xf>
    <xf numFmtId="0" fontId="131" fillId="0" borderId="14" xfId="2" applyFont="1" applyBorder="1" applyAlignment="1" applyProtection="1">
      <alignment horizontal="center" vertical="center"/>
    </xf>
    <xf numFmtId="0" fontId="131" fillId="0" borderId="15" xfId="2" applyFont="1" applyBorder="1" applyAlignment="1" applyProtection="1">
      <alignment horizontal="center" vertical="center"/>
    </xf>
    <xf numFmtId="0" fontId="131" fillId="0" borderId="45" xfId="2" applyFont="1" applyBorder="1" applyAlignment="1" applyProtection="1">
      <alignment horizontal="center" vertical="center"/>
    </xf>
    <xf numFmtId="0" fontId="131" fillId="0" borderId="16" xfId="2" applyFont="1" applyBorder="1" applyAlignment="1" applyProtection="1">
      <alignment horizontal="center" vertical="center"/>
    </xf>
    <xf numFmtId="0" fontId="131" fillId="0" borderId="71" xfId="2" applyFont="1" applyBorder="1" applyAlignment="1" applyProtection="1">
      <alignment horizontal="center" vertical="center"/>
    </xf>
    <xf numFmtId="0" fontId="131" fillId="0" borderId="28" xfId="2" applyFont="1" applyBorder="1" applyAlignment="1" applyProtection="1">
      <alignment horizontal="center" vertical="center"/>
    </xf>
    <xf numFmtId="0" fontId="131" fillId="0" borderId="29" xfId="2" applyFont="1" applyBorder="1" applyAlignment="1" applyProtection="1">
      <alignment horizontal="center" vertical="center"/>
    </xf>
    <xf numFmtId="0" fontId="84" fillId="38" borderId="71" xfId="2" applyFont="1" applyFill="1" applyBorder="1" applyAlignment="1" applyProtection="1">
      <alignment horizontal="center" vertical="center" wrapText="1"/>
    </xf>
    <xf numFmtId="0" fontId="84" fillId="38" borderId="28" xfId="2" applyFont="1" applyFill="1" applyBorder="1" applyAlignment="1" applyProtection="1">
      <alignment horizontal="center" vertical="center" wrapText="1"/>
    </xf>
    <xf numFmtId="0" fontId="84" fillId="38" borderId="29" xfId="2" applyFont="1" applyFill="1" applyBorder="1" applyAlignment="1" applyProtection="1">
      <alignment horizontal="center" vertical="center" wrapText="1"/>
    </xf>
    <xf numFmtId="0" fontId="85" fillId="0" borderId="72" xfId="2" applyFont="1" applyBorder="1" applyAlignment="1" applyProtection="1">
      <alignment horizontal="center" vertical="center" wrapText="1"/>
    </xf>
    <xf numFmtId="0" fontId="85" fillId="0" borderId="49" xfId="2" applyFont="1" applyBorder="1" applyAlignment="1" applyProtection="1">
      <alignment horizontal="center" vertical="center" wrapText="1"/>
    </xf>
    <xf numFmtId="0" fontId="134" fillId="0" borderId="72" xfId="2" applyFont="1" applyBorder="1" applyAlignment="1" applyProtection="1">
      <alignment horizontal="center" vertical="center"/>
    </xf>
    <xf numFmtId="0" fontId="134" fillId="0" borderId="49" xfId="2" applyFont="1" applyBorder="1" applyAlignment="1" applyProtection="1">
      <alignment horizontal="center" vertical="center"/>
    </xf>
    <xf numFmtId="0" fontId="134" fillId="0" borderId="85" xfId="2" applyFont="1" applyBorder="1" applyAlignment="1" applyProtection="1">
      <alignment horizontal="center" vertical="center"/>
    </xf>
    <xf numFmtId="0" fontId="134" fillId="0" borderId="92" xfId="2" applyFont="1" applyBorder="1" applyAlignment="1" applyProtection="1">
      <alignment horizontal="center" vertical="center"/>
    </xf>
    <xf numFmtId="0" fontId="35" fillId="25" borderId="51" xfId="2" applyFont="1" applyFill="1" applyBorder="1" applyAlignment="1" applyProtection="1">
      <alignment horizontal="center" vertical="center" shrinkToFit="1"/>
      <protection locked="0"/>
    </xf>
    <xf numFmtId="0" fontId="35" fillId="25" borderId="34" xfId="2" applyFont="1" applyFill="1" applyBorder="1" applyAlignment="1" applyProtection="1">
      <alignment horizontal="center" vertical="center" shrinkToFit="1"/>
      <protection locked="0"/>
    </xf>
    <xf numFmtId="0" fontId="35" fillId="25" borderId="52" xfId="2" applyFont="1" applyFill="1" applyBorder="1" applyAlignment="1" applyProtection="1">
      <alignment horizontal="center" vertical="center" shrinkToFit="1"/>
      <protection locked="0"/>
    </xf>
    <xf numFmtId="167" fontId="30" fillId="25" borderId="32" xfId="303" applyNumberFormat="1" applyFont="1" applyFill="1" applyBorder="1" applyAlignment="1" applyProtection="1">
      <alignment horizontal="center" vertical="center"/>
    </xf>
    <xf numFmtId="167" fontId="30" fillId="25" borderId="34" xfId="303" applyNumberFormat="1" applyFont="1" applyFill="1" applyBorder="1" applyAlignment="1" applyProtection="1">
      <alignment horizontal="center" vertical="center"/>
    </xf>
    <xf numFmtId="167" fontId="30" fillId="25" borderId="33" xfId="303" applyNumberFormat="1" applyFont="1" applyFill="1" applyBorder="1" applyAlignment="1" applyProtection="1">
      <alignment horizontal="center" vertical="center"/>
    </xf>
    <xf numFmtId="0" fontId="85" fillId="0" borderId="27" xfId="2" applyFont="1" applyBorder="1" applyAlignment="1">
      <alignment horizontal="right"/>
    </xf>
    <xf numFmtId="0" fontId="85" fillId="0" borderId="0" xfId="2" applyFont="1" applyAlignment="1">
      <alignment horizontal="right"/>
    </xf>
    <xf numFmtId="0" fontId="85" fillId="0" borderId="87" xfId="2" applyFont="1" applyBorder="1" applyAlignment="1">
      <alignment horizontal="right"/>
    </xf>
    <xf numFmtId="0" fontId="84" fillId="38" borderId="0" xfId="2" applyFont="1" applyFill="1" applyBorder="1" applyAlignment="1" applyProtection="1">
      <alignment horizontal="center"/>
    </xf>
    <xf numFmtId="0" fontId="35" fillId="25" borderId="56" xfId="2" applyFont="1" applyFill="1" applyBorder="1" applyAlignment="1" applyProtection="1">
      <alignment horizontal="center" vertical="center" shrinkToFit="1"/>
      <protection locked="0"/>
    </xf>
    <xf numFmtId="0" fontId="35" fillId="25" borderId="41" xfId="2" applyFont="1" applyFill="1" applyBorder="1" applyAlignment="1" applyProtection="1">
      <alignment horizontal="center" vertical="center" shrinkToFit="1"/>
      <protection locked="0"/>
    </xf>
    <xf numFmtId="0" fontId="35" fillId="25" borderId="57" xfId="2" applyFont="1" applyFill="1" applyBorder="1" applyAlignment="1" applyProtection="1">
      <alignment horizontal="center" vertical="center" shrinkToFit="1"/>
      <protection locked="0"/>
    </xf>
    <xf numFmtId="167" fontId="30" fillId="25" borderId="39" xfId="303" applyNumberFormat="1" applyFont="1" applyFill="1" applyBorder="1" applyAlignment="1" applyProtection="1">
      <alignment horizontal="center" vertical="center"/>
    </xf>
    <xf numFmtId="167" fontId="30" fillId="25" borderId="41" xfId="303" applyNumberFormat="1" applyFont="1" applyFill="1" applyBorder="1" applyAlignment="1" applyProtection="1">
      <alignment horizontal="center" vertical="center"/>
    </xf>
    <xf numFmtId="167" fontId="30" fillId="25" borderId="40" xfId="303" applyNumberFormat="1" applyFont="1" applyFill="1" applyBorder="1" applyAlignment="1" applyProtection="1">
      <alignment horizontal="center" vertical="center"/>
    </xf>
    <xf numFmtId="9" fontId="129" fillId="0" borderId="0" xfId="2" applyNumberFormat="1" applyFont="1" applyBorder="1" applyAlignment="1" applyProtection="1">
      <alignment horizontal="center"/>
      <protection locked="0"/>
    </xf>
    <xf numFmtId="0" fontId="119" fillId="0" borderId="0" xfId="2" applyFont="1" applyBorder="1" applyAlignment="1" applyProtection="1">
      <alignment horizontal="center" vertical="center"/>
    </xf>
    <xf numFmtId="0" fontId="35" fillId="25" borderId="54" xfId="2" applyFont="1" applyFill="1" applyBorder="1" applyAlignment="1" applyProtection="1">
      <alignment horizontal="center" vertical="center" shrinkToFit="1"/>
      <protection locked="0"/>
    </xf>
    <xf numFmtId="0" fontId="35" fillId="25" borderId="10" xfId="2" applyFont="1" applyFill="1" applyBorder="1" applyAlignment="1" applyProtection="1">
      <alignment horizontal="center" vertical="center" shrinkToFit="1"/>
      <protection locked="0"/>
    </xf>
    <xf numFmtId="0" fontId="35" fillId="25" borderId="55" xfId="2" applyFont="1" applyFill="1" applyBorder="1" applyAlignment="1" applyProtection="1">
      <alignment horizontal="center" vertical="center" shrinkToFit="1"/>
      <protection locked="0"/>
    </xf>
    <xf numFmtId="167" fontId="30" fillId="25" borderId="9" xfId="303" applyNumberFormat="1" applyFont="1" applyFill="1" applyBorder="1" applyAlignment="1" applyProtection="1">
      <alignment horizontal="center" vertical="center"/>
    </xf>
    <xf numFmtId="167" fontId="30" fillId="25" borderId="10" xfId="303" applyNumberFormat="1" applyFont="1" applyFill="1" applyBorder="1" applyAlignment="1" applyProtection="1">
      <alignment horizontal="center" vertical="center"/>
    </xf>
    <xf numFmtId="167" fontId="30" fillId="25" borderId="7" xfId="303" applyNumberFormat="1" applyFont="1" applyFill="1" applyBorder="1" applyAlignment="1" applyProtection="1">
      <alignment horizontal="center" vertical="center"/>
    </xf>
    <xf numFmtId="0" fontId="119" fillId="0" borderId="71" xfId="2" applyFont="1" applyBorder="1" applyAlignment="1" applyProtection="1">
      <alignment horizontal="center" vertical="center"/>
    </xf>
    <xf numFmtId="0" fontId="119" fillId="0" borderId="73" xfId="2" applyFont="1" applyBorder="1" applyAlignment="1" applyProtection="1">
      <alignment horizontal="center" vertical="center"/>
    </xf>
    <xf numFmtId="0" fontId="119" fillId="0" borderId="34" xfId="2" applyFont="1" applyBorder="1" applyAlignment="1" applyProtection="1">
      <alignment horizontal="center" vertical="center"/>
      <protection locked="0"/>
    </xf>
    <xf numFmtId="0" fontId="119" fillId="0" borderId="52" xfId="2" applyFont="1" applyBorder="1" applyAlignment="1" applyProtection="1">
      <alignment horizontal="center" vertical="center"/>
      <protection locked="0"/>
    </xf>
    <xf numFmtId="0" fontId="119" fillId="0" borderId="41" xfId="2" applyFont="1" applyBorder="1" applyAlignment="1" applyProtection="1">
      <alignment horizontal="center" vertical="center"/>
      <protection locked="0"/>
    </xf>
    <xf numFmtId="0" fontId="119" fillId="0" borderId="57" xfId="2" applyFont="1" applyBorder="1" applyAlignment="1" applyProtection="1">
      <alignment horizontal="center" vertical="center"/>
      <protection locked="0"/>
    </xf>
    <xf numFmtId="0" fontId="119" fillId="0" borderId="27" xfId="2" applyFont="1" applyBorder="1" applyAlignment="1">
      <alignment horizontal="center" vertical="center"/>
    </xf>
    <xf numFmtId="0" fontId="119" fillId="0" borderId="73" xfId="2" applyFont="1" applyBorder="1" applyAlignment="1">
      <alignment horizontal="center" vertical="center"/>
    </xf>
    <xf numFmtId="0" fontId="0" fillId="25" borderId="48" xfId="0" applyFill="1" applyBorder="1" applyAlignment="1">
      <alignment horizontal="center" vertical="center"/>
    </xf>
    <xf numFmtId="0" fontId="0" fillId="25" borderId="75" xfId="0" applyFill="1" applyBorder="1" applyAlignment="1">
      <alignment horizontal="center" vertical="center"/>
    </xf>
    <xf numFmtId="0" fontId="0" fillId="25" borderId="76" xfId="0" applyFill="1" applyBorder="1" applyAlignment="1">
      <alignment horizontal="center" vertical="center"/>
    </xf>
    <xf numFmtId="0" fontId="0" fillId="24" borderId="43" xfId="0" applyFill="1" applyBorder="1" applyAlignment="1">
      <alignment horizontal="center" vertical="center" wrapText="1"/>
    </xf>
    <xf numFmtId="0" fontId="0" fillId="24" borderId="48" xfId="0" applyFill="1" applyBorder="1" applyAlignment="1">
      <alignment horizontal="center" vertical="center" wrapText="1"/>
    </xf>
    <xf numFmtId="0" fontId="0" fillId="25" borderId="50" xfId="0" applyFill="1" applyBorder="1" applyAlignment="1">
      <alignment horizontal="center" vertical="center"/>
    </xf>
    <xf numFmtId="0" fontId="94" fillId="0" borderId="14" xfId="0" applyFont="1" applyBorder="1" applyAlignment="1">
      <alignment horizontal="center" vertical="center"/>
    </xf>
    <xf numFmtId="0" fontId="94" fillId="0" borderId="28" xfId="0" applyFont="1" applyBorder="1" applyAlignment="1">
      <alignment horizontal="center" vertical="center"/>
    </xf>
    <xf numFmtId="0" fontId="94" fillId="0" borderId="29" xfId="0" applyFont="1" applyBorder="1" applyAlignment="1">
      <alignment horizontal="center" vertical="center"/>
    </xf>
    <xf numFmtId="0" fontId="0" fillId="24" borderId="61" xfId="0" applyFill="1" applyBorder="1" applyAlignment="1">
      <alignment horizontal="center" vertical="center"/>
    </xf>
    <xf numFmtId="0" fontId="3" fillId="24" borderId="71" xfId="0" applyFont="1" applyFill="1" applyBorder="1" applyAlignment="1">
      <alignment horizontal="center" vertical="center"/>
    </xf>
    <xf numFmtId="0" fontId="3" fillId="24" borderId="28" xfId="0" applyFont="1" applyFill="1" applyBorder="1" applyAlignment="1">
      <alignment horizontal="center" vertical="center"/>
    </xf>
    <xf numFmtId="0" fontId="3" fillId="24" borderId="27" xfId="0" applyFont="1" applyFill="1" applyBorder="1" applyAlignment="1">
      <alignment horizontal="center" vertical="center"/>
    </xf>
    <xf numFmtId="0" fontId="3" fillId="24" borderId="0" xfId="0" applyFont="1" applyFill="1" applyBorder="1" applyAlignment="1">
      <alignment horizontal="center" vertical="center"/>
    </xf>
    <xf numFmtId="0" fontId="3" fillId="24" borderId="73" xfId="0" applyFont="1" applyFill="1" applyBorder="1" applyAlignment="1">
      <alignment horizontal="center" vertical="center"/>
    </xf>
    <xf numFmtId="0" fontId="3" fillId="24" borderId="46" xfId="0" applyFont="1" applyFill="1" applyBorder="1" applyAlignment="1">
      <alignment horizontal="center" vertical="center"/>
    </xf>
    <xf numFmtId="0" fontId="3" fillId="24" borderId="51" xfId="0" applyFont="1" applyFill="1" applyBorder="1" applyAlignment="1">
      <alignment horizontal="left" indent="1"/>
    </xf>
    <xf numFmtId="0" fontId="3" fillId="24" borderId="34" xfId="0" applyFont="1" applyFill="1" applyBorder="1" applyAlignment="1">
      <alignment horizontal="left" indent="1"/>
    </xf>
    <xf numFmtId="0" fontId="83" fillId="25" borderId="33" xfId="2" applyFont="1" applyFill="1" applyBorder="1" applyAlignment="1">
      <alignment horizontal="center"/>
    </xf>
    <xf numFmtId="0" fontId="83" fillId="25" borderId="31" xfId="2" applyFont="1" applyFill="1" applyBorder="1" applyAlignment="1">
      <alignment horizontal="center"/>
    </xf>
    <xf numFmtId="0" fontId="83" fillId="25" borderId="35" xfId="2" applyFont="1" applyFill="1" applyBorder="1" applyAlignment="1">
      <alignment horizontal="center"/>
    </xf>
    <xf numFmtId="0" fontId="3" fillId="24" borderId="54" xfId="0" applyFont="1" applyFill="1" applyBorder="1" applyAlignment="1">
      <alignment horizontal="left" indent="1"/>
    </xf>
    <xf numFmtId="0" fontId="3" fillId="24" borderId="10" xfId="0" applyFont="1" applyFill="1" applyBorder="1" applyAlignment="1">
      <alignment horizontal="left" indent="1"/>
    </xf>
    <xf numFmtId="0" fontId="83" fillId="25" borderId="7" xfId="2" applyFont="1" applyFill="1" applyBorder="1" applyAlignment="1">
      <alignment horizontal="center"/>
    </xf>
    <xf numFmtId="0" fontId="83" fillId="25" borderId="8" xfId="2" applyFont="1" applyFill="1" applyBorder="1" applyAlignment="1">
      <alignment horizontal="center"/>
    </xf>
    <xf numFmtId="0" fontId="83" fillId="25" borderId="53" xfId="2" applyFont="1" applyFill="1" applyBorder="1" applyAlignment="1">
      <alignment horizontal="center"/>
    </xf>
    <xf numFmtId="0" fontId="3" fillId="24" borderId="56" xfId="0" applyFont="1" applyFill="1" applyBorder="1" applyAlignment="1">
      <alignment horizontal="left" indent="1"/>
    </xf>
    <xf numFmtId="0" fontId="3" fillId="24" borderId="41" xfId="0" applyFont="1" applyFill="1" applyBorder="1" applyAlignment="1">
      <alignment horizontal="left" indent="1"/>
    </xf>
    <xf numFmtId="10" fontId="83" fillId="25" borderId="40" xfId="0" applyNumberFormat="1" applyFont="1" applyFill="1" applyBorder="1" applyAlignment="1">
      <alignment horizontal="center"/>
    </xf>
    <xf numFmtId="10" fontId="83" fillId="25" borderId="38" xfId="0" applyNumberFormat="1" applyFont="1" applyFill="1" applyBorder="1" applyAlignment="1">
      <alignment horizontal="center"/>
    </xf>
    <xf numFmtId="10" fontId="83" fillId="25" borderId="42" xfId="0" applyNumberFormat="1" applyFont="1" applyFill="1" applyBorder="1" applyAlignment="1">
      <alignment horizontal="center"/>
    </xf>
    <xf numFmtId="0" fontId="3" fillId="24" borderId="29" xfId="0" applyFont="1" applyFill="1" applyBorder="1" applyAlignment="1">
      <alignment horizontal="center" vertical="center"/>
    </xf>
    <xf numFmtId="0" fontId="3" fillId="24" borderId="36" xfId="0" applyFont="1" applyFill="1" applyBorder="1" applyAlignment="1">
      <alignment horizontal="center" vertical="center"/>
    </xf>
    <xf numFmtId="0" fontId="2" fillId="29" borderId="71" xfId="0" applyFont="1" applyFill="1" applyBorder="1" applyAlignment="1">
      <alignment horizontal="center" vertical="center" wrapText="1"/>
    </xf>
    <xf numFmtId="0" fontId="2" fillId="29" borderId="28" xfId="0" applyFont="1" applyFill="1" applyBorder="1" applyAlignment="1">
      <alignment horizontal="center" vertical="center" wrapText="1"/>
    </xf>
    <xf numFmtId="0" fontId="2" fillId="29" borderId="29" xfId="0" applyFont="1" applyFill="1" applyBorder="1" applyAlignment="1">
      <alignment horizontal="center" vertical="center" wrapText="1"/>
    </xf>
    <xf numFmtId="0" fontId="2" fillId="29" borderId="27" xfId="0" applyFont="1" applyFill="1" applyBorder="1" applyAlignment="1">
      <alignment horizontal="center" vertical="center" wrapText="1"/>
    </xf>
    <xf numFmtId="0" fontId="2" fillId="29" borderId="0" xfId="0" applyFont="1" applyFill="1" applyBorder="1" applyAlignment="1">
      <alignment horizontal="center" vertical="center" wrapText="1"/>
    </xf>
    <xf numFmtId="0" fontId="2" fillId="29" borderId="36" xfId="0" applyFont="1" applyFill="1" applyBorder="1" applyAlignment="1">
      <alignment horizontal="center" vertical="center" wrapText="1"/>
    </xf>
    <xf numFmtId="0" fontId="143" fillId="25" borderId="48" xfId="2" applyFont="1" applyFill="1" applyBorder="1" applyAlignment="1">
      <alignment horizontal="center" vertical="center"/>
    </xf>
    <xf numFmtId="0" fontId="143" fillId="25" borderId="50" xfId="2" applyFont="1" applyFill="1" applyBorder="1" applyAlignment="1">
      <alignment horizontal="center" vertical="center"/>
    </xf>
    <xf numFmtId="0" fontId="142" fillId="24" borderId="14" xfId="2" applyFont="1" applyFill="1" applyBorder="1" applyAlignment="1">
      <alignment horizontal="center" vertical="center"/>
    </xf>
    <xf numFmtId="0" fontId="142" fillId="24" borderId="15" xfId="2" applyFont="1" applyFill="1" applyBorder="1" applyAlignment="1">
      <alignment horizontal="center" vertical="center"/>
    </xf>
    <xf numFmtId="0" fontId="142" fillId="24" borderId="16" xfId="2" applyFont="1" applyFill="1" applyBorder="1" applyAlignment="1">
      <alignment horizontal="center" vertical="center"/>
    </xf>
    <xf numFmtId="0" fontId="142" fillId="24" borderId="90" xfId="2" quotePrefix="1" applyFont="1" applyFill="1" applyBorder="1" applyAlignment="1">
      <alignment horizontal="center" vertical="center" wrapText="1"/>
    </xf>
    <xf numFmtId="0" fontId="142" fillId="24" borderId="93" xfId="2" applyFont="1" applyFill="1" applyBorder="1" applyAlignment="1">
      <alignment horizontal="center" vertical="center" wrapText="1"/>
    </xf>
    <xf numFmtId="0" fontId="143" fillId="25" borderId="34" xfId="2" applyFont="1" applyFill="1" applyBorder="1" applyAlignment="1">
      <alignment horizontal="center" vertical="center"/>
    </xf>
    <xf numFmtId="0" fontId="143" fillId="25" borderId="52" xfId="2" applyFont="1" applyFill="1" applyBorder="1" applyAlignment="1">
      <alignment horizontal="center" vertical="center"/>
    </xf>
    <xf numFmtId="0" fontId="143" fillId="25" borderId="10" xfId="2" applyFont="1" applyFill="1" applyBorder="1" applyAlignment="1">
      <alignment horizontal="center" vertical="center"/>
    </xf>
    <xf numFmtId="0" fontId="143" fillId="25" borderId="55" xfId="2" applyFont="1" applyFill="1" applyBorder="1" applyAlignment="1">
      <alignment horizontal="center" vertical="center"/>
    </xf>
    <xf numFmtId="0" fontId="143" fillId="25" borderId="41" xfId="2" applyFont="1" applyFill="1" applyBorder="1" applyAlignment="1">
      <alignment horizontal="center" vertical="center"/>
    </xf>
    <xf numFmtId="0" fontId="143" fillId="25" borderId="57" xfId="2" applyFont="1" applyFill="1" applyBorder="1" applyAlignment="1">
      <alignment horizontal="center" vertical="center"/>
    </xf>
    <xf numFmtId="0" fontId="142" fillId="24" borderId="51" xfId="2" applyFont="1" applyFill="1" applyBorder="1" applyAlignment="1">
      <alignment horizontal="center" vertical="center"/>
    </xf>
    <xf numFmtId="0" fontId="142" fillId="24" borderId="34" xfId="2" applyFont="1" applyFill="1" applyBorder="1" applyAlignment="1">
      <alignment horizontal="center" vertical="center"/>
    </xf>
    <xf numFmtId="0" fontId="142" fillId="24" borderId="52" xfId="2" applyFont="1" applyFill="1" applyBorder="1" applyAlignment="1">
      <alignment horizontal="center" vertical="center"/>
    </xf>
    <xf numFmtId="0" fontId="144" fillId="25" borderId="48" xfId="212" applyFont="1" applyFill="1" applyBorder="1" applyAlignment="1" applyProtection="1">
      <alignment horizontal="center" vertical="center" wrapText="1"/>
      <protection locked="0"/>
    </xf>
    <xf numFmtId="0" fontId="144" fillId="25" borderId="50" xfId="212" applyFont="1" applyFill="1" applyBorder="1" applyAlignment="1" applyProtection="1">
      <alignment horizontal="center" vertical="center" wrapText="1"/>
      <protection locked="0"/>
    </xf>
    <xf numFmtId="0" fontId="0" fillId="24" borderId="61" xfId="0" applyFill="1" applyBorder="1" applyAlignment="1">
      <alignment horizontal="center"/>
    </xf>
    <xf numFmtId="0" fontId="30" fillId="0" borderId="54" xfId="2" applyFont="1" applyFill="1" applyBorder="1" applyAlignment="1">
      <alignment horizontal="center" vertical="center"/>
    </xf>
    <xf numFmtId="0" fontId="30" fillId="0" borderId="10" xfId="2" applyFont="1" applyFill="1" applyBorder="1" applyAlignment="1">
      <alignment horizontal="center" vertical="center"/>
    </xf>
    <xf numFmtId="0" fontId="30" fillId="0" borderId="56" xfId="2" applyFont="1" applyFill="1" applyBorder="1" applyAlignment="1">
      <alignment horizontal="center" vertical="center"/>
    </xf>
    <xf numFmtId="0" fontId="30" fillId="0" borderId="41" xfId="2" applyFont="1" applyFill="1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25" borderId="14" xfId="2" applyFont="1" applyFill="1" applyBorder="1" applyAlignment="1" applyProtection="1">
      <alignment horizontal="center" vertical="center"/>
      <protection locked="0"/>
    </xf>
    <xf numFmtId="0" fontId="4" fillId="25" borderId="15" xfId="2" applyFont="1" applyFill="1" applyBorder="1" applyAlignment="1" applyProtection="1">
      <alignment horizontal="center" vertical="center"/>
      <protection locked="0"/>
    </xf>
    <xf numFmtId="0" fontId="4" fillId="25" borderId="16" xfId="2" applyFont="1" applyFill="1" applyBorder="1" applyAlignment="1" applyProtection="1">
      <alignment horizontal="center" vertical="center"/>
      <protection locked="0"/>
    </xf>
    <xf numFmtId="0" fontId="30" fillId="0" borderId="43" xfId="2" applyFont="1" applyBorder="1" applyAlignment="1">
      <alignment horizontal="center" vertical="center"/>
    </xf>
    <xf numFmtId="0" fontId="30" fillId="0" borderId="48" xfId="2" applyFont="1" applyBorder="1" applyAlignment="1">
      <alignment horizontal="center" vertical="center"/>
    </xf>
    <xf numFmtId="0" fontId="30" fillId="0" borderId="51" xfId="2" applyFont="1" applyFill="1" applyBorder="1" applyAlignment="1">
      <alignment horizontal="center" vertical="center"/>
    </xf>
    <xf numFmtId="0" fontId="30" fillId="0" borderId="34" xfId="2" applyFont="1" applyFill="1" applyBorder="1" applyAlignment="1">
      <alignment horizontal="center" vertical="center"/>
    </xf>
    <xf numFmtId="0" fontId="4" fillId="29" borderId="48" xfId="2" applyFont="1" applyFill="1" applyBorder="1" applyAlignment="1">
      <alignment horizontal="center" vertical="center"/>
    </xf>
    <xf numFmtId="0" fontId="30" fillId="24" borderId="14" xfId="2" applyFont="1" applyFill="1" applyBorder="1" applyAlignment="1">
      <alignment horizontal="center" vertical="center"/>
    </xf>
    <xf numFmtId="0" fontId="30" fillId="24" borderId="15" xfId="2" applyFont="1" applyFill="1" applyBorder="1" applyAlignment="1">
      <alignment horizontal="center" vertical="center"/>
    </xf>
    <xf numFmtId="0" fontId="30" fillId="24" borderId="44" xfId="2" applyFont="1" applyFill="1" applyBorder="1" applyAlignment="1">
      <alignment horizontal="center" vertical="center" wrapText="1"/>
    </xf>
    <xf numFmtId="0" fontId="30" fillId="24" borderId="47" xfId="2" applyFont="1" applyFill="1" applyBorder="1" applyAlignment="1">
      <alignment horizontal="center" vertical="center" wrapText="1"/>
    </xf>
    <xf numFmtId="0" fontId="4" fillId="0" borderId="10" xfId="2" applyBorder="1" applyAlignment="1">
      <alignment horizontal="center" vertical="center" wrapText="1"/>
    </xf>
    <xf numFmtId="0" fontId="129" fillId="0" borderId="0" xfId="2" applyFont="1" applyBorder="1" applyAlignment="1">
      <alignment horizontal="center" vertical="center"/>
    </xf>
    <xf numFmtId="0" fontId="4" fillId="0" borderId="88" xfId="2" applyBorder="1" applyAlignment="1">
      <alignment horizontal="center"/>
    </xf>
    <xf numFmtId="0" fontId="4" fillId="0" borderId="89" xfId="2" applyBorder="1" applyAlignment="1">
      <alignment horizontal="center"/>
    </xf>
    <xf numFmtId="0" fontId="148" fillId="0" borderId="71" xfId="2" applyFont="1" applyBorder="1" applyAlignment="1">
      <alignment horizontal="center" vertical="center" wrapText="1"/>
    </xf>
    <xf numFmtId="0" fontId="148" fillId="0" borderId="28" xfId="2" applyFont="1" applyBorder="1" applyAlignment="1">
      <alignment horizontal="center" vertical="center"/>
    </xf>
    <xf numFmtId="0" fontId="148" fillId="0" borderId="29" xfId="2" applyFont="1" applyBorder="1" applyAlignment="1">
      <alignment horizontal="center" vertical="center"/>
    </xf>
    <xf numFmtId="0" fontId="148" fillId="0" borderId="27" xfId="2" applyFont="1" applyBorder="1" applyAlignment="1">
      <alignment horizontal="center" vertical="center"/>
    </xf>
    <xf numFmtId="0" fontId="148" fillId="0" borderId="0" xfId="2" applyFont="1" applyBorder="1" applyAlignment="1">
      <alignment horizontal="center" vertical="center"/>
    </xf>
    <xf numFmtId="0" fontId="148" fillId="0" borderId="36" xfId="2" applyFont="1" applyBorder="1" applyAlignment="1">
      <alignment horizontal="center" vertical="center"/>
    </xf>
    <xf numFmtId="0" fontId="148" fillId="0" borderId="73" xfId="2" applyFont="1" applyBorder="1" applyAlignment="1">
      <alignment horizontal="center" vertical="center"/>
    </xf>
    <xf numFmtId="0" fontId="148" fillId="0" borderId="46" xfId="2" applyFont="1" applyBorder="1" applyAlignment="1">
      <alignment horizontal="center" vertical="center"/>
    </xf>
    <xf numFmtId="0" fontId="148" fillId="0" borderId="45" xfId="2" applyFont="1" applyBorder="1" applyAlignment="1">
      <alignment horizontal="center" vertical="center"/>
    </xf>
    <xf numFmtId="0" fontId="4" fillId="0" borderId="46" xfId="2" applyBorder="1" applyAlignment="1">
      <alignment horizontal="center"/>
    </xf>
    <xf numFmtId="0" fontId="4" fillId="0" borderId="45" xfId="2" applyBorder="1" applyAlignment="1">
      <alignment horizontal="center"/>
    </xf>
    <xf numFmtId="0" fontId="129" fillId="0" borderId="28" xfId="2" applyFont="1" applyBorder="1" applyAlignment="1">
      <alignment horizontal="left" vertical="top"/>
    </xf>
    <xf numFmtId="0" fontId="129" fillId="0" borderId="29" xfId="2" applyFont="1" applyBorder="1" applyAlignment="1">
      <alignment horizontal="left" vertical="top"/>
    </xf>
    <xf numFmtId="0" fontId="129" fillId="25" borderId="0" xfId="2" applyFont="1" applyFill="1" applyBorder="1" applyAlignment="1">
      <alignment horizontal="left" vertical="top" wrapText="1"/>
    </xf>
    <xf numFmtId="0" fontId="129" fillId="25" borderId="36" xfId="2" applyFont="1" applyFill="1" applyBorder="1" applyAlignment="1">
      <alignment horizontal="left" vertical="top" wrapText="1"/>
    </xf>
    <xf numFmtId="0" fontId="129" fillId="25" borderId="0" xfId="2" applyFont="1" applyFill="1" applyBorder="1" applyAlignment="1">
      <alignment horizontal="left" vertical="top"/>
    </xf>
    <xf numFmtId="0" fontId="129" fillId="25" borderId="36" xfId="2" applyFont="1" applyFill="1" applyBorder="1" applyAlignment="1">
      <alignment horizontal="left" vertical="top"/>
    </xf>
    <xf numFmtId="0" fontId="129" fillId="25" borderId="46" xfId="2" applyFont="1" applyFill="1" applyBorder="1" applyAlignment="1">
      <alignment horizontal="left" vertical="top"/>
    </xf>
    <xf numFmtId="0" fontId="129" fillId="25" borderId="45" xfId="2" applyFont="1" applyFill="1" applyBorder="1" applyAlignment="1">
      <alignment horizontal="left" vertical="top"/>
    </xf>
    <xf numFmtId="0" fontId="129" fillId="0" borderId="28" xfId="2" applyFont="1" applyBorder="1" applyAlignment="1">
      <alignment horizontal="center" vertical="center"/>
    </xf>
    <xf numFmtId="0" fontId="129" fillId="0" borderId="70" xfId="2" applyFont="1" applyBorder="1" applyAlignment="1">
      <alignment horizontal="center"/>
    </xf>
    <xf numFmtId="0" fontId="129" fillId="0" borderId="53" xfId="2" applyFont="1" applyBorder="1" applyAlignment="1">
      <alignment horizontal="center"/>
    </xf>
    <xf numFmtId="0" fontId="129" fillId="0" borderId="6" xfId="2" applyFont="1" applyBorder="1" applyAlignment="1">
      <alignment horizontal="center" vertical="center"/>
    </xf>
    <xf numFmtId="0" fontId="129" fillId="29" borderId="10" xfId="2" applyFont="1" applyFill="1" applyBorder="1" applyAlignment="1">
      <alignment horizontal="left"/>
    </xf>
    <xf numFmtId="0" fontId="129" fillId="29" borderId="41" xfId="2" applyFont="1" applyFill="1" applyBorder="1" applyAlignment="1">
      <alignment horizontal="left"/>
    </xf>
    <xf numFmtId="0" fontId="1" fillId="0" borderId="27" xfId="2" applyFont="1" applyBorder="1" applyAlignment="1">
      <alignment horizontal="right" vertical="center" indent="1"/>
    </xf>
    <xf numFmtId="0" fontId="1" fillId="0" borderId="87" xfId="2" applyFont="1" applyBorder="1" applyAlignment="1">
      <alignment horizontal="right" vertical="center" indent="1"/>
    </xf>
    <xf numFmtId="0" fontId="1" fillId="0" borderId="27" xfId="2" applyFont="1" applyBorder="1" applyAlignment="1">
      <alignment horizontal="right" indent="1"/>
    </xf>
    <xf numFmtId="0" fontId="1" fillId="0" borderId="87" xfId="2" applyFont="1" applyBorder="1" applyAlignment="1">
      <alignment horizontal="right" indent="1"/>
    </xf>
    <xf numFmtId="0" fontId="0" fillId="0" borderId="73" xfId="2" applyFont="1" applyBorder="1" applyAlignment="1">
      <alignment horizontal="right" indent="1"/>
    </xf>
    <xf numFmtId="0" fontId="1" fillId="0" borderId="83" xfId="2" applyFont="1" applyBorder="1" applyAlignment="1">
      <alignment horizontal="right" indent="1"/>
    </xf>
    <xf numFmtId="0" fontId="129" fillId="25" borderId="28" xfId="2" applyFont="1" applyFill="1" applyBorder="1" applyAlignment="1">
      <alignment horizontal="center" vertical="center"/>
    </xf>
    <xf numFmtId="0" fontId="129" fillId="25" borderId="29" xfId="2" applyFont="1" applyFill="1" applyBorder="1" applyAlignment="1">
      <alignment horizontal="center" vertical="center"/>
    </xf>
    <xf numFmtId="0" fontId="129" fillId="25" borderId="46" xfId="2" applyFont="1" applyFill="1" applyBorder="1" applyAlignment="1">
      <alignment horizontal="center" vertical="center"/>
    </xf>
    <xf numFmtId="0" fontId="129" fillId="25" borderId="45" xfId="2" applyFont="1" applyFill="1" applyBorder="1" applyAlignment="1">
      <alignment horizontal="center" vertical="center"/>
    </xf>
    <xf numFmtId="0" fontId="153" fillId="0" borderId="64" xfId="2" applyFont="1" applyBorder="1" applyAlignment="1">
      <alignment horizontal="center" vertical="center"/>
    </xf>
    <xf numFmtId="0" fontId="3" fillId="0" borderId="82" xfId="2" applyFont="1" applyBorder="1" applyAlignment="1">
      <alignment horizontal="center" vertical="center"/>
    </xf>
    <xf numFmtId="0" fontId="3" fillId="0" borderId="79" xfId="2" applyFont="1" applyBorder="1" applyAlignment="1">
      <alignment horizontal="center" vertical="center"/>
    </xf>
    <xf numFmtId="0" fontId="129" fillId="0" borderId="71" xfId="2" applyFont="1" applyFill="1" applyBorder="1" applyAlignment="1">
      <alignment horizontal="center" vertical="center"/>
    </xf>
    <xf numFmtId="0" fontId="129" fillId="0" borderId="28" xfId="2" applyFont="1" applyFill="1" applyBorder="1" applyAlignment="1">
      <alignment horizontal="center" vertical="center"/>
    </xf>
    <xf numFmtId="0" fontId="129" fillId="0" borderId="29" xfId="2" applyFont="1" applyFill="1" applyBorder="1" applyAlignment="1">
      <alignment horizontal="center" vertical="center"/>
    </xf>
    <xf numFmtId="0" fontId="129" fillId="0" borderId="27" xfId="2" applyFont="1" applyFill="1" applyBorder="1" applyAlignment="1">
      <alignment horizontal="center" vertical="center"/>
    </xf>
    <xf numFmtId="0" fontId="129" fillId="0" borderId="0" xfId="2" applyFont="1" applyFill="1" applyBorder="1" applyAlignment="1">
      <alignment horizontal="center" vertical="center"/>
    </xf>
    <xf numFmtId="0" fontId="129" fillId="0" borderId="36" xfId="2" applyFont="1" applyFill="1" applyBorder="1" applyAlignment="1">
      <alignment horizontal="center" vertical="center"/>
    </xf>
    <xf numFmtId="0" fontId="129" fillId="0" borderId="73" xfId="2" applyFont="1" applyFill="1" applyBorder="1" applyAlignment="1">
      <alignment horizontal="center" vertical="center"/>
    </xf>
    <xf numFmtId="0" fontId="129" fillId="0" borderId="46" xfId="2" applyFont="1" applyFill="1" applyBorder="1" applyAlignment="1">
      <alignment horizontal="center" vertical="center"/>
    </xf>
    <xf numFmtId="0" fontId="129" fillId="0" borderId="45" xfId="2" applyFont="1" applyFill="1" applyBorder="1" applyAlignment="1">
      <alignment horizontal="center" vertical="center"/>
    </xf>
    <xf numFmtId="0" fontId="108" fillId="0" borderId="14" xfId="332" applyBorder="1" applyAlignment="1">
      <alignment horizontal="left"/>
    </xf>
    <xf numFmtId="0" fontId="108" fillId="0" borderId="16" xfId="332" applyBorder="1" applyAlignment="1">
      <alignment horizontal="left"/>
    </xf>
    <xf numFmtId="0" fontId="129" fillId="0" borderId="14" xfId="2" applyFont="1" applyBorder="1" applyAlignment="1">
      <alignment horizontal="center"/>
    </xf>
    <xf numFmtId="0" fontId="129" fillId="0" borderId="16" xfId="2" applyFont="1" applyBorder="1" applyAlignment="1">
      <alignment horizontal="center"/>
    </xf>
    <xf numFmtId="0" fontId="121" fillId="0" borderId="72" xfId="202" applyFont="1" applyBorder="1" applyAlignment="1">
      <alignment horizontal="center" vertical="center"/>
    </xf>
    <xf numFmtId="0" fontId="121" fillId="0" borderId="49" xfId="202" applyFont="1" applyBorder="1" applyAlignment="1">
      <alignment horizontal="center" vertical="center"/>
    </xf>
    <xf numFmtId="0" fontId="155" fillId="0" borderId="44" xfId="202" applyFont="1" applyBorder="1" applyAlignment="1">
      <alignment horizontal="center" vertical="center"/>
    </xf>
    <xf numFmtId="0" fontId="155" fillId="0" borderId="15" xfId="202" applyFont="1" applyBorder="1" applyAlignment="1">
      <alignment horizontal="center" vertical="center"/>
    </xf>
    <xf numFmtId="0" fontId="85" fillId="24" borderId="14" xfId="202" applyFont="1" applyFill="1" applyBorder="1" applyAlignment="1">
      <alignment horizontal="center" vertical="center"/>
    </xf>
    <xf numFmtId="0" fontId="85" fillId="24" borderId="15" xfId="202" applyFont="1" applyFill="1" applyBorder="1" applyAlignment="1">
      <alignment horizontal="center" vertical="center"/>
    </xf>
    <xf numFmtId="0" fontId="4" fillId="25" borderId="44" xfId="202" applyFont="1" applyFill="1" applyBorder="1" applyAlignment="1">
      <alignment horizontal="center" vertical="center"/>
    </xf>
    <xf numFmtId="0" fontId="4" fillId="25" borderId="15" xfId="202" applyFont="1" applyFill="1" applyBorder="1" applyAlignment="1">
      <alignment horizontal="center" vertical="center"/>
    </xf>
    <xf numFmtId="0" fontId="4" fillId="25" borderId="47" xfId="202" applyFont="1" applyFill="1" applyBorder="1" applyAlignment="1">
      <alignment horizontal="center" vertical="center"/>
    </xf>
    <xf numFmtId="0" fontId="85" fillId="24" borderId="44" xfId="202" applyFont="1" applyFill="1" applyBorder="1" applyAlignment="1">
      <alignment horizontal="center" vertical="center"/>
    </xf>
    <xf numFmtId="0" fontId="85" fillId="24" borderId="47" xfId="202" applyFont="1" applyFill="1" applyBorder="1" applyAlignment="1">
      <alignment horizontal="center" vertical="center"/>
    </xf>
    <xf numFmtId="0" fontId="108" fillId="25" borderId="44" xfId="332" applyFill="1" applyBorder="1" applyAlignment="1">
      <alignment horizontal="center" vertical="center"/>
    </xf>
    <xf numFmtId="0" fontId="108" fillId="25" borderId="15" xfId="332" applyFill="1" applyBorder="1" applyAlignment="1">
      <alignment horizontal="center" vertical="center"/>
    </xf>
    <xf numFmtId="0" fontId="4" fillId="25" borderId="16" xfId="202" applyFont="1" applyFill="1" applyBorder="1" applyAlignment="1">
      <alignment horizontal="center" vertical="center"/>
    </xf>
    <xf numFmtId="0" fontId="156" fillId="24" borderId="7" xfId="2" applyFont="1" applyFill="1" applyBorder="1" applyAlignment="1" applyProtection="1">
      <alignment horizontal="center" vertical="center"/>
      <protection locked="0"/>
    </xf>
    <xf numFmtId="0" fontId="156" fillId="24" borderId="9" xfId="2" applyFont="1" applyFill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horizontal="left" vertical="center" wrapText="1"/>
      <protection locked="0"/>
    </xf>
    <xf numFmtId="0" fontId="154" fillId="0" borderId="9" xfId="2" applyFont="1" applyBorder="1" applyAlignment="1" applyProtection="1">
      <alignment horizontal="left" vertical="center" wrapText="1"/>
      <protection locked="0"/>
    </xf>
    <xf numFmtId="0" fontId="154" fillId="0" borderId="10" xfId="2" applyFont="1" applyBorder="1" applyAlignment="1" applyProtection="1">
      <alignment horizontal="center" vertical="center" wrapText="1"/>
      <protection locked="0"/>
    </xf>
    <xf numFmtId="0" fontId="154" fillId="0" borderId="7" xfId="2" applyFont="1" applyBorder="1" applyAlignment="1" applyProtection="1">
      <alignment horizontal="center" vertical="center" wrapText="1"/>
      <protection locked="0"/>
    </xf>
    <xf numFmtId="0" fontId="154" fillId="0" borderId="8" xfId="2" applyFont="1" applyBorder="1" applyAlignment="1" applyProtection="1">
      <alignment horizontal="center" vertical="center" wrapText="1"/>
      <protection locked="0"/>
    </xf>
    <xf numFmtId="0" fontId="154" fillId="0" borderId="9" xfId="2" applyFont="1" applyBorder="1" applyAlignment="1" applyProtection="1">
      <alignment horizontal="center" vertical="center" wrapText="1"/>
      <protection locked="0"/>
    </xf>
    <xf numFmtId="0" fontId="154" fillId="25" borderId="7" xfId="2" applyFont="1" applyFill="1" applyBorder="1" applyAlignment="1" applyProtection="1">
      <alignment horizontal="center" vertical="center"/>
      <protection locked="0"/>
    </xf>
    <xf numFmtId="0" fontId="154" fillId="25" borderId="8" xfId="2" applyFont="1" applyFill="1" applyBorder="1" applyAlignment="1" applyProtection="1">
      <alignment horizontal="center" vertical="center"/>
      <protection locked="0"/>
    </xf>
    <xf numFmtId="0" fontId="154" fillId="25" borderId="9" xfId="2" applyFont="1" applyFill="1" applyBorder="1" applyAlignment="1" applyProtection="1">
      <alignment horizontal="center" vertical="center"/>
      <protection locked="0"/>
    </xf>
    <xf numFmtId="0" fontId="154" fillId="0" borderId="7" xfId="2" applyFont="1" applyBorder="1" applyAlignment="1" applyProtection="1">
      <alignment horizontal="center" vertical="center"/>
      <protection locked="0"/>
    </xf>
    <xf numFmtId="0" fontId="154" fillId="0" borderId="8" xfId="2" applyFont="1" applyBorder="1" applyAlignment="1" applyProtection="1">
      <alignment horizontal="center" vertical="center"/>
      <protection locked="0"/>
    </xf>
    <xf numFmtId="0" fontId="154" fillId="0" borderId="9" xfId="2" applyFont="1" applyBorder="1" applyAlignment="1" applyProtection="1">
      <alignment horizontal="center" vertical="center"/>
      <protection locked="0"/>
    </xf>
    <xf numFmtId="0" fontId="154" fillId="0" borderId="7" xfId="2" applyFont="1" applyBorder="1" applyAlignment="1" applyProtection="1">
      <alignment horizontal="right" vertical="center" indent="1"/>
      <protection locked="0"/>
    </xf>
    <xf numFmtId="0" fontId="154" fillId="0" borderId="8" xfId="2" applyFont="1" applyBorder="1" applyAlignment="1" applyProtection="1">
      <alignment horizontal="right" vertical="center" indent="1"/>
      <protection locked="0"/>
    </xf>
    <xf numFmtId="0" fontId="154" fillId="0" borderId="6" xfId="2" applyFont="1" applyBorder="1" applyAlignment="1" applyProtection="1">
      <alignment horizontal="left" vertical="center" wrapText="1"/>
      <protection locked="0"/>
    </xf>
    <xf numFmtId="0" fontId="154" fillId="0" borderId="60" xfId="2" applyFont="1" applyBorder="1" applyAlignment="1" applyProtection="1">
      <alignment horizontal="left" vertical="center" wrapText="1"/>
      <protection locked="0"/>
    </xf>
    <xf numFmtId="0" fontId="154" fillId="39" borderId="59" xfId="2" applyFont="1" applyFill="1" applyBorder="1" applyAlignment="1" applyProtection="1">
      <alignment horizontal="center" vertical="center" wrapText="1"/>
      <protection locked="0"/>
    </xf>
    <xf numFmtId="0" fontId="154" fillId="39" borderId="88" xfId="2" applyFont="1" applyFill="1" applyBorder="1" applyAlignment="1" applyProtection="1">
      <alignment horizontal="center" vertical="center" wrapText="1"/>
      <protection locked="0"/>
    </xf>
    <xf numFmtId="0" fontId="154" fillId="39" borderId="58" xfId="2" applyFont="1" applyFill="1" applyBorder="1" applyAlignment="1" applyProtection="1">
      <alignment horizontal="center" vertical="center" wrapText="1"/>
      <protection locked="0"/>
    </xf>
    <xf numFmtId="0" fontId="154" fillId="39" borderId="86" xfId="2" applyFont="1" applyFill="1" applyBorder="1" applyAlignment="1" applyProtection="1">
      <alignment horizontal="center" vertical="center" wrapText="1"/>
      <protection locked="0"/>
    </xf>
    <xf numFmtId="0" fontId="154" fillId="39" borderId="0" xfId="2" applyFont="1" applyFill="1" applyBorder="1" applyAlignment="1" applyProtection="1">
      <alignment horizontal="center" vertical="center" wrapText="1"/>
      <protection locked="0"/>
    </xf>
    <xf numFmtId="0" fontId="154" fillId="39" borderId="87" xfId="2" applyFont="1" applyFill="1" applyBorder="1" applyAlignment="1" applyProtection="1">
      <alignment horizontal="center" vertical="center" wrapText="1"/>
      <protection locked="0"/>
    </xf>
    <xf numFmtId="0" fontId="154" fillId="39" borderId="62" xfId="2" applyFont="1" applyFill="1" applyBorder="1" applyAlignment="1" applyProtection="1">
      <alignment horizontal="center" vertical="center" wrapText="1"/>
      <protection locked="0"/>
    </xf>
    <xf numFmtId="0" fontId="154" fillId="39" borderId="6" xfId="2" applyFont="1" applyFill="1" applyBorder="1" applyAlignment="1" applyProtection="1">
      <alignment horizontal="center" vertical="center" wrapText="1"/>
      <protection locked="0"/>
    </xf>
    <xf numFmtId="0" fontId="154" fillId="39" borderId="60" xfId="2" applyFont="1" applyFill="1" applyBorder="1" applyAlignment="1" applyProtection="1">
      <alignment horizontal="center" vertical="center" wrapText="1"/>
      <protection locked="0"/>
    </xf>
    <xf numFmtId="0" fontId="154" fillId="0" borderId="7" xfId="2" applyFont="1" applyBorder="1" applyAlignment="1" applyProtection="1">
      <alignment horizontal="right" vertical="center" wrapText="1" indent="1"/>
      <protection locked="0"/>
    </xf>
    <xf numFmtId="0" fontId="154" fillId="0" borderId="8" xfId="2" applyFont="1" applyBorder="1" applyAlignment="1" applyProtection="1">
      <alignment horizontal="right" vertical="center" wrapText="1" indent="1"/>
      <protection locked="0"/>
    </xf>
    <xf numFmtId="0" fontId="154" fillId="0" borderId="59" xfId="2" applyFont="1" applyBorder="1" applyAlignment="1" applyProtection="1">
      <alignment horizontal="left" vertical="center"/>
      <protection locked="0"/>
    </xf>
    <xf numFmtId="0" fontId="154" fillId="0" borderId="88" xfId="2" applyFont="1" applyBorder="1" applyAlignment="1" applyProtection="1">
      <alignment horizontal="left" vertical="center"/>
      <protection locked="0"/>
    </xf>
    <xf numFmtId="0" fontId="154" fillId="0" borderId="58" xfId="2" applyFont="1" applyBorder="1" applyAlignment="1" applyProtection="1">
      <alignment horizontal="left" vertical="center"/>
      <protection locked="0"/>
    </xf>
    <xf numFmtId="0" fontId="154" fillId="0" borderId="59" xfId="2" applyFont="1" applyBorder="1" applyAlignment="1" applyProtection="1">
      <alignment horizontal="left" vertical="center" wrapText="1"/>
      <protection locked="0"/>
    </xf>
    <xf numFmtId="0" fontId="154" fillId="0" borderId="88" xfId="2" applyFont="1" applyBorder="1" applyAlignment="1" applyProtection="1">
      <alignment horizontal="left" vertical="center" wrapText="1"/>
      <protection locked="0"/>
    </xf>
    <xf numFmtId="0" fontId="154" fillId="0" borderId="58" xfId="2" applyFont="1" applyBorder="1" applyAlignment="1" applyProtection="1">
      <alignment horizontal="left" vertical="center" wrapText="1"/>
      <protection locked="0"/>
    </xf>
    <xf numFmtId="0" fontId="154" fillId="0" borderId="86" xfId="2" applyFont="1" applyBorder="1" applyAlignment="1" applyProtection="1">
      <alignment horizontal="left" vertical="center" wrapText="1"/>
      <protection locked="0"/>
    </xf>
    <xf numFmtId="0" fontId="154" fillId="0" borderId="0" xfId="2" applyFont="1" applyBorder="1" applyAlignment="1" applyProtection="1">
      <alignment horizontal="left" vertical="center" wrapText="1"/>
      <protection locked="0"/>
    </xf>
    <xf numFmtId="0" fontId="154" fillId="0" borderId="87" xfId="2" applyFont="1" applyBorder="1" applyAlignment="1" applyProtection="1">
      <alignment horizontal="left" vertical="center" wrapText="1"/>
      <protection locked="0"/>
    </xf>
    <xf numFmtId="0" fontId="154" fillId="0" borderId="62" xfId="2" applyFont="1" applyBorder="1" applyAlignment="1" applyProtection="1">
      <alignment horizontal="left" vertical="center" wrapText="1"/>
      <protection locked="0"/>
    </xf>
    <xf numFmtId="0" fontId="154" fillId="0" borderId="62" xfId="2" applyFont="1" applyBorder="1" applyAlignment="1" applyProtection="1">
      <alignment horizontal="center" vertical="center"/>
      <protection locked="0"/>
    </xf>
    <xf numFmtId="0" fontId="154" fillId="0" borderId="6" xfId="2" applyFont="1" applyBorder="1" applyAlignment="1" applyProtection="1">
      <alignment horizontal="center" vertical="center"/>
      <protection locked="0"/>
    </xf>
    <xf numFmtId="0" fontId="154" fillId="0" borderId="60" xfId="2" applyFont="1" applyBorder="1" applyAlignment="1" applyProtection="1">
      <alignment horizontal="center" vertical="center"/>
      <protection locked="0"/>
    </xf>
    <xf numFmtId="0" fontId="154" fillId="0" borderId="10" xfId="2" applyFont="1" applyBorder="1" applyAlignment="1" applyProtection="1">
      <alignment horizontal="center" vertical="center"/>
      <protection locked="0"/>
    </xf>
    <xf numFmtId="0" fontId="154" fillId="0" borderId="0" xfId="2" applyFont="1" applyBorder="1" applyAlignment="1" applyProtection="1">
      <alignment horizontal="left" vertical="center"/>
      <protection locked="0"/>
    </xf>
    <xf numFmtId="0" fontId="154" fillId="0" borderId="87" xfId="2" applyFont="1" applyBorder="1" applyAlignment="1" applyProtection="1">
      <alignment horizontal="left" vertical="center"/>
      <protection locked="0"/>
    </xf>
    <xf numFmtId="0" fontId="154" fillId="0" borderId="7" xfId="2" applyFont="1" applyBorder="1" applyAlignment="1" applyProtection="1">
      <alignment horizontal="left" vertical="center" wrapText="1"/>
      <protection locked="0"/>
    </xf>
    <xf numFmtId="0" fontId="156" fillId="29" borderId="9" xfId="2" applyFont="1" applyFill="1" applyBorder="1" applyAlignment="1" applyProtection="1">
      <alignment horizontal="center" vertical="center"/>
      <protection locked="0"/>
    </xf>
    <xf numFmtId="0" fontId="156" fillId="29" borderId="10" xfId="2" applyFont="1" applyFill="1" applyBorder="1" applyAlignment="1" applyProtection="1">
      <alignment horizontal="center" vertical="center"/>
      <protection locked="0"/>
    </xf>
    <xf numFmtId="0" fontId="154" fillId="0" borderId="10" xfId="2" applyFont="1" applyBorder="1" applyAlignment="1" applyProtection="1">
      <alignment horizontal="left" vertical="center"/>
      <protection locked="0"/>
    </xf>
    <xf numFmtId="0" fontId="154" fillId="0" borderId="0" xfId="2" applyFont="1" applyFill="1" applyBorder="1" applyAlignment="1" applyProtection="1">
      <alignment horizontal="left" vertical="center" wrapText="1"/>
      <protection locked="0"/>
    </xf>
    <xf numFmtId="0" fontId="154" fillId="0" borderId="87" xfId="2" applyFont="1" applyFill="1" applyBorder="1" applyAlignment="1" applyProtection="1">
      <alignment horizontal="left" vertical="center" wrapText="1"/>
      <protection locked="0"/>
    </xf>
    <xf numFmtId="0" fontId="156" fillId="29" borderId="88" xfId="2" applyFont="1" applyFill="1" applyBorder="1" applyAlignment="1" applyProtection="1">
      <alignment horizontal="center" vertical="center" wrapText="1"/>
      <protection locked="0"/>
    </xf>
    <xf numFmtId="0" fontId="156" fillId="29" borderId="58" xfId="2" applyFont="1" applyFill="1" applyBorder="1" applyAlignment="1" applyProtection="1">
      <alignment horizontal="center" vertical="center" wrapText="1"/>
      <protection locked="0"/>
    </xf>
    <xf numFmtId="0" fontId="154" fillId="0" borderId="86" xfId="2" applyFont="1" applyBorder="1" applyAlignment="1" applyProtection="1">
      <alignment horizontal="left" vertical="center"/>
      <protection locked="0"/>
    </xf>
    <xf numFmtId="0" fontId="156" fillId="29" borderId="0" xfId="2" applyFont="1" applyFill="1" applyBorder="1" applyAlignment="1" applyProtection="1">
      <alignment horizontal="center" vertical="center"/>
      <protection locked="0"/>
    </xf>
    <xf numFmtId="0" fontId="156" fillId="29" borderId="87" xfId="2" applyFont="1" applyFill="1" applyBorder="1" applyAlignment="1" applyProtection="1">
      <alignment horizontal="center" vertical="center"/>
      <protection locked="0"/>
    </xf>
    <xf numFmtId="0" fontId="156" fillId="29" borderId="88" xfId="2" applyFont="1" applyFill="1" applyBorder="1" applyAlignment="1" applyProtection="1">
      <alignment horizontal="center" vertical="center"/>
      <protection locked="0"/>
    </xf>
    <xf numFmtId="0" fontId="156" fillId="29" borderId="58" xfId="2" applyFont="1" applyFill="1" applyBorder="1" applyAlignment="1" applyProtection="1">
      <alignment horizontal="center" vertical="center"/>
      <protection locked="0"/>
    </xf>
    <xf numFmtId="0" fontId="160" fillId="29" borderId="88" xfId="2" applyFont="1" applyFill="1" applyBorder="1" applyAlignment="1" applyProtection="1">
      <alignment horizontal="center" vertical="center"/>
      <protection locked="0"/>
    </xf>
    <xf numFmtId="0" fontId="160" fillId="29" borderId="58" xfId="2" applyFont="1" applyFill="1" applyBorder="1" applyAlignment="1" applyProtection="1">
      <alignment horizontal="center" vertical="center"/>
      <protection locked="0"/>
    </xf>
    <xf numFmtId="0" fontId="156" fillId="29" borderId="0" xfId="2" applyFont="1" applyFill="1" applyBorder="1" applyAlignment="1" applyProtection="1">
      <alignment horizontal="left" vertical="center"/>
      <protection locked="0"/>
    </xf>
    <xf numFmtId="0" fontId="156" fillId="29" borderId="87" xfId="2" applyFont="1" applyFill="1" applyBorder="1" applyAlignment="1" applyProtection="1">
      <alignment horizontal="left" vertical="center"/>
      <protection locked="0"/>
    </xf>
    <xf numFmtId="0" fontId="156" fillId="29" borderId="6" xfId="2" applyFont="1" applyFill="1" applyBorder="1" applyAlignment="1" applyProtection="1">
      <alignment horizontal="center" vertical="center"/>
      <protection locked="0"/>
    </xf>
    <xf numFmtId="0" fontId="156" fillId="29" borderId="60" xfId="2" applyFont="1" applyFill="1" applyBorder="1" applyAlignment="1" applyProtection="1">
      <alignment horizontal="center" vertical="center"/>
      <protection locked="0"/>
    </xf>
    <xf numFmtId="0" fontId="156" fillId="29" borderId="6" xfId="2" applyFont="1" applyFill="1" applyBorder="1" applyAlignment="1" applyProtection="1">
      <alignment horizontal="left" vertical="center"/>
      <protection locked="0"/>
    </xf>
    <xf numFmtId="0" fontId="156" fillId="29" borderId="60" xfId="2" applyFont="1" applyFill="1" applyBorder="1" applyAlignment="1" applyProtection="1">
      <alignment horizontal="left" vertical="center"/>
      <protection locked="0"/>
    </xf>
    <xf numFmtId="0" fontId="154" fillId="0" borderId="0" xfId="2" applyFont="1" applyFill="1" applyBorder="1" applyAlignment="1" applyProtection="1">
      <alignment horizontal="center" vertical="center"/>
      <protection locked="0"/>
    </xf>
    <xf numFmtId="0" fontId="154" fillId="0" borderId="87" xfId="2" applyFont="1" applyFill="1" applyBorder="1" applyAlignment="1" applyProtection="1">
      <alignment horizontal="center" vertical="center"/>
      <protection locked="0"/>
    </xf>
    <xf numFmtId="0" fontId="154" fillId="0" borderId="62" xfId="2" applyFont="1" applyBorder="1" applyAlignment="1" applyProtection="1">
      <alignment horizontal="left" vertical="center"/>
      <protection locked="0"/>
    </xf>
    <xf numFmtId="0" fontId="154" fillId="0" borderId="6" xfId="2" applyFont="1" applyBorder="1" applyAlignment="1" applyProtection="1">
      <alignment horizontal="left" vertical="center"/>
      <protection locked="0"/>
    </xf>
    <xf numFmtId="0" fontId="154" fillId="0" borderId="60" xfId="2" applyFont="1" applyBorder="1" applyAlignment="1" applyProtection="1">
      <alignment horizontal="left" vertical="center"/>
      <protection locked="0"/>
    </xf>
    <xf numFmtId="0" fontId="156" fillId="29" borderId="8" xfId="2" applyFont="1" applyFill="1" applyBorder="1" applyAlignment="1" applyProtection="1">
      <alignment horizontal="center" vertical="center"/>
      <protection locked="0"/>
    </xf>
    <xf numFmtId="0" fontId="157" fillId="0" borderId="59" xfId="2" applyFont="1" applyBorder="1" applyAlignment="1" applyProtection="1">
      <alignment horizontal="center" vertical="center"/>
      <protection locked="0"/>
    </xf>
    <xf numFmtId="0" fontId="157" fillId="0" borderId="88" xfId="2" applyFont="1" applyBorder="1" applyAlignment="1" applyProtection="1">
      <alignment horizontal="center" vertical="center"/>
      <protection locked="0"/>
    </xf>
    <xf numFmtId="0" fontId="157" fillId="0" borderId="58" xfId="2" applyFont="1" applyBorder="1" applyAlignment="1" applyProtection="1">
      <alignment horizontal="center" vertical="center"/>
      <protection locked="0"/>
    </xf>
    <xf numFmtId="0" fontId="162" fillId="29" borderId="86" xfId="2" applyFont="1" applyFill="1" applyBorder="1" applyAlignment="1" applyProtection="1">
      <alignment horizontal="left" vertical="center" wrapText="1"/>
      <protection locked="0"/>
    </xf>
    <xf numFmtId="0" fontId="162" fillId="29" borderId="0" xfId="2" applyFont="1" applyFill="1" applyBorder="1" applyAlignment="1" applyProtection="1">
      <alignment horizontal="left" vertical="center" wrapText="1"/>
      <protection locked="0"/>
    </xf>
    <xf numFmtId="0" fontId="162" fillId="29" borderId="87" xfId="2" applyFont="1" applyFill="1" applyBorder="1" applyAlignment="1" applyProtection="1">
      <alignment horizontal="left" vertical="center" wrapText="1"/>
      <protection locked="0"/>
    </xf>
    <xf numFmtId="0" fontId="162" fillId="29" borderId="62" xfId="2" applyFont="1" applyFill="1" applyBorder="1" applyAlignment="1" applyProtection="1">
      <alignment horizontal="left" vertical="center" wrapText="1"/>
      <protection locked="0"/>
    </xf>
    <xf numFmtId="0" fontId="162" fillId="29" borderId="6" xfId="2" applyFont="1" applyFill="1" applyBorder="1" applyAlignment="1" applyProtection="1">
      <alignment horizontal="left" vertical="center" wrapText="1"/>
      <protection locked="0"/>
    </xf>
    <xf numFmtId="0" fontId="162" fillId="29" borderId="60" xfId="2" applyFont="1" applyFill="1" applyBorder="1" applyAlignment="1" applyProtection="1">
      <alignment horizontal="left" vertical="center" wrapText="1"/>
      <protection locked="0"/>
    </xf>
    <xf numFmtId="0" fontId="157" fillId="0" borderId="7" xfId="2" applyFont="1" applyBorder="1" applyAlignment="1" applyProtection="1">
      <alignment horizontal="center" vertical="center"/>
      <protection locked="0"/>
    </xf>
    <xf numFmtId="0" fontId="157" fillId="0" borderId="8" xfId="2" applyFont="1" applyBorder="1" applyAlignment="1" applyProtection="1">
      <alignment horizontal="center" vertical="center"/>
      <protection locked="0"/>
    </xf>
    <xf numFmtId="0" fontId="157" fillId="0" borderId="9" xfId="2" applyFont="1" applyBorder="1" applyAlignment="1" applyProtection="1">
      <alignment horizontal="center" vertical="center"/>
      <protection locked="0"/>
    </xf>
    <xf numFmtId="0" fontId="4" fillId="0" borderId="70" xfId="2" applyBorder="1" applyAlignment="1">
      <alignment horizontal="left"/>
    </xf>
    <xf numFmtId="0" fontId="4" fillId="0" borderId="8" xfId="2" applyBorder="1" applyAlignment="1">
      <alignment horizontal="left"/>
    </xf>
    <xf numFmtId="0" fontId="4" fillId="0" borderId="9" xfId="2" applyBorder="1" applyAlignment="1">
      <alignment horizontal="left"/>
    </xf>
    <xf numFmtId="0" fontId="156" fillId="25" borderId="7" xfId="2" applyFont="1" applyFill="1" applyBorder="1" applyAlignment="1" applyProtection="1">
      <alignment horizontal="center" vertical="center"/>
      <protection locked="0"/>
    </xf>
    <xf numFmtId="0" fontId="156" fillId="25" borderId="8" xfId="2" applyFont="1" applyFill="1" applyBorder="1" applyAlignment="1" applyProtection="1">
      <alignment horizontal="center" vertical="center"/>
      <protection locked="0"/>
    </xf>
    <xf numFmtId="0" fontId="156" fillId="25" borderId="9" xfId="2" applyFont="1" applyFill="1" applyBorder="1" applyAlignment="1" applyProtection="1">
      <alignment horizontal="center" vertical="center"/>
      <protection locked="0"/>
    </xf>
    <xf numFmtId="0" fontId="157" fillId="0" borderId="59" xfId="2" applyFont="1" applyBorder="1" applyAlignment="1">
      <alignment horizontal="center" vertical="center" wrapText="1"/>
    </xf>
    <xf numFmtId="0" fontId="157" fillId="0" borderId="88" xfId="2" applyFont="1" applyBorder="1" applyAlignment="1">
      <alignment horizontal="center" vertical="center"/>
    </xf>
    <xf numFmtId="0" fontId="157" fillId="0" borderId="58" xfId="2" applyFont="1" applyBorder="1" applyAlignment="1">
      <alignment horizontal="center" vertical="center"/>
    </xf>
    <xf numFmtId="0" fontId="157" fillId="0" borderId="86" xfId="2" applyFont="1" applyBorder="1" applyAlignment="1">
      <alignment horizontal="center" vertical="center"/>
    </xf>
    <xf numFmtId="0" fontId="157" fillId="0" borderId="0" xfId="2" applyFont="1" applyBorder="1" applyAlignment="1">
      <alignment horizontal="center" vertical="center"/>
    </xf>
    <xf numFmtId="0" fontId="157" fillId="0" borderId="87" xfId="2" applyFont="1" applyBorder="1" applyAlignment="1">
      <alignment horizontal="center" vertical="center"/>
    </xf>
    <xf numFmtId="0" fontId="157" fillId="0" borderId="10" xfId="2" applyFont="1" applyBorder="1" applyAlignment="1" applyProtection="1">
      <alignment horizontal="center" vertical="center"/>
      <protection locked="0"/>
    </xf>
    <xf numFmtId="0" fontId="154" fillId="0" borderId="59" xfId="2" applyFont="1" applyBorder="1" applyAlignment="1" applyProtection="1">
      <alignment horizontal="center" vertical="center" wrapText="1"/>
      <protection locked="0"/>
    </xf>
    <xf numFmtId="0" fontId="154" fillId="0" borderId="88" xfId="2" applyFont="1" applyBorder="1" applyAlignment="1" applyProtection="1">
      <alignment horizontal="center" vertical="center" wrapText="1"/>
      <protection locked="0"/>
    </xf>
    <xf numFmtId="0" fontId="154" fillId="0" borderId="58" xfId="2" applyFont="1" applyBorder="1" applyAlignment="1" applyProtection="1">
      <alignment horizontal="center" vertical="center" wrapText="1"/>
      <protection locked="0"/>
    </xf>
    <xf numFmtId="0" fontId="154" fillId="0" borderId="62" xfId="2" applyFont="1" applyBorder="1" applyAlignment="1" applyProtection="1">
      <alignment horizontal="center" vertical="center" wrapText="1"/>
      <protection locked="0"/>
    </xf>
    <xf numFmtId="0" fontId="154" fillId="0" borderId="6" xfId="2" applyFont="1" applyBorder="1" applyAlignment="1" applyProtection="1">
      <alignment horizontal="center" vertical="center" wrapText="1"/>
      <protection locked="0"/>
    </xf>
    <xf numFmtId="0" fontId="154" fillId="0" borderId="60" xfId="2" applyFont="1" applyBorder="1" applyAlignment="1" applyProtection="1">
      <alignment horizontal="center" vertical="center" wrapText="1"/>
      <protection locked="0"/>
    </xf>
    <xf numFmtId="0" fontId="156" fillId="25" borderId="59" xfId="2" applyFont="1" applyFill="1" applyBorder="1" applyAlignment="1" applyProtection="1">
      <alignment horizontal="center" vertical="center"/>
      <protection locked="0"/>
    </xf>
    <xf numFmtId="0" fontId="156" fillId="25" borderId="88" xfId="2" applyFont="1" applyFill="1" applyBorder="1" applyAlignment="1" applyProtection="1">
      <alignment horizontal="center" vertical="center"/>
      <protection locked="0"/>
    </xf>
    <xf numFmtId="0" fontId="156" fillId="25" borderId="58" xfId="2" applyFont="1" applyFill="1" applyBorder="1" applyAlignment="1" applyProtection="1">
      <alignment horizontal="center" vertical="center"/>
      <protection locked="0"/>
    </xf>
    <xf numFmtId="0" fontId="156" fillId="25" borderId="62" xfId="2" applyFont="1" applyFill="1" applyBorder="1" applyAlignment="1" applyProtection="1">
      <alignment horizontal="center" vertical="center"/>
      <protection locked="0"/>
    </xf>
    <xf numFmtId="0" fontId="156" fillId="25" borderId="6" xfId="2" applyFont="1" applyFill="1" applyBorder="1" applyAlignment="1" applyProtection="1">
      <alignment horizontal="center" vertical="center"/>
      <protection locked="0"/>
    </xf>
    <xf numFmtId="0" fontId="156" fillId="25" borderId="60" xfId="2" applyFont="1" applyFill="1" applyBorder="1" applyAlignment="1" applyProtection="1">
      <alignment horizontal="center" vertical="center"/>
      <protection locked="0"/>
    </xf>
    <xf numFmtId="0" fontId="112" fillId="29" borderId="72" xfId="212" applyFont="1" applyFill="1" applyBorder="1" applyAlignment="1" applyProtection="1">
      <alignment horizontal="center" vertical="center" wrapText="1"/>
      <protection locked="0"/>
    </xf>
    <xf numFmtId="0" fontId="112" fillId="29" borderId="49" xfId="212" applyFont="1" applyFill="1" applyBorder="1" applyAlignment="1" applyProtection="1">
      <alignment horizontal="center" vertical="center" wrapText="1"/>
      <protection locked="0"/>
    </xf>
    <xf numFmtId="0" fontId="0" fillId="25" borderId="10" xfId="2" applyFont="1" applyFill="1" applyBorder="1" applyAlignment="1" applyProtection="1">
      <alignment horizontal="center" vertical="center"/>
      <protection locked="0"/>
    </xf>
  </cellXfs>
  <cellStyles count="333">
    <cellStyle name="20 % - Akzent1" xfId="3"/>
    <cellStyle name="20 % - Akzent2" xfId="4"/>
    <cellStyle name="20 % - Akzent3" xfId="5"/>
    <cellStyle name="20 % - Akzent4" xfId="6"/>
    <cellStyle name="20 % - Akzent5" xfId="7"/>
    <cellStyle name="20 % - Akzent6" xfId="8"/>
    <cellStyle name="20 % - Accent1 2" xfId="9"/>
    <cellStyle name="20 % - Accent2 2" xfId="10"/>
    <cellStyle name="20 % - Accent3 2" xfId="11"/>
    <cellStyle name="20 % - Accent4 2" xfId="12"/>
    <cellStyle name="20 % - Accent5 2" xfId="13"/>
    <cellStyle name="20 % - Accent6 2" xfId="14"/>
    <cellStyle name="20% - Akzent1" xfId="15"/>
    <cellStyle name="20% - Akzent2" xfId="16"/>
    <cellStyle name="20% - Akzent3" xfId="17"/>
    <cellStyle name="20% - Akzent4" xfId="18"/>
    <cellStyle name="20% - Akzent5" xfId="19"/>
    <cellStyle name="20% - Akzent6" xfId="20"/>
    <cellStyle name="40 % - Akzent1" xfId="21"/>
    <cellStyle name="40 % - Akzent2" xfId="22"/>
    <cellStyle name="40 % - Akzent3" xfId="23"/>
    <cellStyle name="40 % - Akzent4" xfId="24"/>
    <cellStyle name="40 % - Akzent5" xfId="25"/>
    <cellStyle name="40 % - Akzent6" xfId="26"/>
    <cellStyle name="40 % - Accent1 2" xfId="27"/>
    <cellStyle name="40 % - Accent2 2" xfId="28"/>
    <cellStyle name="40 % - Accent3 2" xfId="29"/>
    <cellStyle name="40 % - Accent4 2" xfId="30"/>
    <cellStyle name="40 % - Accent5 2" xfId="31"/>
    <cellStyle name="40 % - Accent6 2" xfId="32"/>
    <cellStyle name="40% - Akzent1" xfId="33"/>
    <cellStyle name="40% - Akzent2" xfId="34"/>
    <cellStyle name="40% - Akzent3" xfId="35"/>
    <cellStyle name="40% - Akzent4" xfId="36"/>
    <cellStyle name="40% - Akzent5" xfId="37"/>
    <cellStyle name="40% - Akzent6" xfId="38"/>
    <cellStyle name="60 % - Akzent1" xfId="39"/>
    <cellStyle name="60 % - Akzent2" xfId="40"/>
    <cellStyle name="60 % - Akzent3" xfId="41"/>
    <cellStyle name="60 % - Akzent4" xfId="42"/>
    <cellStyle name="60 % - Akzent5" xfId="43"/>
    <cellStyle name="60 % - Akzent6" xfId="44"/>
    <cellStyle name="60 % - Accent1 2" xfId="45"/>
    <cellStyle name="60 % - Accent2 2" xfId="46"/>
    <cellStyle name="60 % - Accent3 2" xfId="47"/>
    <cellStyle name="60 % - Accent4 2" xfId="48"/>
    <cellStyle name="60 % - Accent5 2" xfId="49"/>
    <cellStyle name="60 % - Accent6 2" xfId="50"/>
    <cellStyle name="60% - Akzent1" xfId="51"/>
    <cellStyle name="60% - Akzent2" xfId="52"/>
    <cellStyle name="60% - Akzent3" xfId="53"/>
    <cellStyle name="60% - Akzent4" xfId="54"/>
    <cellStyle name="60% - Akzent5" xfId="55"/>
    <cellStyle name="60% - Akzent6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kzent1" xfId="63"/>
    <cellStyle name="Akzent2" xfId="64"/>
    <cellStyle name="Akzent3" xfId="65"/>
    <cellStyle name="Akzent4" xfId="66"/>
    <cellStyle name="Akzent5" xfId="67"/>
    <cellStyle name="Akzent6" xfId="68"/>
    <cellStyle name="Ausgabe" xfId="69"/>
    <cellStyle name="Avertissement 2" xfId="70"/>
    <cellStyle name="Berechnung" xfId="71"/>
    <cellStyle name="Calcul 2" xfId="72"/>
    <cellStyle name="Cellule liée 2" xfId="73"/>
    <cellStyle name="Commentaire 2" xfId="74"/>
    <cellStyle name="Eingabe" xfId="75"/>
    <cellStyle name="Entrée 2" xfId="76"/>
    <cellStyle name="Ergebnis" xfId="77"/>
    <cellStyle name="Erklärender Text" xfId="78"/>
    <cellStyle name="Euro" xfId="79"/>
    <cellStyle name="Gut" xfId="80"/>
    <cellStyle name="Insatisfaisant 2" xfId="81"/>
    <cellStyle name="Lien hypertexte" xfId="332" builtinId="8"/>
    <cellStyle name="Lien hypertexte 2" xfId="82"/>
    <cellStyle name="Lien hypertexte 3" xfId="83"/>
    <cellStyle name="Milliers 2" xfId="84"/>
    <cellStyle name="Milliers 3" xfId="85"/>
    <cellStyle name="Neutral" xfId="86"/>
    <cellStyle name="Neutre 2" xfId="87"/>
    <cellStyle name="Non d‚fini" xfId="88"/>
    <cellStyle name="Non défini" xfId="89"/>
    <cellStyle name="Normal" xfId="0" builtinId="0"/>
    <cellStyle name="Normal 10" xfId="90"/>
    <cellStyle name="Normal 100" xfId="91"/>
    <cellStyle name="Normal 101" xfId="92"/>
    <cellStyle name="Normal 102" xfId="93"/>
    <cellStyle name="Normal 103" xfId="94"/>
    <cellStyle name="Normal 104" xfId="95"/>
    <cellStyle name="Normal 105" xfId="96"/>
    <cellStyle name="Normal 106" xfId="97"/>
    <cellStyle name="Normal 107" xfId="98"/>
    <cellStyle name="Normal 108" xfId="99"/>
    <cellStyle name="Normal 109" xfId="100"/>
    <cellStyle name="Normal 11" xfId="101"/>
    <cellStyle name="Normal 110" xfId="102"/>
    <cellStyle name="Normal 111" xfId="103"/>
    <cellStyle name="Normal 112" xfId="104"/>
    <cellStyle name="Normal 113" xfId="105"/>
    <cellStyle name="Normal 114" xfId="106"/>
    <cellStyle name="Normal 115" xfId="107"/>
    <cellStyle name="Normal 116" xfId="108"/>
    <cellStyle name="Normal 117" xfId="109"/>
    <cellStyle name="Normal 118" xfId="110"/>
    <cellStyle name="Normal 119" xfId="111"/>
    <cellStyle name="Normal 12" xfId="112"/>
    <cellStyle name="Normal 120" xfId="113"/>
    <cellStyle name="Normal 121" xfId="114"/>
    <cellStyle name="Normal 122" xfId="115"/>
    <cellStyle name="Normal 123" xfId="116"/>
    <cellStyle name="Normal 124" xfId="117"/>
    <cellStyle name="Normal 125" xfId="118"/>
    <cellStyle name="Normal 126" xfId="119"/>
    <cellStyle name="Normal 127" xfId="120"/>
    <cellStyle name="Normal 128" xfId="121"/>
    <cellStyle name="Normal 129" xfId="122"/>
    <cellStyle name="Normal 13" xfId="123"/>
    <cellStyle name="Normal 130" xfId="124"/>
    <cellStyle name="Normal 131" xfId="125"/>
    <cellStyle name="Normal 132" xfId="126"/>
    <cellStyle name="Normal 133" xfId="127"/>
    <cellStyle name="Normal 134" xfId="128"/>
    <cellStyle name="Normal 135" xfId="129"/>
    <cellStyle name="Normal 136" xfId="130"/>
    <cellStyle name="Normal 137" xfId="131"/>
    <cellStyle name="Normal 138" xfId="132"/>
    <cellStyle name="Normal 139" xfId="133"/>
    <cellStyle name="Normal 14" xfId="134"/>
    <cellStyle name="Normal 140" xfId="135"/>
    <cellStyle name="Normal 141" xfId="136"/>
    <cellStyle name="Normal 142" xfId="137"/>
    <cellStyle name="Normal 143" xfId="138"/>
    <cellStyle name="Normal 144" xfId="139"/>
    <cellStyle name="Normal 145" xfId="140"/>
    <cellStyle name="Normal 146" xfId="141"/>
    <cellStyle name="Normal 146 2" xfId="1"/>
    <cellStyle name="Normal 147" xfId="142"/>
    <cellStyle name="Normal 148" xfId="143"/>
    <cellStyle name="Normal 149" xfId="144"/>
    <cellStyle name="Normal 15" xfId="145"/>
    <cellStyle name="Normal 150" xfId="146"/>
    <cellStyle name="Normal 151" xfId="147"/>
    <cellStyle name="Normal 152" xfId="148"/>
    <cellStyle name="Normal 153" xfId="149"/>
    <cellStyle name="Normal 154" xfId="150"/>
    <cellStyle name="Normal 155" xfId="151"/>
    <cellStyle name="Normal 156" xfId="152"/>
    <cellStyle name="Normal 157" xfId="153"/>
    <cellStyle name="Normal 158" xfId="154"/>
    <cellStyle name="Normal 159" xfId="155"/>
    <cellStyle name="Normal 16" xfId="156"/>
    <cellStyle name="Normal 160" xfId="157"/>
    <cellStyle name="Normal 161" xfId="158"/>
    <cellStyle name="Normal 162" xfId="159"/>
    <cellStyle name="Normal 163" xfId="160"/>
    <cellStyle name="Normal 164" xfId="161"/>
    <cellStyle name="Normal 165" xfId="162"/>
    <cellStyle name="Normal 166" xfId="163"/>
    <cellStyle name="Normal 167" xfId="164"/>
    <cellStyle name="Normal 168" xfId="165"/>
    <cellStyle name="Normal 169" xfId="166"/>
    <cellStyle name="Normal 17" xfId="167"/>
    <cellStyle name="Normal 170" xfId="168"/>
    <cellStyle name="Normal 171" xfId="169"/>
    <cellStyle name="Normal 172" xfId="170"/>
    <cellStyle name="Normal 173" xfId="171"/>
    <cellStyle name="Normal 174" xfId="172"/>
    <cellStyle name="Normal 175" xfId="173"/>
    <cellStyle name="Normal 176" xfId="174"/>
    <cellStyle name="Normal 177" xfId="175"/>
    <cellStyle name="Normal 178" xfId="176"/>
    <cellStyle name="Normal 179" xfId="177"/>
    <cellStyle name="Normal 18" xfId="178"/>
    <cellStyle name="Normal 180" xfId="179"/>
    <cellStyle name="Normal 181" xfId="180"/>
    <cellStyle name="Normal 182" xfId="181"/>
    <cellStyle name="Normal 183" xfId="182"/>
    <cellStyle name="Normal 184" xfId="183"/>
    <cellStyle name="Normal 185" xfId="184"/>
    <cellStyle name="Normal 186" xfId="185"/>
    <cellStyle name="Normal 187" xfId="186"/>
    <cellStyle name="Normal 188" xfId="187"/>
    <cellStyle name="Normal 19" xfId="188"/>
    <cellStyle name="Normal 2" xfId="2"/>
    <cellStyle name="Normal 2 2" xfId="189"/>
    <cellStyle name="Normal 20" xfId="190"/>
    <cellStyle name="Normal 21" xfId="191"/>
    <cellStyle name="Normal 22" xfId="192"/>
    <cellStyle name="Normal 23" xfId="193"/>
    <cellStyle name="Normal 24" xfId="194"/>
    <cellStyle name="Normal 25" xfId="195"/>
    <cellStyle name="Normal 26" xfId="196"/>
    <cellStyle name="Normal 27" xfId="197"/>
    <cellStyle name="Normal 28" xfId="198"/>
    <cellStyle name="Normal 29" xfId="199"/>
    <cellStyle name="Normal 3" xfId="200"/>
    <cellStyle name="Normal 3 10" xfId="201"/>
    <cellStyle name="Normal 3 2" xfId="202"/>
    <cellStyle name="Normal 3 2 2" xfId="203"/>
    <cellStyle name="Normal 3 2_Fiches expertises" xfId="204"/>
    <cellStyle name="Normal 3 3" xfId="205"/>
    <cellStyle name="Normal 3 4" xfId="206"/>
    <cellStyle name="Normal 3 5" xfId="207"/>
    <cellStyle name="Normal 3 5 2" xfId="208"/>
    <cellStyle name="Normal 3 5 2 2" xfId="209"/>
    <cellStyle name="Normal 3 5 2_Fiches expertises" xfId="210"/>
    <cellStyle name="Normal 3 5_Fiches expertises" xfId="211"/>
    <cellStyle name="Normal 3 6" xfId="212"/>
    <cellStyle name="Normal 3 7" xfId="213"/>
    <cellStyle name="Normal 3 8" xfId="214"/>
    <cellStyle name="Normal 3 9" xfId="215"/>
    <cellStyle name="Normal 3_Fiches expertises" xfId="216"/>
    <cellStyle name="Normal 30" xfId="217"/>
    <cellStyle name="Normal 31" xfId="218"/>
    <cellStyle name="Normal 32" xfId="219"/>
    <cellStyle name="Normal 33" xfId="220"/>
    <cellStyle name="Normal 34" xfId="221"/>
    <cellStyle name="Normal 35" xfId="222"/>
    <cellStyle name="Normal 36" xfId="223"/>
    <cellStyle name="Normal 37" xfId="224"/>
    <cellStyle name="Normal 38" xfId="225"/>
    <cellStyle name="Normal 39" xfId="226"/>
    <cellStyle name="Normal 4" xfId="227"/>
    <cellStyle name="Normal 4 2" xfId="228"/>
    <cellStyle name="Normal 4 3" xfId="229"/>
    <cellStyle name="Normal 4_Fiches expertises" xfId="230"/>
    <cellStyle name="Normal 40" xfId="231"/>
    <cellStyle name="Normal 41" xfId="232"/>
    <cellStyle name="Normal 42" xfId="233"/>
    <cellStyle name="Normal 43" xfId="234"/>
    <cellStyle name="Normal 44" xfId="235"/>
    <cellStyle name="Normal 45" xfId="236"/>
    <cellStyle name="Normal 46" xfId="237"/>
    <cellStyle name="Normal 47" xfId="238"/>
    <cellStyle name="Normal 48" xfId="239"/>
    <cellStyle name="Normal 49" xfId="240"/>
    <cellStyle name="Normal 5" xfId="241"/>
    <cellStyle name="Normal 5 2" xfId="242"/>
    <cellStyle name="Normal 50" xfId="243"/>
    <cellStyle name="Normal 51" xfId="244"/>
    <cellStyle name="Normal 52" xfId="245"/>
    <cellStyle name="Normal 53" xfId="246"/>
    <cellStyle name="Normal 54" xfId="247"/>
    <cellStyle name="Normal 55" xfId="248"/>
    <cellStyle name="Normal 56" xfId="249"/>
    <cellStyle name="Normal 57" xfId="250"/>
    <cellStyle name="Normal 58" xfId="251"/>
    <cellStyle name="Normal 59" xfId="252"/>
    <cellStyle name="Normal 6" xfId="253"/>
    <cellStyle name="Normal 6 2" xfId="254"/>
    <cellStyle name="Normal 60" xfId="255"/>
    <cellStyle name="Normal 61" xfId="256"/>
    <cellStyle name="Normal 62" xfId="257"/>
    <cellStyle name="Normal 63" xfId="258"/>
    <cellStyle name="Normal 64" xfId="259"/>
    <cellStyle name="Normal 65" xfId="260"/>
    <cellStyle name="Normal 66" xfId="261"/>
    <cellStyle name="Normal 67" xfId="262"/>
    <cellStyle name="Normal 68" xfId="263"/>
    <cellStyle name="Normal 69" xfId="264"/>
    <cellStyle name="Normal 7" xfId="265"/>
    <cellStyle name="Normal 70" xfId="266"/>
    <cellStyle name="Normal 71" xfId="267"/>
    <cellStyle name="Normal 72" xfId="268"/>
    <cellStyle name="Normal 73" xfId="269"/>
    <cellStyle name="Normal 74" xfId="270"/>
    <cellStyle name="Normal 75" xfId="271"/>
    <cellStyle name="Normal 76" xfId="272"/>
    <cellStyle name="Normal 77" xfId="273"/>
    <cellStyle name="Normal 78" xfId="274"/>
    <cellStyle name="Normal 79" xfId="275"/>
    <cellStyle name="Normal 8" xfId="276"/>
    <cellStyle name="Normal 8 2" xfId="277"/>
    <cellStyle name="Normal 8 3" xfId="278"/>
    <cellStyle name="Normal 80" xfId="279"/>
    <cellStyle name="Normal 81" xfId="280"/>
    <cellStyle name="Normal 82" xfId="281"/>
    <cellStyle name="Normal 83" xfId="282"/>
    <cellStyle name="Normal 84" xfId="283"/>
    <cellStyle name="Normal 85" xfId="284"/>
    <cellStyle name="Normal 86" xfId="285"/>
    <cellStyle name="Normal 87" xfId="286"/>
    <cellStyle name="Normal 88" xfId="287"/>
    <cellStyle name="Normal 89" xfId="288"/>
    <cellStyle name="Normal 9" xfId="289"/>
    <cellStyle name="Normal 9 2" xfId="290"/>
    <cellStyle name="Normal 90" xfId="291"/>
    <cellStyle name="Normal 91" xfId="292"/>
    <cellStyle name="Normal 92" xfId="293"/>
    <cellStyle name="Normal 93" xfId="294"/>
    <cellStyle name="Normal 94" xfId="295"/>
    <cellStyle name="Normal 95" xfId="296"/>
    <cellStyle name="Normal 96" xfId="297"/>
    <cellStyle name="Normal 97" xfId="298"/>
    <cellStyle name="Normal 98" xfId="299"/>
    <cellStyle name="Normal 99" xfId="300"/>
    <cellStyle name="Normal_Poids propre - TM #2" xfId="301"/>
    <cellStyle name="Notiz" xfId="302"/>
    <cellStyle name="Pourcentage 2" xfId="303"/>
    <cellStyle name="Pourcentage 2 2" xfId="304"/>
    <cellStyle name="Pourcentage 3" xfId="305"/>
    <cellStyle name="Pourcentage 4" xfId="306"/>
    <cellStyle name="Pourcentage 5" xfId="307"/>
    <cellStyle name="Pourcentage 5 2" xfId="308"/>
    <cellStyle name="Pourcentage 6" xfId="309"/>
    <cellStyle name="Satisfaisant 2" xfId="310"/>
    <cellStyle name="Schlecht" xfId="311"/>
    <cellStyle name="Sortie 2" xfId="312"/>
    <cellStyle name="Standard_1 - Noeuds &amp; Elements_ALBERTVILLE" xfId="313"/>
    <cellStyle name="Texte explicatif 2" xfId="314"/>
    <cellStyle name="Titre 2" xfId="315"/>
    <cellStyle name="Titre 1 2" xfId="316"/>
    <cellStyle name="Titre 2 2" xfId="317"/>
    <cellStyle name="Titre 3 2" xfId="318"/>
    <cellStyle name="Titre 4 2" xfId="319"/>
    <cellStyle name="Total 2" xfId="320"/>
    <cellStyle name="Überschrift" xfId="321"/>
    <cellStyle name="Überschrift 1" xfId="322"/>
    <cellStyle name="Überschrift 2" xfId="323"/>
    <cellStyle name="Überschrift 3" xfId="324"/>
    <cellStyle name="Überschrift 4" xfId="325"/>
    <cellStyle name="Vérification 2" xfId="326"/>
    <cellStyle name="Verknüpfte Zelle" xfId="327"/>
    <cellStyle name="Warnender Text" xfId="328"/>
    <cellStyle name="Warnender Text 2" xfId="329"/>
    <cellStyle name="Warnender Text 3" xfId="330"/>
    <cellStyle name="Zelle überprüfen" xfId="331"/>
  </cellStyles>
  <dxfs count="125"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rgb="FFFFC000"/>
      </font>
    </dxf>
    <dxf>
      <font>
        <color rgb="FFFFC000"/>
      </font>
    </dxf>
    <dxf>
      <font>
        <color rgb="FF7030A0"/>
      </font>
    </dxf>
    <dxf>
      <font>
        <color rgb="FF0070C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color rgb="FF7030A0"/>
      </font>
    </dxf>
    <dxf>
      <font>
        <color rgb="FF0070C0"/>
      </font>
    </dxf>
    <dxf>
      <font>
        <color rgb="FFFFC000"/>
      </font>
    </dxf>
    <dxf>
      <font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auto="1"/>
      </font>
    </dxf>
    <dxf>
      <font>
        <b/>
        <i val="0"/>
        <color theme="4" tint="-0.24994659260841701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</dxf>
    <dxf>
      <font>
        <b/>
        <i val="0"/>
        <color theme="4" tint="-0.24994659260841701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B050"/>
      </font>
    </dxf>
    <dxf>
      <font>
        <color theme="9" tint="0.39994506668294322"/>
      </font>
    </dxf>
    <dxf>
      <font>
        <color rgb="FFFF0000"/>
      </font>
    </dxf>
    <dxf>
      <font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7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3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2.xml"/><Relationship Id="rId40" Type="http://schemas.openxmlformats.org/officeDocument/2006/relationships/externalLink" Target="externalLinks/externalLink5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8.xml"/><Relationship Id="rId48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customXml" Target="../ink/ink1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customXml" Target="../ink/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</xdr:colOff>
      <xdr:row>74</xdr:row>
      <xdr:rowOff>57149</xdr:rowOff>
    </xdr:from>
    <xdr:to>
      <xdr:col>19</xdr:col>
      <xdr:colOff>143435</xdr:colOff>
      <xdr:row>74</xdr:row>
      <xdr:rowOff>2762250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3925" y="16059149"/>
          <a:ext cx="2791385" cy="27051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133349</xdr:colOff>
      <xdr:row>74</xdr:row>
      <xdr:rowOff>47624</xdr:rowOff>
    </xdr:from>
    <xdr:to>
      <xdr:col>40</xdr:col>
      <xdr:colOff>63549</xdr:colOff>
      <xdr:row>74</xdr:row>
      <xdr:rowOff>2752725</xdr:rowOff>
    </xdr:to>
    <xdr:pic>
      <xdr:nvPicPr>
        <xdr:cNvPr id="4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705224" y="16049624"/>
          <a:ext cx="3730675" cy="27051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93891</xdr:colOff>
      <xdr:row>7</xdr:row>
      <xdr:rowOff>35377</xdr:rowOff>
    </xdr:from>
    <xdr:ext cx="8097610" cy="1898198"/>
    <xdr:sp macro="" textlink="">
      <xdr:nvSpPr>
        <xdr:cNvPr id="2" name="ZoneTexte 1"/>
        <xdr:cNvSpPr txBox="1"/>
      </xdr:nvSpPr>
      <xdr:spPr>
        <a:xfrm>
          <a:off x="29221341" y="2264227"/>
          <a:ext cx="8097610" cy="18981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/>
            <a:t>				</a:t>
          </a:r>
          <a:r>
            <a:rPr lang="fr-FR" sz="1400" u="sng"/>
            <a:t>LEGENDE </a:t>
          </a:r>
        </a:p>
        <a:p>
          <a:r>
            <a:rPr lang="fr-FR" sz="1400" u="sng"/>
            <a:t>Corrosion</a:t>
          </a:r>
          <a:r>
            <a:rPr lang="fr-FR" sz="1400"/>
            <a:t>:     CA = Corrosion superficielle, non pénétrante, sans perte de matière.                                                                                 </a:t>
          </a:r>
        </a:p>
        <a:p>
          <a:r>
            <a:rPr lang="fr-FR" sz="1400"/>
            <a:t>	 CB = Corrosion pénétrante et se propageant, sans déformation des éléments.</a:t>
          </a:r>
        </a:p>
        <a:p>
          <a:r>
            <a:rPr lang="fr-FR" sz="1400"/>
            <a:t>	 CC = Corrosion pénétrante</a:t>
          </a:r>
          <a:r>
            <a:rPr lang="fr-FR" sz="1400" baseline="0"/>
            <a:t> et en profondeur, déformations des éléments par gonflement faible.</a:t>
          </a:r>
        </a:p>
        <a:p>
          <a:r>
            <a:rPr lang="fr-FR" sz="1400" baseline="0"/>
            <a:t>	 CD = Corrosion perforante, perte de matière et de section et de gonflement important.</a:t>
          </a:r>
        </a:p>
        <a:p>
          <a:r>
            <a:rPr lang="fr-FR" sz="1400" u="sng" baseline="0"/>
            <a:t>Sur-massifs</a:t>
          </a:r>
          <a:r>
            <a:rPr lang="fr-FR" sz="1400" u="none" baseline="0"/>
            <a:t>:  S1 = peu fissuré, faïencé, craquelé, éclaté.</a:t>
          </a:r>
        </a:p>
        <a:p>
          <a:r>
            <a:rPr lang="fr-FR" sz="1400" u="none" baseline="0"/>
            <a:t>	 S2 = fissuré ou éclaté depuis l'embase.</a:t>
          </a:r>
        </a:p>
        <a:p>
          <a:r>
            <a:rPr lang="fr-FR" sz="1400" u="none" baseline="0"/>
            <a:t>	 S3 = intégrité physique détériorée.</a:t>
          </a:r>
          <a:endParaRPr lang="fr-FR" sz="1400" u="none"/>
        </a:p>
      </xdr:txBody>
    </xdr:sp>
    <xdr:clientData/>
  </xdr:oneCellAnchor>
  <xdr:oneCellAnchor>
    <xdr:from>
      <xdr:col>37</xdr:col>
      <xdr:colOff>3541941</xdr:colOff>
      <xdr:row>7</xdr:row>
      <xdr:rowOff>35377</xdr:rowOff>
    </xdr:from>
    <xdr:ext cx="6287859" cy="1821998"/>
    <xdr:sp macro="" textlink="">
      <xdr:nvSpPr>
        <xdr:cNvPr id="3" name="ZoneTexte 2"/>
        <xdr:cNvSpPr txBox="1"/>
      </xdr:nvSpPr>
      <xdr:spPr>
        <a:xfrm>
          <a:off x="37708116" y="2264227"/>
          <a:ext cx="6287859" cy="1821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400"/>
            <a:t>				</a:t>
          </a:r>
          <a:endParaRPr lang="fr-FR" sz="1400" u="sng"/>
        </a:p>
        <a:p>
          <a:r>
            <a:rPr lang="fr-FR" sz="1400" u="none"/>
            <a:t>E</a:t>
          </a:r>
          <a:r>
            <a:rPr lang="fr-FR" sz="1400" u="sng"/>
            <a:t>mbase</a:t>
          </a:r>
          <a:r>
            <a:rPr lang="fr-FR" sz="1400"/>
            <a:t>:	E1 = Corrosion légère.</a:t>
          </a:r>
        </a:p>
        <a:p>
          <a:r>
            <a:rPr lang="fr-FR" sz="1400"/>
            <a:t>	E2 = Corrosion pénétrante.</a:t>
          </a:r>
        </a:p>
        <a:p>
          <a:r>
            <a:rPr lang="fr-FR" sz="1400"/>
            <a:t>	E3 = </a:t>
          </a:r>
          <a:r>
            <a:rPr lang="fr-FR" sz="1400" baseline="0"/>
            <a:t>Corrosion profonde et perforante.</a:t>
          </a:r>
        </a:p>
        <a:p>
          <a:r>
            <a:rPr lang="fr-FR" sz="1400" baseline="0"/>
            <a:t>	</a:t>
          </a:r>
        </a:p>
        <a:p>
          <a:r>
            <a:rPr lang="fr-FR" sz="1400" baseline="0"/>
            <a:t>	E7 = Tordue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883819" y="7146131"/>
          <a:ext cx="1676400" cy="971550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02931" y="6146006"/>
          <a:ext cx="1745457" cy="1452563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093119" y="6146006"/>
          <a:ext cx="1743075" cy="1452563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02931" y="7765256"/>
          <a:ext cx="1745457" cy="1452563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093119" y="7765256"/>
          <a:ext cx="1743075" cy="1452563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76317" y="2583910"/>
          <a:ext cx="1638300" cy="1154551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  <xdr:twoCellAnchor>
    <xdr:from>
      <xdr:col>4</xdr:col>
      <xdr:colOff>1279923</xdr:colOff>
      <xdr:row>18</xdr:row>
      <xdr:rowOff>82686</xdr:rowOff>
    </xdr:from>
    <xdr:to>
      <xdr:col>5</xdr:col>
      <xdr:colOff>173390</xdr:colOff>
      <xdr:row>18</xdr:row>
      <xdr:rowOff>89166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4" name="Encre 13"/>
            <xdr14:cNvContentPartPr/>
          </xdr14:nvContentPartPr>
          <xdr14:nvPr macro=""/>
          <xdr14:xfrm>
            <a:off x="6747805" y="3617415"/>
            <a:ext cx="385560" cy="6480"/>
          </xdr14:xfrm>
        </xdr:contentPart>
      </mc:Choice>
      <mc:Fallback xmlns="">
        <xdr:pic>
          <xdr:nvPicPr>
            <xdr:cNvPr id="14" name="Encre 13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729839" y="3599415"/>
              <a:ext cx="421493" cy="424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883819" y="7146131"/>
          <a:ext cx="1676400" cy="971550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02931" y="6146006"/>
          <a:ext cx="1745457" cy="1452563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093119" y="6146006"/>
          <a:ext cx="1743075" cy="1452563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02931" y="7765256"/>
          <a:ext cx="1745457" cy="1452563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093119" y="7765256"/>
          <a:ext cx="1743075" cy="1452563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76528" y="2530078"/>
          <a:ext cx="1638300" cy="1130697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  <xdr:twoCellAnchor>
    <xdr:from>
      <xdr:col>4</xdr:col>
      <xdr:colOff>1280547</xdr:colOff>
      <xdr:row>18</xdr:row>
      <xdr:rowOff>85213</xdr:rowOff>
    </xdr:from>
    <xdr:to>
      <xdr:col>5</xdr:col>
      <xdr:colOff>165382</xdr:colOff>
      <xdr:row>18</xdr:row>
      <xdr:rowOff>100693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14" name="Encre 13"/>
            <xdr14:cNvContentPartPr/>
          </xdr14:nvContentPartPr>
          <xdr14:nvPr macro=""/>
          <xdr14:xfrm>
            <a:off x="6746527" y="3602615"/>
            <a:ext cx="375840" cy="15480"/>
          </xdr14:xfrm>
        </xdr:contentPart>
      </mc:Choice>
      <mc:Fallback xmlns="">
        <xdr:pic>
          <xdr:nvPicPr>
            <xdr:cNvPr id="14" name="Encre 13"/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728715" y="3584615"/>
              <a:ext cx="411465" cy="514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905250" y="7038975"/>
          <a:ext cx="1685925" cy="942975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29125" y="6067425"/>
          <a:ext cx="1752600" cy="1409700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05025" y="6067425"/>
          <a:ext cx="1752600" cy="1409700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29125" y="7639050"/>
          <a:ext cx="1752600" cy="1409700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05025" y="7639050"/>
          <a:ext cx="1752600" cy="1409700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57875" y="2590800"/>
          <a:ext cx="1628775" cy="1162050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4070350" y="7110413"/>
          <a:ext cx="1747838" cy="923925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605338" y="6157913"/>
          <a:ext cx="1828800" cy="1381125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176463" y="6157913"/>
          <a:ext cx="1846262" cy="1381125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605338" y="7697788"/>
          <a:ext cx="1828800" cy="1381125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176463" y="7697788"/>
          <a:ext cx="1846262" cy="1381125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6019800" y="2571750"/>
          <a:ext cx="1676400" cy="1209675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32</xdr:row>
      <xdr:rowOff>133350</xdr:rowOff>
    </xdr:from>
    <xdr:to>
      <xdr:col>11</xdr:col>
      <xdr:colOff>95250</xdr:colOff>
      <xdr:row>38</xdr:row>
      <xdr:rowOff>104775</xdr:rowOff>
    </xdr:to>
    <xdr:grpSp>
      <xdr:nvGrpSpPr>
        <xdr:cNvPr id="2" name="Groupe 2"/>
        <xdr:cNvGrpSpPr>
          <a:grpSpLocks/>
        </xdr:cNvGrpSpPr>
      </xdr:nvGrpSpPr>
      <xdr:grpSpPr bwMode="auto">
        <a:xfrm>
          <a:off x="3883819" y="7146131"/>
          <a:ext cx="1676400" cy="971550"/>
          <a:chOff x="3905250" y="5743575"/>
          <a:chExt cx="1685254" cy="1059476"/>
        </a:xfrm>
      </xdr:grpSpPr>
      <xdr:sp macro="" textlink="">
        <xdr:nvSpPr>
          <xdr:cNvPr id="3" name="AutoShape 2"/>
          <xdr:cNvSpPr>
            <a:spLocks noChangeArrowheads="1"/>
          </xdr:cNvSpPr>
        </xdr:nvSpPr>
        <xdr:spPr bwMode="auto">
          <a:xfrm>
            <a:off x="3905250" y="5743575"/>
            <a:ext cx="457200" cy="1047750"/>
          </a:xfrm>
          <a:prstGeom prst="upArrow">
            <a:avLst>
              <a:gd name="adj1" fmla="val 50000"/>
              <a:gd name="adj2" fmla="val 100961"/>
            </a:avLst>
          </a:prstGeom>
          <a:solidFill>
            <a:srgbClr val="FFFFFF"/>
          </a:solidFill>
          <a:ln w="25400">
            <a:solidFill>
              <a:srgbClr val="000080"/>
            </a:solidFill>
            <a:miter lim="800000"/>
            <a:headEnd/>
            <a:tailEnd/>
          </a:ln>
        </xdr:spPr>
      </xdr:sp>
      <xdr:sp macro="" textlink="">
        <xdr:nvSpPr>
          <xdr:cNvPr id="4" name="Text Box 3"/>
          <xdr:cNvSpPr txBox="1">
            <a:spLocks noChangeArrowheads="1"/>
          </xdr:cNvSpPr>
        </xdr:nvSpPr>
        <xdr:spPr bwMode="auto">
          <a:xfrm>
            <a:off x="4257535" y="6342875"/>
            <a:ext cx="1332969" cy="46017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36576" tIns="27432" rIns="0" bIns="0" anchor="t" upright="1"/>
          <a:lstStyle/>
          <a:p>
            <a:pPr algn="l" rtl="0">
              <a:defRPr sz="1000"/>
            </a:pPr>
            <a:r>
              <a:rPr lang="fr-FR" sz="12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Sens ligne</a:t>
            </a:r>
          </a:p>
        </xdr:txBody>
      </xdr:sp>
    </xdr:grpSp>
    <xdr:clientData/>
  </xdr:twoCellAnchor>
  <xdr:twoCellAnchor>
    <xdr:from>
      <xdr:col>22</xdr:col>
      <xdr:colOff>361950</xdr:colOff>
      <xdr:row>38</xdr:row>
      <xdr:rowOff>133350</xdr:rowOff>
    </xdr:from>
    <xdr:to>
      <xdr:col>22</xdr:col>
      <xdr:colOff>723900</xdr:colOff>
      <xdr:row>39</xdr:row>
      <xdr:rowOff>0</xdr:rowOff>
    </xdr:to>
    <xdr:sp macro="" textlink="">
      <xdr:nvSpPr>
        <xdr:cNvPr id="5" name="Text Box 4" descr="Aile E&#10;"/>
        <xdr:cNvSpPr txBox="1">
          <a:spLocks noChangeArrowheads="1"/>
        </xdr:cNvSpPr>
      </xdr:nvSpPr>
      <xdr:spPr bwMode="auto">
        <a:xfrm>
          <a:off x="12934950" y="8010525"/>
          <a:ext cx="361950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295275</xdr:colOff>
      <xdr:row>26</xdr:row>
      <xdr:rowOff>133350</xdr:rowOff>
    </xdr:from>
    <xdr:to>
      <xdr:col>12</xdr:col>
      <xdr:colOff>76200</xdr:colOff>
      <xdr:row>35</xdr:row>
      <xdr:rowOff>85725</xdr:rowOff>
    </xdr:to>
    <xdr:grpSp>
      <xdr:nvGrpSpPr>
        <xdr:cNvPr id="6" name="Groupe 90"/>
        <xdr:cNvGrpSpPr>
          <a:grpSpLocks/>
        </xdr:cNvGrpSpPr>
      </xdr:nvGrpSpPr>
      <xdr:grpSpPr bwMode="auto">
        <a:xfrm>
          <a:off x="4402931" y="6146006"/>
          <a:ext cx="1745457" cy="1452563"/>
          <a:chOff x="4424599" y="5248275"/>
          <a:chExt cx="1757126" cy="1409999"/>
        </a:xfrm>
      </xdr:grpSpPr>
      <xdr:sp macro="" textlink="">
        <xdr:nvSpPr>
          <xdr:cNvPr id="7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8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9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10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11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2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3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14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5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16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7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8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19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0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1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2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3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24" name="Rectangle 45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19</xdr:col>
      <xdr:colOff>83095</xdr:colOff>
      <xdr:row>75</xdr:row>
      <xdr:rowOff>56030</xdr:rowOff>
    </xdr:from>
    <xdr:to>
      <xdr:col>19</xdr:col>
      <xdr:colOff>628242</xdr:colOff>
      <xdr:row>75</xdr:row>
      <xdr:rowOff>56030</xdr:rowOff>
    </xdr:to>
    <xdr:sp macro="" textlink="">
      <xdr:nvSpPr>
        <xdr:cNvPr id="25" name="Text Box 6"/>
        <xdr:cNvSpPr txBox="1">
          <a:spLocks noChangeArrowheads="1"/>
        </xdr:cNvSpPr>
      </xdr:nvSpPr>
      <xdr:spPr bwMode="auto">
        <a:xfrm>
          <a:off x="10255795" y="15267455"/>
          <a:ext cx="545147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AileE</a:t>
          </a:r>
        </a:p>
      </xdr:txBody>
    </xdr:sp>
    <xdr:clientData/>
  </xdr:twoCellAnchor>
  <xdr:twoCellAnchor>
    <xdr:from>
      <xdr:col>4</xdr:col>
      <xdr:colOff>148814</xdr:colOff>
      <xdr:row>81</xdr:row>
      <xdr:rowOff>145677</xdr:rowOff>
    </xdr:from>
    <xdr:to>
      <xdr:col>4</xdr:col>
      <xdr:colOff>568474</xdr:colOff>
      <xdr:row>81</xdr:row>
      <xdr:rowOff>145677</xdr:rowOff>
    </xdr:to>
    <xdr:sp macro="" textlink="">
      <xdr:nvSpPr>
        <xdr:cNvPr id="26" name="Text Box 8"/>
        <xdr:cNvSpPr txBox="1">
          <a:spLocks noChangeArrowheads="1"/>
        </xdr:cNvSpPr>
      </xdr:nvSpPr>
      <xdr:spPr bwMode="auto">
        <a:xfrm>
          <a:off x="2263364" y="16557252"/>
          <a:ext cx="4196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5</xdr:col>
      <xdr:colOff>728495</xdr:colOff>
      <xdr:row>79</xdr:row>
      <xdr:rowOff>56029</xdr:rowOff>
    </xdr:from>
    <xdr:to>
      <xdr:col>7</xdr:col>
      <xdr:colOff>208516</xdr:colOff>
      <xdr:row>79</xdr:row>
      <xdr:rowOff>56029</xdr:rowOff>
    </xdr:to>
    <xdr:sp macro="" textlink="">
      <xdr:nvSpPr>
        <xdr:cNvPr id="27" name="Text Box 77"/>
        <xdr:cNvSpPr txBox="1">
          <a:spLocks noChangeArrowheads="1"/>
        </xdr:cNvSpPr>
      </xdr:nvSpPr>
      <xdr:spPr bwMode="auto">
        <a:xfrm>
          <a:off x="3195470" y="16067554"/>
          <a:ext cx="832571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Pied 2</a:t>
          </a:r>
        </a:p>
      </xdr:txBody>
    </xdr:sp>
    <xdr:clientData/>
  </xdr:twoCellAnchor>
  <xdr:twoCellAnchor>
    <xdr:from>
      <xdr:col>23</xdr:col>
      <xdr:colOff>933227</xdr:colOff>
      <xdr:row>66</xdr:row>
      <xdr:rowOff>89647</xdr:rowOff>
    </xdr:from>
    <xdr:to>
      <xdr:col>23</xdr:col>
      <xdr:colOff>1352887</xdr:colOff>
      <xdr:row>66</xdr:row>
      <xdr:rowOff>89647</xdr:rowOff>
    </xdr:to>
    <xdr:sp macro="" textlink="">
      <xdr:nvSpPr>
        <xdr:cNvPr id="28" name="Text Box 8"/>
        <xdr:cNvSpPr txBox="1">
          <a:spLocks noChangeArrowheads="1"/>
        </xdr:cNvSpPr>
      </xdr:nvSpPr>
      <xdr:spPr bwMode="auto">
        <a:xfrm>
          <a:off x="14030102" y="13738972"/>
          <a:ext cx="56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6</xdr:col>
      <xdr:colOff>3138</xdr:colOff>
      <xdr:row>84</xdr:row>
      <xdr:rowOff>67234</xdr:rowOff>
    </xdr:from>
    <xdr:to>
      <xdr:col>6</xdr:col>
      <xdr:colOff>523651</xdr:colOff>
      <xdr:row>84</xdr:row>
      <xdr:rowOff>67234</xdr:rowOff>
    </xdr:to>
    <xdr:sp macro="" textlink="">
      <xdr:nvSpPr>
        <xdr:cNvPr id="29" name="Text Box 8"/>
        <xdr:cNvSpPr txBox="1">
          <a:spLocks noChangeArrowheads="1"/>
        </xdr:cNvSpPr>
      </xdr:nvSpPr>
      <xdr:spPr bwMode="auto">
        <a:xfrm>
          <a:off x="3194013" y="17078884"/>
          <a:ext cx="520513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4</xdr:col>
      <xdr:colOff>361726</xdr:colOff>
      <xdr:row>84</xdr:row>
      <xdr:rowOff>33618</xdr:rowOff>
    </xdr:from>
    <xdr:to>
      <xdr:col>4</xdr:col>
      <xdr:colOff>882239</xdr:colOff>
      <xdr:row>84</xdr:row>
      <xdr:rowOff>33618</xdr:rowOff>
    </xdr:to>
    <xdr:sp macro="" textlink="">
      <xdr:nvSpPr>
        <xdr:cNvPr id="30" name="Text Box 8"/>
        <xdr:cNvSpPr txBox="1">
          <a:spLocks noChangeArrowheads="1"/>
        </xdr:cNvSpPr>
      </xdr:nvSpPr>
      <xdr:spPr bwMode="auto">
        <a:xfrm>
          <a:off x="2476276" y="17045268"/>
          <a:ext cx="396688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Aile P</a:t>
          </a:r>
        </a:p>
      </xdr:txBody>
    </xdr:sp>
    <xdr:clientData/>
  </xdr:twoCellAnchor>
  <xdr:twoCellAnchor>
    <xdr:from>
      <xdr:col>3</xdr:col>
      <xdr:colOff>438150</xdr:colOff>
      <xdr:row>26</xdr:row>
      <xdr:rowOff>133350</xdr:rowOff>
    </xdr:from>
    <xdr:to>
      <xdr:col>7</xdr:col>
      <xdr:colOff>38100</xdr:colOff>
      <xdr:row>35</xdr:row>
      <xdr:rowOff>85725</xdr:rowOff>
    </xdr:to>
    <xdr:grpSp>
      <xdr:nvGrpSpPr>
        <xdr:cNvPr id="31" name="Groupe 91"/>
        <xdr:cNvGrpSpPr>
          <a:grpSpLocks/>
        </xdr:cNvGrpSpPr>
      </xdr:nvGrpSpPr>
      <xdr:grpSpPr bwMode="auto">
        <a:xfrm flipH="1">
          <a:off x="2093119" y="6146006"/>
          <a:ext cx="1743075" cy="1452563"/>
          <a:chOff x="4424599" y="5248275"/>
          <a:chExt cx="1757126" cy="1409999"/>
        </a:xfrm>
      </xdr:grpSpPr>
      <xdr:sp macro="" textlink="">
        <xdr:nvSpPr>
          <xdr:cNvPr id="32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33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34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35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36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7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8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39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0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41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2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3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4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5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6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7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8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49" name="Rectangle 109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8</xdr:col>
      <xdr:colOff>295275</xdr:colOff>
      <xdr:row>36</xdr:row>
      <xdr:rowOff>85725</xdr:rowOff>
    </xdr:from>
    <xdr:to>
      <xdr:col>12</xdr:col>
      <xdr:colOff>76200</xdr:colOff>
      <xdr:row>45</xdr:row>
      <xdr:rowOff>38100</xdr:rowOff>
    </xdr:to>
    <xdr:grpSp>
      <xdr:nvGrpSpPr>
        <xdr:cNvPr id="50" name="Groupe 110"/>
        <xdr:cNvGrpSpPr>
          <a:grpSpLocks/>
        </xdr:cNvGrpSpPr>
      </xdr:nvGrpSpPr>
      <xdr:grpSpPr bwMode="auto">
        <a:xfrm flipV="1">
          <a:off x="4402931" y="7765256"/>
          <a:ext cx="1745457" cy="1452563"/>
          <a:chOff x="4424599" y="5248275"/>
          <a:chExt cx="1757126" cy="1409999"/>
        </a:xfrm>
      </xdr:grpSpPr>
      <xdr:sp macro="" textlink="">
        <xdr:nvSpPr>
          <xdr:cNvPr id="51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52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53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54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55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6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7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58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59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60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1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2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3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4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5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6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7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68" name="Rectangle 128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  <xdr:twoCellAnchor>
    <xdr:from>
      <xdr:col>3</xdr:col>
      <xdr:colOff>438150</xdr:colOff>
      <xdr:row>36</xdr:row>
      <xdr:rowOff>85725</xdr:rowOff>
    </xdr:from>
    <xdr:to>
      <xdr:col>7</xdr:col>
      <xdr:colOff>38100</xdr:colOff>
      <xdr:row>45</xdr:row>
      <xdr:rowOff>38100</xdr:rowOff>
    </xdr:to>
    <xdr:grpSp>
      <xdr:nvGrpSpPr>
        <xdr:cNvPr id="69" name="Groupe 129"/>
        <xdr:cNvGrpSpPr>
          <a:grpSpLocks/>
        </xdr:cNvGrpSpPr>
      </xdr:nvGrpSpPr>
      <xdr:grpSpPr bwMode="auto">
        <a:xfrm flipH="1" flipV="1">
          <a:off x="2093119" y="7765256"/>
          <a:ext cx="1743075" cy="1452563"/>
          <a:chOff x="4424599" y="5248275"/>
          <a:chExt cx="1757126" cy="1409999"/>
        </a:xfrm>
      </xdr:grpSpPr>
      <xdr:sp macro="" textlink="">
        <xdr:nvSpPr>
          <xdr:cNvPr id="70" name="Text Box 1"/>
          <xdr:cNvSpPr txBox="1">
            <a:spLocks noChangeArrowheads="1"/>
          </xdr:cNvSpPr>
        </xdr:nvSpPr>
        <xdr:spPr bwMode="auto">
          <a:xfrm>
            <a:off x="4424599" y="5581721"/>
            <a:ext cx="429732" cy="19054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E</a:t>
            </a:r>
          </a:p>
        </xdr:txBody>
      </xdr:sp>
      <xdr:sp macro="" textlink="">
        <xdr:nvSpPr>
          <xdr:cNvPr id="71" name="Text Box 10"/>
          <xdr:cNvSpPr txBox="1">
            <a:spLocks noChangeArrowheads="1"/>
          </xdr:cNvSpPr>
        </xdr:nvSpPr>
        <xdr:spPr bwMode="auto">
          <a:xfrm>
            <a:off x="5465505" y="6410571"/>
            <a:ext cx="429732" cy="24770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ctr" rtl="0">
              <a:defRPr sz="1000"/>
            </a:pPr>
            <a:r>
              <a:rPr lang="fr-FR" sz="10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Aile P</a:t>
            </a:r>
          </a:p>
        </xdr:txBody>
      </xdr:sp>
      <xdr:grpSp>
        <xdr:nvGrpSpPr>
          <xdr:cNvPr id="72" name="Group 135"/>
          <xdr:cNvGrpSpPr>
            <a:grpSpLocks/>
          </xdr:cNvGrpSpPr>
        </xdr:nvGrpSpPr>
        <xdr:grpSpPr bwMode="auto">
          <a:xfrm>
            <a:off x="4895850" y="5248275"/>
            <a:ext cx="1285875" cy="1095375"/>
            <a:chOff x="416" y="469"/>
            <a:chExt cx="139" cy="114"/>
          </a:xfrm>
        </xdr:grpSpPr>
        <xdr:sp macro="" textlink="">
          <xdr:nvSpPr>
            <xdr:cNvPr id="73" name="Rectangle 29"/>
            <xdr:cNvSpPr>
              <a:spLocks noChangeArrowheads="1"/>
            </xdr:cNvSpPr>
          </xdr:nvSpPr>
          <xdr:spPr bwMode="auto">
            <a:xfrm rot="10781124">
              <a:off x="495" y="509"/>
              <a:ext cx="11" cy="74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  <xdr:sp macro="" textlink="">
          <xdr:nvSpPr>
            <xdr:cNvPr id="74" name="Line 30"/>
            <xdr:cNvSpPr>
              <a:spLocks noChangeShapeType="1"/>
            </xdr:cNvSpPr>
          </xdr:nvSpPr>
          <xdr:spPr bwMode="auto">
            <a:xfrm rot="10781124" flipH="1">
              <a:off x="507" y="471"/>
              <a:ext cx="48" cy="3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5" name="Line 31"/>
            <xdr:cNvSpPr>
              <a:spLocks noChangeShapeType="1"/>
            </xdr:cNvSpPr>
          </xdr:nvSpPr>
          <xdr:spPr bwMode="auto">
            <a:xfrm rot="10781124" flipH="1">
              <a:off x="416" y="469"/>
              <a:ext cx="51" cy="4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6" name="Line 32"/>
            <xdr:cNvSpPr>
              <a:spLocks noChangeShapeType="1"/>
            </xdr:cNvSpPr>
          </xdr:nvSpPr>
          <xdr:spPr bwMode="auto">
            <a:xfrm rot="10781124" flipH="1">
              <a:off x="506" y="550"/>
              <a:ext cx="48" cy="31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prstDash val="dash"/>
              <a:round/>
              <a:headEnd/>
              <a:tailEnd/>
            </a:ln>
          </xdr:spPr>
        </xdr:sp>
        <xdr:sp macro="" textlink="">
          <xdr:nvSpPr>
            <xdr:cNvPr id="77" name="Line 33"/>
            <xdr:cNvSpPr>
              <a:spLocks noChangeShapeType="1"/>
            </xdr:cNvSpPr>
          </xdr:nvSpPr>
          <xdr:spPr bwMode="auto">
            <a:xfrm rot="10781124">
              <a:off x="541" y="483"/>
              <a:ext cx="0" cy="77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8" name="Line 34"/>
            <xdr:cNvSpPr>
              <a:spLocks noChangeShapeType="1"/>
            </xdr:cNvSpPr>
          </xdr:nvSpPr>
          <xdr:spPr bwMode="auto">
            <a:xfrm rot="10781124" flipH="1" flipV="1">
              <a:off x="449" y="483"/>
              <a:ext cx="90" cy="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 type="triangle" w="med" len="med"/>
              <a:tailEnd type="triangle" w="med" len="med"/>
            </a:ln>
          </xdr:spPr>
        </xdr:sp>
        <xdr:sp macro="" textlink="">
          <xdr:nvSpPr>
            <xdr:cNvPr id="79" name="Line 35"/>
            <xdr:cNvSpPr>
              <a:spLocks noChangeShapeType="1"/>
            </xdr:cNvSpPr>
          </xdr:nvSpPr>
          <xdr:spPr bwMode="auto">
            <a:xfrm rot="10781124" flipH="1">
              <a:off x="482" y="517"/>
              <a:ext cx="0" cy="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0" name="Line 36"/>
            <xdr:cNvSpPr>
              <a:spLocks noChangeShapeType="1"/>
            </xdr:cNvSpPr>
          </xdr:nvSpPr>
          <xdr:spPr bwMode="auto">
            <a:xfrm rot="10781124" flipH="1" flipV="1">
              <a:off x="482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1" name="Line 37"/>
            <xdr:cNvSpPr>
              <a:spLocks noChangeShapeType="1"/>
            </xdr:cNvSpPr>
          </xdr:nvSpPr>
          <xdr:spPr bwMode="auto">
            <a:xfrm rot="10781124">
              <a:off x="447" y="517"/>
              <a:ext cx="0" cy="1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2" name="Line 38"/>
            <xdr:cNvSpPr>
              <a:spLocks noChangeShapeType="1"/>
            </xdr:cNvSpPr>
          </xdr:nvSpPr>
          <xdr:spPr bwMode="auto">
            <a:xfrm rot="10781124" flipH="1" flipV="1">
              <a:off x="447" y="500"/>
              <a:ext cx="0" cy="9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3" name="Line 39"/>
            <xdr:cNvSpPr>
              <a:spLocks noChangeShapeType="1"/>
            </xdr:cNvSpPr>
          </xdr:nvSpPr>
          <xdr:spPr bwMode="auto">
            <a:xfrm rot="5381124" flipH="1">
              <a:off x="514" y="523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4" name="Line 40"/>
            <xdr:cNvSpPr>
              <a:spLocks noChangeShapeType="1"/>
            </xdr:cNvSpPr>
          </xdr:nvSpPr>
          <xdr:spPr bwMode="auto">
            <a:xfrm rot="16181124" flipH="1">
              <a:off x="488" y="52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5" name="Line 41"/>
            <xdr:cNvSpPr>
              <a:spLocks noChangeShapeType="1"/>
            </xdr:cNvSpPr>
          </xdr:nvSpPr>
          <xdr:spPr bwMode="auto">
            <a:xfrm rot="5381124" flipH="1">
              <a:off x="513" y="554"/>
              <a:ext cx="0" cy="18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6" name="Line 42"/>
            <xdr:cNvSpPr>
              <a:spLocks noChangeShapeType="1"/>
            </xdr:cNvSpPr>
          </xdr:nvSpPr>
          <xdr:spPr bwMode="auto">
            <a:xfrm rot="16181124" flipH="1">
              <a:off x="488" y="554"/>
              <a:ext cx="0" cy="16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arrow" w="med" len="med"/>
            </a:ln>
          </xdr:spPr>
        </xdr:sp>
        <xdr:sp macro="" textlink="">
          <xdr:nvSpPr>
            <xdr:cNvPr id="87" name="Rectangle 147"/>
            <xdr:cNvSpPr>
              <a:spLocks noChangeArrowheads="1"/>
            </xdr:cNvSpPr>
          </xdr:nvSpPr>
          <xdr:spPr bwMode="auto">
            <a:xfrm rot="5381124">
              <a:off x="456" y="470"/>
              <a:ext cx="9" cy="88"/>
            </a:xfrm>
            <a:prstGeom prst="rect">
              <a:avLst/>
            </a:prstGeom>
            <a:solidFill>
              <a:srgbClr val="808080"/>
            </a:solidFill>
            <a:ln w="9525">
              <a:noFill/>
              <a:miter lim="800000"/>
              <a:headEnd/>
              <a:tailEnd/>
            </a:ln>
          </xdr:spPr>
        </xdr:sp>
      </xdr:grp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12</xdr:row>
      <xdr:rowOff>0</xdr:rowOff>
    </xdr:from>
    <xdr:to>
      <xdr:col>5</xdr:col>
      <xdr:colOff>857250</xdr:colOff>
      <xdr:row>19</xdr:row>
      <xdr:rowOff>9525</xdr:rowOff>
    </xdr:to>
    <xdr:grpSp>
      <xdr:nvGrpSpPr>
        <xdr:cNvPr id="2" name="Groupe 1"/>
        <xdr:cNvGrpSpPr/>
      </xdr:nvGrpSpPr>
      <xdr:grpSpPr>
        <a:xfrm>
          <a:off x="5886450" y="2583656"/>
          <a:ext cx="1638300" cy="1164432"/>
          <a:chOff x="5829300" y="2952750"/>
          <a:chExt cx="1628775" cy="1162050"/>
        </a:xfrm>
      </xdr:grpSpPr>
      <xdr:grpSp>
        <xdr:nvGrpSpPr>
          <xdr:cNvPr id="3" name="Groupe 12"/>
          <xdr:cNvGrpSpPr/>
        </xdr:nvGrpSpPr>
        <xdr:grpSpPr>
          <a:xfrm>
            <a:off x="5972175" y="2952750"/>
            <a:ext cx="1285875" cy="1162050"/>
            <a:chOff x="5972175" y="2952750"/>
            <a:chExt cx="1285875" cy="1162050"/>
          </a:xfrm>
        </xdr:grpSpPr>
        <xdr:sp macro="" textlink="">
          <xdr:nvSpPr>
            <xdr:cNvPr id="8" name="Rectangle 7"/>
            <xdr:cNvSpPr>
              <a:spLocks noChangeArrowheads="1"/>
            </xdr:cNvSpPr>
          </xdr:nvSpPr>
          <xdr:spPr bwMode="auto">
            <a:xfrm>
              <a:off x="6038850" y="3162300"/>
              <a:ext cx="1143000" cy="809625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Line 3"/>
            <xdr:cNvSpPr>
              <a:spLocks noChangeShapeType="1"/>
            </xdr:cNvSpPr>
          </xdr:nvSpPr>
          <xdr:spPr bwMode="auto">
            <a:xfrm flipV="1">
              <a:off x="6610350" y="2952750"/>
              <a:ext cx="0" cy="1162050"/>
            </a:xfrm>
            <a:prstGeom prst="line">
              <a:avLst/>
            </a:prstGeom>
            <a:noFill/>
            <a:ln w="9525">
              <a:solidFill>
                <a:srgbClr val="000000"/>
              </a:solidFill>
              <a:round/>
              <a:headEnd/>
              <a:tailEnd type="triangle" w="med" len="med"/>
            </a:ln>
            <a:extLst>
              <a:ext uri="{909E8E84-426E-40DD-AFC4-6F175D3DCCD1}">
                <a14:hiddenFill xmlns:a14="http://schemas.microsoft.com/office/drawing/2010/main">
                  <a:noFill/>
                </a14:hiddenFill>
              </a:ext>
            </a:extLst>
          </xdr:spPr>
        </xdr:sp>
        <xdr:sp macro="" textlink="">
          <xdr:nvSpPr>
            <xdr:cNvPr id="10" name="Oval 6"/>
            <xdr:cNvSpPr>
              <a:spLocks noChangeArrowheads="1"/>
            </xdr:cNvSpPr>
          </xdr:nvSpPr>
          <xdr:spPr bwMode="auto">
            <a:xfrm>
              <a:off x="7115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1" name="Oval 7"/>
            <xdr:cNvSpPr>
              <a:spLocks noChangeArrowheads="1"/>
            </xdr:cNvSpPr>
          </xdr:nvSpPr>
          <xdr:spPr bwMode="auto">
            <a:xfrm>
              <a:off x="5972175" y="309562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2" name="Oval 8"/>
            <xdr:cNvSpPr>
              <a:spLocks noChangeArrowheads="1"/>
            </xdr:cNvSpPr>
          </xdr:nvSpPr>
          <xdr:spPr bwMode="auto">
            <a:xfrm>
              <a:off x="7115175" y="3086100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13" name="Oval 9"/>
            <xdr:cNvSpPr>
              <a:spLocks noChangeArrowheads="1"/>
            </xdr:cNvSpPr>
          </xdr:nvSpPr>
          <xdr:spPr bwMode="auto">
            <a:xfrm>
              <a:off x="5972175" y="3876675"/>
              <a:ext cx="142875" cy="161925"/>
            </a:xfrm>
            <a:prstGeom prst="ellipse">
              <a:avLst/>
            </a:prstGeom>
            <a:solidFill>
              <a:srgbClr val="000000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sp macro="" textlink="">
        <xdr:nvSpPr>
          <xdr:cNvPr id="4" name="Text Box 10"/>
          <xdr:cNvSpPr txBox="1">
            <a:spLocks noChangeArrowheads="1"/>
          </xdr:cNvSpPr>
        </xdr:nvSpPr>
        <xdr:spPr bwMode="auto">
          <a:xfrm>
            <a:off x="7286625" y="3848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</a:t>
            </a:r>
          </a:p>
        </xdr:txBody>
      </xdr:sp>
      <xdr:sp macro="" textlink="">
        <xdr:nvSpPr>
          <xdr:cNvPr id="5" name="Text Box 11"/>
          <xdr:cNvSpPr txBox="1">
            <a:spLocks noChangeArrowheads="1"/>
          </xdr:cNvSpPr>
        </xdr:nvSpPr>
        <xdr:spPr bwMode="auto">
          <a:xfrm>
            <a:off x="5838825" y="387667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</a:t>
            </a:r>
          </a:p>
        </xdr:txBody>
      </xdr:sp>
      <xdr:sp macro="" textlink="">
        <xdr:nvSpPr>
          <xdr:cNvPr id="6" name="Text Box 12"/>
          <xdr:cNvSpPr txBox="1">
            <a:spLocks noChangeArrowheads="1"/>
          </xdr:cNvSpPr>
        </xdr:nvSpPr>
        <xdr:spPr bwMode="auto">
          <a:xfrm>
            <a:off x="5829300" y="3086100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3</a:t>
            </a:r>
          </a:p>
        </xdr:txBody>
      </xdr:sp>
      <xdr:sp macro="" textlink="">
        <xdr:nvSpPr>
          <xdr:cNvPr id="7" name="Text Box 13"/>
          <xdr:cNvSpPr txBox="1">
            <a:spLocks noChangeArrowheads="1"/>
          </xdr:cNvSpPr>
        </xdr:nvSpPr>
        <xdr:spPr bwMode="auto">
          <a:xfrm>
            <a:off x="7267575" y="3057525"/>
            <a:ext cx="171450" cy="1905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800" b="1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4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093001\calculs\Dossier%20reference\Dossier%20de%20calcul%20typ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et_201/Dossiers%20LYON/PUY_GUILLAUME-THIERS/Etude%20technique/DC%2032410%20C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emmerich/LOCALS~1/Temp/7zODA.tmp/Nouvelle%20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tudes\SECURISATION%20LOT%20PYRENEES-GASCOGNE\03_6386_BASSE%20ARIEGE\04-63kV_Boulbonne-Saverdun\02-PLANS+DOSSIER%20TECH\11-EXPERTISE_VISITE\03-FICHE%20EXPERTISE\Macro%20Expertises_v1.15d.xlsm%20du%2025%20au%208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~1\vincent\LOCALS~1\Temp\Rar$DI00.453\SM3%20lot%202%20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bbe/Desktop/Macro%20Expertise-Cordemais-St%20Joseph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vincent/LOCALS~1/Temp/Rar$DI00.453/SM3%20lot%202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bbe/Desktop/Copie%20de%20Macro%20Fiche%20visite_demo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Mobiles\SOLARAFI\Clients\Alpine-Energie\Chantiers\63kV_LIVIERE%20-%20MAS%20NOU-VILLESEQUE_TESO\Fiches%20d'expertise\Expertise\Fiches%20d'expertise%20vierges\Fiche%20de%20mesures%20embas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odification"/>
      <sheetName val="Sommaire"/>
      <sheetName val="Listdoc"/>
      <sheetName val="Remarques"/>
      <sheetName val="Taux-cond"/>
      <sheetName val="Taux-cdg"/>
      <sheetName val="Taux-supports"/>
      <sheetName val="Balancement"/>
      <sheetName val="Canton"/>
      <sheetName val="Titres"/>
      <sheetName val="Page de garde modélisation"/>
      <sheetName val="Modification modélisation"/>
      <sheetName val="Sommaire modélisation"/>
      <sheetName val="Titres modélisation"/>
    </sheetNames>
    <sheetDataSet>
      <sheetData sheetId="0"/>
      <sheetData sheetId="1"/>
      <sheetData sheetId="2"/>
      <sheetData sheetId="3"/>
      <sheetData sheetId="4"/>
      <sheetData sheetId="5">
        <row r="12">
          <cell r="L12" t="str">
            <v/>
          </cell>
          <cell r="M12" t="str">
            <v/>
          </cell>
        </row>
        <row r="13">
          <cell r="L13" t="str">
            <v/>
          </cell>
          <cell r="M13" t="str">
            <v/>
          </cell>
        </row>
        <row r="14">
          <cell r="L14" t="str">
            <v/>
          </cell>
          <cell r="M14" t="str">
            <v/>
          </cell>
        </row>
        <row r="15">
          <cell r="L15" t="str">
            <v/>
          </cell>
          <cell r="M15" t="str">
            <v/>
          </cell>
        </row>
        <row r="16">
          <cell r="L16" t="str">
            <v/>
          </cell>
          <cell r="M16" t="str">
            <v/>
          </cell>
        </row>
        <row r="17">
          <cell r="L17" t="str">
            <v/>
          </cell>
          <cell r="M17" t="str">
            <v/>
          </cell>
        </row>
        <row r="18">
          <cell r="L18" t="str">
            <v/>
          </cell>
          <cell r="M18" t="str">
            <v/>
          </cell>
        </row>
        <row r="19">
          <cell r="L19" t="str">
            <v/>
          </cell>
          <cell r="M19" t="str">
            <v/>
          </cell>
        </row>
        <row r="20">
          <cell r="L20" t="str">
            <v/>
          </cell>
          <cell r="M20" t="str">
            <v/>
          </cell>
        </row>
        <row r="21">
          <cell r="L21" t="str">
            <v/>
          </cell>
          <cell r="M21" t="str">
            <v/>
          </cell>
        </row>
        <row r="22">
          <cell r="L22" t="str">
            <v/>
          </cell>
          <cell r="M22" t="str">
            <v/>
          </cell>
        </row>
        <row r="23">
          <cell r="L23" t="str">
            <v/>
          </cell>
          <cell r="M23" t="str">
            <v/>
          </cell>
        </row>
        <row r="24">
          <cell r="L24" t="str">
            <v/>
          </cell>
          <cell r="M24" t="str">
            <v/>
          </cell>
        </row>
        <row r="25">
          <cell r="L25" t="str">
            <v/>
          </cell>
          <cell r="M25" t="str">
            <v/>
          </cell>
        </row>
        <row r="26">
          <cell r="L26" t="str">
            <v/>
          </cell>
          <cell r="M26" t="str">
            <v/>
          </cell>
        </row>
        <row r="27">
          <cell r="L27" t="str">
            <v/>
          </cell>
          <cell r="M27" t="str">
            <v/>
          </cell>
        </row>
        <row r="28">
          <cell r="L28" t="str">
            <v/>
          </cell>
          <cell r="M28" t="str">
            <v/>
          </cell>
        </row>
        <row r="29">
          <cell r="L29" t="str">
            <v/>
          </cell>
          <cell r="M29" t="str">
            <v/>
          </cell>
        </row>
        <row r="30">
          <cell r="L30" t="str">
            <v/>
          </cell>
          <cell r="M30" t="str">
            <v/>
          </cell>
        </row>
        <row r="31">
          <cell r="L31" t="str">
            <v/>
          </cell>
          <cell r="M31" t="str">
            <v/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odification"/>
      <sheetName val="Sommaire"/>
      <sheetName val="Remarques"/>
      <sheetName val="Listdoc"/>
      <sheetName val="SUPPORTS"/>
      <sheetName val="SECTIONS"/>
      <sheetName val="Tableau COND"/>
      <sheetName val="Solution conforme"/>
      <sheetName val="C1 11-2"/>
      <sheetName val="G2 11-2"/>
      <sheetName val="C3 2-1"/>
      <sheetName val="G4 2-1"/>
      <sheetName val="Long cable"/>
      <sheetName val="taux supports"/>
      <sheetName val="Silhouettes support"/>
      <sheetName val="Fondations pylônes treillis"/>
      <sheetName val="Ti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BD-Pylone"/>
      <sheetName val="Messages"/>
      <sheetName val="Données d'entrée"/>
      <sheetName val="Supports"/>
      <sheetName val="Photos"/>
      <sheetName val="ListePhotos"/>
      <sheetName val="F.Photos"/>
      <sheetName val="Travaux"/>
      <sheetName val="Métrés"/>
      <sheetName val="F.exp."/>
      <sheetName val="F.Embases-Mesures"/>
      <sheetName val="F.Embases-EdL"/>
      <sheetName val="F.Récap"/>
      <sheetName val="Matériel"/>
    </sheetNames>
    <sheetDataSet>
      <sheetData sheetId="0">
        <row r="2">
          <cell r="A2" t="str">
            <v>-</v>
          </cell>
          <cell r="C2" t="str">
            <v>Plaque du support</v>
          </cell>
          <cell r="E2" t="str">
            <v>Tête (Chevalet)</v>
          </cell>
          <cell r="G2" t="str">
            <v>Défense</v>
          </cell>
          <cell r="I2" t="str">
            <v>CA</v>
          </cell>
        </row>
        <row r="3">
          <cell r="A3" t="str">
            <v>Info générale</v>
          </cell>
          <cell r="C3" t="str">
            <v>Face Elévation</v>
          </cell>
          <cell r="E3" t="str">
            <v>Tête (Console)</v>
          </cell>
          <cell r="G3" t="str">
            <v>Gousset central (5 barres)</v>
          </cell>
          <cell r="I3" t="str">
            <v>CB</v>
          </cell>
        </row>
        <row r="4">
          <cell r="A4" t="str">
            <v>Défaut</v>
          </cell>
          <cell r="C4" t="str">
            <v>Face Profil</v>
          </cell>
          <cell r="E4" t="str">
            <v>Tête (Poutre)</v>
          </cell>
          <cell r="G4" t="str">
            <v>Gousset de fixation des consoles</v>
          </cell>
          <cell r="I4" t="str">
            <v>CC</v>
          </cell>
        </row>
        <row r="5">
          <cell r="A5" t="str">
            <v>Texte</v>
          </cell>
          <cell r="C5" t="str">
            <v>Armement</v>
          </cell>
          <cell r="E5" t="str">
            <v>Tête (Béquille)</v>
          </cell>
          <cell r="G5" t="str">
            <v>Gousset intermédiaire (2 à 3 barres)</v>
          </cell>
          <cell r="I5" t="str">
            <v>CD</v>
          </cell>
        </row>
        <row r="6">
          <cell r="C6" t="str">
            <v>Armement en Vue de 3/4</v>
          </cell>
          <cell r="E6" t="str">
            <v>Tête (Fourche)</v>
          </cell>
          <cell r="G6" t="str">
            <v>Gousset simple</v>
          </cell>
          <cell r="I6" t="str">
            <v>Déformation</v>
          </cell>
        </row>
        <row r="7">
          <cell r="C7" t="str">
            <v>Vue d'ensemble des pieds</v>
          </cell>
          <cell r="E7" t="str">
            <v>Tête (Fût)</v>
          </cell>
          <cell r="G7" t="str">
            <v>Joint de tronçons (ext.)</v>
          </cell>
          <cell r="I7" t="str">
            <v>E1</v>
          </cell>
        </row>
        <row r="8">
          <cell r="A8" t="str">
            <v>63 kV</v>
          </cell>
          <cell r="C8" t="str">
            <v>Pied 1 - Extérieur</v>
          </cell>
          <cell r="E8" t="str">
            <v>Fût</v>
          </cell>
          <cell r="G8" t="str">
            <v>Membrure</v>
          </cell>
          <cell r="I8" t="str">
            <v>E2</v>
          </cell>
        </row>
        <row r="9">
          <cell r="A9" t="str">
            <v>90 kV</v>
          </cell>
          <cell r="C9" t="str">
            <v>Pied 1 - Intérieur</v>
          </cell>
          <cell r="E9" t="str">
            <v>Fondation</v>
          </cell>
          <cell r="G9" t="str">
            <v>Jambe de force</v>
          </cell>
          <cell r="I9" t="str">
            <v>E3</v>
          </cell>
        </row>
        <row r="10">
          <cell r="A10" t="str">
            <v>150 kV</v>
          </cell>
          <cell r="C10" t="str">
            <v>Pied 2 - Extérieur</v>
          </cell>
          <cell r="E10" t="str">
            <v>Equipement</v>
          </cell>
          <cell r="G10" t="str">
            <v>Ceinture</v>
          </cell>
          <cell r="I10" t="str">
            <v>E4</v>
          </cell>
        </row>
        <row r="11">
          <cell r="A11" t="str">
            <v>225 kV</v>
          </cell>
          <cell r="C11" t="str">
            <v>Pied 2 - Intérieur</v>
          </cell>
          <cell r="E11" t="str">
            <v>Câble</v>
          </cell>
          <cell r="G11" t="str">
            <v>Treillis</v>
          </cell>
          <cell r="I11" t="str">
            <v>E5</v>
          </cell>
        </row>
        <row r="12">
          <cell r="A12" t="str">
            <v>400 kV</v>
          </cell>
          <cell r="C12" t="str">
            <v>Pied 3 - Extérieur</v>
          </cell>
          <cell r="G12" t="str">
            <v>Treillis de Cvt</v>
          </cell>
          <cell r="I12" t="str">
            <v>E6</v>
          </cell>
        </row>
        <row r="13">
          <cell r="C13" t="str">
            <v>Pied 3 - Intérieur</v>
          </cell>
          <cell r="G13" t="str">
            <v>Treillis intérieurs</v>
          </cell>
          <cell r="I13" t="str">
            <v>E7</v>
          </cell>
        </row>
        <row r="14">
          <cell r="C14" t="str">
            <v>Pied 4 - Extérieur</v>
          </cell>
          <cell r="E14" t="str">
            <v>Ancrage</v>
          </cell>
          <cell r="G14" t="str">
            <v>Embase</v>
          </cell>
          <cell r="I14" t="str">
            <v>E8</v>
          </cell>
        </row>
        <row r="15">
          <cell r="C15" t="str">
            <v>Pied 4 - Intérieur</v>
          </cell>
          <cell r="E15" t="str">
            <v>Suspension</v>
          </cell>
          <cell r="G15" t="str">
            <v>Sur-Massif</v>
          </cell>
          <cell r="I15" t="str">
            <v>S1</v>
          </cell>
        </row>
        <row r="16">
          <cell r="C16" t="str">
            <v>Matériel câble de garde</v>
          </cell>
          <cell r="E16" t="str">
            <v>Ancrage suspendu</v>
          </cell>
          <cell r="G16" t="str">
            <v>MALT</v>
          </cell>
          <cell r="I16" t="str">
            <v>S2</v>
          </cell>
        </row>
        <row r="17">
          <cell r="C17" t="str">
            <v>Matériel conducteur</v>
          </cell>
          <cell r="G17" t="str">
            <v>Autres</v>
          </cell>
          <cell r="I17" t="str">
            <v>S3</v>
          </cell>
        </row>
        <row r="18">
          <cell r="C18" t="str">
            <v>Portée droite</v>
          </cell>
          <cell r="I18" t="str">
            <v>S4</v>
          </cell>
        </row>
        <row r="19">
          <cell r="C19" t="str">
            <v>Portée gauche</v>
          </cell>
          <cell r="E19" t="str">
            <v>Ancrage</v>
          </cell>
          <cell r="I19" t="str">
            <v>Autres</v>
          </cell>
        </row>
        <row r="20">
          <cell r="C20" t="str">
            <v>Aspect géneral</v>
          </cell>
          <cell r="E20" t="str">
            <v>Suspension</v>
          </cell>
          <cell r="G20" t="str">
            <v>Industriel</v>
          </cell>
        </row>
        <row r="21">
          <cell r="G21" t="str">
            <v>Maritime</v>
          </cell>
        </row>
        <row r="22">
          <cell r="G22" t="str">
            <v>Montagneux</v>
          </cell>
        </row>
        <row r="23">
          <cell r="G23" t="str">
            <v>Rural</v>
          </cell>
        </row>
        <row r="24">
          <cell r="G24" t="str">
            <v>Semi-urbain</v>
          </cell>
        </row>
        <row r="25">
          <cell r="G25" t="str">
            <v>Urbain</v>
          </cell>
        </row>
        <row r="26">
          <cell r="G26" t="str">
            <v>Humide</v>
          </cell>
        </row>
        <row r="27">
          <cell r="G27" t="str">
            <v>-</v>
          </cell>
        </row>
        <row r="30">
          <cell r="G30" t="str">
            <v>Agricole</v>
          </cell>
        </row>
        <row r="31">
          <cell r="G31" t="str">
            <v>Habitation</v>
          </cell>
        </row>
        <row r="32">
          <cell r="G32" t="str">
            <v>Commerciale</v>
          </cell>
        </row>
        <row r="33">
          <cell r="G33" t="str">
            <v>Industrielle</v>
          </cell>
        </row>
        <row r="34">
          <cell r="A34" t="str">
            <v>Triangle</v>
          </cell>
          <cell r="G34" t="str">
            <v>Bois</v>
          </cell>
        </row>
        <row r="35">
          <cell r="A35" t="str">
            <v>Nappe</v>
          </cell>
          <cell r="G35" t="str">
            <v>Boisée</v>
          </cell>
        </row>
        <row r="36">
          <cell r="A36" t="str">
            <v>Nappe (2 circuits)</v>
          </cell>
          <cell r="G36" t="str">
            <v>Propriété privée</v>
          </cell>
        </row>
        <row r="37">
          <cell r="A37" t="str">
            <v>Chat</v>
          </cell>
          <cell r="G37" t="str">
            <v>Proximité stockage hydrocarbures</v>
          </cell>
        </row>
        <row r="38">
          <cell r="A38" t="str">
            <v>Chat (2 circuits)</v>
          </cell>
          <cell r="G38" t="str">
            <v>Proximité zone de rassemblement de personnes</v>
          </cell>
        </row>
        <row r="39">
          <cell r="A39" t="str">
            <v>Simple Drapeau</v>
          </cell>
          <cell r="G39" t="str">
            <v>Proximité lieu scolaire</v>
          </cell>
        </row>
        <row r="40">
          <cell r="A40" t="str">
            <v>Double Drapeau</v>
          </cell>
          <cell r="G40" t="str">
            <v>Proximité piscine</v>
          </cell>
        </row>
        <row r="41">
          <cell r="A41" t="str">
            <v>Sapin</v>
          </cell>
          <cell r="G41" t="str">
            <v>Emprise autoroute</v>
          </cell>
        </row>
        <row r="42">
          <cell r="A42" t="str">
            <v>Tonneau</v>
          </cell>
          <cell r="G42" t="str">
            <v>Emprise route nationale</v>
          </cell>
        </row>
        <row r="43">
          <cell r="G43" t="str">
            <v>Emprise voie ferrée</v>
          </cell>
        </row>
        <row r="44">
          <cell r="G44" t="str">
            <v>Zone en friches</v>
          </cell>
        </row>
        <row r="45">
          <cell r="A45" t="str">
            <v>Tétrapode-treillis</v>
          </cell>
          <cell r="G45" t="str">
            <v>Emprise voie naviguable</v>
          </cell>
        </row>
        <row r="46">
          <cell r="A46" t="str">
            <v>Portique-treillis</v>
          </cell>
          <cell r="G46" t="str">
            <v>Exploitation de carrière</v>
          </cell>
        </row>
        <row r="47">
          <cell r="A47" t="str">
            <v>Monopode-rectangulaire</v>
          </cell>
          <cell r="G47" t="str">
            <v>Gazoduc</v>
          </cell>
        </row>
        <row r="48">
          <cell r="A48" t="str">
            <v>Monopode-tubulaire</v>
          </cell>
          <cell r="G48" t="str">
            <v>Parc naturel</v>
          </cell>
        </row>
        <row r="49">
          <cell r="G49" t="str">
            <v>Plan d'eau</v>
          </cell>
        </row>
        <row r="50">
          <cell r="G50" t="str">
            <v>Parking</v>
          </cell>
        </row>
        <row r="51">
          <cell r="G51" t="str">
            <v>Terrain de camping</v>
          </cell>
        </row>
        <row r="52">
          <cell r="G52" t="str">
            <v>Terrain de sport</v>
          </cell>
        </row>
        <row r="53">
          <cell r="G53" t="str">
            <v>terrain grillagé</v>
          </cell>
        </row>
        <row r="54">
          <cell r="G54" t="str">
            <v>Aéroport</v>
          </cell>
        </row>
        <row r="55">
          <cell r="G55" t="str">
            <v>Base militaire</v>
          </cell>
        </row>
        <row r="56">
          <cell r="G56" t="str">
            <v>Poste électrique</v>
          </cell>
        </row>
        <row r="57">
          <cell r="G57" t="str">
            <v>Lieu nécessitant une autorisation d'accès</v>
          </cell>
        </row>
        <row r="58">
          <cell r="G58" t="str">
            <v>Zone à risque d'avalanche</v>
          </cell>
        </row>
        <row r="59">
          <cell r="G59" t="str">
            <v>Zone à risque d'éboulement</v>
          </cell>
        </row>
        <row r="60">
          <cell r="G60" t="str">
            <v>Friches</v>
          </cell>
        </row>
        <row r="61">
          <cell r="G61" t="str">
            <v>-</v>
          </cell>
        </row>
      </sheetData>
      <sheetData sheetId="1">
        <row r="3">
          <cell r="A3" t="str">
            <v>A1AB3_R1</v>
          </cell>
        </row>
        <row r="4">
          <cell r="A4" t="str">
            <v>A1AB3_R2</v>
          </cell>
        </row>
        <row r="5">
          <cell r="A5" t="str">
            <v>A1AB3_W</v>
          </cell>
        </row>
        <row r="6">
          <cell r="A6" t="str">
            <v>A1AB3_X</v>
          </cell>
        </row>
        <row r="7">
          <cell r="A7" t="str">
            <v>A1AB3_Y</v>
          </cell>
        </row>
        <row r="8">
          <cell r="A8" t="str">
            <v>A1AB3_Z1</v>
          </cell>
        </row>
        <row r="9">
          <cell r="A9" t="str">
            <v>A1KB3_R1</v>
          </cell>
        </row>
        <row r="10">
          <cell r="A10" t="str">
            <v>A1KB3_R2</v>
          </cell>
        </row>
        <row r="11">
          <cell r="A11" t="str">
            <v>A1KB3_W</v>
          </cell>
        </row>
        <row r="12">
          <cell r="A12" t="str">
            <v>A1KB3_X</v>
          </cell>
        </row>
        <row r="13">
          <cell r="A13" t="str">
            <v>A1KB3_Y</v>
          </cell>
        </row>
        <row r="14">
          <cell r="A14" t="str">
            <v>A1KB3_Z1</v>
          </cell>
        </row>
        <row r="15">
          <cell r="A15" t="str">
            <v>A1KB3_Z2</v>
          </cell>
        </row>
        <row r="16">
          <cell r="A16" t="str">
            <v>A1LB3_R1</v>
          </cell>
        </row>
        <row r="17">
          <cell r="A17" t="str">
            <v>A1LB3_R2</v>
          </cell>
        </row>
        <row r="18">
          <cell r="A18" t="str">
            <v>A1LB3_W</v>
          </cell>
        </row>
        <row r="19">
          <cell r="A19" t="str">
            <v>A1LB3_X</v>
          </cell>
        </row>
        <row r="20">
          <cell r="A20" t="str">
            <v>A1LB3_Y</v>
          </cell>
        </row>
        <row r="21">
          <cell r="A21" t="str">
            <v>A1LB3_Z1</v>
          </cell>
        </row>
        <row r="22">
          <cell r="A22" t="str">
            <v>A1LB3_Z2</v>
          </cell>
        </row>
        <row r="23">
          <cell r="A23" t="str">
            <v>A1NB3_R1</v>
          </cell>
        </row>
        <row r="24">
          <cell r="A24" t="str">
            <v>A1NB3_R2</v>
          </cell>
        </row>
        <row r="25">
          <cell r="A25" t="str">
            <v>A1NB3_W</v>
          </cell>
        </row>
        <row r="26">
          <cell r="A26" t="str">
            <v>A1NB3_X</v>
          </cell>
        </row>
        <row r="27">
          <cell r="A27" t="str">
            <v>A1NB3_Y</v>
          </cell>
        </row>
        <row r="28">
          <cell r="A28" t="str">
            <v>A1NB3_Z1</v>
          </cell>
        </row>
        <row r="29">
          <cell r="A29" t="str">
            <v>A1NB3_Z2</v>
          </cell>
        </row>
        <row r="30">
          <cell r="A30" t="str">
            <v>A1SB3_R1</v>
          </cell>
        </row>
        <row r="31">
          <cell r="A31" t="str">
            <v>A1SB3_R2</v>
          </cell>
        </row>
        <row r="32">
          <cell r="A32" t="str">
            <v>A1SB3_W</v>
          </cell>
        </row>
        <row r="33">
          <cell r="A33" t="str">
            <v>A1SB3_X</v>
          </cell>
        </row>
        <row r="34">
          <cell r="A34" t="str">
            <v>A1SB3_Y</v>
          </cell>
        </row>
        <row r="35">
          <cell r="A35" t="str">
            <v>A1TB3_R1</v>
          </cell>
        </row>
        <row r="36">
          <cell r="A36" t="str">
            <v>A1TB3_R2</v>
          </cell>
        </row>
        <row r="37">
          <cell r="A37" t="str">
            <v>A1TB3_W</v>
          </cell>
        </row>
        <row r="38">
          <cell r="A38" t="str">
            <v>A1TB3_X</v>
          </cell>
        </row>
        <row r="39">
          <cell r="A39" t="str">
            <v>A1TB3_Y</v>
          </cell>
        </row>
        <row r="40">
          <cell r="A40" t="str">
            <v>A1TB3_Z1</v>
          </cell>
        </row>
        <row r="41">
          <cell r="A41" t="str">
            <v>A1TB3_Z2</v>
          </cell>
        </row>
        <row r="42">
          <cell r="A42" t="str">
            <v>A2KB3_R1</v>
          </cell>
        </row>
        <row r="43">
          <cell r="A43" t="str">
            <v>A2KB3_W</v>
          </cell>
        </row>
        <row r="44">
          <cell r="A44" t="str">
            <v>A2KB3_X</v>
          </cell>
        </row>
        <row r="45">
          <cell r="A45" t="str">
            <v>A2KB3_Y</v>
          </cell>
        </row>
        <row r="46">
          <cell r="A46" t="str">
            <v>A2KB3_Z1</v>
          </cell>
        </row>
        <row r="47">
          <cell r="A47" t="str">
            <v>A2KB3_Z2</v>
          </cell>
        </row>
        <row r="48">
          <cell r="A48" t="str">
            <v>A2NB3_R1</v>
          </cell>
        </row>
        <row r="49">
          <cell r="A49" t="str">
            <v>A2NB3_W</v>
          </cell>
        </row>
        <row r="50">
          <cell r="A50" t="str">
            <v>A2NB3_X</v>
          </cell>
        </row>
        <row r="51">
          <cell r="A51" t="str">
            <v>A2NB3_Y</v>
          </cell>
        </row>
        <row r="52">
          <cell r="A52" t="str">
            <v>A2NB3_Z1</v>
          </cell>
        </row>
        <row r="53">
          <cell r="A53" t="str">
            <v>A2NB3_Z2</v>
          </cell>
        </row>
        <row r="54">
          <cell r="A54" t="str">
            <v>B1AB3_W</v>
          </cell>
        </row>
        <row r="55">
          <cell r="A55" t="str">
            <v>B1AB3_X</v>
          </cell>
        </row>
        <row r="56">
          <cell r="A56" t="str">
            <v>B1AC_R1</v>
          </cell>
        </row>
        <row r="57">
          <cell r="A57" t="str">
            <v>B1AC_W</v>
          </cell>
        </row>
        <row r="58">
          <cell r="A58" t="str">
            <v>B1AC_Y</v>
          </cell>
        </row>
        <row r="59">
          <cell r="A59" t="str">
            <v>B1AC3_R1</v>
          </cell>
        </row>
        <row r="60">
          <cell r="A60" t="str">
            <v>B1AC3_Z1</v>
          </cell>
        </row>
        <row r="61">
          <cell r="A61" t="str">
            <v>B1AN3_R1</v>
          </cell>
        </row>
        <row r="62">
          <cell r="A62" t="str">
            <v>B1LB3_R1</v>
          </cell>
        </row>
        <row r="63">
          <cell r="A63" t="str">
            <v>B1LB3_W</v>
          </cell>
        </row>
        <row r="64">
          <cell r="A64" t="str">
            <v>B1LB3_X</v>
          </cell>
        </row>
        <row r="65">
          <cell r="A65" t="str">
            <v>B1LB3_Y</v>
          </cell>
        </row>
        <row r="66">
          <cell r="A66" t="str">
            <v>B1LC_R1</v>
          </cell>
        </row>
        <row r="67">
          <cell r="A67" t="str">
            <v>B1LC_W</v>
          </cell>
        </row>
        <row r="68">
          <cell r="A68" t="str">
            <v>B1LC_Y</v>
          </cell>
        </row>
        <row r="69">
          <cell r="A69" t="str">
            <v>B1NC_R1</v>
          </cell>
        </row>
        <row r="70">
          <cell r="A70" t="str">
            <v>B1NC_X</v>
          </cell>
        </row>
        <row r="71">
          <cell r="A71" t="str">
            <v>B1NC_Y</v>
          </cell>
        </row>
        <row r="72">
          <cell r="A72" t="str">
            <v>B1S1B3_R1</v>
          </cell>
        </row>
        <row r="73">
          <cell r="A73" t="str">
            <v>B1S1C3_X</v>
          </cell>
        </row>
        <row r="74">
          <cell r="A74" t="str">
            <v>B1S1C3_Z1</v>
          </cell>
        </row>
        <row r="75">
          <cell r="A75" t="str">
            <v>B1SB3_R1</v>
          </cell>
        </row>
        <row r="76">
          <cell r="A76" t="str">
            <v>B1SB3_W</v>
          </cell>
        </row>
        <row r="77">
          <cell r="A77" t="str">
            <v>B1SB3_X</v>
          </cell>
        </row>
        <row r="78">
          <cell r="A78" t="str">
            <v>B1SC_R1</v>
          </cell>
        </row>
        <row r="79">
          <cell r="A79" t="str">
            <v>B1SC_W</v>
          </cell>
        </row>
        <row r="80">
          <cell r="A80" t="str">
            <v>B1SC_X</v>
          </cell>
        </row>
        <row r="81">
          <cell r="A81" t="str">
            <v>B1SC3_R1</v>
          </cell>
        </row>
        <row r="82">
          <cell r="A82" t="str">
            <v>B1SC3_W</v>
          </cell>
        </row>
        <row r="83">
          <cell r="A83" t="str">
            <v>B1SC3_Z1</v>
          </cell>
        </row>
        <row r="84">
          <cell r="A84" t="str">
            <v>B1SN3_R1</v>
          </cell>
        </row>
        <row r="85">
          <cell r="A85" t="str">
            <v>B1TB3_R1</v>
          </cell>
        </row>
        <row r="86">
          <cell r="A86" t="str">
            <v>B1TB3_W</v>
          </cell>
        </row>
        <row r="87">
          <cell r="A87" t="str">
            <v>B1TB3_X</v>
          </cell>
        </row>
        <row r="88">
          <cell r="A88" t="str">
            <v>B1TC_W</v>
          </cell>
        </row>
        <row r="89">
          <cell r="A89" t="str">
            <v>B1TC_X</v>
          </cell>
        </row>
        <row r="90">
          <cell r="A90" t="str">
            <v>B2NB3_R1</v>
          </cell>
        </row>
        <row r="91">
          <cell r="A91" t="str">
            <v>B2NB3_W</v>
          </cell>
        </row>
        <row r="92">
          <cell r="A92" t="str">
            <v>B2NN3_R1</v>
          </cell>
        </row>
        <row r="93">
          <cell r="A93" t="str">
            <v>B2SN3_R1</v>
          </cell>
        </row>
        <row r="94">
          <cell r="A94" t="str">
            <v>B2TB3_R1</v>
          </cell>
        </row>
        <row r="95">
          <cell r="A95" t="str">
            <v>B2TB3_W</v>
          </cell>
        </row>
        <row r="96">
          <cell r="A96" t="str">
            <v>C1AC_R1</v>
          </cell>
        </row>
        <row r="97">
          <cell r="A97" t="str">
            <v>C1AC_W</v>
          </cell>
        </row>
        <row r="98">
          <cell r="A98" t="str">
            <v>C1AC_X</v>
          </cell>
        </row>
        <row r="99">
          <cell r="A99" t="str">
            <v>C1AC2_R1</v>
          </cell>
        </row>
        <row r="100">
          <cell r="A100" t="str">
            <v>C1AC2_R2</v>
          </cell>
        </row>
        <row r="101">
          <cell r="A101" t="str">
            <v>C1AC2_W</v>
          </cell>
        </row>
        <row r="102">
          <cell r="A102" t="str">
            <v>C1AC2_Y</v>
          </cell>
        </row>
        <row r="103">
          <cell r="A103" t="str">
            <v>C1LC_R1</v>
          </cell>
        </row>
        <row r="104">
          <cell r="A104" t="str">
            <v>C1LC_W</v>
          </cell>
        </row>
        <row r="105">
          <cell r="A105" t="str">
            <v>C1LC_X</v>
          </cell>
        </row>
        <row r="106">
          <cell r="A106" t="str">
            <v>C1LC_Y</v>
          </cell>
        </row>
        <row r="107">
          <cell r="A107" t="str">
            <v>C1NC_R1</v>
          </cell>
        </row>
        <row r="108">
          <cell r="A108" t="str">
            <v>C1NC_R2</v>
          </cell>
        </row>
        <row r="109">
          <cell r="A109" t="str">
            <v>C1NC_W</v>
          </cell>
        </row>
        <row r="110">
          <cell r="A110" t="str">
            <v>C1NC_X</v>
          </cell>
        </row>
        <row r="111">
          <cell r="A111" t="str">
            <v>C1NC_Y</v>
          </cell>
        </row>
        <row r="112">
          <cell r="A112" t="str">
            <v>C1NC_Z1</v>
          </cell>
        </row>
        <row r="113">
          <cell r="A113" t="str">
            <v>C1NC3_R2</v>
          </cell>
        </row>
        <row r="114">
          <cell r="A114" t="str">
            <v>C1SC_R1</v>
          </cell>
        </row>
        <row r="115">
          <cell r="A115" t="str">
            <v>C1SC_W</v>
          </cell>
        </row>
        <row r="116">
          <cell r="A116" t="str">
            <v>C1SC2_R1</v>
          </cell>
        </row>
        <row r="117">
          <cell r="A117" t="str">
            <v>C1SC3_R2</v>
          </cell>
        </row>
        <row r="118">
          <cell r="A118" t="str">
            <v>C1TC_R1</v>
          </cell>
        </row>
        <row r="119">
          <cell r="A119" t="str">
            <v>C1TC_R2</v>
          </cell>
        </row>
        <row r="120">
          <cell r="A120" t="str">
            <v>C1TC_W</v>
          </cell>
        </row>
        <row r="121">
          <cell r="A121" t="str">
            <v>C1TC_X</v>
          </cell>
        </row>
        <row r="122">
          <cell r="A122" t="str">
            <v>C1TC_Y</v>
          </cell>
        </row>
        <row r="123">
          <cell r="A123" t="str">
            <v>C4AB_X</v>
          </cell>
        </row>
        <row r="124">
          <cell r="A124" t="str">
            <v>C4KC_W</v>
          </cell>
        </row>
        <row r="125">
          <cell r="A125" t="str">
            <v>C4SB_X</v>
          </cell>
        </row>
        <row r="126">
          <cell r="A126" t="str">
            <v>C4TC_X</v>
          </cell>
        </row>
        <row r="127">
          <cell r="A127" t="str">
            <v>C4TC_Y</v>
          </cell>
        </row>
        <row r="128">
          <cell r="A128" t="str">
            <v>F44AD3_X</v>
          </cell>
        </row>
        <row r="129">
          <cell r="A129" t="str">
            <v>F4AD3_X</v>
          </cell>
        </row>
        <row r="130">
          <cell r="A130" t="str">
            <v>F4AD3_Y</v>
          </cell>
        </row>
        <row r="131">
          <cell r="A131" t="str">
            <v>F4AD3_Z1</v>
          </cell>
        </row>
        <row r="132">
          <cell r="A132" t="str">
            <v>F4KD3_X</v>
          </cell>
        </row>
        <row r="133">
          <cell r="A133" t="str">
            <v>F4KD3_Y</v>
          </cell>
        </row>
        <row r="134">
          <cell r="A134" t="str">
            <v>F4ND3_X</v>
          </cell>
        </row>
        <row r="135">
          <cell r="A135" t="str">
            <v>F4ND3_Y</v>
          </cell>
        </row>
        <row r="136">
          <cell r="A136" t="str">
            <v>F4ND3_Z1</v>
          </cell>
        </row>
        <row r="137">
          <cell r="A137" t="str">
            <v>F4S1D3_X</v>
          </cell>
        </row>
        <row r="138">
          <cell r="A138" t="str">
            <v>F4SD3_W</v>
          </cell>
        </row>
        <row r="139">
          <cell r="A139" t="str">
            <v>F4SD3_X</v>
          </cell>
        </row>
        <row r="140">
          <cell r="A140" t="str">
            <v>F4SD3_Y</v>
          </cell>
        </row>
        <row r="141">
          <cell r="A141" t="str">
            <v>F4SD3_Z1</v>
          </cell>
        </row>
        <row r="142">
          <cell r="A142" t="str">
            <v>F4SD3_Z2</v>
          </cell>
        </row>
        <row r="143">
          <cell r="A143" t="str">
            <v>F4SD3_Z3</v>
          </cell>
        </row>
        <row r="144">
          <cell r="A144" t="str">
            <v>F4TD3_X</v>
          </cell>
        </row>
        <row r="145">
          <cell r="A145" t="str">
            <v>F4TD3_Y</v>
          </cell>
        </row>
        <row r="146">
          <cell r="A146" t="str">
            <v>F4TD3_Z2</v>
          </cell>
        </row>
        <row r="147">
          <cell r="A147" t="str">
            <v>G1AS_W</v>
          </cell>
        </row>
        <row r="148">
          <cell r="A148" t="str">
            <v>G1AS_X</v>
          </cell>
        </row>
        <row r="149">
          <cell r="A149" t="str">
            <v>G1AS_Z1</v>
          </cell>
        </row>
        <row r="150">
          <cell r="A150" t="str">
            <v>G1AV_R1</v>
          </cell>
        </row>
        <row r="151">
          <cell r="A151" t="str">
            <v>G1AV1_W</v>
          </cell>
        </row>
        <row r="152">
          <cell r="A152" t="str">
            <v>G1NS_R1</v>
          </cell>
        </row>
        <row r="153">
          <cell r="A153" t="str">
            <v>G1NS_W</v>
          </cell>
        </row>
        <row r="154">
          <cell r="A154" t="str">
            <v>G1NS_X</v>
          </cell>
        </row>
        <row r="155">
          <cell r="A155" t="str">
            <v>G1NS_Y</v>
          </cell>
        </row>
        <row r="156">
          <cell r="A156" t="str">
            <v>G1NV1_W</v>
          </cell>
        </row>
        <row r="157">
          <cell r="A157" t="str">
            <v>G1NV1_X</v>
          </cell>
        </row>
        <row r="158">
          <cell r="A158" t="str">
            <v>G1NV1_Y</v>
          </cell>
        </row>
        <row r="159">
          <cell r="A159" t="str">
            <v>G1S1D2_R2</v>
          </cell>
        </row>
        <row r="160">
          <cell r="A160" t="str">
            <v>G1S1D2_W</v>
          </cell>
        </row>
        <row r="161">
          <cell r="A161" t="str">
            <v>G1S1S_R1</v>
          </cell>
        </row>
        <row r="162">
          <cell r="A162" t="str">
            <v>G1S1S_W</v>
          </cell>
        </row>
        <row r="163">
          <cell r="A163" t="str">
            <v>G1S1S_Y</v>
          </cell>
        </row>
        <row r="164">
          <cell r="A164" t="str">
            <v>G1S1S1_W</v>
          </cell>
        </row>
        <row r="165">
          <cell r="A165" t="str">
            <v>G1S1S1_X</v>
          </cell>
        </row>
        <row r="166">
          <cell r="A166" t="str">
            <v>G1S1S1_Z1</v>
          </cell>
        </row>
        <row r="167">
          <cell r="A167" t="str">
            <v>G1SD2_W</v>
          </cell>
        </row>
        <row r="168">
          <cell r="A168" t="str">
            <v>G1SH3_R2</v>
          </cell>
        </row>
        <row r="169">
          <cell r="A169" t="str">
            <v>G1SS_R1</v>
          </cell>
        </row>
        <row r="170">
          <cell r="A170" t="str">
            <v>G1SS_W</v>
          </cell>
        </row>
        <row r="171">
          <cell r="A171" t="str">
            <v>G1SS_X</v>
          </cell>
        </row>
        <row r="172">
          <cell r="A172" t="str">
            <v>G1SS_Y</v>
          </cell>
        </row>
        <row r="173">
          <cell r="A173" t="str">
            <v>G1SS_Z1</v>
          </cell>
        </row>
        <row r="174">
          <cell r="A174" t="str">
            <v>G1SS1_R1</v>
          </cell>
        </row>
        <row r="175">
          <cell r="A175" t="str">
            <v>G1SS1_W</v>
          </cell>
        </row>
        <row r="176">
          <cell r="A176" t="str">
            <v>G1SS2_X</v>
          </cell>
        </row>
        <row r="177">
          <cell r="A177" t="str">
            <v>G1SV_W</v>
          </cell>
        </row>
        <row r="178">
          <cell r="A178" t="str">
            <v>G1T1S_R1</v>
          </cell>
        </row>
        <row r="179">
          <cell r="A179" t="str">
            <v>G1T1S_W</v>
          </cell>
        </row>
        <row r="180">
          <cell r="A180" t="str">
            <v>G1T1S_X</v>
          </cell>
        </row>
        <row r="181">
          <cell r="A181" t="str">
            <v>G1T1S_Y</v>
          </cell>
        </row>
        <row r="182">
          <cell r="A182" t="str">
            <v>G1T1V1_R1</v>
          </cell>
        </row>
        <row r="183">
          <cell r="A183" t="str">
            <v>G1TD2_R1</v>
          </cell>
        </row>
        <row r="184">
          <cell r="A184" t="str">
            <v>G1TD2_W</v>
          </cell>
        </row>
        <row r="185">
          <cell r="A185" t="str">
            <v>G1TS_R1</v>
          </cell>
        </row>
        <row r="186">
          <cell r="A186" t="str">
            <v>G1TS_W</v>
          </cell>
        </row>
        <row r="187">
          <cell r="A187" t="str">
            <v>G1TS_X</v>
          </cell>
        </row>
        <row r="188">
          <cell r="A188" t="str">
            <v>G1TS1_X</v>
          </cell>
        </row>
        <row r="189">
          <cell r="A189" t="str">
            <v>G4AD4_W</v>
          </cell>
        </row>
        <row r="190">
          <cell r="A190" t="str">
            <v>G4AD4_X</v>
          </cell>
        </row>
        <row r="191">
          <cell r="A191" t="str">
            <v>G4AD4_Y</v>
          </cell>
        </row>
        <row r="192">
          <cell r="A192" t="str">
            <v>G4AS_R1</v>
          </cell>
        </row>
        <row r="193">
          <cell r="A193" t="str">
            <v>G4ND4_W</v>
          </cell>
        </row>
        <row r="194">
          <cell r="A194" t="str">
            <v>G4ND4_X</v>
          </cell>
        </row>
        <row r="195">
          <cell r="A195" t="str">
            <v>G4ND4_Y</v>
          </cell>
        </row>
        <row r="196">
          <cell r="A196" t="str">
            <v>G4NS_W</v>
          </cell>
        </row>
        <row r="197">
          <cell r="A197" t="str">
            <v>G4NS_X</v>
          </cell>
        </row>
        <row r="198">
          <cell r="A198" t="str">
            <v>G4S1B_X</v>
          </cell>
        </row>
        <row r="199">
          <cell r="A199" t="str">
            <v>G4S1B3_W</v>
          </cell>
        </row>
        <row r="200">
          <cell r="A200" t="str">
            <v>G4S1S_X</v>
          </cell>
        </row>
        <row r="201">
          <cell r="A201" t="str">
            <v>G4SD4_R1</v>
          </cell>
        </row>
        <row r="202">
          <cell r="A202" t="str">
            <v>G4SD4_W</v>
          </cell>
        </row>
        <row r="203">
          <cell r="A203" t="str">
            <v>G4SD4_X</v>
          </cell>
        </row>
        <row r="204">
          <cell r="A204" t="str">
            <v>G4TD4_W</v>
          </cell>
        </row>
        <row r="205">
          <cell r="A205" t="str">
            <v>G4TD4_Y</v>
          </cell>
        </row>
        <row r="206">
          <cell r="A206" t="str">
            <v>H1AS2_Y</v>
          </cell>
        </row>
        <row r="207">
          <cell r="A207" t="str">
            <v>H1AT_R1</v>
          </cell>
        </row>
        <row r="208">
          <cell r="A208" t="str">
            <v>H1AT_R2</v>
          </cell>
        </row>
        <row r="209">
          <cell r="A209" t="str">
            <v>H1AT_W</v>
          </cell>
        </row>
        <row r="210">
          <cell r="A210" t="str">
            <v>H1AT_X</v>
          </cell>
        </row>
        <row r="211">
          <cell r="A211" t="str">
            <v>H1AT2_R1</v>
          </cell>
        </row>
        <row r="212">
          <cell r="A212" t="str">
            <v>H1AT2_R2</v>
          </cell>
        </row>
        <row r="213">
          <cell r="A213" t="str">
            <v>H1AT4_Y</v>
          </cell>
        </row>
        <row r="214">
          <cell r="A214" t="str">
            <v>H1AU4_R1</v>
          </cell>
        </row>
        <row r="215">
          <cell r="A215" t="str">
            <v>H1AU4_R2</v>
          </cell>
        </row>
        <row r="216">
          <cell r="A216" t="str">
            <v>H1-dert-AT_R1</v>
          </cell>
        </row>
        <row r="217">
          <cell r="A217" t="str">
            <v>H1-dert-AT2_W</v>
          </cell>
        </row>
        <row r="218">
          <cell r="A218" t="str">
            <v>H1-dert-NT_W</v>
          </cell>
        </row>
        <row r="219">
          <cell r="A219" t="str">
            <v>H1KT_R1</v>
          </cell>
        </row>
        <row r="220">
          <cell r="A220" t="str">
            <v>H1KT_R2</v>
          </cell>
        </row>
        <row r="221">
          <cell r="A221" t="str">
            <v>H1KT_W</v>
          </cell>
        </row>
        <row r="222">
          <cell r="A222" t="str">
            <v>H1KT_X</v>
          </cell>
        </row>
        <row r="223">
          <cell r="A223" t="str">
            <v>H1NS2_W</v>
          </cell>
        </row>
        <row r="224">
          <cell r="A224" t="str">
            <v>H1NS2_Y</v>
          </cell>
        </row>
        <row r="225">
          <cell r="A225" t="str">
            <v>H1NS2_Z</v>
          </cell>
        </row>
        <row r="226">
          <cell r="A226" t="str">
            <v>H1NT_R1</v>
          </cell>
        </row>
        <row r="227">
          <cell r="A227" t="str">
            <v>H1NT_R2</v>
          </cell>
        </row>
        <row r="228">
          <cell r="A228" t="str">
            <v>H1NT_R3</v>
          </cell>
        </row>
        <row r="229">
          <cell r="A229" t="str">
            <v>H1NT_W</v>
          </cell>
        </row>
        <row r="230">
          <cell r="A230" t="str">
            <v>H1NT_X</v>
          </cell>
        </row>
        <row r="231">
          <cell r="A231" t="str">
            <v>H1NT_Y</v>
          </cell>
        </row>
        <row r="232">
          <cell r="A232" t="str">
            <v>H1NT2_R1</v>
          </cell>
        </row>
        <row r="233">
          <cell r="A233" t="str">
            <v>H1NT2_W</v>
          </cell>
        </row>
        <row r="234">
          <cell r="A234" t="str">
            <v>H1NT2_X</v>
          </cell>
        </row>
        <row r="235">
          <cell r="A235" t="str">
            <v>H1NT2_Y</v>
          </cell>
        </row>
        <row r="236">
          <cell r="A236" t="str">
            <v>H1NT4_Z1</v>
          </cell>
        </row>
        <row r="237">
          <cell r="A237" t="str">
            <v>H1NU2_R2</v>
          </cell>
        </row>
        <row r="238">
          <cell r="A238" t="str">
            <v>H1NU2_W</v>
          </cell>
        </row>
        <row r="239">
          <cell r="A239" t="str">
            <v>H1NU4_R1</v>
          </cell>
        </row>
        <row r="240">
          <cell r="A240" t="str">
            <v>H1NU4_W</v>
          </cell>
        </row>
        <row r="241">
          <cell r="A241" t="str">
            <v>H1NU4_X</v>
          </cell>
        </row>
        <row r="242">
          <cell r="A242" t="str">
            <v>H1SS2_R1</v>
          </cell>
        </row>
        <row r="243">
          <cell r="A243" t="str">
            <v>H1SS2_R2</v>
          </cell>
        </row>
        <row r="244">
          <cell r="A244" t="str">
            <v>H1SS2_W</v>
          </cell>
        </row>
        <row r="245">
          <cell r="A245" t="str">
            <v>H1SS2_X</v>
          </cell>
        </row>
        <row r="246">
          <cell r="A246" t="str">
            <v>H1SS2_Y</v>
          </cell>
        </row>
        <row r="247">
          <cell r="A247" t="str">
            <v>H1SS4_R1</v>
          </cell>
        </row>
        <row r="248">
          <cell r="A248" t="str">
            <v>H1SS4_R2</v>
          </cell>
        </row>
        <row r="249">
          <cell r="A249" t="str">
            <v>H1ST_R1</v>
          </cell>
        </row>
        <row r="250">
          <cell r="A250" t="str">
            <v>H1ST_R2</v>
          </cell>
        </row>
        <row r="251">
          <cell r="A251" t="str">
            <v>H1ST_W</v>
          </cell>
        </row>
        <row r="252">
          <cell r="A252" t="str">
            <v>H1ST2_R2</v>
          </cell>
        </row>
        <row r="253">
          <cell r="A253" t="str">
            <v>H1ST2_X</v>
          </cell>
        </row>
        <row r="254">
          <cell r="A254" t="str">
            <v>H1ST4_R1</v>
          </cell>
        </row>
        <row r="255">
          <cell r="A255" t="str">
            <v>H1SU2_W</v>
          </cell>
        </row>
        <row r="256">
          <cell r="A256" t="str">
            <v>H1SU4_R1</v>
          </cell>
        </row>
        <row r="257">
          <cell r="A257" t="str">
            <v>H1SU4_R2</v>
          </cell>
        </row>
        <row r="258">
          <cell r="A258" t="str">
            <v>H1SU4_W</v>
          </cell>
        </row>
        <row r="259">
          <cell r="A259" t="str">
            <v>H1SU4_Y</v>
          </cell>
        </row>
        <row r="260">
          <cell r="A260" t="str">
            <v>H1T1S2_W</v>
          </cell>
        </row>
        <row r="261">
          <cell r="A261" t="str">
            <v>H1T1S2_X</v>
          </cell>
        </row>
        <row r="262">
          <cell r="A262" t="str">
            <v>H1T1S4_W</v>
          </cell>
        </row>
        <row r="263">
          <cell r="A263" t="str">
            <v>H1T1S4_X</v>
          </cell>
        </row>
        <row r="264">
          <cell r="A264" t="str">
            <v>H1T1T_R1</v>
          </cell>
        </row>
        <row r="265">
          <cell r="A265" t="str">
            <v>H1T1T_R2</v>
          </cell>
        </row>
        <row r="266">
          <cell r="A266" t="str">
            <v>H1T1T_R3</v>
          </cell>
        </row>
        <row r="267">
          <cell r="A267" t="str">
            <v>H1T1T_W</v>
          </cell>
        </row>
        <row r="268">
          <cell r="A268" t="str">
            <v>H1T1T_Y</v>
          </cell>
        </row>
        <row r="269">
          <cell r="A269" t="str">
            <v>H1T1T2_X</v>
          </cell>
        </row>
        <row r="270">
          <cell r="A270" t="str">
            <v>H1T1T2_Y</v>
          </cell>
        </row>
        <row r="271">
          <cell r="A271" t="str">
            <v>H1T1T2_Z</v>
          </cell>
        </row>
        <row r="272">
          <cell r="A272" t="str">
            <v>H1T1U4_Y</v>
          </cell>
        </row>
        <row r="273">
          <cell r="A273" t="str">
            <v>H1T1U4_Z</v>
          </cell>
        </row>
        <row r="274">
          <cell r="A274" t="str">
            <v>H1TS2_W</v>
          </cell>
        </row>
        <row r="275">
          <cell r="A275" t="str">
            <v>H1TS2_Y</v>
          </cell>
        </row>
        <row r="276">
          <cell r="A276" t="str">
            <v>H1TS4_R1</v>
          </cell>
        </row>
        <row r="277">
          <cell r="A277" t="str">
            <v>H1TS4_W</v>
          </cell>
        </row>
        <row r="278">
          <cell r="A278" t="str">
            <v>H1TS4_X</v>
          </cell>
        </row>
        <row r="279">
          <cell r="A279" t="str">
            <v>H1TS4_Y</v>
          </cell>
        </row>
        <row r="280">
          <cell r="A280" t="str">
            <v>H1TS4_Z</v>
          </cell>
        </row>
        <row r="281">
          <cell r="A281" t="str">
            <v>H1TT_R1</v>
          </cell>
        </row>
        <row r="282">
          <cell r="A282" t="str">
            <v>H1TT_R2</v>
          </cell>
        </row>
        <row r="283">
          <cell r="A283" t="str">
            <v>H1TT_R3</v>
          </cell>
        </row>
        <row r="284">
          <cell r="A284" t="str">
            <v>H1TT_W</v>
          </cell>
        </row>
        <row r="285">
          <cell r="A285" t="str">
            <v>H1TT_X</v>
          </cell>
        </row>
        <row r="286">
          <cell r="A286" t="str">
            <v>H1TT_Y</v>
          </cell>
        </row>
        <row r="287">
          <cell r="A287" t="str">
            <v>H1TT2_R1</v>
          </cell>
        </row>
        <row r="288">
          <cell r="A288" t="str">
            <v>H1TU2_W</v>
          </cell>
        </row>
        <row r="289">
          <cell r="A289" t="str">
            <v>H1TU4_R1</v>
          </cell>
        </row>
        <row r="290">
          <cell r="A290" t="str">
            <v>H1TU4_R2</v>
          </cell>
        </row>
        <row r="291">
          <cell r="A291" t="str">
            <v>H1TU4_X</v>
          </cell>
        </row>
        <row r="292">
          <cell r="A292" t="str">
            <v>H1TU4_Y</v>
          </cell>
        </row>
        <row r="293">
          <cell r="A293" t="str">
            <v>H1TU4_Z</v>
          </cell>
        </row>
        <row r="294">
          <cell r="A294" t="str">
            <v>H2AH_R1</v>
          </cell>
        </row>
        <row r="295">
          <cell r="A295" t="str">
            <v>H2AH_W</v>
          </cell>
        </row>
        <row r="296">
          <cell r="A296" t="str">
            <v>H2AH_X</v>
          </cell>
        </row>
        <row r="297">
          <cell r="A297" t="str">
            <v>H2AH_Y</v>
          </cell>
        </row>
        <row r="298">
          <cell r="A298" t="str">
            <v>H2AH2_Y</v>
          </cell>
        </row>
        <row r="299">
          <cell r="A299" t="str">
            <v>H2AT_R1</v>
          </cell>
        </row>
        <row r="300">
          <cell r="A300" t="str">
            <v>H2AT_R2</v>
          </cell>
        </row>
        <row r="301">
          <cell r="A301" t="str">
            <v>H2AT_W</v>
          </cell>
        </row>
        <row r="302">
          <cell r="A302" t="str">
            <v>H2AT_X</v>
          </cell>
        </row>
        <row r="303">
          <cell r="A303" t="str">
            <v>H2AT2_W</v>
          </cell>
        </row>
        <row r="304">
          <cell r="A304" t="str">
            <v>H2NT_R1</v>
          </cell>
        </row>
        <row r="305">
          <cell r="A305" t="str">
            <v>H2NT_R2</v>
          </cell>
        </row>
        <row r="306">
          <cell r="A306" t="str">
            <v>H2NT_W</v>
          </cell>
        </row>
        <row r="307">
          <cell r="A307" t="str">
            <v>H2NT_X</v>
          </cell>
        </row>
        <row r="308">
          <cell r="A308" t="str">
            <v>H2S1H_R2</v>
          </cell>
        </row>
        <row r="309">
          <cell r="A309" t="str">
            <v>H2S1H_W</v>
          </cell>
        </row>
        <row r="310">
          <cell r="A310" t="str">
            <v>H2S1H_X</v>
          </cell>
        </row>
        <row r="311">
          <cell r="A311" t="str">
            <v>H2S1H2_Y</v>
          </cell>
        </row>
        <row r="312">
          <cell r="A312" t="str">
            <v>H2S2H_R1</v>
          </cell>
        </row>
        <row r="313">
          <cell r="A313" t="str">
            <v>H2S2H_R2</v>
          </cell>
        </row>
        <row r="314">
          <cell r="A314" t="str">
            <v>H2S2H_W</v>
          </cell>
        </row>
        <row r="315">
          <cell r="A315" t="str">
            <v>H2S2H_X</v>
          </cell>
        </row>
        <row r="316">
          <cell r="A316" t="str">
            <v>H2S2H_Y</v>
          </cell>
        </row>
        <row r="317">
          <cell r="A317" t="str">
            <v>H2S2H_Z1</v>
          </cell>
        </row>
        <row r="318">
          <cell r="A318" t="str">
            <v>H2S2H2_X</v>
          </cell>
        </row>
        <row r="319">
          <cell r="A319" t="str">
            <v>H2S2H2_Y</v>
          </cell>
        </row>
        <row r="320">
          <cell r="A320" t="str">
            <v>H2S2V_X</v>
          </cell>
        </row>
        <row r="321">
          <cell r="A321" t="str">
            <v>H2SH_R1</v>
          </cell>
        </row>
        <row r="322">
          <cell r="A322" t="str">
            <v>H2SH_R2</v>
          </cell>
        </row>
        <row r="323">
          <cell r="A323" t="str">
            <v>H2SH_W</v>
          </cell>
        </row>
        <row r="324">
          <cell r="A324" t="str">
            <v>H2SH_Y</v>
          </cell>
        </row>
        <row r="325">
          <cell r="A325" t="str">
            <v>H2SH_Z1</v>
          </cell>
        </row>
        <row r="326">
          <cell r="A326" t="str">
            <v>H2SH2_Y</v>
          </cell>
        </row>
        <row r="327">
          <cell r="A327" t="str">
            <v>H2ST_R1</v>
          </cell>
        </row>
        <row r="328">
          <cell r="A328" t="str">
            <v>H2ST_W</v>
          </cell>
        </row>
        <row r="329">
          <cell r="A329" t="str">
            <v>H2ST_X</v>
          </cell>
        </row>
        <row r="330">
          <cell r="A330" t="str">
            <v>H2SU_W</v>
          </cell>
        </row>
        <row r="331">
          <cell r="A331" t="str">
            <v>H2TH_R1</v>
          </cell>
        </row>
        <row r="332">
          <cell r="A332" t="str">
            <v>H2TH_W</v>
          </cell>
        </row>
        <row r="333">
          <cell r="A333" t="str">
            <v>H2TH_X</v>
          </cell>
        </row>
        <row r="334">
          <cell r="A334" t="str">
            <v>H2TH_Y</v>
          </cell>
        </row>
        <row r="335">
          <cell r="A335" t="str">
            <v>H2TT_R1</v>
          </cell>
        </row>
        <row r="336">
          <cell r="A336" t="str">
            <v>H2TT_W</v>
          </cell>
        </row>
        <row r="337">
          <cell r="A337" t="str">
            <v>H2TT_X</v>
          </cell>
        </row>
        <row r="338">
          <cell r="A338" t="str">
            <v>H2TT_Y</v>
          </cell>
        </row>
        <row r="339">
          <cell r="A339" t="str">
            <v>H2TT_Z1</v>
          </cell>
        </row>
        <row r="340">
          <cell r="A340" t="str">
            <v>H2TT2_W</v>
          </cell>
        </row>
        <row r="341">
          <cell r="A341" t="str">
            <v>H2TT2_X</v>
          </cell>
        </row>
        <row r="342">
          <cell r="A342" t="str">
            <v>H2TT4_R1</v>
          </cell>
        </row>
        <row r="343">
          <cell r="A343" t="str">
            <v>H92AH4_H18</v>
          </cell>
        </row>
        <row r="344">
          <cell r="A344" t="str">
            <v>H92AT4_H19</v>
          </cell>
        </row>
        <row r="345">
          <cell r="A345" t="str">
            <v>H92AT4_H20</v>
          </cell>
        </row>
        <row r="346">
          <cell r="A346" t="str">
            <v>H92S1H4_H16</v>
          </cell>
        </row>
        <row r="347">
          <cell r="A347" t="str">
            <v>H92S1H4_H17</v>
          </cell>
        </row>
        <row r="348">
          <cell r="A348" t="str">
            <v>H92S1H4_H18</v>
          </cell>
        </row>
        <row r="349">
          <cell r="A349" t="str">
            <v>H92S1H4_H19</v>
          </cell>
        </row>
        <row r="350">
          <cell r="A350" t="str">
            <v>H92SH4_H16</v>
          </cell>
        </row>
        <row r="351">
          <cell r="A351" t="str">
            <v>H92SH4_H17</v>
          </cell>
        </row>
        <row r="352">
          <cell r="A352" t="str">
            <v>H92SH4_H20</v>
          </cell>
        </row>
        <row r="353">
          <cell r="A353" t="str">
            <v>H92SH4_H25</v>
          </cell>
        </row>
        <row r="354">
          <cell r="A354" t="str">
            <v>H92ST4_H20</v>
          </cell>
        </row>
        <row r="355">
          <cell r="A355" t="str">
            <v>H92ST4_H28</v>
          </cell>
        </row>
        <row r="356">
          <cell r="A356" t="str">
            <v>H92TH4_H20</v>
          </cell>
        </row>
        <row r="357">
          <cell r="A357" t="str">
            <v>H92TH4_H22</v>
          </cell>
        </row>
        <row r="358">
          <cell r="A358" t="str">
            <v>H92TT4_H19</v>
          </cell>
        </row>
        <row r="359">
          <cell r="A359" t="str">
            <v>J1AD_Y</v>
          </cell>
        </row>
        <row r="360">
          <cell r="A360" t="str">
            <v>J1AD_Z4</v>
          </cell>
        </row>
        <row r="361">
          <cell r="A361" t="str">
            <v>J1AT_R1</v>
          </cell>
        </row>
        <row r="362">
          <cell r="A362" t="str">
            <v>J1AT_W</v>
          </cell>
        </row>
        <row r="363">
          <cell r="A363" t="str">
            <v>J1AT_X</v>
          </cell>
        </row>
        <row r="364">
          <cell r="A364" t="str">
            <v>J1AT2_W</v>
          </cell>
        </row>
        <row r="365">
          <cell r="A365" t="str">
            <v>J1KT_R1</v>
          </cell>
        </row>
        <row r="366">
          <cell r="A366" t="str">
            <v>J1KT_W</v>
          </cell>
        </row>
        <row r="367">
          <cell r="A367" t="str">
            <v>J1KT_X</v>
          </cell>
        </row>
        <row r="368">
          <cell r="A368" t="str">
            <v>J1KT_Y</v>
          </cell>
        </row>
        <row r="369">
          <cell r="A369" t="str">
            <v>J1LD_R1</v>
          </cell>
        </row>
        <row r="370">
          <cell r="A370" t="str">
            <v>J1LD_W</v>
          </cell>
        </row>
        <row r="371">
          <cell r="A371" t="str">
            <v>J1LD_X</v>
          </cell>
        </row>
        <row r="372">
          <cell r="A372" t="str">
            <v>J1LD_Y</v>
          </cell>
        </row>
        <row r="373">
          <cell r="A373" t="str">
            <v>J1LT_R1</v>
          </cell>
        </row>
        <row r="374">
          <cell r="A374" t="str">
            <v>J1LT_W</v>
          </cell>
        </row>
        <row r="375">
          <cell r="A375" t="str">
            <v>J1LT_X</v>
          </cell>
        </row>
        <row r="376">
          <cell r="A376" t="str">
            <v>J1LT_Y</v>
          </cell>
        </row>
        <row r="377">
          <cell r="A377" t="str">
            <v>J1LT2_R1</v>
          </cell>
        </row>
        <row r="378">
          <cell r="A378" t="str">
            <v>J1LT2_W</v>
          </cell>
        </row>
        <row r="379">
          <cell r="A379" t="str">
            <v>J1LT2_X</v>
          </cell>
        </row>
        <row r="380">
          <cell r="A380" t="str">
            <v>J1LT2_Z1</v>
          </cell>
        </row>
        <row r="381">
          <cell r="A381" t="str">
            <v>J1ND_W</v>
          </cell>
        </row>
        <row r="382">
          <cell r="A382" t="str">
            <v>J1ND_X</v>
          </cell>
        </row>
        <row r="383">
          <cell r="A383" t="str">
            <v>J1NS_X</v>
          </cell>
        </row>
        <row r="384">
          <cell r="A384" t="str">
            <v>J1NT_R1</v>
          </cell>
        </row>
        <row r="385">
          <cell r="A385" t="str">
            <v>J1NT_W</v>
          </cell>
        </row>
        <row r="386">
          <cell r="A386" t="str">
            <v>J1NT_X</v>
          </cell>
        </row>
        <row r="387">
          <cell r="A387" t="str">
            <v>J1NT_Y</v>
          </cell>
        </row>
        <row r="388">
          <cell r="A388" t="str">
            <v>J1NT2_W</v>
          </cell>
        </row>
        <row r="389">
          <cell r="A389" t="str">
            <v>J1NT2_X</v>
          </cell>
        </row>
        <row r="390">
          <cell r="A390" t="str">
            <v>J1S1S_R1</v>
          </cell>
        </row>
        <row r="391">
          <cell r="A391" t="str">
            <v>J1S1S_W</v>
          </cell>
        </row>
        <row r="392">
          <cell r="A392" t="str">
            <v>J1S1V_W</v>
          </cell>
        </row>
        <row r="393">
          <cell r="A393" t="str">
            <v>J1S1V_X</v>
          </cell>
        </row>
        <row r="394">
          <cell r="A394" t="str">
            <v>J1SD_R1</v>
          </cell>
        </row>
        <row r="395">
          <cell r="A395" t="str">
            <v>J1SD_X</v>
          </cell>
        </row>
        <row r="396">
          <cell r="A396" t="str">
            <v>J1SD_Y</v>
          </cell>
        </row>
        <row r="397">
          <cell r="A397" t="str">
            <v>J1SD_Z2</v>
          </cell>
        </row>
        <row r="398">
          <cell r="A398" t="str">
            <v>J1SS_W</v>
          </cell>
        </row>
        <row r="399">
          <cell r="A399" t="str">
            <v>J1ST_R1</v>
          </cell>
        </row>
        <row r="400">
          <cell r="A400" t="str">
            <v>J1ST_R2</v>
          </cell>
        </row>
        <row r="401">
          <cell r="A401" t="str">
            <v>J1ST_W</v>
          </cell>
        </row>
        <row r="402">
          <cell r="A402" t="str">
            <v>J1ST_X</v>
          </cell>
        </row>
        <row r="403">
          <cell r="A403" t="str">
            <v>J1ST2_R1</v>
          </cell>
        </row>
        <row r="404">
          <cell r="A404" t="str">
            <v>J1TD_W</v>
          </cell>
        </row>
        <row r="405">
          <cell r="A405" t="str">
            <v>J1TD_X</v>
          </cell>
        </row>
        <row r="406">
          <cell r="A406" t="str">
            <v>J1TD_Y</v>
          </cell>
        </row>
        <row r="407">
          <cell r="A407" t="str">
            <v>J1TD_Z1</v>
          </cell>
        </row>
        <row r="408">
          <cell r="A408" t="str">
            <v>J1TD_Z4</v>
          </cell>
        </row>
        <row r="409">
          <cell r="A409" t="str">
            <v>J1TT_R1</v>
          </cell>
        </row>
        <row r="410">
          <cell r="A410" t="str">
            <v>J1TT_W</v>
          </cell>
        </row>
        <row r="411">
          <cell r="A411" t="str">
            <v>J41S2B_R1</v>
          </cell>
        </row>
        <row r="412">
          <cell r="A412" t="str">
            <v>J41S2B_Y</v>
          </cell>
        </row>
        <row r="413">
          <cell r="A413" t="str">
            <v>J4AB_R1</v>
          </cell>
        </row>
        <row r="414">
          <cell r="A414" t="str">
            <v>J4AB_W</v>
          </cell>
        </row>
        <row r="415">
          <cell r="A415" t="str">
            <v>J4AB_X</v>
          </cell>
        </row>
        <row r="416">
          <cell r="A416" t="str">
            <v>J4AD3_R1</v>
          </cell>
        </row>
        <row r="417">
          <cell r="A417" t="str">
            <v>J4AD3_W</v>
          </cell>
        </row>
        <row r="418">
          <cell r="A418" t="str">
            <v>J4NB_R1</v>
          </cell>
        </row>
        <row r="419">
          <cell r="A419" t="str">
            <v>J4NB_W</v>
          </cell>
        </row>
        <row r="420">
          <cell r="A420" t="str">
            <v>J4NB_X</v>
          </cell>
        </row>
        <row r="421">
          <cell r="A421" t="str">
            <v>J4NB_Y</v>
          </cell>
        </row>
        <row r="422">
          <cell r="A422" t="str">
            <v>J4S1B_R1</v>
          </cell>
        </row>
        <row r="423">
          <cell r="A423" t="str">
            <v>J4S1D3_R1</v>
          </cell>
        </row>
        <row r="424">
          <cell r="A424" t="str">
            <v>J4S1D3_W</v>
          </cell>
        </row>
        <row r="425">
          <cell r="A425" t="str">
            <v>J4S2B_R1</v>
          </cell>
        </row>
        <row r="426">
          <cell r="A426" t="str">
            <v>J4S2B_W</v>
          </cell>
        </row>
        <row r="427">
          <cell r="A427" t="str">
            <v>J4S2B_X</v>
          </cell>
        </row>
        <row r="428">
          <cell r="A428" t="str">
            <v>J4SB_R1</v>
          </cell>
        </row>
        <row r="429">
          <cell r="A429" t="str">
            <v>J4SB_W</v>
          </cell>
        </row>
        <row r="430">
          <cell r="A430" t="str">
            <v>J4TD3_R1</v>
          </cell>
        </row>
        <row r="431">
          <cell r="A431" t="str">
            <v>J4TD3_W</v>
          </cell>
        </row>
        <row r="432">
          <cell r="A432" t="str">
            <v>J4TD3_X</v>
          </cell>
        </row>
        <row r="433">
          <cell r="A433" t="str">
            <v>KBF05_14</v>
          </cell>
        </row>
        <row r="434">
          <cell r="A434" t="str">
            <v>KBF05_16</v>
          </cell>
        </row>
        <row r="435">
          <cell r="A435" t="str">
            <v>KBF06_14</v>
          </cell>
        </row>
        <row r="436">
          <cell r="A436" t="str">
            <v>KBF06_16</v>
          </cell>
        </row>
        <row r="437">
          <cell r="A437" t="str">
            <v>KBF06_18</v>
          </cell>
        </row>
        <row r="438">
          <cell r="A438" t="str">
            <v>KBF06_20</v>
          </cell>
        </row>
        <row r="439">
          <cell r="A439" t="str">
            <v>KBF08_14</v>
          </cell>
        </row>
        <row r="440">
          <cell r="A440" t="str">
            <v>KBF08_16</v>
          </cell>
        </row>
        <row r="441">
          <cell r="A441" t="str">
            <v>KBF08_18</v>
          </cell>
        </row>
        <row r="442">
          <cell r="A442" t="str">
            <v>KBF08_20</v>
          </cell>
        </row>
        <row r="443">
          <cell r="A443" t="str">
            <v>KBF08_22</v>
          </cell>
        </row>
        <row r="444">
          <cell r="A444" t="str">
            <v>KBF10_14</v>
          </cell>
        </row>
        <row r="445">
          <cell r="A445" t="str">
            <v>KBF10_16</v>
          </cell>
        </row>
        <row r="446">
          <cell r="A446" t="str">
            <v>KBF10_18</v>
          </cell>
        </row>
        <row r="447">
          <cell r="A447" t="str">
            <v>KBF10_20</v>
          </cell>
        </row>
        <row r="448">
          <cell r="A448" t="str">
            <v>KBF10_22</v>
          </cell>
        </row>
        <row r="449">
          <cell r="A449" t="str">
            <v>KBF10_25</v>
          </cell>
        </row>
        <row r="450">
          <cell r="A450" t="str">
            <v>KBF12_14</v>
          </cell>
        </row>
        <row r="451">
          <cell r="A451" t="str">
            <v>KBF12_16</v>
          </cell>
        </row>
        <row r="452">
          <cell r="A452" t="str">
            <v>KBF12_18</v>
          </cell>
        </row>
        <row r="453">
          <cell r="A453" t="str">
            <v>KBF12_20</v>
          </cell>
        </row>
        <row r="454">
          <cell r="A454" t="str">
            <v>KBF12_22</v>
          </cell>
        </row>
        <row r="455">
          <cell r="A455" t="str">
            <v>KBF12_25</v>
          </cell>
        </row>
        <row r="456">
          <cell r="A456" t="str">
            <v>KBF12_28</v>
          </cell>
        </row>
        <row r="457">
          <cell r="A457" t="str">
            <v>KBF16_14</v>
          </cell>
        </row>
        <row r="458">
          <cell r="A458" t="str">
            <v>KBF16_16</v>
          </cell>
        </row>
        <row r="459">
          <cell r="A459" t="str">
            <v>KBF16_18</v>
          </cell>
        </row>
        <row r="460">
          <cell r="A460" t="str">
            <v>KBF16_20</v>
          </cell>
        </row>
        <row r="461">
          <cell r="A461" t="str">
            <v>KBF16_22</v>
          </cell>
        </row>
        <row r="462">
          <cell r="A462" t="str">
            <v>KBF16_25</v>
          </cell>
        </row>
        <row r="463">
          <cell r="A463" t="str">
            <v>KBF16_28</v>
          </cell>
        </row>
        <row r="464">
          <cell r="A464" t="str">
            <v>KBF20_14</v>
          </cell>
        </row>
        <row r="465">
          <cell r="A465" t="str">
            <v>KBF20_16</v>
          </cell>
        </row>
        <row r="466">
          <cell r="A466" t="str">
            <v>KBF20_18</v>
          </cell>
        </row>
        <row r="467">
          <cell r="A467" t="str">
            <v>KBF20_20</v>
          </cell>
        </row>
        <row r="468">
          <cell r="A468" t="str">
            <v>KBF20_22</v>
          </cell>
        </row>
        <row r="469">
          <cell r="A469" t="str">
            <v>KBF20_25</v>
          </cell>
        </row>
        <row r="470">
          <cell r="A470" t="str">
            <v>KBF20_28</v>
          </cell>
        </row>
        <row r="471">
          <cell r="A471" t="str">
            <v>KBF25_14</v>
          </cell>
        </row>
        <row r="472">
          <cell r="A472" t="str">
            <v>KBF25_16</v>
          </cell>
        </row>
        <row r="473">
          <cell r="A473" t="str">
            <v>KBF25_18</v>
          </cell>
        </row>
        <row r="474">
          <cell r="A474" t="str">
            <v>KBF25_20</v>
          </cell>
        </row>
        <row r="475">
          <cell r="A475" t="str">
            <v>KBF25_22</v>
          </cell>
        </row>
        <row r="476">
          <cell r="A476" t="str">
            <v>KBF25_25</v>
          </cell>
        </row>
        <row r="477">
          <cell r="A477" t="str">
            <v>KBF32_14</v>
          </cell>
        </row>
        <row r="478">
          <cell r="A478" t="str">
            <v>KBF32_16</v>
          </cell>
        </row>
        <row r="479">
          <cell r="A479" t="str">
            <v>KBF32_18</v>
          </cell>
        </row>
        <row r="480">
          <cell r="A480" t="str">
            <v>KBF32_20</v>
          </cell>
        </row>
        <row r="481">
          <cell r="A481" t="str">
            <v>KBF32_22</v>
          </cell>
        </row>
        <row r="482">
          <cell r="A482" t="str">
            <v>KF12H4M_R1</v>
          </cell>
        </row>
        <row r="483">
          <cell r="A483" t="str">
            <v>KF12H4M_R2</v>
          </cell>
        </row>
        <row r="484">
          <cell r="A484" t="str">
            <v>KF12H4M_W</v>
          </cell>
        </row>
        <row r="485">
          <cell r="A485" t="str">
            <v>KF12H4M_X</v>
          </cell>
        </row>
        <row r="486">
          <cell r="A486" t="str">
            <v>KF12H4M_Y</v>
          </cell>
        </row>
        <row r="487">
          <cell r="A487" t="str">
            <v>KF12H4M_Z1</v>
          </cell>
        </row>
        <row r="488">
          <cell r="A488" t="str">
            <v>KF12T4M_R1</v>
          </cell>
        </row>
        <row r="489">
          <cell r="A489" t="str">
            <v>KF12T4M_W</v>
          </cell>
        </row>
        <row r="490">
          <cell r="A490" t="str">
            <v>KF12T4M_X</v>
          </cell>
        </row>
        <row r="491">
          <cell r="A491" t="str">
            <v>KF20H4M_R1</v>
          </cell>
        </row>
        <row r="492">
          <cell r="A492" t="str">
            <v>KF20H4M_R2</v>
          </cell>
        </row>
        <row r="493">
          <cell r="A493" t="str">
            <v>KF20H4M_W</v>
          </cell>
        </row>
        <row r="494">
          <cell r="A494" t="str">
            <v>KF20H4M_X</v>
          </cell>
        </row>
        <row r="495">
          <cell r="A495" t="str">
            <v>KF20H4M_Y</v>
          </cell>
        </row>
        <row r="496">
          <cell r="A496" t="str">
            <v>KF20H4M_Z1</v>
          </cell>
        </row>
        <row r="497">
          <cell r="A497" t="str">
            <v>KF25H4M_R1</v>
          </cell>
        </row>
        <row r="498">
          <cell r="A498" t="str">
            <v>KF25H4M_R2</v>
          </cell>
        </row>
        <row r="499">
          <cell r="A499" t="str">
            <v>KF25H4M_W</v>
          </cell>
        </row>
        <row r="500">
          <cell r="A500" t="str">
            <v>KF25H4M_X</v>
          </cell>
        </row>
        <row r="501">
          <cell r="A501" t="str">
            <v>KF25H4M_Y</v>
          </cell>
        </row>
        <row r="502">
          <cell r="A502" t="str">
            <v>KF25H4M_Z1</v>
          </cell>
        </row>
        <row r="503">
          <cell r="A503" t="str">
            <v>KF32H4M_R1</v>
          </cell>
        </row>
        <row r="504">
          <cell r="A504" t="str">
            <v>KF32H4M_R2</v>
          </cell>
        </row>
        <row r="505">
          <cell r="A505" t="str">
            <v>KF32H4M_W</v>
          </cell>
        </row>
        <row r="506">
          <cell r="A506" t="str">
            <v>KF32H4M_X</v>
          </cell>
        </row>
        <row r="507">
          <cell r="A507" t="str">
            <v>KF32H4M_Y</v>
          </cell>
        </row>
        <row r="508">
          <cell r="A508" t="str">
            <v>KF32H4M_Z1</v>
          </cell>
        </row>
        <row r="509">
          <cell r="A509" t="str">
            <v>KF40H4M_R1</v>
          </cell>
        </row>
        <row r="510">
          <cell r="A510" t="str">
            <v>KF40H4M_R2</v>
          </cell>
        </row>
        <row r="511">
          <cell r="A511" t="str">
            <v>KF40H4M_W</v>
          </cell>
        </row>
        <row r="512">
          <cell r="A512" t="str">
            <v>KF40H4M_X</v>
          </cell>
        </row>
        <row r="513">
          <cell r="A513" t="str">
            <v>KF40H4M_Y</v>
          </cell>
        </row>
        <row r="514">
          <cell r="A514" t="str">
            <v>KF40H4M_Z1</v>
          </cell>
        </row>
        <row r="515">
          <cell r="A515" t="str">
            <v>L1S1M_W</v>
          </cell>
        </row>
        <row r="516">
          <cell r="A516" t="str">
            <v>L1S2M_R1</v>
          </cell>
        </row>
        <row r="517">
          <cell r="A517" t="str">
            <v>L1S2M_X</v>
          </cell>
        </row>
        <row r="518">
          <cell r="A518" t="str">
            <v>M1S1M_R1</v>
          </cell>
        </row>
        <row r="519">
          <cell r="A519" t="str">
            <v>M1S1M4_R1</v>
          </cell>
        </row>
        <row r="520">
          <cell r="A520" t="str">
            <v>M1S1M4_W</v>
          </cell>
        </row>
        <row r="521">
          <cell r="A521" t="str">
            <v>M1S1M4_X</v>
          </cell>
        </row>
        <row r="522">
          <cell r="A522" t="str">
            <v>M1S1M48_R1</v>
          </cell>
        </row>
        <row r="523">
          <cell r="A523" t="str">
            <v>M1SM_R1</v>
          </cell>
        </row>
        <row r="524">
          <cell r="A524" t="str">
            <v>M1SM4_R1</v>
          </cell>
        </row>
        <row r="525">
          <cell r="A525" t="str">
            <v>M1SM4_W</v>
          </cell>
        </row>
        <row r="526">
          <cell r="A526" t="str">
            <v>N43NN2_R1</v>
          </cell>
        </row>
        <row r="527">
          <cell r="A527" t="str">
            <v>N43S1N2_X</v>
          </cell>
        </row>
        <row r="528">
          <cell r="A528" t="str">
            <v>N43SN2_W</v>
          </cell>
        </row>
        <row r="529">
          <cell r="A529" t="str">
            <v>N43TN2_Y</v>
          </cell>
        </row>
        <row r="530">
          <cell r="A530" t="str">
            <v>N43TN2_Z1</v>
          </cell>
        </row>
        <row r="531">
          <cell r="A531" t="str">
            <v>N47S1N4_W</v>
          </cell>
        </row>
        <row r="532">
          <cell r="A532" t="str">
            <v>N5A49_W</v>
          </cell>
        </row>
        <row r="533">
          <cell r="A533" t="str">
            <v>N5A49_X</v>
          </cell>
        </row>
        <row r="534">
          <cell r="A534" t="str">
            <v>N5A49_Y</v>
          </cell>
        </row>
        <row r="535">
          <cell r="A535" t="str">
            <v>N5NN_R1</v>
          </cell>
        </row>
        <row r="536">
          <cell r="A536" t="str">
            <v>N5NN_W</v>
          </cell>
        </row>
        <row r="537">
          <cell r="A537" t="str">
            <v>N5NN_X</v>
          </cell>
        </row>
        <row r="538">
          <cell r="A538" t="str">
            <v>N5NN_Y</v>
          </cell>
        </row>
        <row r="539">
          <cell r="A539" t="str">
            <v>N5NN_Z1</v>
          </cell>
        </row>
        <row r="540">
          <cell r="A540" t="str">
            <v>N5S1N_W</v>
          </cell>
        </row>
        <row r="541">
          <cell r="A541" t="str">
            <v>N5S1N_X</v>
          </cell>
        </row>
        <row r="542">
          <cell r="A542" t="str">
            <v>N5SN_X</v>
          </cell>
        </row>
        <row r="543">
          <cell r="A543" t="str">
            <v>N5TN_W</v>
          </cell>
        </row>
        <row r="544">
          <cell r="A544" t="str">
            <v>N5TN_X</v>
          </cell>
        </row>
        <row r="545">
          <cell r="A545" t="str">
            <v>P063_13</v>
          </cell>
        </row>
        <row r="546">
          <cell r="A546" t="str">
            <v>P063_13, doublé</v>
          </cell>
        </row>
        <row r="547">
          <cell r="A547" t="str">
            <v>P063_15</v>
          </cell>
        </row>
        <row r="548">
          <cell r="A548" t="str">
            <v>P063_15, doublé</v>
          </cell>
        </row>
        <row r="549">
          <cell r="A549" t="str">
            <v>P063_17</v>
          </cell>
        </row>
        <row r="550">
          <cell r="A550" t="str">
            <v>P063_17, doublé</v>
          </cell>
        </row>
        <row r="551">
          <cell r="A551" t="str">
            <v>P063_19</v>
          </cell>
        </row>
        <row r="552">
          <cell r="A552" t="str">
            <v>P063_19, doublé</v>
          </cell>
        </row>
        <row r="553">
          <cell r="A553" t="str">
            <v>P063_21</v>
          </cell>
        </row>
        <row r="554">
          <cell r="A554" t="str">
            <v>P063_21, doublé</v>
          </cell>
        </row>
        <row r="555">
          <cell r="A555" t="str">
            <v>P1AM_W</v>
          </cell>
        </row>
        <row r="556">
          <cell r="A556" t="str">
            <v>P1AM_X</v>
          </cell>
        </row>
        <row r="557">
          <cell r="A557" t="str">
            <v>P1AM_Y</v>
          </cell>
        </row>
        <row r="558">
          <cell r="A558" t="str">
            <v>P1NM_W</v>
          </cell>
        </row>
        <row r="559">
          <cell r="A559" t="str">
            <v>P1NM_X</v>
          </cell>
        </row>
        <row r="560">
          <cell r="A560" t="str">
            <v>P1NM_Y</v>
          </cell>
        </row>
        <row r="561">
          <cell r="A561" t="str">
            <v>P1S1M_R1</v>
          </cell>
        </row>
        <row r="562">
          <cell r="A562" t="str">
            <v>P1S1M_W</v>
          </cell>
        </row>
        <row r="563">
          <cell r="A563" t="str">
            <v>P1S1M_X</v>
          </cell>
        </row>
        <row r="564">
          <cell r="A564" t="str">
            <v>P1S1M1_W</v>
          </cell>
        </row>
        <row r="565">
          <cell r="A565" t="str">
            <v>P1S1M8_R1</v>
          </cell>
        </row>
        <row r="566">
          <cell r="A566" t="str">
            <v>P1SM_R1</v>
          </cell>
        </row>
        <row r="567">
          <cell r="A567" t="str">
            <v>P1SM_R2</v>
          </cell>
        </row>
        <row r="568">
          <cell r="A568" t="str">
            <v>P1SM_W</v>
          </cell>
        </row>
        <row r="569">
          <cell r="A569" t="str">
            <v>P1SM_X</v>
          </cell>
        </row>
        <row r="570">
          <cell r="A570" t="str">
            <v>P1TM_W</v>
          </cell>
        </row>
        <row r="571">
          <cell r="A571" t="str">
            <v>P1TM_X</v>
          </cell>
        </row>
        <row r="572">
          <cell r="A572" t="str">
            <v>P4S11N400_H25</v>
          </cell>
        </row>
        <row r="573">
          <cell r="A573" t="str">
            <v>P4S11N400_H27</v>
          </cell>
        </row>
        <row r="574">
          <cell r="A574" t="str">
            <v>P4S11N400_H34</v>
          </cell>
        </row>
        <row r="575">
          <cell r="A575" t="str">
            <v>Portique B_R1</v>
          </cell>
        </row>
        <row r="576">
          <cell r="A576" t="str">
            <v>Portique B_W</v>
          </cell>
        </row>
        <row r="577">
          <cell r="A577" t="str">
            <v>Portique B_X</v>
          </cell>
        </row>
        <row r="578">
          <cell r="A578" t="str">
            <v>Portique B1_W</v>
          </cell>
        </row>
        <row r="579">
          <cell r="A579" t="str">
            <v>Portique B2_R1</v>
          </cell>
        </row>
        <row r="580">
          <cell r="A580" t="str">
            <v>Portique B2_W</v>
          </cell>
        </row>
        <row r="581">
          <cell r="A581" t="str">
            <v>Portique B2_X</v>
          </cell>
        </row>
        <row r="582">
          <cell r="A582" t="str">
            <v>S3F10T4D_R1</v>
          </cell>
        </row>
        <row r="583">
          <cell r="A583" t="str">
            <v>S3F10T4D_R2</v>
          </cell>
        </row>
        <row r="584">
          <cell r="A584" t="str">
            <v>S3F10T4D_W</v>
          </cell>
        </row>
        <row r="585">
          <cell r="A585" t="str">
            <v>S3F10T4D_X</v>
          </cell>
        </row>
        <row r="586">
          <cell r="A586" t="str">
            <v>S3F10T4D_Y</v>
          </cell>
        </row>
        <row r="587">
          <cell r="A587" t="str">
            <v>S3F10T4D_Z1</v>
          </cell>
        </row>
        <row r="588">
          <cell r="A588" t="str">
            <v>S3F10T4D_Z2</v>
          </cell>
        </row>
        <row r="589">
          <cell r="A589" t="str">
            <v>S3F16H4D_R1</v>
          </cell>
        </row>
        <row r="590">
          <cell r="A590" t="str">
            <v>S3F16H4D_R2</v>
          </cell>
        </row>
        <row r="591">
          <cell r="A591" t="str">
            <v>S3F16H4D_W</v>
          </cell>
        </row>
        <row r="592">
          <cell r="A592" t="str">
            <v>S3F16H4D_X</v>
          </cell>
        </row>
        <row r="593">
          <cell r="A593" t="str">
            <v>S3F16H4D_Y</v>
          </cell>
        </row>
        <row r="594">
          <cell r="A594" t="str">
            <v>S3F16H4D_Z1</v>
          </cell>
        </row>
        <row r="595">
          <cell r="A595" t="str">
            <v>S3F16H4D_Z2</v>
          </cell>
        </row>
        <row r="596">
          <cell r="A596" t="str">
            <v>S3F16T4D_R1</v>
          </cell>
        </row>
        <row r="597">
          <cell r="A597" t="str">
            <v>S3F16T4D_R2</v>
          </cell>
        </row>
        <row r="598">
          <cell r="A598" t="str">
            <v>S3F16T4D_W</v>
          </cell>
        </row>
        <row r="599">
          <cell r="A599" t="str">
            <v>S3F16T4D_X</v>
          </cell>
        </row>
        <row r="600">
          <cell r="A600" t="str">
            <v>S3F16T4D_Y</v>
          </cell>
        </row>
        <row r="601">
          <cell r="A601" t="str">
            <v>S3F16T4D_Z1</v>
          </cell>
        </row>
        <row r="602">
          <cell r="A602" t="str">
            <v>S3F16T4D_Z2</v>
          </cell>
        </row>
        <row r="603">
          <cell r="A603" t="str">
            <v>S3F25H4D_R1</v>
          </cell>
        </row>
        <row r="604">
          <cell r="A604" t="str">
            <v>S3F25H4D_R2</v>
          </cell>
        </row>
        <row r="605">
          <cell r="A605" t="str">
            <v>S3F25H4D_W</v>
          </cell>
        </row>
        <row r="606">
          <cell r="A606" t="str">
            <v>S3F25H4D_X</v>
          </cell>
        </row>
        <row r="607">
          <cell r="A607" t="str">
            <v>S3F25H4D_Y</v>
          </cell>
        </row>
        <row r="608">
          <cell r="A608" t="str">
            <v>S3F25H4D_Z1</v>
          </cell>
        </row>
        <row r="609">
          <cell r="A609" t="str">
            <v>S3F25H4D_Z2</v>
          </cell>
        </row>
        <row r="610">
          <cell r="A610" t="str">
            <v>S3F25T4D_R1</v>
          </cell>
        </row>
        <row r="611">
          <cell r="A611" t="str">
            <v>S3F25T4D_R2</v>
          </cell>
        </row>
        <row r="612">
          <cell r="A612" t="str">
            <v>S3F25T4D_W</v>
          </cell>
        </row>
        <row r="613">
          <cell r="A613" t="str">
            <v>S3F25T4D_X</v>
          </cell>
        </row>
        <row r="614">
          <cell r="A614" t="str">
            <v>S3F25T4D_Y</v>
          </cell>
        </row>
        <row r="615">
          <cell r="A615" t="str">
            <v>S3F25T4D_Z1</v>
          </cell>
        </row>
        <row r="616">
          <cell r="A616" t="str">
            <v>S3F25T4D_Z2</v>
          </cell>
        </row>
        <row r="617">
          <cell r="A617" t="str">
            <v>S3F40H4D_R1</v>
          </cell>
        </row>
        <row r="618">
          <cell r="A618" t="str">
            <v>S3F40H4D_R2</v>
          </cell>
        </row>
        <row r="619">
          <cell r="A619" t="str">
            <v>S3F40H4D_W</v>
          </cell>
        </row>
        <row r="620">
          <cell r="A620" t="str">
            <v>S3F40H4D_X</v>
          </cell>
        </row>
        <row r="621">
          <cell r="A621" t="str">
            <v>S3F40H4D_Y</v>
          </cell>
        </row>
        <row r="622">
          <cell r="A622" t="str">
            <v>S3F40H4D_Z1</v>
          </cell>
        </row>
        <row r="623">
          <cell r="A623" t="str">
            <v>S3F40H4D_Z2</v>
          </cell>
        </row>
        <row r="624">
          <cell r="A624" t="str">
            <v>S3F40T4D_R1</v>
          </cell>
        </row>
        <row r="625">
          <cell r="A625" t="str">
            <v>S3F40T4D_R2</v>
          </cell>
        </row>
        <row r="626">
          <cell r="A626" t="str">
            <v>S3F40T4D_W</v>
          </cell>
        </row>
        <row r="627">
          <cell r="A627" t="str">
            <v>S3F40T4D_X</v>
          </cell>
        </row>
        <row r="628">
          <cell r="A628" t="str">
            <v>S3F40T4D_Y</v>
          </cell>
        </row>
        <row r="629">
          <cell r="A629" t="str">
            <v>S3F40T4D_Z1</v>
          </cell>
        </row>
        <row r="630">
          <cell r="A630" t="str">
            <v>S3F40T4D_Z2</v>
          </cell>
        </row>
        <row r="631">
          <cell r="A631" t="str">
            <v>S3F40T4P_R1</v>
          </cell>
        </row>
        <row r="632">
          <cell r="A632" t="str">
            <v>S3F40T4P_R2</v>
          </cell>
        </row>
        <row r="633">
          <cell r="A633" t="str">
            <v>S3F40T4P_W</v>
          </cell>
        </row>
        <row r="634">
          <cell r="A634" t="str">
            <v>S3F40T4P_X</v>
          </cell>
        </row>
        <row r="635">
          <cell r="A635" t="str">
            <v>S3F40T4P_Y</v>
          </cell>
        </row>
        <row r="636">
          <cell r="A636" t="str">
            <v>S3F40T4P_Z1</v>
          </cell>
        </row>
        <row r="637">
          <cell r="A637" t="str">
            <v>S3F40T4P_Z2</v>
          </cell>
        </row>
        <row r="638">
          <cell r="A638" t="str">
            <v>S3F52T4D_R1</v>
          </cell>
        </row>
        <row r="639">
          <cell r="A639" t="str">
            <v>S3F52T4D_R2</v>
          </cell>
        </row>
        <row r="640">
          <cell r="A640" t="str">
            <v>S3F52T4D_W</v>
          </cell>
        </row>
        <row r="641">
          <cell r="A641" t="str">
            <v>S3F52T4D_X</v>
          </cell>
        </row>
        <row r="642">
          <cell r="A642" t="str">
            <v>S3F52T4D_Y</v>
          </cell>
        </row>
        <row r="643">
          <cell r="A643" t="str">
            <v>S3F52T4D_Z1</v>
          </cell>
        </row>
        <row r="644">
          <cell r="A644" t="str">
            <v>S3F52T4D_Z2</v>
          </cell>
        </row>
        <row r="645">
          <cell r="A645" t="str">
            <v>S3F67H4P_R1</v>
          </cell>
        </row>
        <row r="646">
          <cell r="A646" t="str">
            <v>S3F67H4P_R2</v>
          </cell>
        </row>
        <row r="647">
          <cell r="A647" t="str">
            <v>S3F67H4P_W</v>
          </cell>
        </row>
        <row r="648">
          <cell r="A648" t="str">
            <v>S3F67H4P_X</v>
          </cell>
        </row>
        <row r="649">
          <cell r="A649" t="str">
            <v>S3F67H4P_Y</v>
          </cell>
        </row>
        <row r="650">
          <cell r="A650" t="str">
            <v>S3F67H4P_Z1</v>
          </cell>
        </row>
        <row r="651">
          <cell r="A651" t="str">
            <v>S3F67H4P_Z2</v>
          </cell>
        </row>
        <row r="652">
          <cell r="A652" t="str">
            <v>T1AM_R1</v>
          </cell>
        </row>
        <row r="653">
          <cell r="A653" t="str">
            <v>T1AM_Z1</v>
          </cell>
        </row>
        <row r="654">
          <cell r="A654" t="str">
            <v>T1LM_X</v>
          </cell>
        </row>
        <row r="655">
          <cell r="A655" t="str">
            <v>T1LM_Y</v>
          </cell>
        </row>
        <row r="656">
          <cell r="A656" t="str">
            <v>T1LM_Z1</v>
          </cell>
        </row>
        <row r="657">
          <cell r="A657" t="str">
            <v>T1SM_X</v>
          </cell>
        </row>
        <row r="658">
          <cell r="A658" t="str">
            <v>T1SM_Z3</v>
          </cell>
        </row>
        <row r="659">
          <cell r="A659" t="str">
            <v>T5A1M_Y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BD-Pylone"/>
      <sheetName val="Messages"/>
      <sheetName val="Général"/>
      <sheetName val="Supports"/>
      <sheetName val="Photos"/>
      <sheetName val="PDG"/>
      <sheetName val="ListePhotos"/>
      <sheetName val="Photomontage"/>
      <sheetName val="Annexe10"/>
      <sheetName val="Métrés"/>
      <sheetName val="Métrés-Pieds"/>
      <sheetName val="Annexe5"/>
      <sheetName val="Annexe3.1_1"/>
      <sheetName val="Annexe3.1_2"/>
      <sheetName val="Annexe3.2_1"/>
      <sheetName val="Annexe3.2_2"/>
      <sheetName val="Annexe6_1"/>
      <sheetName val="Annexe6_2"/>
      <sheetName val="Annexe7_1"/>
      <sheetName val="Annexe7_2"/>
      <sheetName val="Annexe8_1"/>
      <sheetName val="Annexe8_2"/>
      <sheetName val="Feuil1"/>
    </sheetNames>
    <sheetDataSet>
      <sheetData sheetId="0">
        <row r="2">
          <cell r="A2" t="str">
            <v>-</v>
          </cell>
          <cell r="C2" t="str">
            <v>Plaque du support</v>
          </cell>
          <cell r="E2" t="str">
            <v>Tête (Chevalet)</v>
          </cell>
          <cell r="G2" t="str">
            <v>Défense</v>
          </cell>
          <cell r="I2" t="str">
            <v>CA</v>
          </cell>
        </row>
        <row r="3">
          <cell r="A3" t="str">
            <v>Info générale</v>
          </cell>
          <cell r="C3" t="str">
            <v>Accès</v>
          </cell>
          <cell r="E3" t="str">
            <v>Tête (Console)</v>
          </cell>
          <cell r="G3" t="str">
            <v>Gousset central (5 barres)</v>
          </cell>
          <cell r="I3" t="str">
            <v>CB</v>
          </cell>
        </row>
        <row r="4">
          <cell r="A4" t="str">
            <v>Dégradation</v>
          </cell>
          <cell r="C4" t="str">
            <v>Face Elévation</v>
          </cell>
          <cell r="E4" t="str">
            <v>console haute</v>
          </cell>
          <cell r="G4" t="str">
            <v>Gousset de fixation des consoles</v>
          </cell>
          <cell r="I4" t="str">
            <v>CC</v>
          </cell>
        </row>
        <row r="5">
          <cell r="A5" t="str">
            <v>Texte</v>
          </cell>
          <cell r="C5" t="str">
            <v>Face Profil</v>
          </cell>
          <cell r="E5" t="str">
            <v>console médiane</v>
          </cell>
          <cell r="G5" t="str">
            <v>Gousset intermédiaire (2 à 3 barres)</v>
          </cell>
          <cell r="I5" t="str">
            <v>CD</v>
          </cell>
        </row>
        <row r="6">
          <cell r="C6" t="str">
            <v>Elevation 1-2</v>
          </cell>
          <cell r="E6" t="str">
            <v>console basse</v>
          </cell>
          <cell r="G6" t="str">
            <v>Gousset simple</v>
          </cell>
          <cell r="I6" t="str">
            <v>~ tordue</v>
          </cell>
        </row>
        <row r="7">
          <cell r="C7" t="str">
            <v>Elevation 3-4</v>
          </cell>
          <cell r="E7" t="str">
            <v>console droite</v>
          </cell>
          <cell r="G7" t="str">
            <v>Couvre-joints int./ext.</v>
          </cell>
          <cell r="I7" t="str">
            <v>E1</v>
          </cell>
        </row>
        <row r="8">
          <cell r="A8" t="str">
            <v>63 kV</v>
          </cell>
          <cell r="C8" t="str">
            <v>Profil 2-3</v>
          </cell>
          <cell r="E8" t="str">
            <v>console gauche</v>
          </cell>
          <cell r="G8" t="str">
            <v>Membrure</v>
          </cell>
          <cell r="I8" t="str">
            <v>E2</v>
          </cell>
        </row>
        <row r="9">
          <cell r="A9" t="str">
            <v>90 kV</v>
          </cell>
          <cell r="C9" t="str">
            <v>Profil 4-1</v>
          </cell>
          <cell r="E9" t="str">
            <v>Tête (Poutre)</v>
          </cell>
          <cell r="G9" t="str">
            <v>Jambe de force</v>
          </cell>
          <cell r="I9" t="str">
            <v>E3</v>
          </cell>
        </row>
        <row r="10">
          <cell r="A10" t="str">
            <v>150 kV</v>
          </cell>
          <cell r="C10" t="str">
            <v>Vue de 3/4</v>
          </cell>
          <cell r="E10" t="str">
            <v>Tête (Béquille)</v>
          </cell>
          <cell r="G10" t="str">
            <v>Ceinture</v>
          </cell>
          <cell r="I10" t="str">
            <v>E4</v>
          </cell>
        </row>
        <row r="11">
          <cell r="A11" t="str">
            <v>225 kV</v>
          </cell>
          <cell r="C11" t="str">
            <v>Armement</v>
          </cell>
          <cell r="E11" t="str">
            <v>Tête (Fourche)</v>
          </cell>
          <cell r="G11" t="str">
            <v>Treillis</v>
          </cell>
          <cell r="I11" t="str">
            <v>E5</v>
          </cell>
        </row>
        <row r="12">
          <cell r="A12" t="str">
            <v>400 kV</v>
          </cell>
          <cell r="C12" t="str">
            <v>Environnement</v>
          </cell>
          <cell r="E12" t="str">
            <v>Tête (Fût)</v>
          </cell>
          <cell r="G12" t="str">
            <v>Treillis de Cvt</v>
          </cell>
          <cell r="I12" t="str">
            <v>E6</v>
          </cell>
        </row>
        <row r="13">
          <cell r="C13" t="str">
            <v>Vue d'ensemble des pieds</v>
          </cell>
          <cell r="E13" t="str">
            <v>Fût</v>
          </cell>
          <cell r="G13" t="str">
            <v>Plancher</v>
          </cell>
          <cell r="I13" t="str">
            <v>E7</v>
          </cell>
        </row>
        <row r="14">
          <cell r="C14" t="str">
            <v>Pied 1 - Extérieur</v>
          </cell>
          <cell r="E14" t="str">
            <v>Fondation</v>
          </cell>
          <cell r="G14" t="str">
            <v>Pied 1</v>
          </cell>
          <cell r="I14" t="str">
            <v>E8</v>
          </cell>
        </row>
        <row r="15">
          <cell r="C15" t="str">
            <v>Pied 1 - Intérieur</v>
          </cell>
          <cell r="E15" t="str">
            <v>Equipement</v>
          </cell>
          <cell r="G15" t="str">
            <v>Pied 2</v>
          </cell>
          <cell r="I15" t="str">
            <v>S1</v>
          </cell>
        </row>
        <row r="16">
          <cell r="C16" t="str">
            <v>Pied 2 - Extérieur</v>
          </cell>
          <cell r="E16" t="str">
            <v>Câble</v>
          </cell>
          <cell r="G16" t="str">
            <v>Pied 3</v>
          </cell>
          <cell r="I16" t="str">
            <v>S2</v>
          </cell>
        </row>
        <row r="17">
          <cell r="C17" t="str">
            <v>Pied 2 - Intérieur</v>
          </cell>
          <cell r="G17" t="str">
            <v>Pied 4</v>
          </cell>
          <cell r="I17" t="str">
            <v>S3</v>
          </cell>
        </row>
        <row r="18">
          <cell r="C18" t="str">
            <v>Pied 3 - Extérieur</v>
          </cell>
          <cell r="G18" t="str">
            <v>Embase</v>
          </cell>
          <cell r="I18" t="str">
            <v>S4</v>
          </cell>
        </row>
        <row r="19">
          <cell r="C19" t="str">
            <v>Pied 3 - Intérieur</v>
          </cell>
          <cell r="E19" t="str">
            <v>Ancrage</v>
          </cell>
          <cell r="G19" t="str">
            <v>Sur-Massif</v>
          </cell>
          <cell r="I19" t="str">
            <v>Bon état</v>
          </cell>
        </row>
        <row r="20">
          <cell r="C20" t="str">
            <v>Pied 4 - Extérieur</v>
          </cell>
          <cell r="E20" t="str">
            <v>Suspension</v>
          </cell>
          <cell r="G20" t="str">
            <v>MALT</v>
          </cell>
          <cell r="I20" t="str">
            <v>Corrodée</v>
          </cell>
        </row>
        <row r="21">
          <cell r="C21" t="str">
            <v>Pied 4 - Intérieur</v>
          </cell>
          <cell r="E21" t="str">
            <v>Ancrage suspendu</v>
          </cell>
          <cell r="G21" t="str">
            <v>Autres</v>
          </cell>
          <cell r="I21" t="str">
            <v>Sectionnée</v>
          </cell>
        </row>
        <row r="22">
          <cell r="C22" t="str">
            <v>Matériel câble de garde</v>
          </cell>
          <cell r="I22" t="str">
            <v>Déteriorée</v>
          </cell>
        </row>
        <row r="23">
          <cell r="C23" t="str">
            <v>Matériel conducteur</v>
          </cell>
          <cell r="I23" t="str">
            <v>Manquante</v>
          </cell>
        </row>
        <row r="24">
          <cell r="C24" t="str">
            <v>Portée droite</v>
          </cell>
          <cell r="E24" t="str">
            <v>Ancrage</v>
          </cell>
        </row>
        <row r="25">
          <cell r="C25" t="str">
            <v>Portée gauche</v>
          </cell>
          <cell r="E25" t="str">
            <v>Suspension</v>
          </cell>
        </row>
        <row r="26">
          <cell r="C26" t="str">
            <v>Mise à nu</v>
          </cell>
          <cell r="E26" t="str">
            <v>Néant</v>
          </cell>
        </row>
        <row r="27">
          <cell r="C27" t="str">
            <v>Remise en peinture</v>
          </cell>
        </row>
        <row r="28">
          <cell r="C28" t="str">
            <v>Aspect géneral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-Ligne"/>
      <sheetName val="Récap-Pylône"/>
      <sheetName val="Accueil"/>
      <sheetName val="nomenclature"/>
      <sheetName val="nb de barre"/>
    </sheetNames>
    <sheetDataSet>
      <sheetData sheetId="0"/>
      <sheetData sheetId="1"/>
      <sheetData sheetId="2"/>
      <sheetData sheetId="3">
        <row r="20">
          <cell r="G20" t="str">
            <v>Suspension</v>
          </cell>
          <cell r="L20" t="str">
            <v>Acier Galvanisé</v>
          </cell>
        </row>
        <row r="21">
          <cell r="G21" t="str">
            <v>Ancrage</v>
          </cell>
          <cell r="L21" t="str">
            <v>Acier Noir</v>
          </cell>
        </row>
        <row r="22">
          <cell r="G22" t="str">
            <v>Arrêt</v>
          </cell>
        </row>
        <row r="23">
          <cell r="G23" t="str">
            <v>Piquage</v>
          </cell>
        </row>
        <row r="25">
          <cell r="L25" t="str">
            <v>RTE-C : Bon</v>
          </cell>
        </row>
        <row r="26">
          <cell r="L26" t="str">
            <v>RTE B : Moyen</v>
          </cell>
        </row>
        <row r="27">
          <cell r="L27" t="str">
            <v>RTE A : Mauvais</v>
          </cell>
        </row>
        <row r="31">
          <cell r="L31" t="str">
            <v>Oui</v>
          </cell>
        </row>
        <row r="32">
          <cell r="L32" t="str">
            <v>Non</v>
          </cell>
        </row>
        <row r="35">
          <cell r="L35" t="str">
            <v>Fût</v>
          </cell>
        </row>
        <row r="36">
          <cell r="L36" t="str">
            <v>Fenêtre</v>
          </cell>
        </row>
      </sheetData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10"/>
      <sheetName val="Messages"/>
      <sheetName val="F.V."/>
      <sheetName val="Photos"/>
      <sheetName val="Liste Pyl."/>
      <sheetName val="Matériel (2)"/>
      <sheetName val="Matériel"/>
      <sheetName val="F.Etat des lieux-Embases"/>
      <sheetName val="F.Mesures-Embases"/>
      <sheetName val="F.Récap pylône"/>
      <sheetName val="BDListes"/>
    </sheetNames>
    <sheetDataSet>
      <sheetData sheetId="0">
        <row r="32">
          <cell r="ED32" t="e">
            <v>#VALUE!</v>
          </cell>
          <cell r="EL32" t="e">
            <v>#VALUE!</v>
          </cell>
          <cell r="ET32" t="e">
            <v>#VALUE!</v>
          </cell>
          <cell r="FB32" t="e">
            <v>#VALUE!</v>
          </cell>
          <cell r="FJ32" t="e">
            <v>#VALUE!</v>
          </cell>
          <cell r="FR32" t="e">
            <v>#VALUE!</v>
          </cell>
          <cell r="FZ32" t="e">
            <v>#VALUE!</v>
          </cell>
          <cell r="GH32" t="e">
            <v>#VALUE!</v>
          </cell>
          <cell r="GP32" t="e">
            <v>#VALUE!</v>
          </cell>
          <cell r="GX32" t="e">
            <v>#VALUE!</v>
          </cell>
          <cell r="HF32" t="e">
            <v>#VALUE!</v>
          </cell>
          <cell r="HN32" t="e">
            <v>#VALUE!</v>
          </cell>
          <cell r="HV32" t="e">
            <v>#VALUE!</v>
          </cell>
          <cell r="ID32" t="e">
            <v>#VALUE!</v>
          </cell>
          <cell r="IL32" t="e">
            <v>#VALUE!</v>
          </cell>
          <cell r="IT32" t="e">
            <v>#VALUE!</v>
          </cell>
        </row>
        <row r="33">
          <cell r="EC33" t="str">
            <v>Console</v>
          </cell>
          <cell r="EL33" t="e">
            <v>#VALUE!</v>
          </cell>
          <cell r="ET33" t="e">
            <v>#VALUE!</v>
          </cell>
          <cell r="FB33" t="e">
            <v>#VALUE!</v>
          </cell>
          <cell r="FJ33" t="e">
            <v>#VALUE!</v>
          </cell>
          <cell r="FR33" t="e">
            <v>#VALUE!</v>
          </cell>
        </row>
        <row r="34">
          <cell r="EC34" t="str">
            <v>Chevalet</v>
          </cell>
          <cell r="EL34" t="e">
            <v>#VALUE!</v>
          </cell>
          <cell r="ET34" t="e">
            <v>#VALUE!</v>
          </cell>
          <cell r="FB34" t="e">
            <v>#VALUE!</v>
          </cell>
          <cell r="FJ34" t="e">
            <v>#VALUE!</v>
          </cell>
          <cell r="FR34" t="e">
            <v>#VALUE!</v>
          </cell>
        </row>
        <row r="35">
          <cell r="EL35" t="e">
            <v>#VALUE!</v>
          </cell>
          <cell r="ET35" t="e">
            <v>#VALUE!</v>
          </cell>
          <cell r="FB35" t="e">
            <v>#VALUE!</v>
          </cell>
          <cell r="FJ35" t="e">
            <v>#VALUE!</v>
          </cell>
          <cell r="FR35" t="e">
            <v>#VALUE!</v>
          </cell>
        </row>
        <row r="36">
          <cell r="EL36" t="e">
            <v>#VALUE!</v>
          </cell>
          <cell r="ET36" t="e">
            <v>#VALUE!</v>
          </cell>
          <cell r="FB36" t="e">
            <v>#VALUE!</v>
          </cell>
          <cell r="FJ36" t="e">
            <v>#VALUE!</v>
          </cell>
          <cell r="FR36" t="e">
            <v>#VALUE!</v>
          </cell>
        </row>
        <row r="37">
          <cell r="EL37" t="e">
            <v>#VALUE!</v>
          </cell>
          <cell r="ET37" t="e">
            <v>#VALUE!</v>
          </cell>
          <cell r="FB37" t="e">
            <v>#VALUE!</v>
          </cell>
          <cell r="FJ37" t="e">
            <v>#VALUE!</v>
          </cell>
          <cell r="FR37" t="e">
            <v>#VALUE!</v>
          </cell>
        </row>
        <row r="38">
          <cell r="EL38" t="e">
            <v>#VALUE!</v>
          </cell>
          <cell r="ET38" t="e">
            <v>#VALUE!</v>
          </cell>
          <cell r="FB38" t="e">
            <v>#VALUE!</v>
          </cell>
          <cell r="FJ38" t="e">
            <v>#VALUE!</v>
          </cell>
          <cell r="FR38" t="e">
            <v>#VALUE!</v>
          </cell>
        </row>
        <row r="39">
          <cell r="EL39" t="e">
            <v>#VALUE!</v>
          </cell>
          <cell r="ET39" t="e">
            <v>#VALUE!</v>
          </cell>
          <cell r="FB39" t="e">
            <v>#VALUE!</v>
          </cell>
          <cell r="FJ39" t="e">
            <v>#VALUE!</v>
          </cell>
          <cell r="FR39" t="e">
            <v>#VALUE!</v>
          </cell>
        </row>
        <row r="40">
          <cell r="EL40" t="e">
            <v>#VALUE!</v>
          </cell>
          <cell r="ET40" t="e">
            <v>#VALUE!</v>
          </cell>
          <cell r="FB40" t="e">
            <v>#VALUE!</v>
          </cell>
          <cell r="FJ40" t="e">
            <v>#VALUE!</v>
          </cell>
          <cell r="FR40" t="e">
            <v>#VALUE!</v>
          </cell>
        </row>
        <row r="41">
          <cell r="EL41" t="e">
            <v>#VALUE!</v>
          </cell>
          <cell r="ET41" t="e">
            <v>#VALUE!</v>
          </cell>
          <cell r="FB41" t="e">
            <v>#VALUE!</v>
          </cell>
          <cell r="FJ41" t="e">
            <v>#VALUE!</v>
          </cell>
          <cell r="FR41" t="e">
            <v>#VALUE!</v>
          </cell>
        </row>
        <row r="42">
          <cell r="EL42" t="e">
            <v>#VALUE!</v>
          </cell>
          <cell r="ET42" t="e">
            <v>#VALUE!</v>
          </cell>
          <cell r="FB42" t="e">
            <v>#VALUE!</v>
          </cell>
          <cell r="FJ42" t="e">
            <v>#VALUE!</v>
          </cell>
          <cell r="FR42" t="e">
            <v>#VALUE!</v>
          </cell>
        </row>
        <row r="43">
          <cell r="EL43" t="e">
            <v>#VALUE!</v>
          </cell>
          <cell r="ET43" t="e">
            <v>#VALUE!</v>
          </cell>
          <cell r="FB43" t="e">
            <v>#VALUE!</v>
          </cell>
          <cell r="FJ43" t="e">
            <v>#VALUE!</v>
          </cell>
          <cell r="FR43" t="e">
            <v>#VALUE!</v>
          </cell>
        </row>
        <row r="44">
          <cell r="EL44" t="e">
            <v>#VALUE!</v>
          </cell>
          <cell r="ET44" t="e">
            <v>#VALUE!</v>
          </cell>
          <cell r="FB44" t="e">
            <v>#VALUE!</v>
          </cell>
          <cell r="FJ44" t="e">
            <v>#VALUE!</v>
          </cell>
          <cell r="FR44" t="e">
            <v>#VALUE!</v>
          </cell>
        </row>
        <row r="45">
          <cell r="EL45" t="e">
            <v>#VALUE!</v>
          </cell>
          <cell r="ET45" t="e">
            <v>#VALUE!</v>
          </cell>
          <cell r="FB45" t="e">
            <v>#VALUE!</v>
          </cell>
          <cell r="FJ45" t="e">
            <v>#VALUE!</v>
          </cell>
          <cell r="FR45" t="e">
            <v>#VALUE!</v>
          </cell>
        </row>
        <row r="46">
          <cell r="EL46" t="e">
            <v>#VALUE!</v>
          </cell>
          <cell r="ET46" t="e">
            <v>#VALUE!</v>
          </cell>
          <cell r="FB46" t="e">
            <v>#VALUE!</v>
          </cell>
          <cell r="FJ46" t="e">
            <v>#VALUE!</v>
          </cell>
          <cell r="FR46" t="e">
            <v>#VALUE!</v>
          </cell>
        </row>
        <row r="47">
          <cell r="EL47" t="e">
            <v>#VALUE!</v>
          </cell>
          <cell r="ET47" t="e">
            <v>#VALUE!</v>
          </cell>
          <cell r="FB47" t="e">
            <v>#VALUE!</v>
          </cell>
          <cell r="FJ47" t="e">
            <v>#VALUE!</v>
          </cell>
          <cell r="FR47" t="e">
            <v>#VALUE!</v>
          </cell>
        </row>
        <row r="48">
          <cell r="EL48" t="e">
            <v>#VALUE!</v>
          </cell>
          <cell r="ET48" t="e">
            <v>#VALUE!</v>
          </cell>
          <cell r="FB48" t="e">
            <v>#VALUE!</v>
          </cell>
          <cell r="FJ48" t="e">
            <v>#VALUE!</v>
          </cell>
          <cell r="FR48" t="e">
            <v>#VALUE!</v>
          </cell>
        </row>
        <row r="49">
          <cell r="EL49" t="e">
            <v>#VALUE!</v>
          </cell>
          <cell r="ET49" t="e">
            <v>#VALUE!</v>
          </cell>
          <cell r="FB49" t="e">
            <v>#VALUE!</v>
          </cell>
          <cell r="FJ49" t="e">
            <v>#VALUE!</v>
          </cell>
          <cell r="FR49" t="e">
            <v>#VALUE!</v>
          </cell>
        </row>
        <row r="50">
          <cell r="EL50" t="e">
            <v>#VALUE!</v>
          </cell>
          <cell r="ET50" t="e">
            <v>#VALUE!</v>
          </cell>
          <cell r="FB50" t="e">
            <v>#VALUE!</v>
          </cell>
          <cell r="FJ50" t="e">
            <v>#VALUE!</v>
          </cell>
          <cell r="FR50" t="e">
            <v>#VALUE!</v>
          </cell>
        </row>
        <row r="51">
          <cell r="EL51" t="e">
            <v>#VALUE!</v>
          </cell>
          <cell r="ET51" t="e">
            <v>#VALUE!</v>
          </cell>
          <cell r="FB51" t="e">
            <v>#VALUE!</v>
          </cell>
          <cell r="FJ51" t="e">
            <v>#VALUE!</v>
          </cell>
          <cell r="FR51" t="e">
            <v>#VALUE!</v>
          </cell>
        </row>
        <row r="52">
          <cell r="EL52" t="e">
            <v>#VALUE!</v>
          </cell>
          <cell r="ET52" t="e">
            <v>#VALUE!</v>
          </cell>
          <cell r="FB52" t="e">
            <v>#VALUE!</v>
          </cell>
          <cell r="FJ52" t="e">
            <v>#VALUE!</v>
          </cell>
          <cell r="FR52" t="e">
            <v>#VALUE!</v>
          </cell>
        </row>
        <row r="53">
          <cell r="EL53" t="e">
            <v>#VALUE!</v>
          </cell>
          <cell r="ET53" t="e">
            <v>#VALUE!</v>
          </cell>
          <cell r="FB53" t="e">
            <v>#VALUE!</v>
          </cell>
          <cell r="FJ53" t="e">
            <v>#VALUE!</v>
          </cell>
          <cell r="FR53" t="str">
            <v>Gousset central (5 barres)</v>
          </cell>
        </row>
        <row r="54">
          <cell r="EL54" t="e">
            <v>#VALUE!</v>
          </cell>
          <cell r="ET54" t="e">
            <v>#VALUE!</v>
          </cell>
          <cell r="FB54" t="e">
            <v>#VALUE!</v>
          </cell>
          <cell r="FJ54" t="e">
            <v>#VALUE!</v>
          </cell>
          <cell r="FR54" t="e">
            <v>#VALUE!</v>
          </cell>
        </row>
        <row r="55">
          <cell r="EL55" t="e">
            <v>#VALUE!</v>
          </cell>
          <cell r="ET55" t="e">
            <v>#VALUE!</v>
          </cell>
          <cell r="FB55" t="e">
            <v>#VALUE!</v>
          </cell>
          <cell r="FJ55" t="e">
            <v>#VALUE!</v>
          </cell>
          <cell r="FR55" t="e">
            <v>#VALUE!</v>
          </cell>
        </row>
        <row r="56">
          <cell r="EL56" t="e">
            <v>#VALUE!</v>
          </cell>
          <cell r="ET56" t="e">
            <v>#VALUE!</v>
          </cell>
          <cell r="FB56" t="e">
            <v>#VALUE!</v>
          </cell>
          <cell r="FJ56" t="e">
            <v>#VALUE!</v>
          </cell>
          <cell r="FR56" t="e">
            <v>#VALUE!</v>
          </cell>
        </row>
        <row r="57">
          <cell r="EL57" t="e">
            <v>#VALUE!</v>
          </cell>
          <cell r="ET57" t="e">
            <v>#VALUE!</v>
          </cell>
          <cell r="FB57" t="e">
            <v>#VALUE!</v>
          </cell>
          <cell r="FJ57" t="e">
            <v>#VALUE!</v>
          </cell>
          <cell r="FR57" t="e">
            <v>#VALUE!</v>
          </cell>
        </row>
        <row r="58">
          <cell r="EL58" t="e">
            <v>#VALUE!</v>
          </cell>
          <cell r="ET58" t="e">
            <v>#VALUE!</v>
          </cell>
          <cell r="FB58" t="e">
            <v>#VALUE!</v>
          </cell>
          <cell r="FJ58" t="e">
            <v>#VALUE!</v>
          </cell>
          <cell r="FR58" t="e">
            <v>#VALUE!</v>
          </cell>
        </row>
        <row r="59">
          <cell r="EL59" t="e">
            <v>#VALUE!</v>
          </cell>
          <cell r="ET59" t="e">
            <v>#VALUE!</v>
          </cell>
          <cell r="FB59" t="e">
            <v>#VALUE!</v>
          </cell>
          <cell r="FJ59" t="e">
            <v>#VALUE!</v>
          </cell>
          <cell r="FR59" t="e">
            <v>#VALUE!</v>
          </cell>
        </row>
        <row r="60">
          <cell r="EL60" t="e">
            <v>#VALUE!</v>
          </cell>
          <cell r="ET60" t="e">
            <v>#VALUE!</v>
          </cell>
          <cell r="FB60" t="e">
            <v>#VALUE!</v>
          </cell>
          <cell r="FJ60" t="e">
            <v>#VALUE!</v>
          </cell>
          <cell r="FR60" t="e">
            <v>#VALUE!</v>
          </cell>
        </row>
        <row r="61">
          <cell r="EL61" t="e">
            <v>#VALUE!</v>
          </cell>
          <cell r="ET61" t="e">
            <v>#VALUE!</v>
          </cell>
          <cell r="FB61" t="e">
            <v>#VALUE!</v>
          </cell>
          <cell r="FJ61" t="e">
            <v>#VALUE!</v>
          </cell>
          <cell r="FR61" t="e">
            <v>#VALUE!</v>
          </cell>
        </row>
        <row r="62">
          <cell r="EL62" t="e">
            <v>#VALUE!</v>
          </cell>
          <cell r="ET62" t="e">
            <v>#VALUE!</v>
          </cell>
          <cell r="FB62" t="e">
            <v>#VALUE!</v>
          </cell>
          <cell r="FJ62" t="e">
            <v>#VALUE!</v>
          </cell>
          <cell r="FR62" t="str">
            <v>Pied</v>
          </cell>
        </row>
        <row r="63">
          <cell r="EL63" t="e">
            <v>#VALUE!</v>
          </cell>
          <cell r="ET63" t="e">
            <v>#VALUE!</v>
          </cell>
          <cell r="FB63" t="e">
            <v>#VALUE!</v>
          </cell>
          <cell r="FJ63" t="e">
            <v>#VALUE!</v>
          </cell>
          <cell r="FR63" t="e">
            <v>#VALUE!</v>
          </cell>
        </row>
        <row r="64">
          <cell r="EL64" t="e">
            <v>#VALUE!</v>
          </cell>
          <cell r="ET64" t="e">
            <v>#VALUE!</v>
          </cell>
          <cell r="FB64" t="e">
            <v>#VALUE!</v>
          </cell>
          <cell r="FJ64" t="e">
            <v>#VALUE!</v>
          </cell>
          <cell r="FR64" t="e">
            <v>#VALUE!</v>
          </cell>
        </row>
        <row r="65">
          <cell r="EL65" t="e">
            <v>#VALUE!</v>
          </cell>
          <cell r="ET65" t="e">
            <v>#VALUE!</v>
          </cell>
          <cell r="FB65" t="e">
            <v>#VALUE!</v>
          </cell>
          <cell r="FJ65" t="e">
            <v>#VALUE!</v>
          </cell>
          <cell r="FR65" t="e">
            <v>#VALUE!</v>
          </cell>
        </row>
        <row r="66">
          <cell r="EL66" t="e">
            <v>#VALUE!</v>
          </cell>
          <cell r="ET66" t="e">
            <v>#VALUE!</v>
          </cell>
          <cell r="FB66" t="e">
            <v>#VALUE!</v>
          </cell>
          <cell r="FJ66" t="e">
            <v>#VALUE!</v>
          </cell>
          <cell r="FR66" t="e">
            <v>#VALUE!</v>
          </cell>
        </row>
        <row r="67">
          <cell r="EL67" t="e">
            <v>#VALUE!</v>
          </cell>
          <cell r="ET67" t="e">
            <v>#VALUE!</v>
          </cell>
          <cell r="FB67" t="e">
            <v>#VALUE!</v>
          </cell>
          <cell r="FJ67" t="e">
            <v>#VALUE!</v>
          </cell>
          <cell r="FR67" t="e">
            <v>#VALUE!</v>
          </cell>
        </row>
        <row r="68">
          <cell r="EL68" t="e">
            <v>#VALUE!</v>
          </cell>
          <cell r="ET68" t="e">
            <v>#VALUE!</v>
          </cell>
          <cell r="FB68" t="e">
            <v>#VALUE!</v>
          </cell>
          <cell r="FJ68" t="e">
            <v>#VALUE!</v>
          </cell>
          <cell r="FR68" t="e">
            <v>#VALUE!</v>
          </cell>
        </row>
        <row r="69">
          <cell r="EL69" t="e">
            <v>#VALUE!</v>
          </cell>
          <cell r="ET69" t="e">
            <v>#VALUE!</v>
          </cell>
          <cell r="FB69" t="e">
            <v>#VALUE!</v>
          </cell>
          <cell r="FJ69" t="e">
            <v>#VALUE!</v>
          </cell>
          <cell r="FR69" t="e">
            <v>#VALUE!</v>
          </cell>
        </row>
        <row r="70">
          <cell r="EL70" t="e">
            <v>#VALUE!</v>
          </cell>
          <cell r="ET70" t="e">
            <v>#VALUE!</v>
          </cell>
          <cell r="FB70" t="e">
            <v>#VALUE!</v>
          </cell>
          <cell r="FJ70" t="e">
            <v>#VALUE!</v>
          </cell>
          <cell r="FR70" t="e">
            <v>#VALUE!</v>
          </cell>
        </row>
        <row r="71">
          <cell r="EL71" t="e">
            <v>#VALUE!</v>
          </cell>
          <cell r="ET71" t="e">
            <v>#VALUE!</v>
          </cell>
          <cell r="FB71" t="e">
            <v>#VALUE!</v>
          </cell>
          <cell r="FJ71" t="e">
            <v>#VALUE!</v>
          </cell>
          <cell r="FR71" t="e">
            <v>#VALUE!</v>
          </cell>
        </row>
        <row r="72">
          <cell r="EL72" t="e">
            <v>#VALUE!</v>
          </cell>
          <cell r="ET72" t="e">
            <v>#VALUE!</v>
          </cell>
          <cell r="FB72" t="e">
            <v>#VALUE!</v>
          </cell>
          <cell r="FJ72" t="e">
            <v>#VALUE!</v>
          </cell>
          <cell r="FR72" t="e">
            <v>#VALUE!</v>
          </cell>
        </row>
        <row r="73">
          <cell r="EL73" t="e">
            <v>#VALUE!</v>
          </cell>
          <cell r="ET73" t="e">
            <v>#VALUE!</v>
          </cell>
          <cell r="FB73" t="e">
            <v>#VALUE!</v>
          </cell>
          <cell r="FJ73" t="e">
            <v>#VALUE!</v>
          </cell>
          <cell r="FR73" t="e">
            <v>#VALUE!</v>
          </cell>
        </row>
        <row r="74">
          <cell r="EL74" t="e">
            <v>#VALUE!</v>
          </cell>
          <cell r="ET74" t="e">
            <v>#VALUE!</v>
          </cell>
          <cell r="FB74" t="e">
            <v>#VALUE!</v>
          </cell>
          <cell r="FJ74" t="e">
            <v>#VALUE!</v>
          </cell>
          <cell r="FR74" t="e">
            <v>#VALUE!</v>
          </cell>
        </row>
        <row r="75">
          <cell r="EL75" t="e">
            <v>#VALUE!</v>
          </cell>
          <cell r="ET75" t="e">
            <v>#VALUE!</v>
          </cell>
          <cell r="FB75" t="e">
            <v>#VALUE!</v>
          </cell>
          <cell r="FJ75" t="e">
            <v>#VALUE!</v>
          </cell>
          <cell r="FR75" t="e">
            <v>#VALUE!</v>
          </cell>
        </row>
        <row r="76">
          <cell r="EL76" t="e">
            <v>#VALUE!</v>
          </cell>
          <cell r="ET76" t="e">
            <v>#VALUE!</v>
          </cell>
          <cell r="FB76" t="e">
            <v>#VALUE!</v>
          </cell>
          <cell r="FJ76" t="e">
            <v>#VALUE!</v>
          </cell>
          <cell r="FR76" t="e">
            <v>#VALUE!</v>
          </cell>
        </row>
        <row r="77">
          <cell r="EL77" t="e">
            <v>#VALUE!</v>
          </cell>
          <cell r="ET77" t="e">
            <v>#VALUE!</v>
          </cell>
          <cell r="FB77" t="e">
            <v>#VALUE!</v>
          </cell>
          <cell r="FJ77" t="e">
            <v>#VALUE!</v>
          </cell>
          <cell r="FR77" t="e">
            <v>#VALUE!</v>
          </cell>
        </row>
        <row r="78">
          <cell r="EC78" t="str">
            <v>Chevalet</v>
          </cell>
          <cell r="EL78" t="e">
            <v>#VALUE!</v>
          </cell>
          <cell r="ET78" t="e">
            <v>#VALUE!</v>
          </cell>
          <cell r="FB78" t="e">
            <v>#VALUE!</v>
          </cell>
          <cell r="FJ78" t="e">
            <v>#VALUE!</v>
          </cell>
          <cell r="FR78" t="e">
            <v>#VALUE!</v>
          </cell>
        </row>
        <row r="79">
          <cell r="EL79" t="e">
            <v>#VALUE!</v>
          </cell>
          <cell r="ET79" t="e">
            <v>#VALUE!</v>
          </cell>
          <cell r="FB79" t="e">
            <v>#VALUE!</v>
          </cell>
          <cell r="FJ79" t="e">
            <v>#VALUE!</v>
          </cell>
          <cell r="FR79" t="e">
            <v>#VALUE!</v>
          </cell>
        </row>
        <row r="80">
          <cell r="EL80" t="e">
            <v>#VALUE!</v>
          </cell>
          <cell r="ET80" t="e">
            <v>#VALUE!</v>
          </cell>
          <cell r="FB80" t="e">
            <v>#VALUE!</v>
          </cell>
          <cell r="FJ80" t="e">
            <v>#VALUE!</v>
          </cell>
          <cell r="FR80" t="e">
            <v>#VALUE!</v>
          </cell>
        </row>
        <row r="81">
          <cell r="EL81" t="e">
            <v>#VALUE!</v>
          </cell>
          <cell r="ET81" t="e">
            <v>#VALUE!</v>
          </cell>
          <cell r="FB81" t="e">
            <v>#VALUE!</v>
          </cell>
          <cell r="FJ81" t="e">
            <v>#VALUE!</v>
          </cell>
          <cell r="FR81" t="e">
            <v>#VALUE!</v>
          </cell>
        </row>
        <row r="82">
          <cell r="EL82" t="e">
            <v>#VALUE!</v>
          </cell>
          <cell r="ET82" t="e">
            <v>#VALUE!</v>
          </cell>
          <cell r="FB82" t="e">
            <v>#VALUE!</v>
          </cell>
          <cell r="FJ82" t="e">
            <v>#VALUE!</v>
          </cell>
          <cell r="FR82" t="e">
            <v>#VALUE!</v>
          </cell>
        </row>
        <row r="83">
          <cell r="EL83" t="e">
            <v>#VALUE!</v>
          </cell>
          <cell r="ET83" t="e">
            <v>#VALUE!</v>
          </cell>
          <cell r="FB83" t="e">
            <v>#VALUE!</v>
          </cell>
          <cell r="FJ83" t="e">
            <v>#VALUE!</v>
          </cell>
          <cell r="FR83" t="e">
            <v>#VALUE!</v>
          </cell>
        </row>
        <row r="84">
          <cell r="EL84" t="e">
            <v>#VALUE!</v>
          </cell>
          <cell r="ET84" t="e">
            <v>#VALUE!</v>
          </cell>
          <cell r="FB84" t="e">
            <v>#VALUE!</v>
          </cell>
          <cell r="FJ84" t="e">
            <v>#VALUE!</v>
          </cell>
          <cell r="FR84" t="e">
            <v>#VALUE!</v>
          </cell>
        </row>
        <row r="85">
          <cell r="EL85" t="e">
            <v>#VALUE!</v>
          </cell>
          <cell r="ET85" t="e">
            <v>#VALUE!</v>
          </cell>
          <cell r="FB85" t="e">
            <v>#VALUE!</v>
          </cell>
          <cell r="FJ85" t="e">
            <v>#VALUE!</v>
          </cell>
          <cell r="FR85" t="e">
            <v>#VALUE!</v>
          </cell>
        </row>
        <row r="86">
          <cell r="EL86" t="e">
            <v>#VALUE!</v>
          </cell>
          <cell r="ET86" t="e">
            <v>#VALUE!</v>
          </cell>
          <cell r="FB86" t="e">
            <v>#VALUE!</v>
          </cell>
          <cell r="FJ86" t="e">
            <v>#VALUE!</v>
          </cell>
          <cell r="FR86" t="e">
            <v>#VALUE!</v>
          </cell>
        </row>
        <row r="87">
          <cell r="EL87" t="e">
            <v>#VALUE!</v>
          </cell>
          <cell r="ET87" t="e">
            <v>#VALUE!</v>
          </cell>
          <cell r="FB87" t="e">
            <v>#VALUE!</v>
          </cell>
          <cell r="FJ87" t="e">
            <v>#VALUE!</v>
          </cell>
          <cell r="FR87" t="e">
            <v>#VALUE!</v>
          </cell>
        </row>
        <row r="88">
          <cell r="EL88" t="e">
            <v>#VALUE!</v>
          </cell>
          <cell r="ET88" t="e">
            <v>#VALUE!</v>
          </cell>
          <cell r="FB88" t="e">
            <v>#VALUE!</v>
          </cell>
          <cell r="FJ88" t="e">
            <v>#VALUE!</v>
          </cell>
          <cell r="FR88" t="e">
            <v>#VALUE!</v>
          </cell>
        </row>
        <row r="89">
          <cell r="EL89" t="e">
            <v>#VALUE!</v>
          </cell>
          <cell r="ET89" t="e">
            <v>#VALUE!</v>
          </cell>
          <cell r="FB89" t="e">
            <v>#VALUE!</v>
          </cell>
          <cell r="FJ89" t="e">
            <v>#VALUE!</v>
          </cell>
          <cell r="FR89" t="e">
            <v>#VALUE!</v>
          </cell>
        </row>
        <row r="90">
          <cell r="EL90" t="e">
            <v>#VALUE!</v>
          </cell>
          <cell r="ET90" t="e">
            <v>#VALUE!</v>
          </cell>
          <cell r="FB90" t="e">
            <v>#VALUE!</v>
          </cell>
          <cell r="FJ90" t="e">
            <v>#VALUE!</v>
          </cell>
          <cell r="FR90" t="e">
            <v>#VALUE!</v>
          </cell>
        </row>
        <row r="91">
          <cell r="EL91" t="e">
            <v>#VALUE!</v>
          </cell>
          <cell r="ET91" t="e">
            <v>#VALUE!</v>
          </cell>
          <cell r="FB91" t="e">
            <v>#VALUE!</v>
          </cell>
          <cell r="FJ91" t="e">
            <v>#VALUE!</v>
          </cell>
          <cell r="FR91" t="e">
            <v>#VALUE!</v>
          </cell>
        </row>
        <row r="92">
          <cell r="EL92" t="e">
            <v>#VALUE!</v>
          </cell>
          <cell r="ET92" t="e">
            <v>#VALUE!</v>
          </cell>
          <cell r="FB92" t="e">
            <v>#VALUE!</v>
          </cell>
          <cell r="FJ92" t="e">
            <v>#VALUE!</v>
          </cell>
          <cell r="FR92" t="e">
            <v>#VALUE!</v>
          </cell>
        </row>
        <row r="93">
          <cell r="EL93" t="e">
            <v>#VALUE!</v>
          </cell>
          <cell r="ET93" t="e">
            <v>#VALUE!</v>
          </cell>
          <cell r="FB93" t="e">
            <v>#VALUE!</v>
          </cell>
          <cell r="FJ93" t="e">
            <v>#VALUE!</v>
          </cell>
          <cell r="FR93" t="e">
            <v>#VALUE!</v>
          </cell>
        </row>
        <row r="94">
          <cell r="EL94" t="e">
            <v>#VALUE!</v>
          </cell>
          <cell r="ET94" t="e">
            <v>#VALUE!</v>
          </cell>
          <cell r="FB94" t="e">
            <v>#VALUE!</v>
          </cell>
          <cell r="FJ94" t="e">
            <v>#VALUE!</v>
          </cell>
          <cell r="FR94" t="e">
            <v>#VALUE!</v>
          </cell>
        </row>
        <row r="95">
          <cell r="EL95" t="e">
            <v>#VALUE!</v>
          </cell>
          <cell r="ET95" t="e">
            <v>#VALUE!</v>
          </cell>
          <cell r="FB95" t="e">
            <v>#VALUE!</v>
          </cell>
          <cell r="FJ95" t="e">
            <v>#VALUE!</v>
          </cell>
          <cell r="FR95" t="e">
            <v>#VALUE!</v>
          </cell>
        </row>
        <row r="96">
          <cell r="EL96" t="e">
            <v>#VALUE!</v>
          </cell>
          <cell r="ET96" t="e">
            <v>#VALUE!</v>
          </cell>
          <cell r="FB96" t="e">
            <v>#VALUE!</v>
          </cell>
          <cell r="FJ96" t="e">
            <v>#VALUE!</v>
          </cell>
          <cell r="FR96" t="e">
            <v>#VALUE!</v>
          </cell>
        </row>
        <row r="97">
          <cell r="EL97" t="e">
            <v>#VALUE!</v>
          </cell>
          <cell r="ET97" t="e">
            <v>#VALUE!</v>
          </cell>
          <cell r="FB97" t="e">
            <v>#VALUE!</v>
          </cell>
          <cell r="FJ97" t="e">
            <v>#VALUE!</v>
          </cell>
          <cell r="FR97" t="e">
            <v>#VALUE!</v>
          </cell>
        </row>
        <row r="98">
          <cell r="EL98" t="e">
            <v>#VALUE!</v>
          </cell>
          <cell r="ET98" t="e">
            <v>#VALUE!</v>
          </cell>
          <cell r="FB98" t="e">
            <v>#VALUE!</v>
          </cell>
          <cell r="FJ98" t="e">
            <v>#VALUE!</v>
          </cell>
          <cell r="FR98" t="e">
            <v>#VALUE!</v>
          </cell>
        </row>
        <row r="99">
          <cell r="EL99" t="e">
            <v>#VALUE!</v>
          </cell>
          <cell r="ET99" t="e">
            <v>#VALUE!</v>
          </cell>
          <cell r="FB99" t="e">
            <v>#VALUE!</v>
          </cell>
          <cell r="FJ99" t="e">
            <v>#VALUE!</v>
          </cell>
          <cell r="FR99" t="e">
            <v>#VALUE!</v>
          </cell>
        </row>
        <row r="100">
          <cell r="EL100" t="e">
            <v>#VALUE!</v>
          </cell>
          <cell r="ET100" t="e">
            <v>#VALUE!</v>
          </cell>
          <cell r="FB100" t="e">
            <v>#VALUE!</v>
          </cell>
          <cell r="FJ100" t="e">
            <v>#VALUE!</v>
          </cell>
          <cell r="FR100" t="e">
            <v>#VALUE!</v>
          </cell>
        </row>
        <row r="101">
          <cell r="EL101" t="e">
            <v>#VALUE!</v>
          </cell>
          <cell r="ET101" t="e">
            <v>#VALUE!</v>
          </cell>
          <cell r="FB101" t="e">
            <v>#VALUE!</v>
          </cell>
          <cell r="FJ101" t="e">
            <v>#VALUE!</v>
          </cell>
          <cell r="FQ101" t="str">
            <v>Console</v>
          </cell>
          <cell r="FR101" t="str">
            <v>Gousset de fixation des consoles</v>
          </cell>
        </row>
        <row r="102">
          <cell r="EL102" t="e">
            <v>#VALUE!</v>
          </cell>
          <cell r="ET102" t="e">
            <v>#VALUE!</v>
          </cell>
          <cell r="FB102" t="e">
            <v>#VALUE!</v>
          </cell>
          <cell r="FJ102" t="e">
            <v>#VALUE!</v>
          </cell>
          <cell r="FR102" t="e">
            <v>#VALUE!</v>
          </cell>
        </row>
        <row r="103">
          <cell r="EL103" t="e">
            <v>#VALUE!</v>
          </cell>
          <cell r="ET103" t="e">
            <v>#VALUE!</v>
          </cell>
          <cell r="FB103" t="e">
            <v>#VALUE!</v>
          </cell>
          <cell r="FJ103" t="e">
            <v>#VALUE!</v>
          </cell>
          <cell r="FR103" t="e">
            <v>#VALUE!</v>
          </cell>
        </row>
        <row r="104">
          <cell r="EL104" t="e">
            <v>#VALUE!</v>
          </cell>
          <cell r="ET104" t="e">
            <v>#VALUE!</v>
          </cell>
          <cell r="FB104" t="e">
            <v>#VALUE!</v>
          </cell>
          <cell r="FJ104" t="e">
            <v>#VALUE!</v>
          </cell>
          <cell r="FR104" t="e">
            <v>#VALUE!</v>
          </cell>
        </row>
        <row r="105">
          <cell r="EL105" t="e">
            <v>#VALUE!</v>
          </cell>
          <cell r="ET105" t="e">
            <v>#VALUE!</v>
          </cell>
          <cell r="FB105" t="e">
            <v>#VALUE!</v>
          </cell>
          <cell r="FJ105" t="e">
            <v>#VALUE!</v>
          </cell>
          <cell r="FR105" t="e">
            <v>#VALUE!</v>
          </cell>
        </row>
        <row r="106">
          <cell r="EL106" t="e">
            <v>#VALUE!</v>
          </cell>
          <cell r="ET106" t="e">
            <v>#VALUE!</v>
          </cell>
          <cell r="FB106" t="e">
            <v>#VALUE!</v>
          </cell>
          <cell r="FJ106" t="e">
            <v>#VALUE!</v>
          </cell>
          <cell r="FR106" t="e">
            <v>#VALUE!</v>
          </cell>
        </row>
        <row r="107">
          <cell r="EL107" t="e">
            <v>#VALUE!</v>
          </cell>
          <cell r="ET107" t="e">
            <v>#VALUE!</v>
          </cell>
          <cell r="FB107" t="e">
            <v>#VALUE!</v>
          </cell>
          <cell r="FJ107" t="e">
            <v>#VALUE!</v>
          </cell>
          <cell r="FR107" t="e">
            <v>#VALUE!</v>
          </cell>
        </row>
        <row r="108">
          <cell r="EL108" t="e">
            <v>#VALUE!</v>
          </cell>
          <cell r="ET108" t="e">
            <v>#VALUE!</v>
          </cell>
          <cell r="FB108" t="e">
            <v>#VALUE!</v>
          </cell>
          <cell r="FJ108" t="e">
            <v>#VALUE!</v>
          </cell>
          <cell r="FR108" t="e">
            <v>#VALUE!</v>
          </cell>
        </row>
        <row r="109">
          <cell r="EL109" t="e">
            <v>#VALUE!</v>
          </cell>
          <cell r="ET109" t="e">
            <v>#VALUE!</v>
          </cell>
          <cell r="FB109" t="e">
            <v>#VALUE!</v>
          </cell>
          <cell r="FJ109" t="e">
            <v>#VALUE!</v>
          </cell>
          <cell r="FR109" t="str">
            <v>Diagonale</v>
          </cell>
        </row>
        <row r="110">
          <cell r="EL110" t="e">
            <v>#VALUE!</v>
          </cell>
          <cell r="ET110" t="e">
            <v>#VALUE!</v>
          </cell>
          <cell r="FB110" t="e">
            <v>#VALUE!</v>
          </cell>
          <cell r="FJ110" t="e">
            <v>#VALUE!</v>
          </cell>
          <cell r="FR110" t="e">
            <v>#VALUE!</v>
          </cell>
        </row>
        <row r="111">
          <cell r="EL111" t="e">
            <v>#VALUE!</v>
          </cell>
          <cell r="ET111" t="e">
            <v>#VALUE!</v>
          </cell>
          <cell r="FB111" t="e">
            <v>#VALUE!</v>
          </cell>
          <cell r="FJ111" t="e">
            <v>#VALUE!</v>
          </cell>
          <cell r="FR111" t="e">
            <v>#VALUE!</v>
          </cell>
        </row>
        <row r="112">
          <cell r="EL112" t="e">
            <v>#VALUE!</v>
          </cell>
          <cell r="ET112" t="e">
            <v>#VALUE!</v>
          </cell>
          <cell r="FB112" t="e">
            <v>#VALUE!</v>
          </cell>
          <cell r="FJ112" t="e">
            <v>#VALUE!</v>
          </cell>
          <cell r="FR112" t="e">
            <v>#VALUE!</v>
          </cell>
        </row>
        <row r="113">
          <cell r="EL113" t="e">
            <v>#VALUE!</v>
          </cell>
          <cell r="ET113" t="e">
            <v>#VALUE!</v>
          </cell>
          <cell r="FB113" t="e">
            <v>#VALUE!</v>
          </cell>
          <cell r="FJ113" t="e">
            <v>#VALUE!</v>
          </cell>
          <cell r="FR113" t="e">
            <v>#VALUE!</v>
          </cell>
        </row>
        <row r="114">
          <cell r="EL114" t="e">
            <v>#VALUE!</v>
          </cell>
          <cell r="ET114" t="e">
            <v>#VALUE!</v>
          </cell>
          <cell r="FB114" t="e">
            <v>#VALUE!</v>
          </cell>
          <cell r="FJ114" t="e">
            <v>#VALUE!</v>
          </cell>
          <cell r="FR114" t="e">
            <v>#VALUE!</v>
          </cell>
        </row>
        <row r="115">
          <cell r="EL115" t="e">
            <v>#VALUE!</v>
          </cell>
          <cell r="ET115" t="e">
            <v>#VALUE!</v>
          </cell>
          <cell r="FB115" t="e">
            <v>#VALUE!</v>
          </cell>
          <cell r="FJ115" t="e">
            <v>#VALUE!</v>
          </cell>
          <cell r="FR115" t="e">
            <v>#VALUE!</v>
          </cell>
        </row>
        <row r="116">
          <cell r="EL116" t="e">
            <v>#VALUE!</v>
          </cell>
          <cell r="ET116" t="e">
            <v>#VALUE!</v>
          </cell>
          <cell r="FB116" t="e">
            <v>#VALUE!</v>
          </cell>
          <cell r="FJ116" t="e">
            <v>#VALUE!</v>
          </cell>
          <cell r="FR116" t="e">
            <v>#VALUE!</v>
          </cell>
        </row>
        <row r="117">
          <cell r="EL117" t="e">
            <v>#VALUE!</v>
          </cell>
          <cell r="ET117" t="e">
            <v>#VALUE!</v>
          </cell>
          <cell r="FB117" t="e">
            <v>#VALUE!</v>
          </cell>
          <cell r="FJ117" t="e">
            <v>#VALUE!</v>
          </cell>
          <cell r="FR117" t="e">
            <v>#VALUE!</v>
          </cell>
        </row>
        <row r="118">
          <cell r="EL118" t="e">
            <v>#VALUE!</v>
          </cell>
          <cell r="ET118" t="e">
            <v>#VALUE!</v>
          </cell>
          <cell r="FB118" t="e">
            <v>#VALUE!</v>
          </cell>
          <cell r="FJ118" t="e">
            <v>#VALUE!</v>
          </cell>
          <cell r="FR118" t="e">
            <v>#VALUE!</v>
          </cell>
        </row>
        <row r="119">
          <cell r="EL119" t="e">
            <v>#VALUE!</v>
          </cell>
          <cell r="ET119" t="e">
            <v>#VALUE!</v>
          </cell>
          <cell r="FB119" t="e">
            <v>#VALUE!</v>
          </cell>
          <cell r="FJ119" t="e">
            <v>#VALUE!</v>
          </cell>
          <cell r="FR119" t="e">
            <v>#VALUE!</v>
          </cell>
        </row>
        <row r="120">
          <cell r="EL120" t="e">
            <v>#VALUE!</v>
          </cell>
          <cell r="ET120" t="e">
            <v>#VALUE!</v>
          </cell>
          <cell r="FB120" t="e">
            <v>#VALUE!</v>
          </cell>
          <cell r="FJ120" t="e">
            <v>#VALUE!</v>
          </cell>
          <cell r="FR120" t="e">
            <v>#VALUE!</v>
          </cell>
        </row>
        <row r="121">
          <cell r="EL121" t="e">
            <v>#VALUE!</v>
          </cell>
          <cell r="ET121" t="e">
            <v>#VALUE!</v>
          </cell>
          <cell r="FB121" t="e">
            <v>#VALUE!</v>
          </cell>
          <cell r="FJ121" t="e">
            <v>#VALUE!</v>
          </cell>
          <cell r="FR121" t="e">
            <v>#VALUE!</v>
          </cell>
        </row>
        <row r="122">
          <cell r="EL122" t="e">
            <v>#VALUE!</v>
          </cell>
          <cell r="ET122" t="e">
            <v>#VALUE!</v>
          </cell>
          <cell r="FB122" t="e">
            <v>#VALUE!</v>
          </cell>
          <cell r="FJ122" t="e">
            <v>#VALUE!</v>
          </cell>
          <cell r="FR122" t="e">
            <v>#VALUE!</v>
          </cell>
        </row>
        <row r="123">
          <cell r="EL123" t="e">
            <v>#VALUE!</v>
          </cell>
          <cell r="ET123" t="e">
            <v>#VALUE!</v>
          </cell>
          <cell r="FB123" t="e">
            <v>#VALUE!</v>
          </cell>
          <cell r="FJ123" t="e">
            <v>#VALUE!</v>
          </cell>
          <cell r="FR123" t="e">
            <v>#VALUE!</v>
          </cell>
        </row>
        <row r="124">
          <cell r="EL124" t="e">
            <v>#VALUE!</v>
          </cell>
          <cell r="ET124" t="e">
            <v>#VALUE!</v>
          </cell>
          <cell r="FB124" t="e">
            <v>#VALUE!</v>
          </cell>
          <cell r="FJ124" t="e">
            <v>#VALUE!</v>
          </cell>
          <cell r="FR124" t="e">
            <v>#VALUE!</v>
          </cell>
        </row>
        <row r="125">
          <cell r="EL125" t="e">
            <v>#VALUE!</v>
          </cell>
          <cell r="ET125" t="e">
            <v>#VALUE!</v>
          </cell>
          <cell r="FB125" t="e">
            <v>#VALUE!</v>
          </cell>
          <cell r="FJ125" t="e">
            <v>#VALUE!</v>
          </cell>
        </row>
        <row r="126">
          <cell r="EL126" t="e">
            <v>#VALUE!</v>
          </cell>
          <cell r="ET126" t="e">
            <v>#VALUE!</v>
          </cell>
          <cell r="FB126" t="e">
            <v>#VALUE!</v>
          </cell>
          <cell r="FJ126" t="e">
            <v>#VALUE!</v>
          </cell>
          <cell r="FR126" t="e">
            <v>#VALUE!</v>
          </cell>
        </row>
        <row r="127">
          <cell r="EL127" t="e">
            <v>#VALUE!</v>
          </cell>
          <cell r="ET127" t="e">
            <v>#VALUE!</v>
          </cell>
          <cell r="FB127" t="e">
            <v>#VALUE!</v>
          </cell>
          <cell r="FJ127" t="e">
            <v>#VALUE!</v>
          </cell>
          <cell r="FR127" t="e">
            <v>#VALUE!</v>
          </cell>
        </row>
        <row r="128">
          <cell r="EL128" t="e">
            <v>#VALUE!</v>
          </cell>
          <cell r="ET128" t="e">
            <v>#VALUE!</v>
          </cell>
          <cell r="FB128" t="e">
            <v>#VALUE!</v>
          </cell>
          <cell r="FJ128" t="e">
            <v>#VALUE!</v>
          </cell>
          <cell r="FR128" t="e">
            <v>#VALUE!</v>
          </cell>
        </row>
        <row r="129">
          <cell r="EL129" t="e">
            <v>#VALUE!</v>
          </cell>
          <cell r="ET129" t="e">
            <v>#VALUE!</v>
          </cell>
          <cell r="FB129" t="e">
            <v>#VALUE!</v>
          </cell>
          <cell r="FJ129" t="e">
            <v>#VALUE!</v>
          </cell>
          <cell r="FR129" t="e">
            <v>#VALUE!</v>
          </cell>
        </row>
        <row r="130">
          <cell r="EL130" t="e">
            <v>#VALUE!</v>
          </cell>
          <cell r="ET130" t="e">
            <v>#VALUE!</v>
          </cell>
          <cell r="FB130" t="e">
            <v>#VALUE!</v>
          </cell>
          <cell r="FJ130" t="e">
            <v>#VALUE!</v>
          </cell>
          <cell r="FR130" t="e">
            <v>#VALUE!</v>
          </cell>
        </row>
        <row r="131">
          <cell r="EL131" t="e">
            <v>#VALUE!</v>
          </cell>
          <cell r="ET131" t="e">
            <v>#VALUE!</v>
          </cell>
          <cell r="FB131" t="e">
            <v>#VALUE!</v>
          </cell>
          <cell r="FJ131" t="e">
            <v>#VALUE!</v>
          </cell>
          <cell r="FR131" t="e">
            <v>#VALUE!</v>
          </cell>
        </row>
        <row r="132">
          <cell r="EL132" t="e">
            <v>#VALUE!</v>
          </cell>
          <cell r="ET132" t="e">
            <v>#VALUE!</v>
          </cell>
          <cell r="FB132" t="e">
            <v>#VALUE!</v>
          </cell>
          <cell r="FJ132" t="e">
            <v>#VALUE!</v>
          </cell>
          <cell r="FR132" t="e">
            <v>#VALUE!</v>
          </cell>
        </row>
        <row r="133">
          <cell r="EL133" t="e">
            <v>#VALUE!</v>
          </cell>
          <cell r="ET133" t="e">
            <v>#VALUE!</v>
          </cell>
          <cell r="FB133" t="e">
            <v>#VALUE!</v>
          </cell>
          <cell r="FJ133" t="e">
            <v>#VALUE!</v>
          </cell>
          <cell r="FR133" t="e">
            <v>#VALUE!</v>
          </cell>
        </row>
        <row r="134">
          <cell r="EL134" t="e">
            <v>#VALUE!</v>
          </cell>
          <cell r="ET134" t="e">
            <v>#VALUE!</v>
          </cell>
          <cell r="FB134" t="e">
            <v>#VALUE!</v>
          </cell>
          <cell r="FJ134" t="e">
            <v>#VALUE!</v>
          </cell>
          <cell r="FR134" t="e">
            <v>#VALUE!</v>
          </cell>
        </row>
        <row r="135">
          <cell r="EL135" t="e">
            <v>#VALUE!</v>
          </cell>
          <cell r="ET135" t="e">
            <v>#VALUE!</v>
          </cell>
          <cell r="FB135" t="e">
            <v>#VALUE!</v>
          </cell>
          <cell r="FJ135" t="e">
            <v>#VALUE!</v>
          </cell>
          <cell r="FR135" t="e">
            <v>#VALUE!</v>
          </cell>
        </row>
        <row r="136">
          <cell r="EL136" t="e">
            <v>#VALUE!</v>
          </cell>
          <cell r="ET136" t="e">
            <v>#VALUE!</v>
          </cell>
          <cell r="FB136" t="e">
            <v>#VALUE!</v>
          </cell>
          <cell r="FJ136" t="e">
            <v>#VALUE!</v>
          </cell>
          <cell r="FR136" t="e">
            <v>#VALUE!</v>
          </cell>
        </row>
        <row r="137">
          <cell r="EL137" t="e">
            <v>#VALUE!</v>
          </cell>
          <cell r="ET137" t="e">
            <v>#VALUE!</v>
          </cell>
          <cell r="FB137" t="e">
            <v>#VALUE!</v>
          </cell>
          <cell r="FJ137" t="e">
            <v>#VALUE!</v>
          </cell>
          <cell r="FR137" t="e">
            <v>#VALUE!</v>
          </cell>
        </row>
        <row r="138">
          <cell r="EL138" t="e">
            <v>#VALUE!</v>
          </cell>
          <cell r="ET138" t="e">
            <v>#VALUE!</v>
          </cell>
          <cell r="FB138" t="e">
            <v>#VALUE!</v>
          </cell>
          <cell r="FJ138" t="e">
            <v>#VALUE!</v>
          </cell>
          <cell r="FR138" t="e">
            <v>#VALUE!</v>
          </cell>
        </row>
        <row r="139">
          <cell r="EL139" t="e">
            <v>#VALUE!</v>
          </cell>
          <cell r="ET139" t="e">
            <v>#VALUE!</v>
          </cell>
          <cell r="FB139" t="e">
            <v>#VALUE!</v>
          </cell>
          <cell r="FJ139" t="e">
            <v>#VALUE!</v>
          </cell>
          <cell r="FR139" t="e">
            <v>#VALUE!</v>
          </cell>
        </row>
        <row r="140">
          <cell r="EL140" t="e">
            <v>#VALUE!</v>
          </cell>
          <cell r="ET140" t="e">
            <v>#VALUE!</v>
          </cell>
          <cell r="FB140" t="e">
            <v>#VALUE!</v>
          </cell>
          <cell r="FJ140" t="e">
            <v>#VALUE!</v>
          </cell>
          <cell r="FR140" t="e">
            <v>#VALUE!</v>
          </cell>
        </row>
        <row r="141">
          <cell r="EL141" t="e">
            <v>#VALUE!</v>
          </cell>
          <cell r="ET141" t="e">
            <v>#VALUE!</v>
          </cell>
          <cell r="FB141" t="e">
            <v>#VALUE!</v>
          </cell>
          <cell r="FJ141" t="e">
            <v>#VALUE!</v>
          </cell>
          <cell r="FR141" t="e">
            <v>#VALUE!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-Ligne"/>
      <sheetName val="Récap-Pylône"/>
      <sheetName val="Accueil"/>
      <sheetName val="nomenclature"/>
      <sheetName val="nb de barre"/>
    </sheetNames>
    <sheetDataSet>
      <sheetData sheetId="0"/>
      <sheetData sheetId="1"/>
      <sheetData sheetId="2"/>
      <sheetData sheetId="3">
        <row r="20">
          <cell r="G20" t="str">
            <v>Suspension</v>
          </cell>
          <cell r="L20" t="str">
            <v>Acier Galvanisé</v>
          </cell>
        </row>
        <row r="21">
          <cell r="L21" t="str">
            <v>Acier Noir</v>
          </cell>
        </row>
      </sheetData>
      <sheetData sheetId="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Messages"/>
      <sheetName val="F.V."/>
      <sheetName val="Photos"/>
      <sheetName val="Liste Pyl."/>
      <sheetName val="Matériel"/>
      <sheetName val="F.Etat des lieux-Embases"/>
      <sheetName val="F.Mesures-Embases"/>
      <sheetName val="F.Récap pylône"/>
      <sheetName val="BD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tat des lieux et réparation"/>
      <sheetName val="catalogue"/>
    </sheetNames>
    <sheetDataSet>
      <sheetData sheetId="0"/>
      <sheetData sheetId="1">
        <row r="2">
          <cell r="A2" t="str">
            <v>100x10</v>
          </cell>
          <cell r="B2" t="str">
            <v>M12</v>
          </cell>
          <cell r="D2">
            <v>63</v>
          </cell>
          <cell r="E2" t="str">
            <v>Remise en état</v>
          </cell>
          <cell r="F2" t="str">
            <v>Bout à bout</v>
          </cell>
          <cell r="I2" t="str">
            <v>O</v>
          </cell>
        </row>
        <row r="3">
          <cell r="A3" t="str">
            <v>100x11</v>
          </cell>
          <cell r="B3" t="str">
            <v>M14</v>
          </cell>
          <cell r="D3">
            <v>90</v>
          </cell>
          <cell r="E3" t="str">
            <v>Réparation plaques</v>
          </cell>
          <cell r="F3" t="str">
            <v>Recouvrement</v>
          </cell>
          <cell r="G3" t="str">
            <v>CB</v>
          </cell>
          <cell r="I3" t="str">
            <v>N</v>
          </cell>
        </row>
        <row r="4">
          <cell r="A4" t="str">
            <v>100x12</v>
          </cell>
          <cell r="B4" t="str">
            <v>M16</v>
          </cell>
          <cell r="D4">
            <v>150</v>
          </cell>
          <cell r="E4" t="str">
            <v>Eclissage</v>
          </cell>
          <cell r="G4" t="str">
            <v>CC</v>
          </cell>
        </row>
        <row r="5">
          <cell r="A5" t="str">
            <v>100x7</v>
          </cell>
          <cell r="B5" t="str">
            <v>M18</v>
          </cell>
          <cell r="D5">
            <v>225</v>
          </cell>
          <cell r="G5" t="str">
            <v>CD</v>
          </cell>
        </row>
        <row r="6">
          <cell r="A6" t="str">
            <v>100x8</v>
          </cell>
          <cell r="B6" t="str">
            <v>M20</v>
          </cell>
          <cell r="D6">
            <v>400</v>
          </cell>
        </row>
        <row r="7">
          <cell r="A7" t="str">
            <v>100x9</v>
          </cell>
          <cell r="B7" t="str">
            <v>M22</v>
          </cell>
        </row>
        <row r="8">
          <cell r="A8" t="str">
            <v>110x10</v>
          </cell>
          <cell r="B8" t="str">
            <v>M24</v>
          </cell>
        </row>
        <row r="9">
          <cell r="A9" t="str">
            <v>110x12</v>
          </cell>
          <cell r="B9" t="str">
            <v>M27</v>
          </cell>
        </row>
        <row r="10">
          <cell r="A10" t="str">
            <v>120x10</v>
          </cell>
          <cell r="B10" t="str">
            <v>M30</v>
          </cell>
        </row>
        <row r="11">
          <cell r="A11" t="str">
            <v>120x11</v>
          </cell>
          <cell r="B11" t="str">
            <v>M33</v>
          </cell>
        </row>
        <row r="12">
          <cell r="A12" t="str">
            <v>120x12</v>
          </cell>
          <cell r="B12" t="str">
            <v>x2-M12</v>
          </cell>
        </row>
        <row r="13">
          <cell r="A13" t="str">
            <v>120x13</v>
          </cell>
          <cell r="B13" t="str">
            <v>x2-M14</v>
          </cell>
        </row>
        <row r="14">
          <cell r="A14" t="str">
            <v>120x14</v>
          </cell>
          <cell r="B14" t="str">
            <v>x2-M16</v>
          </cell>
        </row>
        <row r="15">
          <cell r="A15" t="str">
            <v>120x15</v>
          </cell>
          <cell r="B15" t="str">
            <v>x2-M18</v>
          </cell>
        </row>
        <row r="16">
          <cell r="A16" t="str">
            <v>120x8</v>
          </cell>
          <cell r="B16" t="str">
            <v>x2-M20</v>
          </cell>
        </row>
        <row r="17">
          <cell r="A17" t="str">
            <v>120x9</v>
          </cell>
          <cell r="B17" t="str">
            <v>x2-M22</v>
          </cell>
        </row>
        <row r="18">
          <cell r="A18" t="str">
            <v>130x12</v>
          </cell>
          <cell r="B18" t="str">
            <v>x2-M24</v>
          </cell>
        </row>
        <row r="19">
          <cell r="A19" t="str">
            <v>140x13</v>
          </cell>
          <cell r="B19" t="str">
            <v>x2-M27</v>
          </cell>
        </row>
        <row r="20">
          <cell r="A20" t="str">
            <v>150x10</v>
          </cell>
          <cell r="B20" t="str">
            <v>x2-M30</v>
          </cell>
        </row>
        <row r="21">
          <cell r="A21" t="str">
            <v>150x12</v>
          </cell>
          <cell r="B21" t="str">
            <v>x2-M33</v>
          </cell>
        </row>
        <row r="22">
          <cell r="A22" t="str">
            <v>150x14</v>
          </cell>
        </row>
        <row r="23">
          <cell r="A23" t="str">
            <v>150x15</v>
          </cell>
        </row>
        <row r="24">
          <cell r="A24" t="str">
            <v>150x16</v>
          </cell>
        </row>
        <row r="25">
          <cell r="A25" t="str">
            <v>150x18</v>
          </cell>
        </row>
        <row r="26">
          <cell r="A26" t="str">
            <v>160x15</v>
          </cell>
        </row>
        <row r="27">
          <cell r="A27" t="str">
            <v>160x17</v>
          </cell>
        </row>
        <row r="28">
          <cell r="A28" t="str">
            <v>180x16</v>
          </cell>
        </row>
        <row r="29">
          <cell r="A29" t="str">
            <v>180x18</v>
          </cell>
        </row>
        <row r="30">
          <cell r="A30" t="str">
            <v>180x20</v>
          </cell>
        </row>
        <row r="31">
          <cell r="A31" t="str">
            <v>200x16</v>
          </cell>
        </row>
        <row r="32">
          <cell r="A32" t="str">
            <v>200x18</v>
          </cell>
        </row>
        <row r="33">
          <cell r="A33" t="str">
            <v>200x20</v>
          </cell>
        </row>
        <row r="34">
          <cell r="A34" t="str">
            <v>200x24</v>
          </cell>
        </row>
        <row r="35">
          <cell r="A35" t="str">
            <v>50x5</v>
          </cell>
        </row>
        <row r="36">
          <cell r="A36" t="str">
            <v>50x6</v>
          </cell>
        </row>
        <row r="37">
          <cell r="A37" t="str">
            <v>50x7</v>
          </cell>
        </row>
        <row r="38">
          <cell r="A38" t="str">
            <v>50x8</v>
          </cell>
        </row>
        <row r="39">
          <cell r="A39" t="str">
            <v>55x6</v>
          </cell>
        </row>
        <row r="40">
          <cell r="A40" t="str">
            <v>60x10</v>
          </cell>
        </row>
        <row r="41">
          <cell r="A41" t="str">
            <v>60x4</v>
          </cell>
        </row>
        <row r="42">
          <cell r="A42" t="str">
            <v>60x5</v>
          </cell>
        </row>
        <row r="43">
          <cell r="A43" t="str">
            <v>60x6</v>
          </cell>
        </row>
        <row r="44">
          <cell r="A44" t="str">
            <v>60x7</v>
          </cell>
        </row>
        <row r="45">
          <cell r="A45" t="str">
            <v>60x8</v>
          </cell>
        </row>
        <row r="46">
          <cell r="A46" t="str">
            <v>65x5</v>
          </cell>
        </row>
        <row r="47">
          <cell r="A47" t="str">
            <v>65x6</v>
          </cell>
        </row>
        <row r="48">
          <cell r="A48" t="str">
            <v>65x7</v>
          </cell>
        </row>
        <row r="49">
          <cell r="A49" t="str">
            <v>65x8</v>
          </cell>
        </row>
        <row r="50">
          <cell r="A50" t="str">
            <v>65x9</v>
          </cell>
        </row>
        <row r="51">
          <cell r="A51" t="str">
            <v>70x5</v>
          </cell>
        </row>
        <row r="52">
          <cell r="A52" t="str">
            <v>70x6</v>
          </cell>
        </row>
        <row r="53">
          <cell r="A53" t="str">
            <v>70x7</v>
          </cell>
        </row>
        <row r="54">
          <cell r="A54" t="str">
            <v>70x8</v>
          </cell>
        </row>
        <row r="55">
          <cell r="A55" t="str">
            <v>70x9</v>
          </cell>
        </row>
        <row r="56">
          <cell r="A56" t="str">
            <v>75x10</v>
          </cell>
        </row>
        <row r="57">
          <cell r="A57" t="str">
            <v>75x5</v>
          </cell>
        </row>
        <row r="58">
          <cell r="A58" t="str">
            <v>75x6</v>
          </cell>
        </row>
        <row r="59">
          <cell r="A59" t="str">
            <v>75x7</v>
          </cell>
        </row>
        <row r="60">
          <cell r="A60" t="str">
            <v>75x8</v>
          </cell>
        </row>
        <row r="61">
          <cell r="A61" t="str">
            <v>80x10</v>
          </cell>
        </row>
        <row r="62">
          <cell r="A62" t="str">
            <v>80x5</v>
          </cell>
        </row>
        <row r="63">
          <cell r="A63" t="str">
            <v>80x5,5</v>
          </cell>
        </row>
        <row r="64">
          <cell r="A64" t="str">
            <v>80x6</v>
          </cell>
        </row>
        <row r="65">
          <cell r="A65" t="str">
            <v>80x6,5</v>
          </cell>
        </row>
        <row r="66">
          <cell r="A66" t="str">
            <v>80x8</v>
          </cell>
        </row>
        <row r="67">
          <cell r="A67" t="str">
            <v>90x10</v>
          </cell>
        </row>
        <row r="68">
          <cell r="A68" t="str">
            <v>90x11</v>
          </cell>
        </row>
        <row r="69">
          <cell r="A69" t="str">
            <v>90x12</v>
          </cell>
        </row>
        <row r="70">
          <cell r="A70" t="str">
            <v>90x6</v>
          </cell>
        </row>
        <row r="71">
          <cell r="A71" t="str">
            <v>90x7</v>
          </cell>
        </row>
        <row r="72">
          <cell r="A72" t="str">
            <v>90x8</v>
          </cell>
        </row>
        <row r="73">
          <cell r="A73" t="str">
            <v>90x9</v>
          </cell>
        </row>
      </sheetData>
    </sheetDataSet>
  </externalBook>
</externalLink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ax="6830" units="cm"/>
          <inkml:channel name="Y" type="integer" max="3840" units="cm"/>
          <inkml:channel name="T" type="integer" max="2.14748E9" units="dev"/>
        </inkml:traceFormat>
        <inkml:channelProperties>
          <inkml:channelProperty channel="X" name="resolution" value="266.79688" units="1/cm"/>
          <inkml:channelProperty channel="Y" name="resolution" value="266.66666" units="1/cm"/>
          <inkml:channelProperty channel="T" name="resolution" value="1" units="1/dev"/>
        </inkml:channelProperties>
      </inkml:inkSource>
      <inkml:timestamp xml:id="ts0" timeString="2019-04-11T08:59:36.567"/>
    </inkml:context>
    <inkml:brush xml:id="br0">
      <inkml:brushProperty name="width" value="0.1" units="cm"/>
      <inkml:brushProperty name="height" value="0.1" units="cm"/>
    </inkml:brush>
  </inkml:definitions>
  <inkml:trace contextRef="#ctx0" brushRef="#br0">0 0 0,'0'0'0,"0"0"16,0 0-1,0 0-15,0 0 16,0 0-16,0 0 15,0 0-15,0 0 16,0 0-16,0 0 16,0 0-16,0 0 15,0 0 1,0 0-16,0 0 16,13 0-16,-12 0 15,-1 0-15,3 0 16,-2 0-16,4 0 15,-3 0-15,0 0 16,0 0 0,2 0-16,-2 0 15,2 0-15,0 0 16,1 0-16,-1 0 16,-1 0-16,4 0 15,-3 0-15,2 0 16,0 3-1,0-3-15,0 0 16,2 0-16,1 2 16,1-2-16,-2 0 15,2 0-15,-2 0 16,0 0-16,0 0 16,1 0-16,-4 0 0,4 3 31,-1-3-31,1 0 15,-4 0 1,4 0-16,-1 0 16,0 0-16,0 0 15,2 0-15,-3 0 16,1-3-16,-1 3 16,2 0-16,-1 0 15,0 0 1,-2 0-16,3 0 15,1 0-15,-2 0 16,0 0-16,2 0 16,0-2-16,-1 2 15,3 0-15,-2-3 16,-1 3-16,-4 0 16,1 0-1,1 0-15,-1 0 16,-2 0-16,2 0 15,-2 0-15,2 0 16,0 0-16,-1 0 16,-1 0-16,0 0 15,2 0 1,-2 0-16,0 0 16,2 0-16,-2 0 15,2 0-15,1 0 16,-4 0-16,4 0 15,1 0-15,8 0 16,-2 5 0,-1-2-16,-5-3 15,2 2-15,-4 1 0,0-3 16,0 0-16,-2 0 16,5 2-16,-3-2 15,-2 0-15,2 0 16,-2 0-16,0 0 15,-2 0-15,2 0 16,0 0-16,-2 0 16,0 0-16,2 0 15,-1 0-15,-2 0 16,4 0-16,-4-2 16,3 2-16,1 0 15,-1 0-15,0 0 16,0 0-16,2 0 15,0 0-15,0 0 16,0 0-16,1 2 16,-1-2-16,2 0 15,-2 0-15,-2 0 16,2 0-16,-2 0 16,2 0-16,-2 0 15,3 0-15,-3 0 16,-1 0-16,4 2 15,-3-2-15,0 0 16,1 0-16,0 0 16,0 0-16,-1-2 15,-3 2-15,4 0 16,-4-2-16,3 2 16,1 0-16,-1 0 15,0 0-15,0 0 16,-2 0-16,2 0 15,0 0-15,0 0 16,0 0-16,1 2 16,-4-2-1,3 0-15,-1 0 0,1 2 16,-1-2 0,0 0-16,1 0 15,-2 0-15,2 0 16,-2 0-16,0 0 15,0 0-15,0 0 16,0 0-16,0 0 16,-2 0-16,0 0 15,2 0-15,-2 0 16,0 0-16,0 0 16,0 0-16,0 0 15,0 0-15,0 0 16,0 0-16,0 0 15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ax="6830" units="cm"/>
          <inkml:channel name="Y" type="integer" max="3840" units="cm"/>
          <inkml:channel name="T" type="integer" max="2.14748E9" units="dev"/>
        </inkml:traceFormat>
        <inkml:channelProperties>
          <inkml:channelProperty channel="X" name="resolution" value="266.79688" units="1/cm"/>
          <inkml:channelProperty channel="Y" name="resolution" value="266.66666" units="1/cm"/>
          <inkml:channelProperty channel="T" name="resolution" value="1" units="1/dev"/>
        </inkml:channelProperties>
      </inkml:inkSource>
      <inkml:timestamp xml:id="ts0" timeString="2019-04-11T07:52:36.608"/>
    </inkml:context>
    <inkml:brush xml:id="br0">
      <inkml:brushProperty name="width" value="0.1" units="cm"/>
      <inkml:brushProperty name="height" value="0.1" units="cm"/>
    </inkml:brush>
  </inkml:definitions>
  <inkml:trace contextRef="#ctx0" brushRef="#br0">0 17 0,'0'0'15,"0"0"-15,0 0 16,0 0-16,0 0 15,0 0 1,0 0-16,0 0 16,0 0-16,0 0 15,0 0 1,0 0-16,0 0 16,0 0-16,0 0 15,0 0-15,0 0 16,11 0-1,-10 0-15,4 0 16,-4-2-16,3 2 16,-1 0-1,3 0-15,-2 0 16,1 0-16,0 0 16,1 0-16,2 2 15,-2 1 1,0-1-16,1-2 15,1 0-15,-1 3 16,0-1 0,1-2-16,-5 0 15,4 2-15,-1-2 16,0 0-16,-2 0 16,2 0-1,0 0-15,-2 3 16,3-3-16,-1 0 15,-1 0-15,2 0 16,-3 0 15,2 2-31,0-2 0,0 0 0,0 0 16,0 0 0,2 0-16,-1 0 15,-1 3-15,-1-3 16,4 0-16,-4 0 15,2 0 1,1 0-16,-2 0 16,0 2-16,2-2 15,-1 0 1,0 0-16,0 0 16,1 3-16,-2-3 15,2 0 1,0 0-16,-2 0 15,0 0-15,0 0 16,0 0-16,-2 0 16,2 0-1,-2 0-15,3 0 16,-1 0-16,-2 0 16,0 0-1,2 0-15,-2 0 16,2 0-16,-2 0 15,2 0-15,-2 0 16,2 0 0,0 0-16,-2 0 15,3 0-15,-2 0 16,1 0 0,1 0-16,-1 0 15,2 0-15,-2-3 16,0 3-16,0 0 15,1 0 1,0 0-16,0 0 16,1-2-16,-2 2 15,-1 0 1,4 0-16,-4-3 16,2 3-16,-1-2 15,0 2-15,0 0 16,0-3-1,-2 1-15,3 0 16,-3-1-16,-1 3 16,4 0-1,-3 0-15,0-2 16,2 2-16,-5 0 16,6-3-1,-3 3-15,0 0 16,0 0-16,0-2 15,0 2-15,0 0 16,0 0 0,0 0-16,0 0 15,1 0-15,-4 0 16,3 0-16,0 0 16,1 0-1,-1 0-15,0 0 16,2 0-16,-4 0 15,4-3 1,-2 3-16,0 0 16,0 0-16,0 0 15,1 0-15,-1-2 16,0 2 0,-1 0-16,0 0 15,2 0-15,-2-2 16,1 2-1,0-3-15,-1 3 16,1 0-16,-1 0 16,1 0-16,-2 0 15,4 0 1,-4-2-16,2 2 16,0 0-16,0 0 15,1 0-15,-1 0 16,0 0-1,-3 0-15,4 0 16,-1-3-16,-3 3 16,3 0-1,-1 0-15,-1 0 16,0 3-16,1-3 16,-3 0-16,4 0 15,-1 2-15,-1-2 16,-2 0-1,4 0-15,-2-2 16,-2 2-16,2 0 16,0 0-16,-2 0 15,2 0-15,0 0 16,-2 0 0,2 0-16,-2 0 15,2 0-15,0 0 16,-2 0-16,2 0 15,-2 0-15,2 0 16,0 0 0,-2 0-16,0 0 15,0-3-15,3 3 16,-3 0-16,1 0 16,-1 0-16,0 0 15,0 0-15,0 0 16,0 0-1,-1 0-15,-2 0 16,1 0-16,2 0 31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4">
    <tabColor rgb="FFFF0000"/>
    <pageSetUpPr fitToPage="1"/>
  </sheetPr>
  <dimension ref="A1:BO1490"/>
  <sheetViews>
    <sheetView view="pageBreakPreview" topLeftCell="A16" zoomScale="85" zoomScaleNormal="85" zoomScaleSheetLayoutView="85" workbookViewId="0">
      <selection activeCell="AD33" sqref="AD33:AI33"/>
    </sheetView>
  </sheetViews>
  <sheetFormatPr baseColWidth="10" defaultColWidth="11.42578125" defaultRowHeight="12.75" x14ac:dyDescent="0.2"/>
  <cols>
    <col min="1" max="1" width="4.5703125" style="3" customWidth="1"/>
    <col min="2" max="62" width="2.5703125" style="3" customWidth="1"/>
    <col min="63" max="16384" width="11.42578125" style="3"/>
  </cols>
  <sheetData>
    <row r="1" spans="2:65" ht="9.9499999999999993" customHeight="1" x14ac:dyDescent="0.2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1"/>
      <c r="AP1" s="4"/>
      <c r="AQ1" s="4"/>
    </row>
    <row r="2" spans="2:65" ht="9.75" customHeight="1" x14ac:dyDescent="0.25">
      <c r="B2" s="2"/>
      <c r="C2" s="5"/>
      <c r="D2" s="5"/>
      <c r="E2" s="5"/>
      <c r="F2" s="5"/>
      <c r="G2" s="5"/>
      <c r="H2" s="5"/>
      <c r="I2" s="5"/>
      <c r="J2" s="2"/>
      <c r="K2" s="6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1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2:65" ht="9.75" customHeight="1" x14ac:dyDescent="0.25">
      <c r="B3" s="2"/>
      <c r="C3" s="5"/>
      <c r="D3" s="7"/>
      <c r="E3" s="7"/>
      <c r="F3" s="7"/>
      <c r="G3" s="7"/>
      <c r="H3" s="7"/>
      <c r="I3" s="7"/>
      <c r="J3" s="2"/>
      <c r="K3" s="6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1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</row>
    <row r="4" spans="2:65" ht="12.75" customHeight="1" x14ac:dyDescent="0.85">
      <c r="B4" s="2"/>
      <c r="C4" s="5"/>
      <c r="D4" s="8"/>
      <c r="E4" s="7"/>
      <c r="F4" s="7"/>
      <c r="G4" s="7"/>
      <c r="H4" s="7"/>
      <c r="I4" s="7"/>
      <c r="J4" s="2"/>
      <c r="K4" s="2"/>
      <c r="L4" s="2"/>
      <c r="M4" s="2"/>
      <c r="N4" s="2"/>
      <c r="O4" s="9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1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</row>
    <row r="5" spans="2:65" ht="12.75" customHeight="1" x14ac:dyDescent="0.85">
      <c r="B5" s="2"/>
      <c r="C5" s="5"/>
      <c r="D5" s="8"/>
      <c r="E5" s="7"/>
      <c r="F5" s="7"/>
      <c r="G5" s="7"/>
      <c r="H5" s="7"/>
      <c r="I5" s="7"/>
      <c r="J5" s="2"/>
      <c r="K5" s="2"/>
      <c r="L5" s="2"/>
      <c r="M5" s="2"/>
      <c r="N5" s="2"/>
      <c r="O5" s="9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</row>
    <row r="6" spans="2:65" ht="12.75" customHeight="1" x14ac:dyDescent="0.85">
      <c r="B6" s="2"/>
      <c r="C6" s="5"/>
      <c r="D6" s="8"/>
      <c r="E6" s="7"/>
      <c r="F6" s="7"/>
      <c r="G6" s="7"/>
      <c r="H6" s="7"/>
      <c r="I6" s="7"/>
      <c r="J6" s="2"/>
      <c r="K6" s="2"/>
      <c r="L6" s="2"/>
      <c r="M6" s="2"/>
      <c r="N6" s="2"/>
      <c r="O6" s="9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1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</row>
    <row r="7" spans="2:65" ht="20.25" customHeight="1" x14ac:dyDescent="0.85">
      <c r="B7" s="2"/>
      <c r="C7" s="5"/>
      <c r="D7" s="10"/>
      <c r="E7" s="11"/>
      <c r="F7" s="11"/>
      <c r="G7" s="11"/>
      <c r="H7" s="11"/>
      <c r="I7" s="11"/>
      <c r="J7" s="2"/>
      <c r="K7" s="9"/>
      <c r="L7" s="2"/>
      <c r="M7" s="9"/>
      <c r="N7" s="9"/>
      <c r="O7" s="9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12"/>
      <c r="AJ7" s="13"/>
      <c r="AK7" s="2"/>
      <c r="AL7" s="2"/>
      <c r="AM7" s="1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</row>
    <row r="8" spans="2:65" ht="20.25" customHeight="1" x14ac:dyDescent="0.25">
      <c r="B8" s="959"/>
      <c r="C8" s="960"/>
      <c r="D8" s="960"/>
      <c r="E8" s="960"/>
      <c r="F8" s="960"/>
      <c r="G8" s="960"/>
      <c r="H8" s="960"/>
      <c r="I8" s="960"/>
      <c r="J8" s="960"/>
      <c r="K8" s="960"/>
      <c r="L8" s="960"/>
      <c r="M8" s="960"/>
      <c r="N8" s="960"/>
      <c r="O8" s="960"/>
      <c r="P8" s="960"/>
      <c r="Q8" s="960"/>
      <c r="R8" s="960"/>
      <c r="S8" s="960"/>
      <c r="T8" s="960"/>
      <c r="U8" s="960"/>
      <c r="V8" s="960"/>
      <c r="W8" s="960"/>
      <c r="X8" s="960"/>
      <c r="Y8" s="960"/>
      <c r="Z8" s="960"/>
      <c r="AA8" s="960"/>
      <c r="AB8" s="960"/>
      <c r="AC8" s="960"/>
      <c r="AD8" s="960"/>
      <c r="AE8" s="960"/>
      <c r="AF8" s="960"/>
      <c r="AG8" s="960"/>
      <c r="AH8" s="960"/>
      <c r="AI8" s="960"/>
      <c r="AJ8" s="960"/>
      <c r="AK8" s="960"/>
      <c r="AL8" s="961"/>
      <c r="AM8" s="1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</row>
    <row r="9" spans="2:65" ht="20.25" customHeight="1" x14ac:dyDescent="0.25">
      <c r="B9" s="962" t="s">
        <v>0</v>
      </c>
      <c r="C9" s="963"/>
      <c r="D9" s="963"/>
      <c r="E9" s="963"/>
      <c r="F9" s="963"/>
      <c r="G9" s="963"/>
      <c r="H9" s="963"/>
      <c r="I9" s="963"/>
      <c r="J9" s="963"/>
      <c r="K9" s="963"/>
      <c r="L9" s="963"/>
      <c r="M9" s="963"/>
      <c r="N9" s="963"/>
      <c r="O9" s="963"/>
      <c r="P9" s="963"/>
      <c r="Q9" s="963"/>
      <c r="R9" s="963"/>
      <c r="S9" s="963"/>
      <c r="T9" s="963"/>
      <c r="U9" s="963"/>
      <c r="V9" s="963"/>
      <c r="W9" s="963"/>
      <c r="X9" s="963"/>
      <c r="Y9" s="963"/>
      <c r="Z9" s="963"/>
      <c r="AA9" s="963"/>
      <c r="AB9" s="963"/>
      <c r="AC9" s="963"/>
      <c r="AD9" s="963"/>
      <c r="AE9" s="963"/>
      <c r="AF9" s="963"/>
      <c r="AG9" s="963"/>
      <c r="AH9" s="963"/>
      <c r="AI9" s="963"/>
      <c r="AJ9" s="963"/>
      <c r="AK9" s="963"/>
      <c r="AL9" s="964"/>
      <c r="AM9" s="1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</row>
    <row r="10" spans="2:65" ht="14.25" customHeight="1" x14ac:dyDescent="0.45">
      <c r="B10" s="14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I10" s="16"/>
      <c r="AJ10" s="16"/>
      <c r="AK10" s="16"/>
      <c r="AL10" s="17"/>
      <c r="AM10" s="1"/>
      <c r="AN10" s="4"/>
      <c r="AO10" s="4"/>
      <c r="BM10" s="4"/>
    </row>
    <row r="11" spans="2:65" ht="12.75" customHeight="1" x14ac:dyDescent="0.25">
      <c r="B11" s="18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20"/>
      <c r="AJ11" s="20"/>
      <c r="AK11" s="20"/>
      <c r="AL11" s="21"/>
      <c r="AM11" s="1"/>
      <c r="AN11" s="4"/>
      <c r="AO11" s="4"/>
      <c r="BM11" s="4"/>
    </row>
    <row r="12" spans="2:65" ht="9.9499999999999993" customHeight="1" x14ac:dyDescent="0.2">
      <c r="B12" s="965" t="s">
        <v>1</v>
      </c>
      <c r="C12" s="966"/>
      <c r="D12" s="966"/>
      <c r="E12" s="966"/>
      <c r="F12" s="966"/>
      <c r="G12" s="966"/>
      <c r="H12" s="966"/>
      <c r="I12" s="966"/>
      <c r="J12" s="966"/>
      <c r="K12" s="966"/>
      <c r="L12" s="966"/>
      <c r="M12" s="966"/>
      <c r="N12" s="966"/>
      <c r="O12" s="966"/>
      <c r="P12" s="966"/>
      <c r="Q12" s="966"/>
      <c r="R12" s="966"/>
      <c r="S12" s="966"/>
      <c r="T12" s="966"/>
      <c r="U12" s="966"/>
      <c r="V12" s="966"/>
      <c r="W12" s="966"/>
      <c r="X12" s="966"/>
      <c r="Y12" s="966"/>
      <c r="Z12" s="966"/>
      <c r="AA12" s="966"/>
      <c r="AB12" s="966"/>
      <c r="AC12" s="966"/>
      <c r="AD12" s="966"/>
      <c r="AE12" s="966"/>
      <c r="AF12" s="966"/>
      <c r="AG12" s="966"/>
      <c r="AH12" s="966"/>
      <c r="AI12" s="966"/>
      <c r="AJ12" s="966"/>
      <c r="AK12" s="966"/>
      <c r="AL12" s="967"/>
      <c r="AM12" s="1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</row>
    <row r="13" spans="2:65" ht="44.25" customHeight="1" x14ac:dyDescent="0.35">
      <c r="B13" s="968"/>
      <c r="C13" s="966"/>
      <c r="D13" s="966"/>
      <c r="E13" s="966"/>
      <c r="F13" s="966"/>
      <c r="G13" s="966"/>
      <c r="H13" s="966"/>
      <c r="I13" s="966"/>
      <c r="J13" s="966"/>
      <c r="K13" s="966"/>
      <c r="L13" s="966"/>
      <c r="M13" s="966"/>
      <c r="N13" s="966"/>
      <c r="O13" s="966"/>
      <c r="P13" s="966"/>
      <c r="Q13" s="966"/>
      <c r="R13" s="966"/>
      <c r="S13" s="966"/>
      <c r="T13" s="966"/>
      <c r="U13" s="966"/>
      <c r="V13" s="966"/>
      <c r="W13" s="966"/>
      <c r="X13" s="966"/>
      <c r="Y13" s="966"/>
      <c r="Z13" s="966"/>
      <c r="AA13" s="966"/>
      <c r="AB13" s="966"/>
      <c r="AC13" s="966"/>
      <c r="AD13" s="966"/>
      <c r="AE13" s="966"/>
      <c r="AF13" s="966"/>
      <c r="AG13" s="966"/>
      <c r="AH13" s="966"/>
      <c r="AI13" s="966"/>
      <c r="AJ13" s="966"/>
      <c r="AK13" s="966"/>
      <c r="AL13" s="967"/>
      <c r="AM13" s="22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23"/>
      <c r="BD13" s="4"/>
      <c r="BE13" s="4"/>
      <c r="BF13" s="4"/>
      <c r="BG13" s="4"/>
      <c r="BH13" s="4"/>
      <c r="BI13" s="4"/>
      <c r="BJ13" s="4"/>
      <c r="BK13" s="4"/>
      <c r="BL13" s="4"/>
      <c r="BM13" s="4"/>
    </row>
    <row r="14" spans="2:65" ht="9.75" customHeight="1" x14ac:dyDescent="0.35">
      <c r="B14" s="968"/>
      <c r="C14" s="966"/>
      <c r="D14" s="966"/>
      <c r="E14" s="966"/>
      <c r="F14" s="966"/>
      <c r="G14" s="966"/>
      <c r="H14" s="966"/>
      <c r="I14" s="966"/>
      <c r="J14" s="966"/>
      <c r="K14" s="966"/>
      <c r="L14" s="966"/>
      <c r="M14" s="966"/>
      <c r="N14" s="966"/>
      <c r="O14" s="966"/>
      <c r="P14" s="966"/>
      <c r="Q14" s="966"/>
      <c r="R14" s="966"/>
      <c r="S14" s="966"/>
      <c r="T14" s="966"/>
      <c r="U14" s="966"/>
      <c r="V14" s="966"/>
      <c r="W14" s="966"/>
      <c r="X14" s="966"/>
      <c r="Y14" s="966"/>
      <c r="Z14" s="966"/>
      <c r="AA14" s="966"/>
      <c r="AB14" s="966"/>
      <c r="AC14" s="966"/>
      <c r="AD14" s="966"/>
      <c r="AE14" s="966"/>
      <c r="AF14" s="966"/>
      <c r="AG14" s="966"/>
      <c r="AH14" s="966"/>
      <c r="AI14" s="966"/>
      <c r="AJ14" s="966"/>
      <c r="AK14" s="966"/>
      <c r="AL14" s="967"/>
      <c r="AM14" s="2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23"/>
      <c r="BD14" s="4"/>
      <c r="BE14" s="4"/>
      <c r="BF14" s="4"/>
      <c r="BG14" s="4"/>
      <c r="BH14" s="4"/>
      <c r="BI14" s="4"/>
      <c r="BJ14" s="4"/>
      <c r="BK14" s="4"/>
      <c r="BL14" s="4"/>
      <c r="BM14" s="4"/>
    </row>
    <row r="15" spans="2:65" ht="11.25" customHeight="1" x14ac:dyDescent="0.2">
      <c r="B15" s="968"/>
      <c r="C15" s="966"/>
      <c r="D15" s="966"/>
      <c r="E15" s="966"/>
      <c r="F15" s="966"/>
      <c r="G15" s="966"/>
      <c r="H15" s="966"/>
      <c r="I15" s="966"/>
      <c r="J15" s="966"/>
      <c r="K15" s="966"/>
      <c r="L15" s="966"/>
      <c r="M15" s="966"/>
      <c r="N15" s="966"/>
      <c r="O15" s="966"/>
      <c r="P15" s="966"/>
      <c r="Q15" s="966"/>
      <c r="R15" s="966"/>
      <c r="S15" s="966"/>
      <c r="T15" s="966"/>
      <c r="U15" s="966"/>
      <c r="V15" s="966"/>
      <c r="W15" s="966"/>
      <c r="X15" s="966"/>
      <c r="Y15" s="966"/>
      <c r="Z15" s="966"/>
      <c r="AA15" s="966"/>
      <c r="AB15" s="966"/>
      <c r="AC15" s="966"/>
      <c r="AD15" s="966"/>
      <c r="AE15" s="966"/>
      <c r="AF15" s="966"/>
      <c r="AG15" s="966"/>
      <c r="AH15" s="966"/>
      <c r="AI15" s="966"/>
      <c r="AJ15" s="966"/>
      <c r="AK15" s="966"/>
      <c r="AL15" s="967"/>
      <c r="AM15" s="1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</row>
    <row r="16" spans="2:65" ht="15.95" customHeight="1" x14ac:dyDescent="0.25">
      <c r="B16" s="25"/>
      <c r="F16" s="26"/>
      <c r="G16" s="27"/>
      <c r="H16" s="28"/>
      <c r="I16" s="29"/>
      <c r="J16" s="30"/>
      <c r="K16" s="31"/>
      <c r="L16" s="30"/>
      <c r="M16" s="31"/>
      <c r="N16" s="31"/>
      <c r="O16" s="30"/>
      <c r="P16" s="30"/>
      <c r="Q16" s="30"/>
      <c r="R16" s="30"/>
      <c r="S16" s="30"/>
      <c r="T16" s="32"/>
      <c r="U16" s="31"/>
      <c r="V16" s="30"/>
      <c r="W16" s="30"/>
      <c r="X16" s="30"/>
      <c r="Y16" s="30"/>
      <c r="Z16" s="30"/>
      <c r="AA16" s="30"/>
      <c r="AB16" s="30"/>
      <c r="AC16" s="30"/>
      <c r="AD16" s="30"/>
      <c r="AE16" s="31"/>
      <c r="AF16" s="31"/>
      <c r="AG16" s="31"/>
      <c r="AH16" s="30"/>
      <c r="AI16" s="33"/>
      <c r="AJ16" s="33"/>
      <c r="AK16" s="20"/>
      <c r="AL16" s="21"/>
      <c r="AM16" s="1"/>
      <c r="AN16" s="4"/>
      <c r="AO16" s="4"/>
      <c r="BM16" s="4"/>
    </row>
    <row r="17" spans="2:65" ht="9" customHeight="1" x14ac:dyDescent="0.25">
      <c r="B17" s="25"/>
      <c r="F17" s="26"/>
      <c r="G17" s="34"/>
      <c r="H17" s="35"/>
      <c r="I17" s="31"/>
      <c r="J17" s="30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7"/>
      <c r="AG17" s="31"/>
      <c r="AH17" s="30"/>
      <c r="AI17" s="33"/>
      <c r="AJ17" s="33"/>
      <c r="AK17" s="20"/>
      <c r="AL17" s="21"/>
      <c r="AM17" s="1"/>
      <c r="AN17" s="4"/>
      <c r="AO17" s="4"/>
      <c r="BM17" s="4"/>
    </row>
    <row r="18" spans="2:65" ht="29.25" customHeight="1" x14ac:dyDescent="0.2">
      <c r="B18" s="969" t="s">
        <v>2</v>
      </c>
      <c r="C18" s="970"/>
      <c r="D18" s="970"/>
      <c r="E18" s="970"/>
      <c r="F18" s="970"/>
      <c r="G18" s="970"/>
      <c r="H18" s="970"/>
      <c r="I18" s="970"/>
      <c r="J18" s="970"/>
      <c r="K18" s="970"/>
      <c r="L18" s="970"/>
      <c r="M18" s="970"/>
      <c r="N18" s="970"/>
      <c r="O18" s="970"/>
      <c r="P18" s="970"/>
      <c r="Q18" s="970"/>
      <c r="R18" s="970"/>
      <c r="S18" s="970"/>
      <c r="T18" s="970"/>
      <c r="U18" s="970"/>
      <c r="V18" s="970"/>
      <c r="W18" s="970"/>
      <c r="X18" s="970"/>
      <c r="Y18" s="970"/>
      <c r="Z18" s="970"/>
      <c r="AA18" s="970"/>
      <c r="AB18" s="970"/>
      <c r="AC18" s="970"/>
      <c r="AD18" s="970"/>
      <c r="AE18" s="970"/>
      <c r="AF18" s="970"/>
      <c r="AG18" s="970"/>
      <c r="AH18" s="970"/>
      <c r="AI18" s="970"/>
      <c r="AJ18" s="970"/>
      <c r="AK18" s="970"/>
      <c r="AL18" s="971"/>
      <c r="AM18" s="1"/>
      <c r="AN18" s="4"/>
      <c r="AO18" s="4"/>
      <c r="BM18" s="4"/>
    </row>
    <row r="19" spans="2:65" s="40" customFormat="1" ht="66.75" customHeight="1" x14ac:dyDescent="0.35">
      <c r="B19" s="972" t="s">
        <v>3</v>
      </c>
      <c r="C19" s="973"/>
      <c r="D19" s="973"/>
      <c r="E19" s="973"/>
      <c r="F19" s="973"/>
      <c r="G19" s="973"/>
      <c r="H19" s="973"/>
      <c r="I19" s="973"/>
      <c r="J19" s="973"/>
      <c r="K19" s="973"/>
      <c r="L19" s="973"/>
      <c r="M19" s="973"/>
      <c r="N19" s="973"/>
      <c r="O19" s="973"/>
      <c r="P19" s="973"/>
      <c r="Q19" s="973"/>
      <c r="R19" s="973"/>
      <c r="S19" s="973"/>
      <c r="T19" s="973"/>
      <c r="U19" s="973"/>
      <c r="V19" s="973"/>
      <c r="W19" s="973"/>
      <c r="X19" s="973"/>
      <c r="Y19" s="973"/>
      <c r="Z19" s="973"/>
      <c r="AA19" s="973"/>
      <c r="AB19" s="973"/>
      <c r="AC19" s="973"/>
      <c r="AD19" s="973"/>
      <c r="AE19" s="973"/>
      <c r="AF19" s="973"/>
      <c r="AG19" s="973"/>
      <c r="AH19" s="973"/>
      <c r="AI19" s="973"/>
      <c r="AJ19" s="973"/>
      <c r="AK19" s="973"/>
      <c r="AL19" s="974"/>
      <c r="AM19" s="38"/>
      <c r="AN19" s="39"/>
      <c r="AO19" s="39"/>
      <c r="BM19" s="39"/>
    </row>
    <row r="20" spans="2:65" ht="15.95" customHeight="1" x14ac:dyDescent="0.25">
      <c r="B20" s="25"/>
      <c r="F20" s="26"/>
      <c r="G20" s="34"/>
      <c r="H20" s="35"/>
      <c r="I20" s="31"/>
      <c r="J20" s="30"/>
      <c r="K20" s="31"/>
      <c r="L20" s="30"/>
      <c r="M20" s="31"/>
      <c r="N20" s="31"/>
      <c r="O20" s="30"/>
      <c r="P20" s="30"/>
      <c r="Q20" s="30"/>
      <c r="R20" s="30"/>
      <c r="S20" s="30"/>
      <c r="T20" s="30"/>
      <c r="U20" s="32"/>
      <c r="V20" s="30"/>
      <c r="W20" s="30"/>
      <c r="X20" s="30"/>
      <c r="Y20" s="30"/>
      <c r="Z20" s="30"/>
      <c r="AA20" s="30"/>
      <c r="AB20" s="30"/>
      <c r="AC20" s="30"/>
      <c r="AD20" s="30"/>
      <c r="AE20" s="31"/>
      <c r="AF20" s="37"/>
      <c r="AG20" s="31"/>
      <c r="AH20" s="30"/>
      <c r="AI20" s="33"/>
      <c r="AJ20" s="33"/>
      <c r="AK20" s="20"/>
      <c r="AL20" s="21"/>
      <c r="AM20" s="1"/>
      <c r="AN20" s="4"/>
      <c r="AO20" s="4"/>
      <c r="BM20" s="4"/>
    </row>
    <row r="21" spans="2:65" ht="78.75" customHeight="1" x14ac:dyDescent="0.25">
      <c r="B21" s="41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3"/>
      <c r="AM21" s="1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</row>
    <row r="22" spans="2:65" ht="78.75" customHeight="1" x14ac:dyDescent="0.25">
      <c r="B22" s="25"/>
      <c r="F22" s="31"/>
      <c r="G22" s="44"/>
      <c r="H22" s="45"/>
      <c r="I22" s="46"/>
      <c r="J22" s="47"/>
      <c r="K22" s="48"/>
      <c r="L22" s="47"/>
      <c r="M22" s="48"/>
      <c r="N22" s="48"/>
      <c r="O22" s="47"/>
      <c r="P22" s="47"/>
      <c r="Q22" s="47"/>
      <c r="R22" s="47"/>
      <c r="S22" s="47"/>
      <c r="T22" s="49"/>
      <c r="U22" s="48"/>
      <c r="V22" s="47"/>
      <c r="W22" s="47"/>
      <c r="X22" s="47"/>
      <c r="Y22" s="47"/>
      <c r="Z22" s="47"/>
      <c r="AA22" s="47"/>
      <c r="AB22" s="47"/>
      <c r="AC22" s="47"/>
      <c r="AD22" s="47"/>
      <c r="AE22" s="48"/>
      <c r="AF22" s="48"/>
      <c r="AG22" s="48"/>
      <c r="AH22" s="30"/>
      <c r="AI22" s="33"/>
      <c r="AJ22" s="33"/>
      <c r="AK22" s="20"/>
      <c r="AL22" s="21"/>
      <c r="AM22" s="1"/>
      <c r="AN22" s="4"/>
      <c r="AO22" s="4"/>
      <c r="BM22" s="4"/>
    </row>
    <row r="23" spans="2:65" ht="15.75" customHeight="1" x14ac:dyDescent="0.25"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2"/>
      <c r="AM23" s="1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</row>
    <row r="24" spans="2:65" ht="73.5" customHeight="1" x14ac:dyDescent="0.2">
      <c r="B24" s="972"/>
      <c r="C24" s="975"/>
      <c r="D24" s="975"/>
      <c r="E24" s="975"/>
      <c r="F24" s="975"/>
      <c r="G24" s="975"/>
      <c r="H24" s="975"/>
      <c r="I24" s="975"/>
      <c r="J24" s="975"/>
      <c r="K24" s="975"/>
      <c r="L24" s="975"/>
      <c r="M24" s="975"/>
      <c r="N24" s="975"/>
      <c r="O24" s="975"/>
      <c r="P24" s="975"/>
      <c r="Q24" s="975"/>
      <c r="R24" s="975"/>
      <c r="S24" s="975"/>
      <c r="T24" s="975"/>
      <c r="U24" s="975"/>
      <c r="V24" s="975"/>
      <c r="W24" s="975"/>
      <c r="X24" s="975"/>
      <c r="Y24" s="975"/>
      <c r="Z24" s="975"/>
      <c r="AA24" s="975"/>
      <c r="AB24" s="975"/>
      <c r="AC24" s="975"/>
      <c r="AD24" s="975"/>
      <c r="AE24" s="975"/>
      <c r="AF24" s="975"/>
      <c r="AG24" s="975"/>
      <c r="AH24" s="975"/>
      <c r="AI24" s="975"/>
      <c r="AJ24" s="975"/>
      <c r="AK24" s="975"/>
      <c r="AL24" s="976"/>
      <c r="AM24" s="1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</row>
    <row r="25" spans="2:65" ht="19.5" customHeight="1" x14ac:dyDescent="0.2">
      <c r="B25" s="977"/>
      <c r="C25" s="978"/>
      <c r="D25" s="978"/>
      <c r="E25" s="978"/>
      <c r="F25" s="978"/>
      <c r="G25" s="978"/>
      <c r="H25" s="978"/>
      <c r="I25" s="978"/>
      <c r="J25" s="978"/>
      <c r="K25" s="978"/>
      <c r="L25" s="978"/>
      <c r="M25" s="978"/>
      <c r="N25" s="978"/>
      <c r="O25" s="978"/>
      <c r="P25" s="978"/>
      <c r="Q25" s="978"/>
      <c r="R25" s="978"/>
      <c r="S25" s="978"/>
      <c r="T25" s="978"/>
      <c r="U25" s="978"/>
      <c r="V25" s="978"/>
      <c r="W25" s="978"/>
      <c r="X25" s="978"/>
      <c r="Y25" s="978"/>
      <c r="Z25" s="978"/>
      <c r="AA25" s="978"/>
      <c r="AB25" s="978"/>
      <c r="AC25" s="978"/>
      <c r="AD25" s="978"/>
      <c r="AE25" s="978"/>
      <c r="AF25" s="978"/>
      <c r="AG25" s="978"/>
      <c r="AH25" s="978"/>
      <c r="AI25" s="978"/>
      <c r="AJ25" s="978"/>
      <c r="AK25" s="978"/>
      <c r="AL25" s="979"/>
      <c r="AM25" s="1"/>
      <c r="AN25" s="4"/>
      <c r="AO25" s="4"/>
      <c r="BM25" s="4"/>
    </row>
    <row r="26" spans="2:65" ht="9.75" customHeight="1" x14ac:dyDescent="0.25">
      <c r="B26" s="53"/>
      <c r="F26" s="26"/>
      <c r="G26" s="54"/>
      <c r="H26" s="55"/>
      <c r="I26" s="48"/>
      <c r="J26" s="47"/>
      <c r="K26" s="48"/>
      <c r="L26" s="47"/>
      <c r="M26" s="48"/>
      <c r="N26" s="48"/>
      <c r="O26" s="47"/>
      <c r="P26" s="47"/>
      <c r="Q26" s="47"/>
      <c r="R26" s="56"/>
      <c r="S26" s="56"/>
      <c r="T26" s="56"/>
      <c r="U26" s="57"/>
      <c r="V26" s="56"/>
      <c r="W26" s="56"/>
      <c r="X26" s="56"/>
      <c r="Y26" s="56"/>
      <c r="Z26" s="56"/>
      <c r="AA26" s="56"/>
      <c r="AB26" s="56"/>
      <c r="AC26" s="56"/>
      <c r="AD26" s="56"/>
      <c r="AE26" s="58"/>
      <c r="AF26" s="58"/>
      <c r="AG26" s="48"/>
      <c r="AH26" s="30"/>
      <c r="AI26" s="33"/>
      <c r="AJ26" s="33"/>
      <c r="AK26" s="20"/>
      <c r="AL26" s="21"/>
      <c r="AM26" s="1"/>
      <c r="AN26" s="4"/>
      <c r="AO26" s="4"/>
      <c r="BM26" s="4"/>
    </row>
    <row r="27" spans="2:65" ht="9" customHeight="1" x14ac:dyDescent="0.25">
      <c r="B27" s="53"/>
      <c r="F27" s="26"/>
      <c r="G27" s="34"/>
      <c r="H27" s="35"/>
      <c r="I27" s="31"/>
      <c r="J27" s="30"/>
      <c r="K27" s="31"/>
      <c r="L27" s="30"/>
      <c r="M27" s="31"/>
      <c r="N27" s="31"/>
      <c r="O27" s="30"/>
      <c r="P27" s="30"/>
      <c r="Q27" s="30"/>
      <c r="R27" s="33"/>
      <c r="S27" s="33"/>
      <c r="T27" s="33"/>
      <c r="U27" s="59"/>
      <c r="V27" s="33"/>
      <c r="W27" s="33"/>
      <c r="X27" s="33"/>
      <c r="Y27" s="33"/>
      <c r="Z27" s="33"/>
      <c r="AA27" s="33"/>
      <c r="AB27" s="33"/>
      <c r="AC27" s="33"/>
      <c r="AD27" s="33"/>
      <c r="AE27" s="37"/>
      <c r="AF27" s="36"/>
      <c r="AG27" s="31"/>
      <c r="AH27" s="60"/>
      <c r="AI27" s="33"/>
      <c r="AJ27" s="33"/>
      <c r="AK27" s="20"/>
      <c r="AL27" s="21"/>
      <c r="AM27" s="1"/>
      <c r="AN27" s="4"/>
      <c r="AO27" s="4"/>
      <c r="BM27" s="4"/>
    </row>
    <row r="28" spans="2:65" ht="15.95" customHeight="1" x14ac:dyDescent="0.25">
      <c r="B28" s="61"/>
      <c r="F28" s="26"/>
      <c r="G28" s="34"/>
      <c r="H28" s="35"/>
      <c r="I28" s="31"/>
      <c r="J28" s="30"/>
      <c r="K28" s="31"/>
      <c r="L28" s="30"/>
      <c r="M28" s="31"/>
      <c r="N28" s="31"/>
      <c r="O28" s="30"/>
      <c r="P28" s="30"/>
      <c r="Q28" s="30"/>
      <c r="R28" s="62"/>
      <c r="S28" s="62"/>
      <c r="T28" s="62"/>
      <c r="U28" s="37"/>
      <c r="V28" s="62"/>
      <c r="W28" s="62"/>
      <c r="X28" s="62"/>
      <c r="Y28" s="62"/>
      <c r="Z28" s="62"/>
      <c r="AA28" s="62"/>
      <c r="AB28" s="62"/>
      <c r="AC28" s="62"/>
      <c r="AD28" s="62"/>
      <c r="AE28" s="37"/>
      <c r="AF28" s="37"/>
      <c r="AG28" s="31"/>
      <c r="AH28" s="60"/>
      <c r="AI28" s="33"/>
      <c r="AJ28" s="33"/>
      <c r="AK28" s="20"/>
      <c r="AL28" s="21"/>
      <c r="AM28" s="1"/>
      <c r="AN28" s="4"/>
      <c r="AO28" s="4"/>
      <c r="BM28" s="4"/>
    </row>
    <row r="29" spans="2:65" ht="15" customHeight="1" x14ac:dyDescent="0.25">
      <c r="B29" s="61"/>
      <c r="D29" s="952"/>
      <c r="E29" s="953"/>
      <c r="F29" s="953"/>
      <c r="G29" s="954"/>
      <c r="H29" s="952"/>
      <c r="I29" s="953"/>
      <c r="J29" s="953"/>
      <c r="K29" s="954"/>
      <c r="L29" s="955"/>
      <c r="M29" s="956"/>
      <c r="N29" s="956"/>
      <c r="O29" s="956"/>
      <c r="P29" s="956"/>
      <c r="Q29" s="956"/>
      <c r="R29" s="956"/>
      <c r="S29" s="956"/>
      <c r="T29" s="956"/>
      <c r="U29" s="956"/>
      <c r="V29" s="956"/>
      <c r="W29" s="956"/>
      <c r="X29" s="956"/>
      <c r="Y29" s="956"/>
      <c r="Z29" s="956"/>
      <c r="AA29" s="956"/>
      <c r="AB29" s="956"/>
      <c r="AC29" s="957"/>
      <c r="AD29" s="980"/>
      <c r="AE29" s="980"/>
      <c r="AF29" s="980"/>
      <c r="AG29" s="980"/>
      <c r="AH29" s="980"/>
      <c r="AI29" s="980"/>
      <c r="AJ29" s="33"/>
      <c r="AK29" s="20"/>
      <c r="AL29" s="21"/>
      <c r="AM29" s="1"/>
      <c r="AN29" s="4"/>
      <c r="AO29" s="4"/>
      <c r="BM29" s="4"/>
    </row>
    <row r="30" spans="2:65" ht="15" customHeight="1" x14ac:dyDescent="0.25">
      <c r="B30" s="61"/>
      <c r="D30" s="952"/>
      <c r="E30" s="953"/>
      <c r="F30" s="953"/>
      <c r="G30" s="954"/>
      <c r="H30" s="952"/>
      <c r="I30" s="953"/>
      <c r="J30" s="953"/>
      <c r="K30" s="954"/>
      <c r="L30" s="955"/>
      <c r="M30" s="956"/>
      <c r="N30" s="956"/>
      <c r="O30" s="956"/>
      <c r="P30" s="956"/>
      <c r="Q30" s="956"/>
      <c r="R30" s="956"/>
      <c r="S30" s="956"/>
      <c r="T30" s="956"/>
      <c r="U30" s="956"/>
      <c r="V30" s="956"/>
      <c r="W30" s="956"/>
      <c r="X30" s="956"/>
      <c r="Y30" s="956"/>
      <c r="Z30" s="956"/>
      <c r="AA30" s="956"/>
      <c r="AB30" s="956"/>
      <c r="AC30" s="957"/>
      <c r="AD30" s="958"/>
      <c r="AE30" s="958"/>
      <c r="AF30" s="958"/>
      <c r="AG30" s="958"/>
      <c r="AH30" s="958"/>
      <c r="AI30" s="958"/>
      <c r="AJ30" s="33"/>
      <c r="AK30" s="20"/>
      <c r="AL30" s="21"/>
      <c r="AM30" s="1"/>
      <c r="AN30" s="4"/>
      <c r="AO30" s="4"/>
      <c r="BM30" s="4"/>
    </row>
    <row r="31" spans="2:65" ht="15" customHeight="1" x14ac:dyDescent="0.2">
      <c r="B31" s="61"/>
      <c r="D31" s="952"/>
      <c r="E31" s="953"/>
      <c r="F31" s="953"/>
      <c r="G31" s="954"/>
      <c r="H31" s="952"/>
      <c r="I31" s="953"/>
      <c r="J31" s="953"/>
      <c r="K31" s="954"/>
      <c r="L31" s="955"/>
      <c r="M31" s="956"/>
      <c r="N31" s="956"/>
      <c r="O31" s="956"/>
      <c r="P31" s="956"/>
      <c r="Q31" s="956"/>
      <c r="R31" s="956"/>
      <c r="S31" s="956"/>
      <c r="T31" s="956"/>
      <c r="U31" s="956"/>
      <c r="V31" s="956"/>
      <c r="W31" s="956"/>
      <c r="X31" s="956"/>
      <c r="Y31" s="956"/>
      <c r="Z31" s="956"/>
      <c r="AA31" s="956"/>
      <c r="AB31" s="956"/>
      <c r="AC31" s="957"/>
      <c r="AD31" s="958"/>
      <c r="AE31" s="958"/>
      <c r="AF31" s="958"/>
      <c r="AG31" s="958"/>
      <c r="AH31" s="958"/>
      <c r="AI31" s="958"/>
      <c r="AJ31" s="33"/>
      <c r="AK31" s="20"/>
      <c r="AL31" s="21"/>
      <c r="AM31" s="1"/>
      <c r="AN31" s="4"/>
      <c r="AO31" s="4"/>
      <c r="BM31" s="4"/>
    </row>
    <row r="32" spans="2:65" ht="15" customHeight="1" x14ac:dyDescent="0.2">
      <c r="B32" s="61"/>
      <c r="D32" s="952"/>
      <c r="E32" s="953"/>
      <c r="F32" s="953"/>
      <c r="G32" s="954"/>
      <c r="H32" s="982"/>
      <c r="I32" s="953"/>
      <c r="J32" s="953"/>
      <c r="K32" s="954"/>
      <c r="L32" s="955"/>
      <c r="M32" s="956"/>
      <c r="N32" s="956"/>
      <c r="O32" s="956"/>
      <c r="P32" s="956"/>
      <c r="Q32" s="956"/>
      <c r="R32" s="956"/>
      <c r="S32" s="956"/>
      <c r="T32" s="956"/>
      <c r="U32" s="956"/>
      <c r="V32" s="956"/>
      <c r="W32" s="956"/>
      <c r="X32" s="956"/>
      <c r="Y32" s="956"/>
      <c r="Z32" s="956"/>
      <c r="AA32" s="956"/>
      <c r="AB32" s="956"/>
      <c r="AC32" s="957"/>
      <c r="AD32" s="958"/>
      <c r="AE32" s="958"/>
      <c r="AF32" s="958"/>
      <c r="AG32" s="958"/>
      <c r="AH32" s="958"/>
      <c r="AI32" s="958"/>
      <c r="AJ32" s="33"/>
      <c r="AK32" s="20"/>
      <c r="AL32" s="21"/>
      <c r="AM32" s="1"/>
      <c r="AN32" s="4"/>
      <c r="AO32" s="4"/>
      <c r="BM32" s="4"/>
    </row>
    <row r="33" spans="2:65" ht="15" customHeight="1" x14ac:dyDescent="0.2">
      <c r="B33" s="61"/>
      <c r="D33" s="952" t="s">
        <v>4</v>
      </c>
      <c r="E33" s="953"/>
      <c r="F33" s="953"/>
      <c r="G33" s="954"/>
      <c r="H33" s="982">
        <v>41487</v>
      </c>
      <c r="I33" s="953"/>
      <c r="J33" s="953"/>
      <c r="K33" s="954"/>
      <c r="L33" s="952" t="s">
        <v>5</v>
      </c>
      <c r="M33" s="956"/>
      <c r="N33" s="956"/>
      <c r="O33" s="956"/>
      <c r="P33" s="956"/>
      <c r="Q33" s="956"/>
      <c r="R33" s="956"/>
      <c r="S33" s="956"/>
      <c r="T33" s="956"/>
      <c r="U33" s="956"/>
      <c r="V33" s="956"/>
      <c r="W33" s="956"/>
      <c r="X33" s="956"/>
      <c r="Y33" s="956"/>
      <c r="Z33" s="956"/>
      <c r="AA33" s="956"/>
      <c r="AB33" s="956"/>
      <c r="AC33" s="957"/>
      <c r="AD33" s="983"/>
      <c r="AE33" s="984"/>
      <c r="AF33" s="984"/>
      <c r="AG33" s="984"/>
      <c r="AH33" s="984"/>
      <c r="AI33" s="984"/>
      <c r="AJ33" s="20"/>
      <c r="AK33" s="20"/>
      <c r="AL33" s="21"/>
      <c r="AM33" s="1"/>
      <c r="AN33" s="4"/>
      <c r="AO33" s="4"/>
      <c r="BM33" s="4"/>
    </row>
    <row r="34" spans="2:65" ht="15" customHeight="1" x14ac:dyDescent="0.2">
      <c r="B34" s="18"/>
      <c r="D34" s="985" t="s">
        <v>6</v>
      </c>
      <c r="E34" s="986"/>
      <c r="F34" s="986"/>
      <c r="G34" s="987"/>
      <c r="H34" s="985" t="s">
        <v>7</v>
      </c>
      <c r="I34" s="986"/>
      <c r="J34" s="986"/>
      <c r="K34" s="987"/>
      <c r="L34" s="988" t="s">
        <v>8</v>
      </c>
      <c r="M34" s="989"/>
      <c r="N34" s="989"/>
      <c r="O34" s="989"/>
      <c r="P34" s="989"/>
      <c r="Q34" s="989"/>
      <c r="R34" s="989"/>
      <c r="S34" s="989"/>
      <c r="T34" s="989"/>
      <c r="U34" s="989"/>
      <c r="V34" s="989"/>
      <c r="W34" s="989"/>
      <c r="X34" s="989"/>
      <c r="Y34" s="989"/>
      <c r="Z34" s="989"/>
      <c r="AA34" s="989"/>
      <c r="AB34" s="989"/>
      <c r="AC34" s="990"/>
      <c r="AD34" s="991" t="s">
        <v>9</v>
      </c>
      <c r="AE34" s="991"/>
      <c r="AF34" s="991"/>
      <c r="AG34" s="991"/>
      <c r="AH34" s="991"/>
      <c r="AI34" s="991"/>
      <c r="AJ34" s="20"/>
      <c r="AK34" s="20"/>
      <c r="AL34" s="21"/>
      <c r="AM34" s="1"/>
      <c r="AN34" s="4"/>
      <c r="AO34" s="4"/>
      <c r="BM34" s="4"/>
    </row>
    <row r="35" spans="2:65" ht="15" customHeight="1" x14ac:dyDescent="0.2">
      <c r="B35" s="18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1"/>
      <c r="AM35" s="1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</row>
    <row r="36" spans="2:65" ht="12.95" customHeight="1" x14ac:dyDescent="0.2">
      <c r="B36" s="63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5"/>
      <c r="P36" s="65"/>
      <c r="Q36" s="65"/>
      <c r="R36" s="65"/>
      <c r="S36" s="65"/>
      <c r="T36" s="65"/>
      <c r="U36" s="65"/>
      <c r="V36" s="65"/>
      <c r="W36" s="65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6"/>
      <c r="AM36" s="1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</row>
    <row r="37" spans="2:65" ht="12.95" customHeight="1" x14ac:dyDescent="0.2">
      <c r="B37" s="67"/>
      <c r="C37" s="68"/>
      <c r="D37" s="69" t="s">
        <v>10</v>
      </c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8"/>
      <c r="AK37" s="68"/>
      <c r="AL37" s="70"/>
      <c r="AM37" s="1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2:65" ht="15.95" customHeight="1" x14ac:dyDescent="0.2">
      <c r="B38" s="6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2"/>
      <c r="AG38" s="73"/>
      <c r="AH38" s="73"/>
      <c r="AI38" s="71"/>
      <c r="AJ38" s="33"/>
      <c r="AK38" s="20"/>
      <c r="AL38" s="21"/>
      <c r="AM38" s="1"/>
      <c r="AN38" s="4"/>
      <c r="AO38" s="4"/>
      <c r="BM38" s="4"/>
    </row>
    <row r="39" spans="2:65" ht="12.95" customHeight="1" x14ac:dyDescent="0.2">
      <c r="B39" s="67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5"/>
      <c r="P39" s="65"/>
      <c r="Q39" s="65"/>
      <c r="R39" s="65"/>
      <c r="S39" s="65"/>
      <c r="T39" s="65"/>
      <c r="U39" s="65"/>
      <c r="V39" s="65"/>
      <c r="W39" s="65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70"/>
      <c r="AM39" s="1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2:65" ht="11.25" customHeight="1" x14ac:dyDescent="0.2">
      <c r="B40" s="74"/>
      <c r="C40" s="75"/>
      <c r="D40" s="75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7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9"/>
      <c r="AM40" s="1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2:65" ht="18" customHeight="1" x14ac:dyDescent="0.2">
      <c r="B41" s="994"/>
      <c r="C41" s="994"/>
      <c r="D41" s="994"/>
      <c r="E41" s="994"/>
      <c r="F41" s="994"/>
      <c r="G41" s="994"/>
      <c r="H41" s="994"/>
      <c r="I41" s="994"/>
      <c r="J41" s="994"/>
      <c r="K41" s="994"/>
      <c r="L41" s="994"/>
      <c r="M41" s="994"/>
      <c r="N41" s="994"/>
      <c r="O41" s="994"/>
      <c r="P41" s="994"/>
      <c r="Q41" s="994"/>
      <c r="R41" s="994"/>
      <c r="S41" s="994"/>
      <c r="T41" s="994"/>
      <c r="U41" s="994"/>
      <c r="V41" s="994"/>
      <c r="W41" s="994"/>
      <c r="X41" s="994"/>
      <c r="Y41" s="994"/>
      <c r="Z41" s="994"/>
      <c r="AA41" s="994"/>
      <c r="AB41" s="994"/>
      <c r="AC41" s="994"/>
      <c r="AD41" s="994"/>
      <c r="AE41" s="994"/>
      <c r="AF41" s="994"/>
      <c r="AG41" s="994"/>
      <c r="AH41" s="994"/>
      <c r="AI41" s="994"/>
      <c r="AJ41" s="994"/>
      <c r="AK41" s="994"/>
      <c r="AL41" s="994"/>
      <c r="AM41" s="1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2:65" ht="20.100000000000001" customHeight="1" x14ac:dyDescent="0.2">
      <c r="B42" s="995"/>
      <c r="C42" s="995"/>
      <c r="D42" s="995"/>
      <c r="E42" s="995"/>
      <c r="F42" s="995"/>
      <c r="G42" s="995"/>
      <c r="H42" s="995"/>
      <c r="I42" s="995"/>
      <c r="J42" s="995"/>
      <c r="K42" s="995"/>
      <c r="L42" s="995"/>
      <c r="M42" s="995"/>
      <c r="N42" s="995"/>
      <c r="O42" s="995"/>
      <c r="P42" s="995"/>
      <c r="Q42" s="995"/>
      <c r="R42" s="995"/>
      <c r="S42" s="995"/>
      <c r="T42" s="995"/>
      <c r="U42" s="995"/>
      <c r="V42" s="995"/>
      <c r="W42" s="995"/>
      <c r="X42" s="995"/>
      <c r="Y42" s="995"/>
      <c r="Z42" s="995"/>
      <c r="AA42" s="995"/>
      <c r="AB42" s="995"/>
      <c r="AC42" s="995"/>
      <c r="AD42" s="995"/>
      <c r="AE42" s="995"/>
      <c r="AF42" s="995"/>
      <c r="AG42" s="995"/>
      <c r="AH42" s="995"/>
      <c r="AI42" s="995"/>
      <c r="AJ42" s="995"/>
      <c r="AK42" s="995"/>
      <c r="AL42" s="995"/>
      <c r="AM42" s="1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2:65" ht="15" customHeight="1" x14ac:dyDescent="0.2">
      <c r="B43" s="993"/>
      <c r="C43" s="993"/>
      <c r="D43" s="993"/>
      <c r="E43" s="993"/>
      <c r="F43" s="993"/>
      <c r="G43" s="993"/>
      <c r="H43" s="993"/>
      <c r="I43" s="993"/>
      <c r="J43" s="993"/>
      <c r="K43" s="993"/>
      <c r="L43" s="993"/>
      <c r="M43" s="993"/>
      <c r="N43" s="993"/>
      <c r="O43" s="993"/>
      <c r="P43" s="993"/>
      <c r="Q43" s="993"/>
      <c r="R43" s="993"/>
      <c r="S43" s="993"/>
      <c r="T43" s="993"/>
      <c r="U43" s="993"/>
      <c r="V43" s="993"/>
      <c r="W43" s="993"/>
      <c r="X43" s="993"/>
      <c r="Y43" s="993"/>
      <c r="Z43" s="993"/>
      <c r="AA43" s="993"/>
      <c r="AB43" s="993"/>
      <c r="AC43" s="993"/>
      <c r="AD43" s="993"/>
      <c r="AE43" s="993"/>
      <c r="AF43" s="993"/>
      <c r="AG43" s="993"/>
      <c r="AH43" s="993"/>
      <c r="AI43" s="993"/>
      <c r="AJ43" s="993"/>
      <c r="AK43" s="993"/>
      <c r="AL43" s="993"/>
      <c r="AM43" s="1"/>
      <c r="AN43" s="4"/>
      <c r="AO43" s="4"/>
      <c r="AP43" s="4"/>
      <c r="AQ43" s="4"/>
      <c r="AR43" s="4"/>
      <c r="AS43" s="4"/>
      <c r="AT43" s="4"/>
      <c r="AU43" s="4"/>
      <c r="AV43" s="4"/>
      <c r="AW43" s="992"/>
      <c r="AX43" s="992"/>
      <c r="AY43" s="992"/>
      <c r="AZ43" s="992"/>
      <c r="BA43" s="992"/>
      <c r="BB43" s="992"/>
      <c r="BC43" s="992"/>
      <c r="BD43" s="992"/>
      <c r="BE43" s="992"/>
      <c r="BF43" s="4"/>
      <c r="BG43" s="4"/>
      <c r="BH43" s="4"/>
      <c r="BI43" s="4"/>
      <c r="BJ43" s="4"/>
      <c r="BK43" s="4"/>
      <c r="BL43" s="4"/>
      <c r="BM43" s="4"/>
    </row>
    <row r="44" spans="2:65" ht="15.95" customHeight="1" x14ac:dyDescent="0.2">
      <c r="B44" s="993"/>
      <c r="C44" s="993"/>
      <c r="D44" s="993"/>
      <c r="E44" s="993"/>
      <c r="F44" s="993"/>
      <c r="G44" s="993"/>
      <c r="H44" s="993"/>
      <c r="I44" s="993"/>
      <c r="J44" s="993"/>
      <c r="K44" s="993"/>
      <c r="L44" s="993"/>
      <c r="M44" s="993"/>
      <c r="N44" s="993"/>
      <c r="O44" s="993"/>
      <c r="P44" s="993"/>
      <c r="Q44" s="993"/>
      <c r="R44" s="993"/>
      <c r="S44" s="993"/>
      <c r="T44" s="993"/>
      <c r="U44" s="993"/>
      <c r="V44" s="993"/>
      <c r="W44" s="993"/>
      <c r="X44" s="993"/>
      <c r="Y44" s="993"/>
      <c r="Z44" s="993"/>
      <c r="AA44" s="993"/>
      <c r="AB44" s="993"/>
      <c r="AC44" s="993"/>
      <c r="AD44" s="993"/>
      <c r="AE44" s="993"/>
      <c r="AF44" s="993"/>
      <c r="AG44" s="993"/>
      <c r="AH44" s="993"/>
      <c r="AI44" s="993"/>
      <c r="AJ44" s="993"/>
      <c r="AK44" s="993"/>
      <c r="AL44" s="993"/>
      <c r="AM44" s="1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2:65" ht="15.95" customHeight="1" x14ac:dyDescent="0.2">
      <c r="B45" s="981"/>
      <c r="C45" s="981"/>
      <c r="D45" s="981"/>
      <c r="E45" s="981"/>
      <c r="F45" s="981"/>
      <c r="G45" s="981"/>
      <c r="H45" s="981"/>
      <c r="I45" s="981"/>
      <c r="J45" s="981"/>
      <c r="K45" s="981"/>
      <c r="L45" s="981"/>
      <c r="M45" s="981"/>
      <c r="N45" s="981"/>
      <c r="O45" s="981"/>
      <c r="P45" s="981"/>
      <c r="Q45" s="981"/>
      <c r="R45" s="981"/>
      <c r="S45" s="981"/>
      <c r="T45" s="981"/>
      <c r="U45" s="981"/>
      <c r="V45" s="981"/>
      <c r="W45" s="981"/>
      <c r="X45" s="981"/>
      <c r="Y45" s="981"/>
      <c r="Z45" s="981"/>
      <c r="AA45" s="981"/>
      <c r="AB45" s="981"/>
      <c r="AC45" s="981"/>
      <c r="AD45" s="981"/>
      <c r="AE45" s="981"/>
      <c r="AF45" s="981"/>
      <c r="AG45" s="981"/>
      <c r="AH45" s="981"/>
      <c r="AI45" s="981"/>
      <c r="AJ45" s="981"/>
      <c r="AK45" s="981"/>
      <c r="AL45" s="981"/>
      <c r="AM45" s="1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  <row r="46" spans="2:65" ht="10.5" customHeight="1" x14ac:dyDescent="0.2">
      <c r="B46" s="992"/>
      <c r="C46" s="992"/>
      <c r="D46" s="992"/>
      <c r="E46" s="992"/>
      <c r="F46" s="992"/>
      <c r="G46" s="992"/>
      <c r="H46" s="992"/>
      <c r="I46" s="992"/>
      <c r="J46" s="992"/>
      <c r="K46" s="992"/>
      <c r="L46" s="992"/>
      <c r="M46" s="992"/>
      <c r="N46" s="992"/>
      <c r="O46" s="992"/>
      <c r="P46" s="992"/>
      <c r="Q46" s="992"/>
      <c r="R46" s="992"/>
      <c r="S46" s="992"/>
      <c r="T46" s="992"/>
      <c r="U46" s="992"/>
      <c r="V46" s="992"/>
      <c r="W46" s="992"/>
      <c r="X46" s="992"/>
      <c r="Y46" s="992"/>
      <c r="Z46" s="992"/>
      <c r="AA46" s="992"/>
      <c r="AB46" s="992"/>
      <c r="AC46" s="992"/>
      <c r="AD46" s="992"/>
      <c r="AE46" s="992"/>
      <c r="AF46" s="992"/>
      <c r="AG46" s="992"/>
      <c r="AH46" s="992"/>
      <c r="AI46" s="992"/>
      <c r="AJ46" s="992"/>
      <c r="AK46" s="992"/>
      <c r="AL46" s="992"/>
      <c r="AM46" s="1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</row>
    <row r="47" spans="2:65" ht="5.25" customHeight="1" x14ac:dyDescent="0.2">
      <c r="B47" s="80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1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</row>
    <row r="48" spans="2:65" ht="5.25" customHeight="1" x14ac:dyDescent="0.2">
      <c r="B48" s="80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1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</row>
    <row r="49" spans="2:65" ht="5.25" customHeight="1" x14ac:dyDescent="0.2">
      <c r="B49" s="80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1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</row>
    <row r="50" spans="2:65" ht="5.25" customHeight="1" x14ac:dyDescent="0.2">
      <c r="B50" s="80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1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</row>
    <row r="51" spans="2:65" x14ac:dyDescent="0.2">
      <c r="AM51" s="1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</row>
    <row r="52" spans="2:65" x14ac:dyDescent="0.2">
      <c r="AM52" s="1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</row>
    <row r="53" spans="2:65" x14ac:dyDescent="0.2">
      <c r="AM53" s="1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</row>
    <row r="54" spans="2:65" x14ac:dyDescent="0.2">
      <c r="AM54" s="1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</row>
    <row r="55" spans="2:65" x14ac:dyDescent="0.2">
      <c r="AM55" s="1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</row>
    <row r="56" spans="2:65" x14ac:dyDescent="0.2">
      <c r="AM56" s="1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</row>
    <row r="57" spans="2:65" x14ac:dyDescent="0.2">
      <c r="AM57" s="1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</row>
    <row r="58" spans="2:65" x14ac:dyDescent="0.2">
      <c r="AM58" s="1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</row>
    <row r="59" spans="2:65" x14ac:dyDescent="0.2">
      <c r="AM59" s="1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</row>
    <row r="60" spans="2:65" x14ac:dyDescent="0.2">
      <c r="AM60" s="1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</row>
    <row r="61" spans="2:65" x14ac:dyDescent="0.2">
      <c r="AM61" s="1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</row>
    <row r="62" spans="2:65" x14ac:dyDescent="0.2">
      <c r="AM62" s="1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</row>
    <row r="63" spans="2:65" x14ac:dyDescent="0.2">
      <c r="AM63" s="1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</row>
    <row r="64" spans="2:65" x14ac:dyDescent="0.2">
      <c r="AM64" s="1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</row>
    <row r="65" spans="1:65" x14ac:dyDescent="0.2">
      <c r="AM65" s="1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</row>
    <row r="66" spans="1:65" x14ac:dyDescent="0.2">
      <c r="AM66" s="1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</row>
    <row r="67" spans="1:65" x14ac:dyDescent="0.2">
      <c r="AM67" s="1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</row>
    <row r="68" spans="1:65" x14ac:dyDescent="0.2">
      <c r="AM68" s="1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</row>
    <row r="69" spans="1:65" x14ac:dyDescent="0.2">
      <c r="AM69" s="1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</row>
    <row r="70" spans="1:65" x14ac:dyDescent="0.2">
      <c r="AM70" s="1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</row>
    <row r="71" spans="1:65" x14ac:dyDescent="0.2">
      <c r="AM71" s="1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</row>
    <row r="72" spans="1:65" x14ac:dyDescent="0.2">
      <c r="AM72" s="1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</row>
    <row r="73" spans="1:65" x14ac:dyDescent="0.2">
      <c r="AM73" s="1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</row>
    <row r="74" spans="1:65" ht="13.5" thickBot="1" x14ac:dyDescent="0.25">
      <c r="AM74" s="1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</row>
    <row r="75" spans="1:65" ht="225" customHeight="1" thickBot="1" x14ac:dyDescent="0.25">
      <c r="A75" s="1001" t="s">
        <v>11</v>
      </c>
      <c r="B75" s="1002"/>
      <c r="C75" s="1002"/>
      <c r="D75" s="1003"/>
      <c r="E75" s="1004"/>
      <c r="F75" s="1005"/>
      <c r="G75" s="1005"/>
      <c r="H75" s="1005"/>
      <c r="I75" s="1005"/>
      <c r="J75" s="1005"/>
      <c r="K75" s="1005"/>
      <c r="L75" s="1005"/>
      <c r="M75" s="1005"/>
      <c r="N75" s="1005"/>
      <c r="O75" s="1005"/>
      <c r="P75" s="1005"/>
      <c r="Q75" s="1005"/>
      <c r="R75" s="1005"/>
      <c r="S75" s="1005"/>
      <c r="T75" s="1005"/>
      <c r="U75" s="1005"/>
      <c r="V75" s="1005"/>
      <c r="W75" s="1005"/>
      <c r="X75" s="1005"/>
      <c r="Y75" s="1005"/>
      <c r="Z75" s="1005"/>
      <c r="AA75" s="1005"/>
      <c r="AB75" s="1005"/>
      <c r="AC75" s="1005"/>
      <c r="AD75" s="1005"/>
      <c r="AE75" s="1005"/>
      <c r="AF75" s="1005"/>
      <c r="AG75" s="1005"/>
      <c r="AH75" s="1005"/>
      <c r="AI75" s="1005"/>
      <c r="AJ75" s="1005"/>
      <c r="AK75" s="1005"/>
      <c r="AL75" s="1005"/>
      <c r="AM75" s="1005"/>
      <c r="AN75" s="1005"/>
      <c r="AO75" s="1005"/>
      <c r="AP75" s="1006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</row>
    <row r="76" spans="1:65" x14ac:dyDescent="0.2">
      <c r="AM76" s="1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</row>
    <row r="77" spans="1:65" x14ac:dyDescent="0.2">
      <c r="AM77" s="1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</row>
    <row r="78" spans="1:65" ht="14.25" x14ac:dyDescent="0.2">
      <c r="E78" s="996"/>
      <c r="F78" s="996"/>
      <c r="G78" s="996"/>
      <c r="H78" s="996"/>
      <c r="I78" s="996"/>
      <c r="J78" s="996"/>
      <c r="K78" s="996"/>
      <c r="L78" s="996"/>
      <c r="M78" s="996"/>
      <c r="N78" s="996"/>
      <c r="O78" s="996"/>
      <c r="P78" s="996"/>
      <c r="Q78" s="996"/>
      <c r="R78" s="996"/>
      <c r="S78" s="996"/>
      <c r="T78" s="996"/>
      <c r="U78" s="996"/>
      <c r="V78" s="996"/>
      <c r="W78" s="996"/>
      <c r="X78" s="996"/>
      <c r="Y78" s="996"/>
      <c r="Z78" s="996"/>
      <c r="AA78" s="996"/>
      <c r="AB78" s="996"/>
      <c r="AC78" s="996"/>
      <c r="AD78" s="996"/>
      <c r="AE78" s="996"/>
      <c r="AF78" s="996"/>
      <c r="AG78" s="996"/>
      <c r="AH78" s="996"/>
      <c r="AI78" s="996"/>
      <c r="AJ78" s="996"/>
      <c r="AK78" s="996"/>
      <c r="AM78" s="1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</row>
    <row r="79" spans="1:65" x14ac:dyDescent="0.2">
      <c r="AM79" s="1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</row>
    <row r="80" spans="1:65" ht="14.25" x14ac:dyDescent="0.2">
      <c r="E80" s="996"/>
      <c r="F80" s="996"/>
      <c r="G80" s="996"/>
      <c r="H80" s="996"/>
      <c r="I80" s="996"/>
      <c r="J80" s="996"/>
      <c r="K80" s="996"/>
      <c r="L80" s="996"/>
      <c r="M80" s="996"/>
      <c r="N80" s="996"/>
      <c r="O80" s="996"/>
      <c r="P80" s="996"/>
      <c r="Q80" s="996"/>
      <c r="R80" s="996"/>
      <c r="S80" s="996"/>
      <c r="T80" s="996"/>
      <c r="U80" s="996"/>
      <c r="V80" s="996"/>
      <c r="W80" s="996"/>
      <c r="X80" s="996"/>
      <c r="Y80" s="996"/>
      <c r="Z80" s="996"/>
      <c r="AA80" s="996"/>
      <c r="AB80" s="996"/>
      <c r="AC80" s="996"/>
      <c r="AD80" s="996"/>
      <c r="AE80" s="996"/>
      <c r="AF80" s="996"/>
      <c r="AG80" s="996"/>
      <c r="AH80" s="996"/>
      <c r="AI80" s="996"/>
      <c r="AJ80" s="996"/>
      <c r="AK80" s="996"/>
      <c r="AM80" s="1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</row>
    <row r="81" spans="3:67" ht="14.25" x14ac:dyDescent="0.2">
      <c r="E81" s="996"/>
      <c r="F81" s="997"/>
      <c r="G81" s="997"/>
      <c r="H81" s="997"/>
      <c r="I81" s="997"/>
      <c r="J81" s="997"/>
      <c r="K81" s="997"/>
      <c r="L81" s="997"/>
      <c r="M81" s="997"/>
      <c r="N81" s="997"/>
      <c r="O81" s="997"/>
      <c r="P81" s="997"/>
      <c r="Q81" s="997"/>
      <c r="R81" s="997"/>
      <c r="S81" s="997"/>
      <c r="T81" s="997"/>
      <c r="U81" s="997"/>
      <c r="V81" s="997"/>
      <c r="W81" s="997"/>
      <c r="X81" s="997"/>
      <c r="Y81" s="997"/>
      <c r="Z81" s="997"/>
      <c r="AA81" s="997"/>
      <c r="AB81" s="997"/>
      <c r="AC81" s="997"/>
      <c r="AD81" s="997"/>
      <c r="AE81" s="997"/>
      <c r="AF81" s="997"/>
      <c r="AG81" s="997"/>
      <c r="AH81" s="997"/>
      <c r="AI81" s="997"/>
      <c r="AJ81" s="997"/>
      <c r="AK81" s="997"/>
      <c r="AM81" s="1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</row>
    <row r="82" spans="3:67" ht="14.25" x14ac:dyDescent="0.2">
      <c r="E82" s="996"/>
      <c r="F82" s="997"/>
      <c r="G82" s="997"/>
      <c r="H82" s="997"/>
      <c r="I82" s="997"/>
      <c r="J82" s="997"/>
      <c r="K82" s="997"/>
      <c r="L82" s="997"/>
      <c r="M82" s="997"/>
      <c r="N82" s="997"/>
      <c r="O82" s="997"/>
      <c r="P82" s="997"/>
      <c r="Q82" s="997"/>
      <c r="R82" s="997"/>
      <c r="S82" s="997"/>
      <c r="T82" s="997"/>
      <c r="U82" s="997"/>
      <c r="V82" s="997"/>
      <c r="W82" s="997"/>
      <c r="X82" s="997"/>
      <c r="Y82" s="997"/>
      <c r="Z82" s="997"/>
      <c r="AA82" s="997"/>
      <c r="AB82" s="997"/>
      <c r="AC82" s="997"/>
      <c r="AD82" s="997"/>
      <c r="AE82" s="997"/>
      <c r="AF82" s="997"/>
      <c r="AG82" s="997"/>
      <c r="AH82" s="997"/>
      <c r="AI82" s="997"/>
      <c r="AJ82" s="997"/>
      <c r="AK82" s="997"/>
      <c r="AM82" s="1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</row>
    <row r="83" spans="3:67" ht="14.25" x14ac:dyDescent="0.2">
      <c r="E83" s="996"/>
      <c r="F83" s="997"/>
      <c r="G83" s="997"/>
      <c r="H83" s="997"/>
      <c r="I83" s="997"/>
      <c r="J83" s="997"/>
      <c r="K83" s="997"/>
      <c r="L83" s="997"/>
      <c r="M83" s="997"/>
      <c r="N83" s="997"/>
      <c r="O83" s="997"/>
      <c r="P83" s="997"/>
      <c r="Q83" s="997"/>
      <c r="R83" s="997"/>
      <c r="S83" s="997"/>
      <c r="T83" s="997"/>
      <c r="U83" s="997"/>
      <c r="V83" s="997"/>
      <c r="W83" s="997"/>
      <c r="X83" s="997"/>
      <c r="Y83" s="997"/>
      <c r="Z83" s="997"/>
      <c r="AA83" s="997"/>
      <c r="AB83" s="997"/>
      <c r="AC83" s="997"/>
      <c r="AD83" s="997"/>
      <c r="AE83" s="997"/>
      <c r="AF83" s="997"/>
      <c r="AG83" s="997"/>
      <c r="AH83" s="997"/>
      <c r="AI83" s="997"/>
      <c r="AJ83" s="997"/>
      <c r="AK83" s="997"/>
      <c r="AM83" s="1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</row>
    <row r="84" spans="3:67" ht="14.25" x14ac:dyDescent="0.2">
      <c r="E84" s="996"/>
      <c r="F84" s="997"/>
      <c r="G84" s="997"/>
      <c r="H84" s="997"/>
      <c r="I84" s="997"/>
      <c r="J84" s="997"/>
      <c r="K84" s="997"/>
      <c r="L84" s="997"/>
      <c r="M84" s="997"/>
      <c r="N84" s="997"/>
      <c r="O84" s="997"/>
      <c r="P84" s="997"/>
      <c r="Q84" s="997"/>
      <c r="R84" s="997"/>
      <c r="S84" s="997"/>
      <c r="T84" s="997"/>
      <c r="U84" s="997"/>
      <c r="V84" s="997"/>
      <c r="W84" s="997"/>
      <c r="X84" s="997"/>
      <c r="Y84" s="997"/>
      <c r="Z84" s="997"/>
      <c r="AA84" s="997"/>
      <c r="AB84" s="997"/>
      <c r="AC84" s="997"/>
      <c r="AD84" s="997"/>
      <c r="AE84" s="997"/>
      <c r="AF84" s="997"/>
      <c r="AG84" s="997"/>
      <c r="AH84" s="997"/>
      <c r="AI84" s="997"/>
      <c r="AJ84" s="997"/>
      <c r="AK84" s="997"/>
      <c r="AM84" s="1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</row>
    <row r="85" spans="3:67" x14ac:dyDescent="0.2">
      <c r="AM85" s="1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</row>
    <row r="86" spans="3:67" ht="15" x14ac:dyDescent="0.2">
      <c r="C86" s="1007"/>
      <c r="D86" s="1008"/>
      <c r="E86" s="1008"/>
      <c r="F86" s="1008"/>
      <c r="G86" s="1008"/>
      <c r="H86" s="1008"/>
      <c r="I86" s="1008"/>
      <c r="J86" s="1008"/>
      <c r="K86" s="1008"/>
      <c r="L86" s="1008"/>
      <c r="M86" s="1008"/>
      <c r="N86" s="1008"/>
      <c r="O86" s="1008"/>
      <c r="P86" s="1008"/>
      <c r="Q86" s="1008"/>
      <c r="R86" s="1008"/>
      <c r="S86" s="1"/>
      <c r="AM86" s="1"/>
      <c r="AN86" s="1"/>
      <c r="AO86" s="1"/>
      <c r="AP86" s="1"/>
    </row>
    <row r="87" spans="3:67" ht="15" x14ac:dyDescent="0.2">
      <c r="C87" s="81"/>
      <c r="D87" s="81"/>
      <c r="E87" s="81"/>
      <c r="F87" s="81"/>
      <c r="G87" s="81"/>
      <c r="H87" s="81"/>
      <c r="I87" s="81"/>
      <c r="J87" s="81"/>
      <c r="K87" s="81"/>
      <c r="L87" s="81"/>
      <c r="M87" s="81"/>
      <c r="N87" s="81"/>
      <c r="O87" s="81"/>
      <c r="P87" s="81"/>
      <c r="Q87" s="81"/>
      <c r="R87" s="81"/>
      <c r="S87" s="1"/>
      <c r="AM87" s="1"/>
      <c r="AN87" s="1"/>
      <c r="AO87" s="1"/>
      <c r="AP87" s="1"/>
    </row>
    <row r="88" spans="3:67" x14ac:dyDescent="0.2">
      <c r="C88" s="1000"/>
      <c r="D88" s="1000"/>
      <c r="E88" s="1000"/>
      <c r="F88" s="1000"/>
      <c r="G88" s="1000"/>
      <c r="H88" s="1000"/>
      <c r="I88" s="1000"/>
      <c r="J88" s="1000"/>
      <c r="K88" s="1000"/>
      <c r="L88" s="1000"/>
      <c r="M88" s="1000"/>
      <c r="N88" s="1000"/>
      <c r="O88" s="1000"/>
      <c r="P88" s="1000"/>
      <c r="Q88" s="1000"/>
      <c r="R88" s="1000"/>
      <c r="S88" s="1"/>
      <c r="AM88" s="1"/>
      <c r="AN88" s="1"/>
      <c r="AO88" s="1"/>
      <c r="AP88" s="1"/>
    </row>
    <row r="89" spans="3:67" ht="14.25" x14ac:dyDescent="0.2">
      <c r="C89" s="998"/>
      <c r="D89" s="998"/>
      <c r="E89" s="998"/>
      <c r="F89" s="998"/>
      <c r="G89" s="998"/>
      <c r="H89" s="998"/>
      <c r="I89" s="998"/>
      <c r="J89" s="998"/>
      <c r="K89" s="998"/>
      <c r="L89" s="998"/>
      <c r="M89" s="998"/>
      <c r="N89" s="998"/>
      <c r="O89" s="998"/>
      <c r="P89" s="998"/>
      <c r="Q89" s="998"/>
      <c r="R89" s="998"/>
      <c r="S89" s="1"/>
      <c r="AH89" s="996"/>
      <c r="AI89" s="996"/>
      <c r="AJ89" s="996"/>
      <c r="AK89" s="996"/>
      <c r="AL89" s="996"/>
      <c r="AM89" s="996"/>
      <c r="AN89" s="996"/>
      <c r="AO89" s="996"/>
      <c r="AP89" s="996"/>
      <c r="AQ89" s="996"/>
      <c r="AR89" s="996"/>
      <c r="AS89" s="996"/>
      <c r="AT89" s="996"/>
      <c r="AU89" s="996"/>
      <c r="AV89" s="996"/>
      <c r="AW89" s="996"/>
      <c r="AX89" s="996"/>
      <c r="AY89" s="996"/>
      <c r="AZ89" s="996"/>
      <c r="BA89" s="996"/>
      <c r="BB89" s="996"/>
      <c r="BC89" s="996"/>
      <c r="BD89" s="996"/>
      <c r="BE89" s="996"/>
      <c r="BF89" s="996"/>
      <c r="BG89" s="996"/>
      <c r="BH89" s="996"/>
      <c r="BI89" s="996"/>
      <c r="BJ89" s="996"/>
      <c r="BK89" s="996"/>
      <c r="BL89" s="996"/>
      <c r="BM89" s="996"/>
      <c r="BN89" s="996"/>
    </row>
    <row r="90" spans="3:67" ht="14.25" x14ac:dyDescent="0.2">
      <c r="C90" s="82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AI90" s="996"/>
      <c r="AJ90" s="997"/>
      <c r="AK90" s="997"/>
      <c r="AL90" s="997"/>
      <c r="AM90" s="997"/>
      <c r="AN90" s="997"/>
      <c r="AO90" s="997"/>
      <c r="AP90" s="997"/>
      <c r="AQ90" s="997"/>
      <c r="AR90" s="997"/>
      <c r="AS90" s="997"/>
      <c r="AT90" s="997"/>
      <c r="AU90" s="997"/>
      <c r="AV90" s="997"/>
      <c r="AW90" s="997"/>
      <c r="AX90" s="997"/>
      <c r="AY90" s="997"/>
      <c r="AZ90" s="997"/>
      <c r="BA90" s="997"/>
      <c r="BB90" s="997"/>
      <c r="BC90" s="997"/>
      <c r="BD90" s="997"/>
      <c r="BE90" s="997"/>
      <c r="BF90" s="997"/>
      <c r="BG90" s="997"/>
      <c r="BH90" s="997"/>
      <c r="BI90" s="997"/>
      <c r="BJ90" s="997"/>
      <c r="BK90" s="997"/>
      <c r="BL90" s="997"/>
      <c r="BM90" s="997"/>
      <c r="BN90" s="997"/>
      <c r="BO90" s="997"/>
    </row>
    <row r="91" spans="3:67" ht="14.2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AI91" s="996"/>
      <c r="AJ91" s="997"/>
      <c r="AK91" s="997"/>
      <c r="AL91" s="997"/>
      <c r="AM91" s="997"/>
      <c r="AN91" s="997"/>
      <c r="AO91" s="997"/>
      <c r="AP91" s="997"/>
      <c r="AQ91" s="997"/>
      <c r="AR91" s="997"/>
      <c r="AS91" s="997"/>
      <c r="AT91" s="997"/>
      <c r="AU91" s="997"/>
      <c r="AV91" s="997"/>
      <c r="AW91" s="997"/>
      <c r="AX91" s="997"/>
      <c r="AY91" s="997"/>
      <c r="AZ91" s="997"/>
      <c r="BA91" s="997"/>
      <c r="BB91" s="997"/>
      <c r="BC91" s="997"/>
      <c r="BD91" s="997"/>
      <c r="BE91" s="997"/>
      <c r="BF91" s="997"/>
      <c r="BG91" s="997"/>
      <c r="BH91" s="997"/>
      <c r="BI91" s="997"/>
      <c r="BJ91" s="997"/>
      <c r="BK91" s="997"/>
      <c r="BL91" s="997"/>
      <c r="BM91" s="997"/>
      <c r="BN91" s="997"/>
      <c r="BO91" s="997"/>
    </row>
    <row r="92" spans="3:67" ht="14.25" x14ac:dyDescent="0.2">
      <c r="C92" s="992"/>
      <c r="D92" s="992"/>
      <c r="E92" s="992"/>
      <c r="F92" s="992"/>
      <c r="G92" s="992"/>
      <c r="H92" s="992"/>
      <c r="I92" s="992"/>
      <c r="J92" s="992"/>
      <c r="K92" s="992"/>
      <c r="L92" s="999"/>
      <c r="M92" s="999"/>
      <c r="N92" s="999"/>
      <c r="O92" s="999"/>
      <c r="P92" s="999"/>
      <c r="Q92" s="999"/>
      <c r="R92" s="999"/>
      <c r="S92" s="999"/>
      <c r="AI92" s="996"/>
      <c r="AJ92" s="997"/>
      <c r="AK92" s="997"/>
      <c r="AL92" s="997"/>
      <c r="AM92" s="997"/>
      <c r="AN92" s="997"/>
      <c r="AO92" s="997"/>
      <c r="AP92" s="997"/>
      <c r="AQ92" s="997"/>
      <c r="AR92" s="997"/>
      <c r="AS92" s="997"/>
      <c r="AT92" s="997"/>
      <c r="AU92" s="997"/>
      <c r="AV92" s="997"/>
      <c r="AW92" s="997"/>
      <c r="AX92" s="997"/>
      <c r="AY92" s="997"/>
      <c r="AZ92" s="997"/>
      <c r="BA92" s="997"/>
      <c r="BB92" s="997"/>
      <c r="BC92" s="997"/>
      <c r="BD92" s="997"/>
      <c r="BE92" s="997"/>
      <c r="BF92" s="997"/>
      <c r="BG92" s="997"/>
      <c r="BH92" s="997"/>
      <c r="BI92" s="997"/>
      <c r="BJ92" s="997"/>
      <c r="BK92" s="997"/>
      <c r="BL92" s="997"/>
      <c r="BM92" s="997"/>
      <c r="BN92" s="997"/>
      <c r="BO92" s="997"/>
    </row>
    <row r="93" spans="3:67" ht="14.25" x14ac:dyDescent="0.2">
      <c r="AI93" s="996"/>
      <c r="AJ93" s="997"/>
      <c r="AK93" s="997"/>
      <c r="AL93" s="997"/>
      <c r="AM93" s="997"/>
      <c r="AN93" s="997"/>
      <c r="AO93" s="997"/>
      <c r="AP93" s="997"/>
      <c r="AQ93" s="997"/>
      <c r="AR93" s="997"/>
      <c r="AS93" s="997"/>
      <c r="AT93" s="997"/>
      <c r="AU93" s="997"/>
      <c r="AV93" s="997"/>
      <c r="AW93" s="997"/>
      <c r="AX93" s="997"/>
      <c r="AY93" s="997"/>
      <c r="AZ93" s="997"/>
      <c r="BA93" s="997"/>
      <c r="BB93" s="997"/>
      <c r="BC93" s="997"/>
      <c r="BD93" s="997"/>
      <c r="BE93" s="997"/>
      <c r="BF93" s="997"/>
      <c r="BG93" s="997"/>
      <c r="BH93" s="997"/>
      <c r="BI93" s="997"/>
      <c r="BJ93" s="997"/>
      <c r="BK93" s="997"/>
      <c r="BL93" s="997"/>
      <c r="BM93" s="997"/>
      <c r="BN93" s="997"/>
      <c r="BO93" s="997"/>
    </row>
    <row r="94" spans="3:67" ht="14.25" x14ac:dyDescent="0.2">
      <c r="AI94" s="996"/>
      <c r="AJ94" s="997"/>
      <c r="AK94" s="997"/>
      <c r="AL94" s="997"/>
      <c r="AM94" s="997"/>
      <c r="AN94" s="997"/>
      <c r="AO94" s="997"/>
      <c r="AP94" s="997"/>
      <c r="AQ94" s="997"/>
      <c r="AR94" s="997"/>
      <c r="AS94" s="997"/>
      <c r="AT94" s="997"/>
      <c r="AU94" s="997"/>
      <c r="AV94" s="997"/>
      <c r="AW94" s="997"/>
      <c r="AX94" s="997"/>
      <c r="AY94" s="997"/>
      <c r="AZ94" s="997"/>
      <c r="BA94" s="997"/>
      <c r="BB94" s="997"/>
      <c r="BC94" s="997"/>
      <c r="BD94" s="997"/>
      <c r="BE94" s="997"/>
      <c r="BF94" s="997"/>
      <c r="BG94" s="997"/>
      <c r="BH94" s="997"/>
      <c r="BI94" s="997"/>
      <c r="BJ94" s="997"/>
      <c r="BK94" s="997"/>
      <c r="BL94" s="997"/>
      <c r="BM94" s="997"/>
      <c r="BN94" s="997"/>
      <c r="BO94" s="997"/>
    </row>
    <row r="95" spans="3:67" x14ac:dyDescent="0.2">
      <c r="AM95" s="1"/>
      <c r="AN95" s="1"/>
      <c r="AO95" s="1"/>
      <c r="AP95" s="1"/>
    </row>
    <row r="96" spans="3:67" x14ac:dyDescent="0.2">
      <c r="AM96" s="1"/>
      <c r="AN96" s="1"/>
      <c r="AO96" s="1"/>
      <c r="AP96" s="1"/>
    </row>
    <row r="97" spans="39:42" x14ac:dyDescent="0.2">
      <c r="AM97" s="1"/>
      <c r="AN97" s="1"/>
      <c r="AO97" s="1"/>
      <c r="AP97" s="1"/>
    </row>
    <row r="98" spans="39:42" x14ac:dyDescent="0.2">
      <c r="AM98" s="1"/>
      <c r="AN98" s="1"/>
      <c r="AO98" s="1"/>
      <c r="AP98" s="1"/>
    </row>
    <row r="99" spans="39:42" x14ac:dyDescent="0.2">
      <c r="AM99" s="1"/>
      <c r="AN99" s="1"/>
      <c r="AO99" s="1"/>
      <c r="AP99" s="1"/>
    </row>
    <row r="100" spans="39:42" x14ac:dyDescent="0.2">
      <c r="AM100" s="1"/>
      <c r="AN100" s="1"/>
      <c r="AO100" s="1"/>
      <c r="AP100" s="1"/>
    </row>
    <row r="101" spans="39:42" x14ac:dyDescent="0.2">
      <c r="AM101" s="1"/>
      <c r="AN101" s="1"/>
      <c r="AO101" s="1"/>
      <c r="AP101" s="1"/>
    </row>
    <row r="102" spans="39:42" x14ac:dyDescent="0.2">
      <c r="AM102" s="1"/>
      <c r="AN102" s="1"/>
      <c r="AO102" s="1"/>
      <c r="AP102" s="1"/>
    </row>
    <row r="103" spans="39:42" x14ac:dyDescent="0.2">
      <c r="AM103" s="1"/>
      <c r="AN103" s="1"/>
      <c r="AO103" s="1"/>
      <c r="AP103" s="1"/>
    </row>
    <row r="104" spans="39:42" x14ac:dyDescent="0.2">
      <c r="AM104" s="1"/>
      <c r="AN104" s="1"/>
      <c r="AO104" s="1"/>
      <c r="AP104" s="1"/>
    </row>
    <row r="105" spans="39:42" x14ac:dyDescent="0.2">
      <c r="AM105" s="1"/>
      <c r="AN105" s="1"/>
      <c r="AO105" s="1"/>
      <c r="AP105" s="1"/>
    </row>
    <row r="106" spans="39:42" x14ac:dyDescent="0.2">
      <c r="AM106" s="1"/>
      <c r="AN106" s="1"/>
      <c r="AO106" s="1"/>
      <c r="AP106" s="1"/>
    </row>
    <row r="107" spans="39:42" x14ac:dyDescent="0.2">
      <c r="AM107" s="1"/>
      <c r="AN107" s="1"/>
      <c r="AO107" s="1"/>
      <c r="AP107" s="1"/>
    </row>
    <row r="108" spans="39:42" x14ac:dyDescent="0.2">
      <c r="AM108" s="1"/>
      <c r="AN108" s="1"/>
      <c r="AO108" s="1"/>
      <c r="AP108" s="1"/>
    </row>
    <row r="109" spans="39:42" x14ac:dyDescent="0.2">
      <c r="AM109" s="1"/>
      <c r="AN109" s="1"/>
      <c r="AO109" s="1"/>
      <c r="AP109" s="1"/>
    </row>
    <row r="110" spans="39:42" x14ac:dyDescent="0.2">
      <c r="AM110" s="1"/>
      <c r="AN110" s="1"/>
      <c r="AO110" s="1"/>
      <c r="AP110" s="1"/>
    </row>
    <row r="111" spans="39:42" x14ac:dyDescent="0.2">
      <c r="AM111" s="1"/>
      <c r="AN111" s="1"/>
      <c r="AO111" s="1"/>
      <c r="AP111" s="1"/>
    </row>
    <row r="112" spans="39:42" x14ac:dyDescent="0.2">
      <c r="AM112" s="1"/>
      <c r="AN112" s="1"/>
      <c r="AO112" s="1"/>
      <c r="AP112" s="1"/>
    </row>
    <row r="113" spans="39:42" x14ac:dyDescent="0.2">
      <c r="AM113" s="1"/>
      <c r="AN113" s="1"/>
      <c r="AO113" s="1"/>
      <c r="AP113" s="1"/>
    </row>
    <row r="114" spans="39:42" x14ac:dyDescent="0.2">
      <c r="AM114" s="1"/>
      <c r="AN114" s="1"/>
      <c r="AO114" s="1"/>
      <c r="AP114" s="1"/>
    </row>
    <row r="115" spans="39:42" x14ac:dyDescent="0.2">
      <c r="AM115" s="1"/>
      <c r="AN115" s="1"/>
      <c r="AO115" s="1"/>
      <c r="AP115" s="1"/>
    </row>
    <row r="116" spans="39:42" x14ac:dyDescent="0.2">
      <c r="AM116" s="1"/>
      <c r="AN116" s="1"/>
      <c r="AO116" s="1"/>
      <c r="AP116" s="1"/>
    </row>
    <row r="117" spans="39:42" x14ac:dyDescent="0.2">
      <c r="AM117" s="1"/>
      <c r="AN117" s="1"/>
      <c r="AO117" s="1"/>
      <c r="AP117" s="1"/>
    </row>
    <row r="118" spans="39:42" x14ac:dyDescent="0.2">
      <c r="AM118" s="1"/>
      <c r="AN118" s="1"/>
      <c r="AO118" s="1"/>
      <c r="AP118" s="1"/>
    </row>
    <row r="119" spans="39:42" x14ac:dyDescent="0.2">
      <c r="AM119" s="1"/>
      <c r="AN119" s="1"/>
      <c r="AO119" s="1"/>
      <c r="AP119" s="1"/>
    </row>
    <row r="120" spans="39:42" x14ac:dyDescent="0.2">
      <c r="AM120" s="1"/>
      <c r="AN120" s="1"/>
      <c r="AO120" s="1"/>
      <c r="AP120" s="1"/>
    </row>
    <row r="121" spans="39:42" x14ac:dyDescent="0.2">
      <c r="AM121" s="1"/>
      <c r="AN121" s="1"/>
      <c r="AO121" s="1"/>
      <c r="AP121" s="1"/>
    </row>
    <row r="122" spans="39:42" x14ac:dyDescent="0.2">
      <c r="AM122" s="1"/>
      <c r="AN122" s="1"/>
      <c r="AO122" s="1"/>
      <c r="AP122" s="1"/>
    </row>
    <row r="123" spans="39:42" x14ac:dyDescent="0.2">
      <c r="AM123" s="1"/>
      <c r="AN123" s="1"/>
      <c r="AO123" s="1"/>
      <c r="AP123" s="1"/>
    </row>
    <row r="124" spans="39:42" x14ac:dyDescent="0.2">
      <c r="AM124" s="1"/>
      <c r="AN124" s="1"/>
      <c r="AO124" s="1"/>
      <c r="AP124" s="1"/>
    </row>
    <row r="125" spans="39:42" x14ac:dyDescent="0.2">
      <c r="AM125" s="1"/>
      <c r="AN125" s="1"/>
      <c r="AO125" s="1"/>
      <c r="AP125" s="1"/>
    </row>
    <row r="126" spans="39:42" x14ac:dyDescent="0.2">
      <c r="AM126" s="1"/>
      <c r="AN126" s="1"/>
      <c r="AO126" s="1"/>
      <c r="AP126" s="1"/>
    </row>
    <row r="127" spans="39:42" x14ac:dyDescent="0.2">
      <c r="AM127" s="1"/>
      <c r="AN127" s="1"/>
      <c r="AO127" s="1"/>
      <c r="AP127" s="1"/>
    </row>
    <row r="128" spans="39:42" x14ac:dyDescent="0.2">
      <c r="AM128" s="1"/>
      <c r="AN128" s="1"/>
      <c r="AO128" s="1"/>
      <c r="AP128" s="1"/>
    </row>
    <row r="129" spans="39:42" x14ac:dyDescent="0.2">
      <c r="AM129" s="1"/>
      <c r="AN129" s="1"/>
      <c r="AO129" s="1"/>
      <c r="AP129" s="1"/>
    </row>
    <row r="130" spans="39:42" x14ac:dyDescent="0.2">
      <c r="AM130" s="1"/>
      <c r="AN130" s="1"/>
      <c r="AO130" s="1"/>
      <c r="AP130" s="1"/>
    </row>
    <row r="131" spans="39:42" x14ac:dyDescent="0.2">
      <c r="AM131" s="1"/>
      <c r="AN131" s="1"/>
      <c r="AO131" s="1"/>
      <c r="AP131" s="1"/>
    </row>
    <row r="132" spans="39:42" x14ac:dyDescent="0.2">
      <c r="AM132" s="1"/>
      <c r="AN132" s="1"/>
      <c r="AO132" s="1"/>
      <c r="AP132" s="1"/>
    </row>
    <row r="133" spans="39:42" x14ac:dyDescent="0.2">
      <c r="AM133" s="1"/>
      <c r="AN133" s="1"/>
      <c r="AO133" s="1"/>
      <c r="AP133" s="1"/>
    </row>
    <row r="134" spans="39:42" x14ac:dyDescent="0.2">
      <c r="AM134" s="1"/>
      <c r="AN134" s="1"/>
      <c r="AO134" s="1"/>
      <c r="AP134" s="1"/>
    </row>
    <row r="135" spans="39:42" x14ac:dyDescent="0.2">
      <c r="AM135" s="1"/>
      <c r="AN135" s="1"/>
      <c r="AO135" s="1"/>
      <c r="AP135" s="1"/>
    </row>
    <row r="136" spans="39:42" x14ac:dyDescent="0.2">
      <c r="AM136" s="1"/>
      <c r="AN136" s="1"/>
      <c r="AO136" s="1"/>
      <c r="AP136" s="1"/>
    </row>
    <row r="137" spans="39:42" x14ac:dyDescent="0.2">
      <c r="AM137" s="1"/>
      <c r="AN137" s="1"/>
      <c r="AO137" s="1"/>
      <c r="AP137" s="1"/>
    </row>
    <row r="138" spans="39:42" x14ac:dyDescent="0.2">
      <c r="AM138" s="1"/>
      <c r="AN138" s="1"/>
      <c r="AO138" s="1"/>
      <c r="AP138" s="1"/>
    </row>
    <row r="139" spans="39:42" x14ac:dyDescent="0.2">
      <c r="AM139" s="1"/>
      <c r="AN139" s="1"/>
      <c r="AO139" s="1"/>
      <c r="AP139" s="1"/>
    </row>
    <row r="140" spans="39:42" x14ac:dyDescent="0.2">
      <c r="AM140" s="1"/>
      <c r="AN140" s="1"/>
      <c r="AO140" s="1"/>
      <c r="AP140" s="1"/>
    </row>
    <row r="141" spans="39:42" x14ac:dyDescent="0.2">
      <c r="AM141" s="1"/>
      <c r="AN141" s="1"/>
      <c r="AO141" s="1"/>
      <c r="AP141" s="1"/>
    </row>
    <row r="142" spans="39:42" x14ac:dyDescent="0.2">
      <c r="AM142" s="1"/>
      <c r="AN142" s="1"/>
      <c r="AO142" s="1"/>
      <c r="AP142" s="1"/>
    </row>
    <row r="143" spans="39:42" x14ac:dyDescent="0.2">
      <c r="AM143" s="1"/>
      <c r="AN143" s="1"/>
      <c r="AO143" s="1"/>
      <c r="AP143" s="1"/>
    </row>
    <row r="144" spans="39:42" x14ac:dyDescent="0.2">
      <c r="AM144" s="1"/>
      <c r="AN144" s="1"/>
      <c r="AO144" s="1"/>
      <c r="AP144" s="1"/>
    </row>
    <row r="145" spans="39:42" x14ac:dyDescent="0.2">
      <c r="AM145" s="1"/>
      <c r="AN145" s="1"/>
      <c r="AO145" s="1"/>
      <c r="AP145" s="1"/>
    </row>
    <row r="146" spans="39:42" x14ac:dyDescent="0.2">
      <c r="AM146" s="1"/>
      <c r="AN146" s="1"/>
      <c r="AO146" s="1"/>
      <c r="AP146" s="1"/>
    </row>
    <row r="147" spans="39:42" x14ac:dyDescent="0.2">
      <c r="AM147" s="1"/>
      <c r="AN147" s="1"/>
      <c r="AO147" s="1"/>
      <c r="AP147" s="1"/>
    </row>
    <row r="148" spans="39:42" x14ac:dyDescent="0.2">
      <c r="AM148" s="1"/>
      <c r="AN148" s="1"/>
      <c r="AO148" s="1"/>
      <c r="AP148" s="1"/>
    </row>
    <row r="149" spans="39:42" x14ac:dyDescent="0.2">
      <c r="AM149" s="1"/>
      <c r="AN149" s="1"/>
      <c r="AO149" s="1"/>
      <c r="AP149" s="1"/>
    </row>
    <row r="150" spans="39:42" x14ac:dyDescent="0.2">
      <c r="AM150" s="1"/>
      <c r="AN150" s="1"/>
      <c r="AO150" s="1"/>
      <c r="AP150" s="1"/>
    </row>
    <row r="151" spans="39:42" x14ac:dyDescent="0.2">
      <c r="AM151" s="1"/>
      <c r="AN151" s="1"/>
      <c r="AO151" s="1"/>
      <c r="AP151" s="1"/>
    </row>
    <row r="152" spans="39:42" x14ac:dyDescent="0.2">
      <c r="AM152" s="1"/>
      <c r="AN152" s="1"/>
      <c r="AO152" s="1"/>
      <c r="AP152" s="1"/>
    </row>
    <row r="153" spans="39:42" x14ac:dyDescent="0.2">
      <c r="AM153" s="1"/>
      <c r="AN153" s="1"/>
      <c r="AO153" s="1"/>
      <c r="AP153" s="1"/>
    </row>
    <row r="154" spans="39:42" x14ac:dyDescent="0.2">
      <c r="AM154" s="1"/>
      <c r="AN154" s="1"/>
      <c r="AO154" s="1"/>
      <c r="AP154" s="1"/>
    </row>
    <row r="155" spans="39:42" x14ac:dyDescent="0.2">
      <c r="AM155" s="1"/>
      <c r="AN155" s="1"/>
      <c r="AO155" s="1"/>
      <c r="AP155" s="1"/>
    </row>
    <row r="156" spans="39:42" x14ac:dyDescent="0.2">
      <c r="AM156" s="1"/>
      <c r="AN156" s="1"/>
      <c r="AO156" s="1"/>
      <c r="AP156" s="1"/>
    </row>
    <row r="157" spans="39:42" x14ac:dyDescent="0.2">
      <c r="AM157" s="1"/>
      <c r="AN157" s="1"/>
      <c r="AO157" s="1"/>
      <c r="AP157" s="1"/>
    </row>
    <row r="158" spans="39:42" x14ac:dyDescent="0.2">
      <c r="AM158" s="1"/>
      <c r="AN158" s="1"/>
      <c r="AO158" s="1"/>
      <c r="AP158" s="1"/>
    </row>
    <row r="159" spans="39:42" x14ac:dyDescent="0.2">
      <c r="AM159" s="1"/>
      <c r="AN159" s="1"/>
      <c r="AO159" s="1"/>
      <c r="AP159" s="1"/>
    </row>
    <row r="160" spans="39:42" x14ac:dyDescent="0.2">
      <c r="AM160" s="1"/>
      <c r="AN160" s="1"/>
      <c r="AO160" s="1"/>
      <c r="AP160" s="1"/>
    </row>
    <row r="161" spans="39:42" x14ac:dyDescent="0.2">
      <c r="AM161" s="1"/>
      <c r="AN161" s="1"/>
      <c r="AO161" s="1"/>
      <c r="AP161" s="1"/>
    </row>
    <row r="162" spans="39:42" x14ac:dyDescent="0.2">
      <c r="AM162" s="1"/>
      <c r="AN162" s="1"/>
      <c r="AO162" s="1"/>
      <c r="AP162" s="1"/>
    </row>
    <row r="163" spans="39:42" x14ac:dyDescent="0.2">
      <c r="AM163" s="1"/>
      <c r="AN163" s="1"/>
      <c r="AO163" s="1"/>
      <c r="AP163" s="1"/>
    </row>
    <row r="164" spans="39:42" x14ac:dyDescent="0.2">
      <c r="AM164" s="1"/>
      <c r="AN164" s="1"/>
      <c r="AO164" s="1"/>
      <c r="AP164" s="1"/>
    </row>
    <row r="165" spans="39:42" x14ac:dyDescent="0.2">
      <c r="AM165" s="1"/>
      <c r="AN165" s="1"/>
      <c r="AO165" s="1"/>
      <c r="AP165" s="1"/>
    </row>
    <row r="166" spans="39:42" x14ac:dyDescent="0.2">
      <c r="AM166" s="1"/>
      <c r="AN166" s="1"/>
      <c r="AO166" s="1"/>
      <c r="AP166" s="1"/>
    </row>
    <row r="167" spans="39:42" x14ac:dyDescent="0.2">
      <c r="AM167" s="1"/>
      <c r="AN167" s="1"/>
      <c r="AO167" s="1"/>
      <c r="AP167" s="1"/>
    </row>
    <row r="168" spans="39:42" x14ac:dyDescent="0.2">
      <c r="AM168" s="1"/>
      <c r="AN168" s="1"/>
      <c r="AO168" s="1"/>
      <c r="AP168" s="1"/>
    </row>
    <row r="169" spans="39:42" x14ac:dyDescent="0.2">
      <c r="AM169" s="1"/>
      <c r="AN169" s="1"/>
      <c r="AO169" s="1"/>
      <c r="AP169" s="1"/>
    </row>
    <row r="170" spans="39:42" x14ac:dyDescent="0.2">
      <c r="AM170" s="1"/>
      <c r="AN170" s="1"/>
      <c r="AO170" s="1"/>
      <c r="AP170" s="1"/>
    </row>
    <row r="171" spans="39:42" x14ac:dyDescent="0.2">
      <c r="AM171" s="1"/>
      <c r="AN171" s="1"/>
      <c r="AO171" s="1"/>
      <c r="AP171" s="1"/>
    </row>
    <row r="172" spans="39:42" x14ac:dyDescent="0.2">
      <c r="AM172" s="1"/>
      <c r="AN172" s="1"/>
      <c r="AO172" s="1"/>
      <c r="AP172" s="1"/>
    </row>
    <row r="173" spans="39:42" x14ac:dyDescent="0.2">
      <c r="AM173" s="1"/>
      <c r="AN173" s="1"/>
      <c r="AO173" s="1"/>
      <c r="AP173" s="1"/>
    </row>
    <row r="174" spans="39:42" x14ac:dyDescent="0.2">
      <c r="AM174" s="1"/>
      <c r="AN174" s="1"/>
      <c r="AO174" s="1"/>
      <c r="AP174" s="1"/>
    </row>
    <row r="175" spans="39:42" x14ac:dyDescent="0.2">
      <c r="AM175" s="1"/>
      <c r="AN175" s="1"/>
      <c r="AO175" s="1"/>
      <c r="AP175" s="1"/>
    </row>
    <row r="176" spans="39:42" x14ac:dyDescent="0.2">
      <c r="AM176" s="1"/>
      <c r="AN176" s="1"/>
      <c r="AO176" s="1"/>
      <c r="AP176" s="1"/>
    </row>
    <row r="177" spans="39:42" x14ac:dyDescent="0.2">
      <c r="AM177" s="1"/>
      <c r="AN177" s="1"/>
      <c r="AO177" s="1"/>
      <c r="AP177" s="1"/>
    </row>
    <row r="178" spans="39:42" x14ac:dyDescent="0.2">
      <c r="AM178" s="1"/>
      <c r="AN178" s="1"/>
      <c r="AO178" s="1"/>
      <c r="AP178" s="1"/>
    </row>
    <row r="179" spans="39:42" x14ac:dyDescent="0.2">
      <c r="AM179" s="1"/>
      <c r="AN179" s="1"/>
      <c r="AO179" s="1"/>
      <c r="AP179" s="1"/>
    </row>
    <row r="180" spans="39:42" x14ac:dyDescent="0.2">
      <c r="AM180" s="1"/>
      <c r="AN180" s="1"/>
      <c r="AO180" s="1"/>
      <c r="AP180" s="1"/>
    </row>
    <row r="181" spans="39:42" x14ac:dyDescent="0.2">
      <c r="AM181" s="1"/>
      <c r="AN181" s="1"/>
      <c r="AO181" s="1"/>
      <c r="AP181" s="1"/>
    </row>
    <row r="182" spans="39:42" x14ac:dyDescent="0.2">
      <c r="AM182" s="1"/>
      <c r="AN182" s="1"/>
      <c r="AO182" s="1"/>
      <c r="AP182" s="1"/>
    </row>
    <row r="183" spans="39:42" x14ac:dyDescent="0.2">
      <c r="AM183" s="1"/>
      <c r="AN183" s="1"/>
      <c r="AO183" s="1"/>
      <c r="AP183" s="1"/>
    </row>
    <row r="184" spans="39:42" x14ac:dyDescent="0.2">
      <c r="AM184" s="1"/>
      <c r="AN184" s="1"/>
      <c r="AO184" s="1"/>
      <c r="AP184" s="1"/>
    </row>
    <row r="185" spans="39:42" x14ac:dyDescent="0.2">
      <c r="AM185" s="1"/>
      <c r="AN185" s="1"/>
      <c r="AO185" s="1"/>
      <c r="AP185" s="1"/>
    </row>
    <row r="186" spans="39:42" x14ac:dyDescent="0.2">
      <c r="AM186" s="1"/>
      <c r="AN186" s="1"/>
      <c r="AO186" s="1"/>
      <c r="AP186" s="1"/>
    </row>
    <row r="187" spans="39:42" x14ac:dyDescent="0.2">
      <c r="AM187" s="1"/>
      <c r="AN187" s="1"/>
      <c r="AO187" s="1"/>
      <c r="AP187" s="1"/>
    </row>
    <row r="188" spans="39:42" x14ac:dyDescent="0.2">
      <c r="AM188" s="1"/>
      <c r="AN188" s="1"/>
      <c r="AO188" s="1"/>
      <c r="AP188" s="1"/>
    </row>
    <row r="189" spans="39:42" x14ac:dyDescent="0.2">
      <c r="AM189" s="1"/>
      <c r="AN189" s="1"/>
      <c r="AO189" s="1"/>
      <c r="AP189" s="1"/>
    </row>
    <row r="190" spans="39:42" x14ac:dyDescent="0.2">
      <c r="AM190" s="1"/>
      <c r="AN190" s="1"/>
      <c r="AO190" s="1"/>
      <c r="AP190" s="1"/>
    </row>
    <row r="191" spans="39:42" x14ac:dyDescent="0.2">
      <c r="AM191" s="1"/>
      <c r="AN191" s="1"/>
      <c r="AO191" s="1"/>
      <c r="AP191" s="1"/>
    </row>
    <row r="192" spans="39:42" x14ac:dyDescent="0.2">
      <c r="AM192" s="1"/>
      <c r="AN192" s="1"/>
      <c r="AO192" s="1"/>
      <c r="AP192" s="1"/>
    </row>
    <row r="193" spans="39:42" x14ac:dyDescent="0.2">
      <c r="AM193" s="1"/>
      <c r="AN193" s="1"/>
      <c r="AO193" s="1"/>
      <c r="AP193" s="1"/>
    </row>
    <row r="194" spans="39:42" x14ac:dyDescent="0.2">
      <c r="AM194" s="1"/>
      <c r="AN194" s="1"/>
      <c r="AO194" s="1"/>
      <c r="AP194" s="1"/>
    </row>
    <row r="195" spans="39:42" x14ac:dyDescent="0.2">
      <c r="AM195" s="1"/>
      <c r="AN195" s="1"/>
      <c r="AO195" s="1"/>
      <c r="AP195" s="1"/>
    </row>
    <row r="196" spans="39:42" x14ac:dyDescent="0.2">
      <c r="AM196" s="1"/>
      <c r="AN196" s="1"/>
      <c r="AO196" s="1"/>
      <c r="AP196" s="1"/>
    </row>
    <row r="197" spans="39:42" x14ac:dyDescent="0.2">
      <c r="AM197" s="1"/>
      <c r="AN197" s="1"/>
      <c r="AO197" s="1"/>
      <c r="AP197" s="1"/>
    </row>
    <row r="198" spans="39:42" x14ac:dyDescent="0.2">
      <c r="AM198" s="1"/>
      <c r="AN198" s="1"/>
      <c r="AO198" s="1"/>
      <c r="AP198" s="1"/>
    </row>
    <row r="199" spans="39:42" x14ac:dyDescent="0.2">
      <c r="AM199" s="1"/>
      <c r="AN199" s="1"/>
      <c r="AO199" s="1"/>
      <c r="AP199" s="1"/>
    </row>
    <row r="200" spans="39:42" x14ac:dyDescent="0.2">
      <c r="AM200" s="1"/>
      <c r="AN200" s="1"/>
      <c r="AO200" s="1"/>
      <c r="AP200" s="1"/>
    </row>
    <row r="201" spans="39:42" x14ac:dyDescent="0.2">
      <c r="AM201" s="1"/>
      <c r="AN201" s="1"/>
      <c r="AO201" s="1"/>
      <c r="AP201" s="1"/>
    </row>
    <row r="202" spans="39:42" x14ac:dyDescent="0.2">
      <c r="AM202" s="1"/>
      <c r="AN202" s="1"/>
      <c r="AO202" s="1"/>
      <c r="AP202" s="1"/>
    </row>
    <row r="203" spans="39:42" x14ac:dyDescent="0.2">
      <c r="AM203" s="1"/>
      <c r="AN203" s="1"/>
      <c r="AO203" s="1"/>
      <c r="AP203" s="1"/>
    </row>
    <row r="204" spans="39:42" x14ac:dyDescent="0.2">
      <c r="AM204" s="1"/>
      <c r="AN204" s="1"/>
      <c r="AO204" s="1"/>
      <c r="AP204" s="1"/>
    </row>
    <row r="205" spans="39:42" x14ac:dyDescent="0.2">
      <c r="AM205" s="1"/>
      <c r="AN205" s="1"/>
      <c r="AO205" s="1"/>
      <c r="AP205" s="1"/>
    </row>
    <row r="206" spans="39:42" x14ac:dyDescent="0.2">
      <c r="AM206" s="1"/>
      <c r="AN206" s="1"/>
      <c r="AO206" s="1"/>
      <c r="AP206" s="1"/>
    </row>
    <row r="207" spans="39:42" x14ac:dyDescent="0.2">
      <c r="AM207" s="1"/>
      <c r="AN207" s="1"/>
      <c r="AO207" s="1"/>
      <c r="AP207" s="1"/>
    </row>
    <row r="208" spans="39:42" x14ac:dyDescent="0.2">
      <c r="AM208" s="1"/>
      <c r="AN208" s="1"/>
      <c r="AO208" s="1"/>
      <c r="AP208" s="1"/>
    </row>
    <row r="209" spans="39:42" x14ac:dyDescent="0.2">
      <c r="AM209" s="1"/>
      <c r="AN209" s="1"/>
      <c r="AO209" s="1"/>
      <c r="AP209" s="1"/>
    </row>
    <row r="210" spans="39:42" x14ac:dyDescent="0.2">
      <c r="AM210" s="1"/>
      <c r="AN210" s="1"/>
      <c r="AO210" s="1"/>
      <c r="AP210" s="1"/>
    </row>
    <row r="211" spans="39:42" x14ac:dyDescent="0.2">
      <c r="AM211" s="1"/>
      <c r="AN211" s="1"/>
      <c r="AO211" s="1"/>
      <c r="AP211" s="1"/>
    </row>
    <row r="212" spans="39:42" x14ac:dyDescent="0.2">
      <c r="AM212" s="1"/>
      <c r="AN212" s="1"/>
      <c r="AO212" s="1"/>
      <c r="AP212" s="1"/>
    </row>
    <row r="213" spans="39:42" x14ac:dyDescent="0.2">
      <c r="AM213" s="1"/>
      <c r="AN213" s="1"/>
      <c r="AO213" s="1"/>
      <c r="AP213" s="1"/>
    </row>
    <row r="214" spans="39:42" x14ac:dyDescent="0.2">
      <c r="AM214" s="1"/>
      <c r="AN214" s="1"/>
      <c r="AO214" s="1"/>
      <c r="AP214" s="1"/>
    </row>
    <row r="215" spans="39:42" x14ac:dyDescent="0.2">
      <c r="AM215" s="1"/>
      <c r="AN215" s="1"/>
      <c r="AO215" s="1"/>
      <c r="AP215" s="1"/>
    </row>
    <row r="216" spans="39:42" x14ac:dyDescent="0.2">
      <c r="AM216" s="1"/>
      <c r="AN216" s="1"/>
      <c r="AO216" s="1"/>
      <c r="AP216" s="1"/>
    </row>
    <row r="217" spans="39:42" x14ac:dyDescent="0.2">
      <c r="AM217" s="1"/>
      <c r="AN217" s="1"/>
      <c r="AO217" s="1"/>
      <c r="AP217" s="1"/>
    </row>
    <row r="218" spans="39:42" x14ac:dyDescent="0.2">
      <c r="AM218" s="1"/>
      <c r="AN218" s="1"/>
      <c r="AO218" s="1"/>
      <c r="AP218" s="1"/>
    </row>
    <row r="219" spans="39:42" x14ac:dyDescent="0.2">
      <c r="AM219" s="1"/>
      <c r="AN219" s="1"/>
      <c r="AO219" s="1"/>
      <c r="AP219" s="1"/>
    </row>
    <row r="220" spans="39:42" x14ac:dyDescent="0.2">
      <c r="AM220" s="1"/>
      <c r="AN220" s="1"/>
      <c r="AO220" s="1"/>
      <c r="AP220" s="1"/>
    </row>
    <row r="221" spans="39:42" x14ac:dyDescent="0.2">
      <c r="AM221" s="1"/>
      <c r="AN221" s="1"/>
      <c r="AO221" s="1"/>
      <c r="AP221" s="1"/>
    </row>
    <row r="222" spans="39:42" x14ac:dyDescent="0.2">
      <c r="AM222" s="1"/>
      <c r="AN222" s="1"/>
      <c r="AO222" s="1"/>
      <c r="AP222" s="1"/>
    </row>
    <row r="223" spans="39:42" x14ac:dyDescent="0.2">
      <c r="AM223" s="1"/>
      <c r="AN223" s="1"/>
      <c r="AO223" s="1"/>
      <c r="AP223" s="1"/>
    </row>
    <row r="224" spans="39:42" x14ac:dyDescent="0.2">
      <c r="AM224" s="1"/>
      <c r="AN224" s="1"/>
      <c r="AO224" s="1"/>
      <c r="AP224" s="1"/>
    </row>
    <row r="225" spans="39:42" x14ac:dyDescent="0.2">
      <c r="AM225" s="1"/>
      <c r="AN225" s="1"/>
      <c r="AO225" s="1"/>
      <c r="AP225" s="1"/>
    </row>
    <row r="226" spans="39:42" x14ac:dyDescent="0.2">
      <c r="AM226" s="1"/>
      <c r="AN226" s="1"/>
      <c r="AO226" s="1"/>
      <c r="AP226" s="1"/>
    </row>
    <row r="227" spans="39:42" x14ac:dyDescent="0.2">
      <c r="AM227" s="1"/>
      <c r="AN227" s="1"/>
      <c r="AO227" s="1"/>
      <c r="AP227" s="1"/>
    </row>
    <row r="228" spans="39:42" x14ac:dyDescent="0.2">
      <c r="AM228" s="1"/>
      <c r="AN228" s="1"/>
      <c r="AO228" s="1"/>
      <c r="AP228" s="1"/>
    </row>
    <row r="229" spans="39:42" x14ac:dyDescent="0.2">
      <c r="AM229" s="1"/>
      <c r="AN229" s="1"/>
      <c r="AO229" s="1"/>
      <c r="AP229" s="1"/>
    </row>
    <row r="230" spans="39:42" x14ac:dyDescent="0.2">
      <c r="AM230" s="1"/>
      <c r="AN230" s="1"/>
      <c r="AO230" s="1"/>
      <c r="AP230" s="1"/>
    </row>
    <row r="231" spans="39:42" x14ac:dyDescent="0.2">
      <c r="AM231" s="1"/>
      <c r="AN231" s="1"/>
      <c r="AO231" s="1"/>
      <c r="AP231" s="1"/>
    </row>
    <row r="232" spans="39:42" x14ac:dyDescent="0.2">
      <c r="AM232" s="1"/>
      <c r="AN232" s="1"/>
      <c r="AO232" s="1"/>
      <c r="AP232" s="1"/>
    </row>
    <row r="233" spans="39:42" x14ac:dyDescent="0.2">
      <c r="AM233" s="1"/>
      <c r="AN233" s="1"/>
      <c r="AO233" s="1"/>
      <c r="AP233" s="1"/>
    </row>
    <row r="234" spans="39:42" x14ac:dyDescent="0.2">
      <c r="AM234" s="1"/>
      <c r="AN234" s="1"/>
      <c r="AO234" s="1"/>
      <c r="AP234" s="1"/>
    </row>
    <row r="235" spans="39:42" x14ac:dyDescent="0.2">
      <c r="AM235" s="1"/>
      <c r="AN235" s="1"/>
      <c r="AO235" s="1"/>
      <c r="AP235" s="1"/>
    </row>
    <row r="236" spans="39:42" x14ac:dyDescent="0.2">
      <c r="AM236" s="1"/>
      <c r="AN236" s="1"/>
      <c r="AO236" s="1"/>
      <c r="AP236" s="1"/>
    </row>
    <row r="237" spans="39:42" x14ac:dyDescent="0.2">
      <c r="AM237" s="1"/>
      <c r="AN237" s="1"/>
      <c r="AO237" s="1"/>
      <c r="AP237" s="1"/>
    </row>
    <row r="238" spans="39:42" x14ac:dyDescent="0.2">
      <c r="AM238" s="1"/>
      <c r="AN238" s="1"/>
      <c r="AO238" s="1"/>
      <c r="AP238" s="1"/>
    </row>
    <row r="239" spans="39:42" x14ac:dyDescent="0.2">
      <c r="AM239" s="1"/>
      <c r="AN239" s="1"/>
      <c r="AO239" s="1"/>
      <c r="AP239" s="1"/>
    </row>
    <row r="240" spans="39:42" x14ac:dyDescent="0.2">
      <c r="AM240" s="1"/>
      <c r="AN240" s="1"/>
      <c r="AO240" s="1"/>
      <c r="AP240" s="1"/>
    </row>
    <row r="241" spans="39:42" x14ac:dyDescent="0.2">
      <c r="AM241" s="1"/>
      <c r="AN241" s="1"/>
      <c r="AO241" s="1"/>
      <c r="AP241" s="1"/>
    </row>
    <row r="242" spans="39:42" x14ac:dyDescent="0.2">
      <c r="AM242" s="1"/>
      <c r="AN242" s="1"/>
      <c r="AO242" s="1"/>
      <c r="AP242" s="1"/>
    </row>
    <row r="243" spans="39:42" x14ac:dyDescent="0.2">
      <c r="AM243" s="1"/>
      <c r="AN243" s="1"/>
      <c r="AO243" s="1"/>
      <c r="AP243" s="1"/>
    </row>
    <row r="244" spans="39:42" x14ac:dyDescent="0.2">
      <c r="AM244" s="1"/>
      <c r="AN244" s="1"/>
      <c r="AO244" s="1"/>
      <c r="AP244" s="1"/>
    </row>
    <row r="245" spans="39:42" x14ac:dyDescent="0.2">
      <c r="AM245" s="1"/>
      <c r="AN245" s="1"/>
      <c r="AO245" s="1"/>
      <c r="AP245" s="1"/>
    </row>
    <row r="246" spans="39:42" x14ac:dyDescent="0.2">
      <c r="AM246" s="1"/>
      <c r="AN246" s="1"/>
      <c r="AO246" s="1"/>
      <c r="AP246" s="1"/>
    </row>
    <row r="247" spans="39:42" x14ac:dyDescent="0.2">
      <c r="AM247" s="1"/>
      <c r="AN247" s="1"/>
      <c r="AO247" s="1"/>
      <c r="AP247" s="1"/>
    </row>
    <row r="248" spans="39:42" x14ac:dyDescent="0.2">
      <c r="AM248" s="1"/>
      <c r="AN248" s="1"/>
      <c r="AO248" s="1"/>
      <c r="AP248" s="1"/>
    </row>
    <row r="249" spans="39:42" x14ac:dyDescent="0.2">
      <c r="AM249" s="1"/>
      <c r="AN249" s="1"/>
      <c r="AO249" s="1"/>
      <c r="AP249" s="1"/>
    </row>
    <row r="250" spans="39:42" x14ac:dyDescent="0.2">
      <c r="AM250" s="1"/>
      <c r="AN250" s="1"/>
      <c r="AO250" s="1"/>
      <c r="AP250" s="1"/>
    </row>
    <row r="251" spans="39:42" x14ac:dyDescent="0.2">
      <c r="AM251" s="1"/>
      <c r="AN251" s="1"/>
      <c r="AO251" s="1"/>
      <c r="AP251" s="1"/>
    </row>
    <row r="252" spans="39:42" x14ac:dyDescent="0.2">
      <c r="AM252" s="1"/>
      <c r="AN252" s="1"/>
      <c r="AO252" s="1"/>
      <c r="AP252" s="1"/>
    </row>
    <row r="253" spans="39:42" x14ac:dyDescent="0.2">
      <c r="AM253" s="1"/>
      <c r="AN253" s="1"/>
      <c r="AO253" s="1"/>
      <c r="AP253" s="1"/>
    </row>
    <row r="254" spans="39:42" x14ac:dyDescent="0.2">
      <c r="AM254" s="1"/>
      <c r="AN254" s="1"/>
      <c r="AO254" s="1"/>
      <c r="AP254" s="1"/>
    </row>
    <row r="255" spans="39:42" x14ac:dyDescent="0.2">
      <c r="AM255" s="1"/>
      <c r="AN255" s="1"/>
      <c r="AO255" s="1"/>
      <c r="AP255" s="1"/>
    </row>
    <row r="256" spans="39:42" x14ac:dyDescent="0.2">
      <c r="AM256" s="1"/>
      <c r="AN256" s="1"/>
      <c r="AO256" s="1"/>
      <c r="AP256" s="1"/>
    </row>
    <row r="257" spans="39:42" x14ac:dyDescent="0.2">
      <c r="AM257" s="1"/>
      <c r="AN257" s="1"/>
      <c r="AO257" s="1"/>
      <c r="AP257" s="1"/>
    </row>
    <row r="258" spans="39:42" x14ac:dyDescent="0.2">
      <c r="AM258" s="1"/>
      <c r="AN258" s="1"/>
      <c r="AO258" s="1"/>
      <c r="AP258" s="1"/>
    </row>
    <row r="259" spans="39:42" x14ac:dyDescent="0.2">
      <c r="AM259" s="1"/>
      <c r="AN259" s="1"/>
      <c r="AO259" s="1"/>
      <c r="AP259" s="1"/>
    </row>
    <row r="260" spans="39:42" x14ac:dyDescent="0.2">
      <c r="AM260" s="1"/>
      <c r="AN260" s="1"/>
      <c r="AO260" s="1"/>
      <c r="AP260" s="1"/>
    </row>
    <row r="261" spans="39:42" x14ac:dyDescent="0.2">
      <c r="AM261" s="1"/>
      <c r="AN261" s="1"/>
      <c r="AO261" s="1"/>
      <c r="AP261" s="1"/>
    </row>
    <row r="262" spans="39:42" x14ac:dyDescent="0.2">
      <c r="AM262" s="1"/>
      <c r="AN262" s="1"/>
      <c r="AO262" s="1"/>
      <c r="AP262" s="1"/>
    </row>
    <row r="263" spans="39:42" x14ac:dyDescent="0.2">
      <c r="AM263" s="1"/>
      <c r="AN263" s="1"/>
      <c r="AO263" s="1"/>
      <c r="AP263" s="1"/>
    </row>
    <row r="264" spans="39:42" x14ac:dyDescent="0.2">
      <c r="AM264" s="1"/>
      <c r="AN264" s="1"/>
      <c r="AO264" s="1"/>
      <c r="AP264" s="1"/>
    </row>
    <row r="265" spans="39:42" x14ac:dyDescent="0.2">
      <c r="AM265" s="1"/>
      <c r="AN265" s="1"/>
      <c r="AO265" s="1"/>
      <c r="AP265" s="1"/>
    </row>
    <row r="266" spans="39:42" x14ac:dyDescent="0.2">
      <c r="AM266" s="1"/>
      <c r="AN266" s="1"/>
      <c r="AO266" s="1"/>
      <c r="AP266" s="1"/>
    </row>
    <row r="267" spans="39:42" x14ac:dyDescent="0.2">
      <c r="AM267" s="1"/>
      <c r="AN267" s="1"/>
      <c r="AO267" s="1"/>
      <c r="AP267" s="1"/>
    </row>
    <row r="268" spans="39:42" x14ac:dyDescent="0.2">
      <c r="AM268" s="1"/>
      <c r="AN268" s="1"/>
      <c r="AO268" s="1"/>
      <c r="AP268" s="1"/>
    </row>
    <row r="269" spans="39:42" x14ac:dyDescent="0.2">
      <c r="AM269" s="1"/>
      <c r="AN269" s="1"/>
      <c r="AO269" s="1"/>
      <c r="AP269" s="1"/>
    </row>
    <row r="270" spans="39:42" x14ac:dyDescent="0.2">
      <c r="AM270" s="1"/>
      <c r="AN270" s="1"/>
      <c r="AO270" s="1"/>
      <c r="AP270" s="1"/>
    </row>
    <row r="271" spans="39:42" x14ac:dyDescent="0.2">
      <c r="AM271" s="1"/>
      <c r="AN271" s="1"/>
      <c r="AO271" s="1"/>
      <c r="AP271" s="1"/>
    </row>
    <row r="272" spans="39:42" x14ac:dyDescent="0.2">
      <c r="AM272" s="1"/>
      <c r="AN272" s="1"/>
      <c r="AO272" s="1"/>
      <c r="AP272" s="1"/>
    </row>
    <row r="273" spans="39:42" x14ac:dyDescent="0.2">
      <c r="AM273" s="1"/>
      <c r="AN273" s="1"/>
      <c r="AO273" s="1"/>
      <c r="AP273" s="1"/>
    </row>
    <row r="274" spans="39:42" x14ac:dyDescent="0.2">
      <c r="AM274" s="1"/>
      <c r="AN274" s="1"/>
      <c r="AO274" s="1"/>
      <c r="AP274" s="1"/>
    </row>
    <row r="275" spans="39:42" x14ac:dyDescent="0.2">
      <c r="AM275" s="1"/>
      <c r="AN275" s="1"/>
      <c r="AO275" s="1"/>
      <c r="AP275" s="1"/>
    </row>
    <row r="276" spans="39:42" x14ac:dyDescent="0.2">
      <c r="AM276" s="1"/>
      <c r="AN276" s="1"/>
      <c r="AO276" s="1"/>
      <c r="AP276" s="1"/>
    </row>
    <row r="277" spans="39:42" x14ac:dyDescent="0.2">
      <c r="AM277" s="1"/>
      <c r="AN277" s="1"/>
      <c r="AO277" s="1"/>
      <c r="AP277" s="1"/>
    </row>
    <row r="278" spans="39:42" x14ac:dyDescent="0.2">
      <c r="AM278" s="1"/>
      <c r="AN278" s="1"/>
      <c r="AO278" s="1"/>
      <c r="AP278" s="1"/>
    </row>
    <row r="279" spans="39:42" x14ac:dyDescent="0.2">
      <c r="AM279" s="1"/>
      <c r="AN279" s="1"/>
      <c r="AO279" s="1"/>
      <c r="AP279" s="1"/>
    </row>
    <row r="280" spans="39:42" x14ac:dyDescent="0.2">
      <c r="AM280" s="1"/>
      <c r="AN280" s="1"/>
      <c r="AO280" s="1"/>
      <c r="AP280" s="1"/>
    </row>
    <row r="281" spans="39:42" x14ac:dyDescent="0.2">
      <c r="AM281" s="1"/>
      <c r="AN281" s="1"/>
      <c r="AO281" s="1"/>
      <c r="AP281" s="1"/>
    </row>
    <row r="282" spans="39:42" x14ac:dyDescent="0.2">
      <c r="AM282" s="1"/>
      <c r="AN282" s="1"/>
      <c r="AO282" s="1"/>
      <c r="AP282" s="1"/>
    </row>
    <row r="283" spans="39:42" x14ac:dyDescent="0.2">
      <c r="AM283" s="1"/>
      <c r="AN283" s="1"/>
      <c r="AO283" s="1"/>
      <c r="AP283" s="1"/>
    </row>
    <row r="284" spans="39:42" x14ac:dyDescent="0.2">
      <c r="AM284" s="1"/>
      <c r="AN284" s="1"/>
      <c r="AO284" s="1"/>
      <c r="AP284" s="1"/>
    </row>
    <row r="285" spans="39:42" x14ac:dyDescent="0.2">
      <c r="AM285" s="1"/>
      <c r="AN285" s="1"/>
      <c r="AO285" s="1"/>
      <c r="AP285" s="1"/>
    </row>
    <row r="286" spans="39:42" x14ac:dyDescent="0.2">
      <c r="AM286" s="1"/>
      <c r="AN286" s="1"/>
      <c r="AO286" s="1"/>
      <c r="AP286" s="1"/>
    </row>
    <row r="287" spans="39:42" x14ac:dyDescent="0.2">
      <c r="AM287" s="1"/>
      <c r="AN287" s="1"/>
      <c r="AO287" s="1"/>
      <c r="AP287" s="1"/>
    </row>
    <row r="288" spans="39:42" x14ac:dyDescent="0.2">
      <c r="AM288" s="1"/>
      <c r="AN288" s="1"/>
      <c r="AO288" s="1"/>
      <c r="AP288" s="1"/>
    </row>
    <row r="289" spans="39:42" x14ac:dyDescent="0.2">
      <c r="AM289" s="1"/>
      <c r="AN289" s="1"/>
      <c r="AO289" s="1"/>
      <c r="AP289" s="1"/>
    </row>
    <row r="290" spans="39:42" x14ac:dyDescent="0.2">
      <c r="AM290" s="1"/>
      <c r="AN290" s="1"/>
      <c r="AO290" s="1"/>
      <c r="AP290" s="1"/>
    </row>
    <row r="291" spans="39:42" x14ac:dyDescent="0.2">
      <c r="AM291" s="1"/>
      <c r="AN291" s="1"/>
      <c r="AO291" s="1"/>
      <c r="AP291" s="1"/>
    </row>
    <row r="292" spans="39:42" x14ac:dyDescent="0.2">
      <c r="AM292" s="1"/>
      <c r="AN292" s="1"/>
      <c r="AO292" s="1"/>
      <c r="AP292" s="1"/>
    </row>
    <row r="293" spans="39:42" x14ac:dyDescent="0.2">
      <c r="AM293" s="1"/>
      <c r="AN293" s="1"/>
      <c r="AO293" s="1"/>
      <c r="AP293" s="1"/>
    </row>
    <row r="294" spans="39:42" x14ac:dyDescent="0.2">
      <c r="AM294" s="1"/>
      <c r="AN294" s="1"/>
      <c r="AO294" s="1"/>
      <c r="AP294" s="1"/>
    </row>
    <row r="295" spans="39:42" x14ac:dyDescent="0.2">
      <c r="AM295" s="1"/>
      <c r="AN295" s="1"/>
      <c r="AO295" s="1"/>
      <c r="AP295" s="1"/>
    </row>
    <row r="296" spans="39:42" x14ac:dyDescent="0.2">
      <c r="AM296" s="1"/>
      <c r="AN296" s="1"/>
      <c r="AO296" s="1"/>
      <c r="AP296" s="1"/>
    </row>
    <row r="297" spans="39:42" x14ac:dyDescent="0.2">
      <c r="AM297" s="1"/>
      <c r="AN297" s="1"/>
      <c r="AO297" s="1"/>
      <c r="AP297" s="1"/>
    </row>
    <row r="298" spans="39:42" x14ac:dyDescent="0.2">
      <c r="AM298" s="1"/>
      <c r="AN298" s="1"/>
      <c r="AO298" s="1"/>
      <c r="AP298" s="1"/>
    </row>
    <row r="299" spans="39:42" x14ac:dyDescent="0.2">
      <c r="AM299" s="1"/>
      <c r="AN299" s="1"/>
      <c r="AO299" s="1"/>
      <c r="AP299" s="1"/>
    </row>
    <row r="300" spans="39:42" x14ac:dyDescent="0.2">
      <c r="AM300" s="1"/>
      <c r="AN300" s="1"/>
      <c r="AO300" s="1"/>
      <c r="AP300" s="1"/>
    </row>
    <row r="301" spans="39:42" x14ac:dyDescent="0.2">
      <c r="AM301" s="1"/>
      <c r="AN301" s="1"/>
      <c r="AO301" s="1"/>
      <c r="AP301" s="1"/>
    </row>
    <row r="302" spans="39:42" x14ac:dyDescent="0.2">
      <c r="AM302" s="1"/>
      <c r="AN302" s="1"/>
      <c r="AO302" s="1"/>
      <c r="AP302" s="1"/>
    </row>
    <row r="303" spans="39:42" x14ac:dyDescent="0.2">
      <c r="AM303" s="1"/>
      <c r="AN303" s="1"/>
      <c r="AO303" s="1"/>
      <c r="AP303" s="1"/>
    </row>
    <row r="304" spans="39:42" x14ac:dyDescent="0.2">
      <c r="AM304" s="1"/>
      <c r="AN304" s="1"/>
      <c r="AO304" s="1"/>
      <c r="AP304" s="1"/>
    </row>
    <row r="305" spans="39:42" x14ac:dyDescent="0.2">
      <c r="AM305" s="1"/>
      <c r="AN305" s="1"/>
      <c r="AO305" s="1"/>
      <c r="AP305" s="1"/>
    </row>
    <row r="306" spans="39:42" x14ac:dyDescent="0.2">
      <c r="AM306" s="1"/>
      <c r="AN306" s="1"/>
      <c r="AO306" s="1"/>
      <c r="AP306" s="1"/>
    </row>
    <row r="307" spans="39:42" x14ac:dyDescent="0.2">
      <c r="AM307" s="1"/>
      <c r="AN307" s="1"/>
      <c r="AO307" s="1"/>
      <c r="AP307" s="1"/>
    </row>
    <row r="308" spans="39:42" x14ac:dyDescent="0.2">
      <c r="AM308" s="1"/>
      <c r="AN308" s="1"/>
      <c r="AO308" s="1"/>
      <c r="AP308" s="1"/>
    </row>
    <row r="309" spans="39:42" x14ac:dyDescent="0.2">
      <c r="AM309" s="1"/>
      <c r="AN309" s="1"/>
      <c r="AO309" s="1"/>
      <c r="AP309" s="1"/>
    </row>
    <row r="310" spans="39:42" x14ac:dyDescent="0.2">
      <c r="AM310" s="1"/>
      <c r="AN310" s="1"/>
      <c r="AO310" s="1"/>
      <c r="AP310" s="1"/>
    </row>
    <row r="311" spans="39:42" x14ac:dyDescent="0.2">
      <c r="AM311" s="1"/>
      <c r="AN311" s="1"/>
      <c r="AO311" s="1"/>
      <c r="AP311" s="1"/>
    </row>
    <row r="312" spans="39:42" x14ac:dyDescent="0.2">
      <c r="AM312" s="1"/>
      <c r="AN312" s="1"/>
      <c r="AO312" s="1"/>
      <c r="AP312" s="1"/>
    </row>
    <row r="313" spans="39:42" x14ac:dyDescent="0.2">
      <c r="AM313" s="1"/>
      <c r="AN313" s="1"/>
      <c r="AO313" s="1"/>
      <c r="AP313" s="1"/>
    </row>
    <row r="314" spans="39:42" x14ac:dyDescent="0.2">
      <c r="AM314" s="1"/>
      <c r="AN314" s="1"/>
      <c r="AO314" s="1"/>
      <c r="AP314" s="1"/>
    </row>
    <row r="315" spans="39:42" x14ac:dyDescent="0.2">
      <c r="AM315" s="1"/>
      <c r="AN315" s="1"/>
      <c r="AO315" s="1"/>
      <c r="AP315" s="1"/>
    </row>
    <row r="316" spans="39:42" x14ac:dyDescent="0.2">
      <c r="AM316" s="1"/>
      <c r="AN316" s="1"/>
      <c r="AO316" s="1"/>
      <c r="AP316" s="1"/>
    </row>
    <row r="317" spans="39:42" x14ac:dyDescent="0.2">
      <c r="AM317" s="1"/>
      <c r="AN317" s="1"/>
      <c r="AO317" s="1"/>
      <c r="AP317" s="1"/>
    </row>
    <row r="318" spans="39:42" x14ac:dyDescent="0.2">
      <c r="AM318" s="1"/>
      <c r="AN318" s="1"/>
      <c r="AO318" s="1"/>
      <c r="AP318" s="1"/>
    </row>
    <row r="319" spans="39:42" x14ac:dyDescent="0.2">
      <c r="AM319" s="1"/>
      <c r="AN319" s="1"/>
      <c r="AO319" s="1"/>
      <c r="AP319" s="1"/>
    </row>
    <row r="320" spans="39:42" x14ac:dyDescent="0.2">
      <c r="AM320" s="1"/>
      <c r="AN320" s="1"/>
      <c r="AO320" s="1"/>
      <c r="AP320" s="1"/>
    </row>
    <row r="321" spans="39:42" x14ac:dyDescent="0.2">
      <c r="AM321" s="1"/>
      <c r="AN321" s="1"/>
      <c r="AO321" s="1"/>
      <c r="AP321" s="1"/>
    </row>
    <row r="322" spans="39:42" x14ac:dyDescent="0.2">
      <c r="AM322" s="1"/>
      <c r="AN322" s="1"/>
      <c r="AO322" s="1"/>
      <c r="AP322" s="1"/>
    </row>
    <row r="323" spans="39:42" x14ac:dyDescent="0.2">
      <c r="AM323" s="1"/>
      <c r="AN323" s="1"/>
      <c r="AO323" s="1"/>
      <c r="AP323" s="1"/>
    </row>
    <row r="324" spans="39:42" x14ac:dyDescent="0.2">
      <c r="AM324" s="1"/>
      <c r="AN324" s="1"/>
      <c r="AO324" s="1"/>
      <c r="AP324" s="1"/>
    </row>
    <row r="325" spans="39:42" x14ac:dyDescent="0.2">
      <c r="AM325" s="1"/>
      <c r="AN325" s="1"/>
      <c r="AO325" s="1"/>
      <c r="AP325" s="1"/>
    </row>
    <row r="326" spans="39:42" x14ac:dyDescent="0.2">
      <c r="AM326" s="1"/>
      <c r="AN326" s="1"/>
      <c r="AO326" s="1"/>
      <c r="AP326" s="1"/>
    </row>
    <row r="327" spans="39:42" x14ac:dyDescent="0.2">
      <c r="AM327" s="1"/>
      <c r="AN327" s="1"/>
      <c r="AO327" s="1"/>
      <c r="AP327" s="1"/>
    </row>
    <row r="328" spans="39:42" x14ac:dyDescent="0.2">
      <c r="AM328" s="1"/>
      <c r="AN328" s="1"/>
      <c r="AO328" s="1"/>
      <c r="AP328" s="1"/>
    </row>
    <row r="329" spans="39:42" x14ac:dyDescent="0.2">
      <c r="AM329" s="1"/>
      <c r="AN329" s="1"/>
      <c r="AO329" s="1"/>
      <c r="AP329" s="1"/>
    </row>
    <row r="330" spans="39:42" x14ac:dyDescent="0.2">
      <c r="AM330" s="1"/>
      <c r="AN330" s="1"/>
      <c r="AO330" s="1"/>
      <c r="AP330" s="1"/>
    </row>
    <row r="331" spans="39:42" x14ac:dyDescent="0.2">
      <c r="AM331" s="1"/>
      <c r="AN331" s="1"/>
      <c r="AO331" s="1"/>
      <c r="AP331" s="1"/>
    </row>
    <row r="332" spans="39:42" x14ac:dyDescent="0.2">
      <c r="AM332" s="1"/>
      <c r="AN332" s="1"/>
      <c r="AO332" s="1"/>
      <c r="AP332" s="1"/>
    </row>
    <row r="333" spans="39:42" x14ac:dyDescent="0.2">
      <c r="AM333" s="1"/>
      <c r="AN333" s="1"/>
      <c r="AO333" s="1"/>
      <c r="AP333" s="1"/>
    </row>
    <row r="334" spans="39:42" x14ac:dyDescent="0.2">
      <c r="AM334" s="1"/>
      <c r="AN334" s="1"/>
      <c r="AO334" s="1"/>
      <c r="AP334" s="1"/>
    </row>
    <row r="335" spans="39:42" x14ac:dyDescent="0.2">
      <c r="AM335" s="1"/>
      <c r="AN335" s="1"/>
      <c r="AO335" s="1"/>
      <c r="AP335" s="1"/>
    </row>
    <row r="336" spans="39:42" x14ac:dyDescent="0.2">
      <c r="AM336" s="1"/>
      <c r="AN336" s="1"/>
      <c r="AO336" s="1"/>
      <c r="AP336" s="1"/>
    </row>
    <row r="337" spans="39:42" x14ac:dyDescent="0.2">
      <c r="AM337" s="1"/>
      <c r="AN337" s="1"/>
      <c r="AO337" s="1"/>
      <c r="AP337" s="1"/>
    </row>
    <row r="338" spans="39:42" x14ac:dyDescent="0.2">
      <c r="AM338" s="1"/>
      <c r="AN338" s="1"/>
      <c r="AO338" s="1"/>
      <c r="AP338" s="1"/>
    </row>
    <row r="339" spans="39:42" x14ac:dyDescent="0.2">
      <c r="AM339" s="1"/>
      <c r="AN339" s="1"/>
      <c r="AO339" s="1"/>
      <c r="AP339" s="1"/>
    </row>
    <row r="340" spans="39:42" x14ac:dyDescent="0.2">
      <c r="AM340" s="1"/>
      <c r="AN340" s="1"/>
      <c r="AO340" s="1"/>
      <c r="AP340" s="1"/>
    </row>
    <row r="341" spans="39:42" x14ac:dyDescent="0.2">
      <c r="AM341" s="1"/>
      <c r="AN341" s="1"/>
      <c r="AO341" s="1"/>
      <c r="AP341" s="1"/>
    </row>
    <row r="342" spans="39:42" x14ac:dyDescent="0.2">
      <c r="AM342" s="1"/>
      <c r="AN342" s="1"/>
      <c r="AO342" s="1"/>
      <c r="AP342" s="1"/>
    </row>
    <row r="343" spans="39:42" x14ac:dyDescent="0.2">
      <c r="AM343" s="1"/>
      <c r="AN343" s="1"/>
      <c r="AO343" s="1"/>
      <c r="AP343" s="1"/>
    </row>
    <row r="344" spans="39:42" x14ac:dyDescent="0.2">
      <c r="AM344" s="1"/>
      <c r="AN344" s="1"/>
      <c r="AO344" s="1"/>
      <c r="AP344" s="1"/>
    </row>
    <row r="345" spans="39:42" x14ac:dyDescent="0.2">
      <c r="AM345" s="1"/>
      <c r="AN345" s="1"/>
      <c r="AO345" s="1"/>
      <c r="AP345" s="1"/>
    </row>
    <row r="346" spans="39:42" x14ac:dyDescent="0.2">
      <c r="AM346" s="1"/>
      <c r="AN346" s="1"/>
      <c r="AO346" s="1"/>
      <c r="AP346" s="1"/>
    </row>
    <row r="347" spans="39:42" x14ac:dyDescent="0.2">
      <c r="AM347" s="1"/>
      <c r="AN347" s="1"/>
      <c r="AO347" s="1"/>
      <c r="AP347" s="1"/>
    </row>
    <row r="348" spans="39:42" x14ac:dyDescent="0.2">
      <c r="AM348" s="1"/>
      <c r="AN348" s="1"/>
      <c r="AO348" s="1"/>
      <c r="AP348" s="1"/>
    </row>
    <row r="349" spans="39:42" x14ac:dyDescent="0.2">
      <c r="AM349" s="1"/>
      <c r="AN349" s="1"/>
      <c r="AO349" s="1"/>
      <c r="AP349" s="1"/>
    </row>
    <row r="350" spans="39:42" x14ac:dyDescent="0.2">
      <c r="AM350" s="1"/>
      <c r="AN350" s="1"/>
      <c r="AO350" s="1"/>
      <c r="AP350" s="1"/>
    </row>
    <row r="351" spans="39:42" x14ac:dyDescent="0.2">
      <c r="AM351" s="1"/>
      <c r="AN351" s="1"/>
      <c r="AO351" s="1"/>
      <c r="AP351" s="1"/>
    </row>
    <row r="352" spans="39:42" x14ac:dyDescent="0.2">
      <c r="AM352" s="1"/>
      <c r="AN352" s="1"/>
      <c r="AO352" s="1"/>
      <c r="AP352" s="1"/>
    </row>
    <row r="353" spans="39:42" x14ac:dyDescent="0.2">
      <c r="AM353" s="1"/>
      <c r="AN353" s="1"/>
      <c r="AO353" s="1"/>
      <c r="AP353" s="1"/>
    </row>
    <row r="354" spans="39:42" x14ac:dyDescent="0.2">
      <c r="AM354" s="1"/>
      <c r="AN354" s="1"/>
      <c r="AO354" s="1"/>
      <c r="AP354" s="1"/>
    </row>
    <row r="355" spans="39:42" x14ac:dyDescent="0.2">
      <c r="AM355" s="1"/>
      <c r="AN355" s="1"/>
      <c r="AO355" s="1"/>
      <c r="AP355" s="1"/>
    </row>
    <row r="356" spans="39:42" x14ac:dyDescent="0.2">
      <c r="AM356" s="1"/>
      <c r="AN356" s="1"/>
      <c r="AO356" s="1"/>
      <c r="AP356" s="1"/>
    </row>
    <row r="357" spans="39:42" x14ac:dyDescent="0.2">
      <c r="AM357" s="1"/>
      <c r="AN357" s="1"/>
      <c r="AO357" s="1"/>
      <c r="AP357" s="1"/>
    </row>
    <row r="358" spans="39:42" x14ac:dyDescent="0.2">
      <c r="AM358" s="1"/>
      <c r="AN358" s="1"/>
      <c r="AO358" s="1"/>
      <c r="AP358" s="1"/>
    </row>
    <row r="359" spans="39:42" x14ac:dyDescent="0.2">
      <c r="AM359" s="1"/>
      <c r="AN359" s="1"/>
      <c r="AO359" s="1"/>
      <c r="AP359" s="1"/>
    </row>
    <row r="360" spans="39:42" x14ac:dyDescent="0.2">
      <c r="AM360" s="1"/>
      <c r="AN360" s="1"/>
      <c r="AO360" s="1"/>
      <c r="AP360" s="1"/>
    </row>
    <row r="361" spans="39:42" x14ac:dyDescent="0.2">
      <c r="AM361" s="1"/>
      <c r="AN361" s="1"/>
      <c r="AO361" s="1"/>
      <c r="AP361" s="1"/>
    </row>
    <row r="362" spans="39:42" x14ac:dyDescent="0.2">
      <c r="AM362" s="1"/>
      <c r="AN362" s="1"/>
      <c r="AO362" s="1"/>
      <c r="AP362" s="1"/>
    </row>
    <row r="363" spans="39:42" x14ac:dyDescent="0.2">
      <c r="AM363" s="1"/>
      <c r="AN363" s="1"/>
      <c r="AO363" s="1"/>
      <c r="AP363" s="1"/>
    </row>
    <row r="364" spans="39:42" x14ac:dyDescent="0.2">
      <c r="AM364" s="1"/>
      <c r="AN364" s="1"/>
      <c r="AO364" s="1"/>
      <c r="AP364" s="1"/>
    </row>
    <row r="365" spans="39:42" x14ac:dyDescent="0.2">
      <c r="AM365" s="1"/>
      <c r="AN365" s="1"/>
      <c r="AO365" s="1"/>
      <c r="AP365" s="1"/>
    </row>
    <row r="366" spans="39:42" x14ac:dyDescent="0.2">
      <c r="AM366" s="1"/>
      <c r="AN366" s="1"/>
      <c r="AO366" s="1"/>
      <c r="AP366" s="1"/>
    </row>
    <row r="367" spans="39:42" x14ac:dyDescent="0.2">
      <c r="AM367" s="1"/>
      <c r="AN367" s="1"/>
      <c r="AO367" s="1"/>
      <c r="AP367" s="1"/>
    </row>
    <row r="368" spans="39:42" x14ac:dyDescent="0.2">
      <c r="AM368" s="1"/>
      <c r="AN368" s="1"/>
      <c r="AO368" s="1"/>
      <c r="AP368" s="1"/>
    </row>
    <row r="369" spans="39:42" x14ac:dyDescent="0.2">
      <c r="AM369" s="1"/>
      <c r="AN369" s="1"/>
      <c r="AO369" s="1"/>
      <c r="AP369" s="1"/>
    </row>
    <row r="370" spans="39:42" x14ac:dyDescent="0.2">
      <c r="AM370" s="1"/>
      <c r="AN370" s="1"/>
      <c r="AO370" s="1"/>
      <c r="AP370" s="1"/>
    </row>
    <row r="371" spans="39:42" x14ac:dyDescent="0.2">
      <c r="AM371" s="1"/>
      <c r="AN371" s="1"/>
      <c r="AO371" s="1"/>
      <c r="AP371" s="1"/>
    </row>
    <row r="372" spans="39:42" x14ac:dyDescent="0.2">
      <c r="AM372" s="1"/>
      <c r="AN372" s="1"/>
      <c r="AO372" s="1"/>
      <c r="AP372" s="1"/>
    </row>
    <row r="373" spans="39:42" x14ac:dyDescent="0.2">
      <c r="AM373" s="1"/>
      <c r="AN373" s="1"/>
      <c r="AO373" s="1"/>
      <c r="AP373" s="1"/>
    </row>
    <row r="374" spans="39:42" x14ac:dyDescent="0.2">
      <c r="AM374" s="1"/>
      <c r="AN374" s="1"/>
      <c r="AO374" s="1"/>
      <c r="AP374" s="1"/>
    </row>
    <row r="375" spans="39:42" x14ac:dyDescent="0.2">
      <c r="AM375" s="1"/>
      <c r="AN375" s="1"/>
      <c r="AO375" s="1"/>
      <c r="AP375" s="1"/>
    </row>
    <row r="376" spans="39:42" x14ac:dyDescent="0.2">
      <c r="AM376" s="1"/>
      <c r="AN376" s="1"/>
      <c r="AO376" s="1"/>
      <c r="AP376" s="1"/>
    </row>
    <row r="377" spans="39:42" x14ac:dyDescent="0.2">
      <c r="AM377" s="1"/>
      <c r="AN377" s="1"/>
      <c r="AO377" s="1"/>
      <c r="AP377" s="1"/>
    </row>
    <row r="378" spans="39:42" x14ac:dyDescent="0.2">
      <c r="AM378" s="1"/>
      <c r="AN378" s="1"/>
      <c r="AO378" s="1"/>
      <c r="AP378" s="1"/>
    </row>
    <row r="379" spans="39:42" x14ac:dyDescent="0.2">
      <c r="AM379" s="1"/>
      <c r="AN379" s="1"/>
      <c r="AO379" s="1"/>
      <c r="AP379" s="1"/>
    </row>
    <row r="380" spans="39:42" x14ac:dyDescent="0.2">
      <c r="AM380" s="1"/>
      <c r="AN380" s="1"/>
      <c r="AO380" s="1"/>
      <c r="AP380" s="1"/>
    </row>
    <row r="381" spans="39:42" x14ac:dyDescent="0.2">
      <c r="AM381" s="1"/>
      <c r="AN381" s="1"/>
      <c r="AO381" s="1"/>
      <c r="AP381" s="1"/>
    </row>
    <row r="382" spans="39:42" x14ac:dyDescent="0.2">
      <c r="AM382" s="1"/>
      <c r="AN382" s="1"/>
      <c r="AO382" s="1"/>
      <c r="AP382" s="1"/>
    </row>
    <row r="383" spans="39:42" x14ac:dyDescent="0.2">
      <c r="AM383" s="1"/>
      <c r="AN383" s="1"/>
      <c r="AO383" s="1"/>
      <c r="AP383" s="1"/>
    </row>
    <row r="384" spans="39:42" x14ac:dyDescent="0.2">
      <c r="AM384" s="1"/>
      <c r="AN384" s="1"/>
      <c r="AO384" s="1"/>
      <c r="AP384" s="1"/>
    </row>
    <row r="385" spans="39:42" x14ac:dyDescent="0.2">
      <c r="AM385" s="1"/>
      <c r="AN385" s="1"/>
      <c r="AO385" s="1"/>
      <c r="AP385" s="1"/>
    </row>
    <row r="386" spans="39:42" x14ac:dyDescent="0.2">
      <c r="AM386" s="1"/>
      <c r="AN386" s="1"/>
      <c r="AO386" s="1"/>
      <c r="AP386" s="1"/>
    </row>
    <row r="387" spans="39:42" x14ac:dyDescent="0.2">
      <c r="AM387" s="1"/>
      <c r="AN387" s="1"/>
      <c r="AO387" s="1"/>
      <c r="AP387" s="1"/>
    </row>
    <row r="388" spans="39:42" x14ac:dyDescent="0.2">
      <c r="AM388" s="1"/>
      <c r="AN388" s="1"/>
      <c r="AO388" s="1"/>
      <c r="AP388" s="1"/>
    </row>
    <row r="389" spans="39:42" x14ac:dyDescent="0.2">
      <c r="AM389" s="1"/>
      <c r="AN389" s="1"/>
      <c r="AO389" s="1"/>
      <c r="AP389" s="1"/>
    </row>
    <row r="390" spans="39:42" x14ac:dyDescent="0.2">
      <c r="AM390" s="1"/>
      <c r="AN390" s="1"/>
      <c r="AO390" s="1"/>
      <c r="AP390" s="1"/>
    </row>
    <row r="391" spans="39:42" x14ac:dyDescent="0.2">
      <c r="AM391" s="1"/>
      <c r="AN391" s="1"/>
      <c r="AO391" s="1"/>
      <c r="AP391" s="1"/>
    </row>
    <row r="392" spans="39:42" x14ac:dyDescent="0.2">
      <c r="AM392" s="1"/>
      <c r="AN392" s="1"/>
      <c r="AO392" s="1"/>
      <c r="AP392" s="1"/>
    </row>
    <row r="393" spans="39:42" x14ac:dyDescent="0.2">
      <c r="AM393" s="1"/>
      <c r="AN393" s="1"/>
      <c r="AO393" s="1"/>
      <c r="AP393" s="1"/>
    </row>
    <row r="394" spans="39:42" x14ac:dyDescent="0.2">
      <c r="AM394" s="1"/>
      <c r="AN394" s="1"/>
      <c r="AO394" s="1"/>
      <c r="AP394" s="1"/>
    </row>
    <row r="395" spans="39:42" x14ac:dyDescent="0.2">
      <c r="AM395" s="1"/>
      <c r="AN395" s="1"/>
      <c r="AO395" s="1"/>
      <c r="AP395" s="1"/>
    </row>
    <row r="396" spans="39:42" x14ac:dyDescent="0.2">
      <c r="AM396" s="1"/>
      <c r="AN396" s="1"/>
      <c r="AO396" s="1"/>
      <c r="AP396" s="1"/>
    </row>
    <row r="397" spans="39:42" x14ac:dyDescent="0.2">
      <c r="AM397" s="1"/>
      <c r="AN397" s="1"/>
      <c r="AO397" s="1"/>
      <c r="AP397" s="1"/>
    </row>
    <row r="398" spans="39:42" x14ac:dyDescent="0.2">
      <c r="AM398" s="1"/>
      <c r="AN398" s="1"/>
      <c r="AO398" s="1"/>
      <c r="AP398" s="1"/>
    </row>
    <row r="399" spans="39:42" x14ac:dyDescent="0.2">
      <c r="AM399" s="1"/>
      <c r="AN399" s="1"/>
      <c r="AO399" s="1"/>
      <c r="AP399" s="1"/>
    </row>
    <row r="400" spans="39:42" x14ac:dyDescent="0.2">
      <c r="AM400" s="1"/>
      <c r="AN400" s="1"/>
      <c r="AO400" s="1"/>
      <c r="AP400" s="1"/>
    </row>
    <row r="401" spans="39:42" x14ac:dyDescent="0.2">
      <c r="AM401" s="1"/>
      <c r="AN401" s="1"/>
      <c r="AO401" s="1"/>
      <c r="AP401" s="1"/>
    </row>
    <row r="402" spans="39:42" x14ac:dyDescent="0.2">
      <c r="AM402" s="1"/>
      <c r="AN402" s="1"/>
      <c r="AO402" s="1"/>
      <c r="AP402" s="1"/>
    </row>
    <row r="403" spans="39:42" x14ac:dyDescent="0.2">
      <c r="AM403" s="1"/>
      <c r="AN403" s="1"/>
      <c r="AO403" s="1"/>
      <c r="AP403" s="1"/>
    </row>
    <row r="404" spans="39:42" x14ac:dyDescent="0.2">
      <c r="AM404" s="1"/>
      <c r="AN404" s="1"/>
      <c r="AO404" s="1"/>
      <c r="AP404" s="1"/>
    </row>
    <row r="405" spans="39:42" x14ac:dyDescent="0.2">
      <c r="AM405" s="1"/>
      <c r="AN405" s="1"/>
      <c r="AO405" s="1"/>
      <c r="AP405" s="1"/>
    </row>
    <row r="406" spans="39:42" x14ac:dyDescent="0.2">
      <c r="AM406" s="1"/>
      <c r="AN406" s="1"/>
      <c r="AO406" s="1"/>
      <c r="AP406" s="1"/>
    </row>
    <row r="407" spans="39:42" x14ac:dyDescent="0.2">
      <c r="AM407" s="1"/>
      <c r="AN407" s="1"/>
      <c r="AO407" s="1"/>
      <c r="AP407" s="1"/>
    </row>
    <row r="408" spans="39:42" x14ac:dyDescent="0.2">
      <c r="AM408" s="1"/>
      <c r="AN408" s="1"/>
      <c r="AO408" s="1"/>
      <c r="AP408" s="1"/>
    </row>
    <row r="409" spans="39:42" x14ac:dyDescent="0.2">
      <c r="AM409" s="1"/>
      <c r="AN409" s="1"/>
      <c r="AO409" s="1"/>
      <c r="AP409" s="1"/>
    </row>
    <row r="410" spans="39:42" x14ac:dyDescent="0.2">
      <c r="AM410" s="1"/>
      <c r="AN410" s="1"/>
      <c r="AO410" s="1"/>
      <c r="AP410" s="1"/>
    </row>
    <row r="411" spans="39:42" x14ac:dyDescent="0.2">
      <c r="AM411" s="1"/>
      <c r="AN411" s="1"/>
      <c r="AO411" s="1"/>
      <c r="AP411" s="1"/>
    </row>
    <row r="412" spans="39:42" x14ac:dyDescent="0.2">
      <c r="AM412" s="1"/>
      <c r="AN412" s="1"/>
      <c r="AO412" s="1"/>
      <c r="AP412" s="1"/>
    </row>
    <row r="413" spans="39:42" x14ac:dyDescent="0.2">
      <c r="AM413" s="1"/>
      <c r="AN413" s="1"/>
      <c r="AO413" s="1"/>
      <c r="AP413" s="1"/>
    </row>
    <row r="414" spans="39:42" x14ac:dyDescent="0.2">
      <c r="AM414" s="1"/>
      <c r="AN414" s="1"/>
      <c r="AO414" s="1"/>
      <c r="AP414" s="1"/>
    </row>
    <row r="415" spans="39:42" x14ac:dyDescent="0.2">
      <c r="AM415" s="1"/>
      <c r="AN415" s="1"/>
      <c r="AO415" s="1"/>
      <c r="AP415" s="1"/>
    </row>
    <row r="416" spans="39:42" x14ac:dyDescent="0.2">
      <c r="AM416" s="1"/>
      <c r="AN416" s="1"/>
      <c r="AO416" s="1"/>
      <c r="AP416" s="1"/>
    </row>
    <row r="417" spans="39:42" x14ac:dyDescent="0.2">
      <c r="AM417" s="1"/>
      <c r="AN417" s="1"/>
      <c r="AO417" s="1"/>
      <c r="AP417" s="1"/>
    </row>
    <row r="418" spans="39:42" x14ac:dyDescent="0.2">
      <c r="AM418" s="1"/>
      <c r="AN418" s="1"/>
      <c r="AO418" s="1"/>
      <c r="AP418" s="1"/>
    </row>
    <row r="419" spans="39:42" x14ac:dyDescent="0.2">
      <c r="AM419" s="1"/>
      <c r="AN419" s="1"/>
      <c r="AO419" s="1"/>
      <c r="AP419" s="1"/>
    </row>
    <row r="420" spans="39:42" x14ac:dyDescent="0.2">
      <c r="AM420" s="1"/>
      <c r="AN420" s="1"/>
      <c r="AO420" s="1"/>
      <c r="AP420" s="1"/>
    </row>
    <row r="421" spans="39:42" x14ac:dyDescent="0.2">
      <c r="AM421" s="1"/>
      <c r="AN421" s="1"/>
      <c r="AO421" s="1"/>
      <c r="AP421" s="1"/>
    </row>
    <row r="422" spans="39:42" x14ac:dyDescent="0.2">
      <c r="AM422" s="1"/>
      <c r="AN422" s="1"/>
      <c r="AO422" s="1"/>
      <c r="AP422" s="1"/>
    </row>
    <row r="423" spans="39:42" x14ac:dyDescent="0.2">
      <c r="AM423" s="1"/>
      <c r="AN423" s="1"/>
      <c r="AO423" s="1"/>
      <c r="AP423" s="1"/>
    </row>
    <row r="424" spans="39:42" x14ac:dyDescent="0.2">
      <c r="AM424" s="1"/>
      <c r="AN424" s="1"/>
      <c r="AO424" s="1"/>
      <c r="AP424" s="1"/>
    </row>
    <row r="425" spans="39:42" x14ac:dyDescent="0.2">
      <c r="AM425" s="1"/>
      <c r="AN425" s="1"/>
      <c r="AO425" s="1"/>
      <c r="AP425" s="1"/>
    </row>
    <row r="426" spans="39:42" x14ac:dyDescent="0.2">
      <c r="AM426" s="1"/>
      <c r="AN426" s="1"/>
      <c r="AO426" s="1"/>
      <c r="AP426" s="1"/>
    </row>
    <row r="427" spans="39:42" x14ac:dyDescent="0.2">
      <c r="AM427" s="1"/>
      <c r="AN427" s="1"/>
      <c r="AO427" s="1"/>
      <c r="AP427" s="1"/>
    </row>
    <row r="428" spans="39:42" x14ac:dyDescent="0.2">
      <c r="AM428" s="1"/>
      <c r="AN428" s="1"/>
      <c r="AO428" s="1"/>
      <c r="AP428" s="1"/>
    </row>
    <row r="429" spans="39:42" x14ac:dyDescent="0.2">
      <c r="AM429" s="1"/>
      <c r="AN429" s="1"/>
      <c r="AO429" s="1"/>
      <c r="AP429" s="1"/>
    </row>
    <row r="430" spans="39:42" x14ac:dyDescent="0.2">
      <c r="AM430" s="1"/>
      <c r="AN430" s="1"/>
      <c r="AO430" s="1"/>
      <c r="AP430" s="1"/>
    </row>
    <row r="431" spans="39:42" x14ac:dyDescent="0.2">
      <c r="AM431" s="1"/>
      <c r="AN431" s="1"/>
      <c r="AO431" s="1"/>
      <c r="AP431" s="1"/>
    </row>
    <row r="432" spans="39:42" x14ac:dyDescent="0.2">
      <c r="AM432" s="1"/>
      <c r="AN432" s="1"/>
      <c r="AO432" s="1"/>
      <c r="AP432" s="1"/>
    </row>
    <row r="433" spans="39:42" x14ac:dyDescent="0.2">
      <c r="AM433" s="1"/>
      <c r="AN433" s="1"/>
      <c r="AO433" s="1"/>
      <c r="AP433" s="1"/>
    </row>
    <row r="434" spans="39:42" x14ac:dyDescent="0.2">
      <c r="AM434" s="1"/>
      <c r="AN434" s="1"/>
      <c r="AO434" s="1"/>
      <c r="AP434" s="1"/>
    </row>
    <row r="435" spans="39:42" x14ac:dyDescent="0.2">
      <c r="AM435" s="1"/>
      <c r="AN435" s="1"/>
      <c r="AO435" s="1"/>
      <c r="AP435" s="1"/>
    </row>
    <row r="436" spans="39:42" x14ac:dyDescent="0.2">
      <c r="AM436" s="1"/>
      <c r="AN436" s="1"/>
      <c r="AO436" s="1"/>
      <c r="AP436" s="1"/>
    </row>
    <row r="437" spans="39:42" x14ac:dyDescent="0.2">
      <c r="AM437" s="1"/>
      <c r="AN437" s="1"/>
      <c r="AO437" s="1"/>
      <c r="AP437" s="1"/>
    </row>
    <row r="438" spans="39:42" x14ac:dyDescent="0.2">
      <c r="AM438" s="1"/>
      <c r="AN438" s="1"/>
      <c r="AO438" s="1"/>
      <c r="AP438" s="1"/>
    </row>
    <row r="439" spans="39:42" x14ac:dyDescent="0.2">
      <c r="AM439" s="1"/>
      <c r="AN439" s="1"/>
      <c r="AO439" s="1"/>
      <c r="AP439" s="1"/>
    </row>
    <row r="440" spans="39:42" x14ac:dyDescent="0.2">
      <c r="AM440" s="1"/>
      <c r="AN440" s="1"/>
      <c r="AO440" s="1"/>
      <c r="AP440" s="1"/>
    </row>
    <row r="441" spans="39:42" x14ac:dyDescent="0.2">
      <c r="AM441" s="1"/>
      <c r="AN441" s="1"/>
      <c r="AO441" s="1"/>
      <c r="AP441" s="1"/>
    </row>
    <row r="442" spans="39:42" x14ac:dyDescent="0.2">
      <c r="AM442" s="1"/>
      <c r="AN442" s="1"/>
      <c r="AO442" s="1"/>
      <c r="AP442" s="1"/>
    </row>
    <row r="443" spans="39:42" x14ac:dyDescent="0.2">
      <c r="AM443" s="1"/>
      <c r="AN443" s="1"/>
      <c r="AO443" s="1"/>
      <c r="AP443" s="1"/>
    </row>
    <row r="444" spans="39:42" x14ac:dyDescent="0.2">
      <c r="AM444" s="1"/>
      <c r="AN444" s="1"/>
      <c r="AO444" s="1"/>
      <c r="AP444" s="1"/>
    </row>
    <row r="445" spans="39:42" x14ac:dyDescent="0.2">
      <c r="AM445" s="1"/>
      <c r="AN445" s="1"/>
      <c r="AO445" s="1"/>
      <c r="AP445" s="1"/>
    </row>
    <row r="446" spans="39:42" x14ac:dyDescent="0.2">
      <c r="AM446" s="1"/>
      <c r="AN446" s="1"/>
      <c r="AO446" s="1"/>
      <c r="AP446" s="1"/>
    </row>
    <row r="447" spans="39:42" x14ac:dyDescent="0.2">
      <c r="AM447" s="1"/>
      <c r="AN447" s="1"/>
      <c r="AO447" s="1"/>
      <c r="AP447" s="1"/>
    </row>
    <row r="448" spans="39:42" x14ac:dyDescent="0.2">
      <c r="AM448" s="1"/>
      <c r="AN448" s="1"/>
      <c r="AO448" s="1"/>
      <c r="AP448" s="1"/>
    </row>
    <row r="449" spans="39:42" x14ac:dyDescent="0.2">
      <c r="AM449" s="1"/>
      <c r="AN449" s="1"/>
      <c r="AO449" s="1"/>
      <c r="AP449" s="1"/>
    </row>
    <row r="450" spans="39:42" x14ac:dyDescent="0.2">
      <c r="AM450" s="1"/>
      <c r="AN450" s="1"/>
      <c r="AO450" s="1"/>
      <c r="AP450" s="1"/>
    </row>
    <row r="451" spans="39:42" x14ac:dyDescent="0.2">
      <c r="AM451" s="1"/>
      <c r="AN451" s="1"/>
      <c r="AO451" s="1"/>
      <c r="AP451" s="1"/>
    </row>
    <row r="452" spans="39:42" x14ac:dyDescent="0.2">
      <c r="AM452" s="1"/>
      <c r="AN452" s="1"/>
      <c r="AO452" s="1"/>
      <c r="AP452" s="1"/>
    </row>
    <row r="453" spans="39:42" x14ac:dyDescent="0.2">
      <c r="AM453" s="1"/>
      <c r="AN453" s="1"/>
      <c r="AO453" s="1"/>
      <c r="AP453" s="1"/>
    </row>
    <row r="454" spans="39:42" x14ac:dyDescent="0.2">
      <c r="AM454" s="1"/>
      <c r="AN454" s="1"/>
      <c r="AO454" s="1"/>
      <c r="AP454" s="1"/>
    </row>
    <row r="455" spans="39:42" x14ac:dyDescent="0.2">
      <c r="AM455" s="1"/>
      <c r="AN455" s="1"/>
      <c r="AO455" s="1"/>
      <c r="AP455" s="1"/>
    </row>
    <row r="456" spans="39:42" x14ac:dyDescent="0.2">
      <c r="AM456" s="1"/>
      <c r="AN456" s="1"/>
      <c r="AO456" s="1"/>
      <c r="AP456" s="1"/>
    </row>
    <row r="457" spans="39:42" x14ac:dyDescent="0.2">
      <c r="AM457" s="1"/>
      <c r="AN457" s="1"/>
      <c r="AO457" s="1"/>
      <c r="AP457" s="1"/>
    </row>
    <row r="458" spans="39:42" x14ac:dyDescent="0.2">
      <c r="AM458" s="1"/>
      <c r="AN458" s="1"/>
      <c r="AO458" s="1"/>
      <c r="AP458" s="1"/>
    </row>
    <row r="459" spans="39:42" x14ac:dyDescent="0.2">
      <c r="AM459" s="1"/>
      <c r="AN459" s="1"/>
      <c r="AO459" s="1"/>
      <c r="AP459" s="1"/>
    </row>
    <row r="460" spans="39:42" x14ac:dyDescent="0.2">
      <c r="AM460" s="1"/>
      <c r="AN460" s="1"/>
      <c r="AO460" s="1"/>
      <c r="AP460" s="1"/>
    </row>
    <row r="461" spans="39:42" x14ac:dyDescent="0.2">
      <c r="AM461" s="1"/>
      <c r="AN461" s="1"/>
      <c r="AO461" s="1"/>
      <c r="AP461" s="1"/>
    </row>
    <row r="462" spans="39:42" x14ac:dyDescent="0.2">
      <c r="AM462" s="1"/>
      <c r="AN462" s="1"/>
      <c r="AO462" s="1"/>
      <c r="AP462" s="1"/>
    </row>
    <row r="463" spans="39:42" x14ac:dyDescent="0.2">
      <c r="AM463" s="1"/>
      <c r="AN463" s="1"/>
      <c r="AO463" s="1"/>
      <c r="AP463" s="1"/>
    </row>
    <row r="464" spans="39:42" x14ac:dyDescent="0.2">
      <c r="AM464" s="1"/>
      <c r="AN464" s="1"/>
      <c r="AO464" s="1"/>
      <c r="AP464" s="1"/>
    </row>
    <row r="465" spans="39:42" x14ac:dyDescent="0.2">
      <c r="AM465" s="1"/>
      <c r="AN465" s="1"/>
      <c r="AO465" s="1"/>
      <c r="AP465" s="1"/>
    </row>
    <row r="466" spans="39:42" x14ac:dyDescent="0.2">
      <c r="AM466" s="1"/>
      <c r="AN466" s="1"/>
      <c r="AO466" s="1"/>
      <c r="AP466" s="1"/>
    </row>
    <row r="467" spans="39:42" x14ac:dyDescent="0.2">
      <c r="AM467" s="1"/>
      <c r="AN467" s="1"/>
      <c r="AO467" s="1"/>
      <c r="AP467" s="1"/>
    </row>
    <row r="468" spans="39:42" x14ac:dyDescent="0.2">
      <c r="AM468" s="1"/>
      <c r="AN468" s="1"/>
      <c r="AO468" s="1"/>
      <c r="AP468" s="1"/>
    </row>
    <row r="469" spans="39:42" x14ac:dyDescent="0.2">
      <c r="AM469" s="1"/>
      <c r="AN469" s="1"/>
      <c r="AO469" s="1"/>
      <c r="AP469" s="1"/>
    </row>
    <row r="470" spans="39:42" x14ac:dyDescent="0.2">
      <c r="AM470" s="1"/>
      <c r="AN470" s="1"/>
      <c r="AO470" s="1"/>
      <c r="AP470" s="1"/>
    </row>
    <row r="471" spans="39:42" x14ac:dyDescent="0.2">
      <c r="AM471" s="1"/>
      <c r="AN471" s="1"/>
      <c r="AO471" s="1"/>
      <c r="AP471" s="1"/>
    </row>
    <row r="472" spans="39:42" x14ac:dyDescent="0.2">
      <c r="AM472" s="1"/>
      <c r="AN472" s="1"/>
      <c r="AO472" s="1"/>
      <c r="AP472" s="1"/>
    </row>
    <row r="473" spans="39:42" x14ac:dyDescent="0.2">
      <c r="AM473" s="1"/>
      <c r="AN473" s="1"/>
      <c r="AO473" s="1"/>
      <c r="AP473" s="1"/>
    </row>
    <row r="474" spans="39:42" x14ac:dyDescent="0.2">
      <c r="AM474" s="1"/>
      <c r="AN474" s="1"/>
      <c r="AO474" s="1"/>
      <c r="AP474" s="1"/>
    </row>
    <row r="475" spans="39:42" x14ac:dyDescent="0.2">
      <c r="AM475" s="1"/>
      <c r="AN475" s="1"/>
      <c r="AO475" s="1"/>
      <c r="AP475" s="1"/>
    </row>
    <row r="476" spans="39:42" x14ac:dyDescent="0.2">
      <c r="AM476" s="1"/>
      <c r="AN476" s="1"/>
      <c r="AO476" s="1"/>
      <c r="AP476" s="1"/>
    </row>
    <row r="477" spans="39:42" x14ac:dyDescent="0.2">
      <c r="AM477" s="1"/>
      <c r="AN477" s="1"/>
      <c r="AO477" s="1"/>
      <c r="AP477" s="1"/>
    </row>
    <row r="478" spans="39:42" x14ac:dyDescent="0.2">
      <c r="AM478" s="1"/>
      <c r="AN478" s="1"/>
      <c r="AO478" s="1"/>
      <c r="AP478" s="1"/>
    </row>
    <row r="479" spans="39:42" x14ac:dyDescent="0.2">
      <c r="AM479" s="1"/>
      <c r="AN479" s="1"/>
      <c r="AO479" s="1"/>
      <c r="AP479" s="1"/>
    </row>
    <row r="480" spans="39:42" x14ac:dyDescent="0.2">
      <c r="AM480" s="1"/>
      <c r="AN480" s="1"/>
      <c r="AO480" s="1"/>
      <c r="AP480" s="1"/>
    </row>
    <row r="481" spans="39:42" x14ac:dyDescent="0.2">
      <c r="AM481" s="1"/>
      <c r="AN481" s="1"/>
      <c r="AO481" s="1"/>
      <c r="AP481" s="1"/>
    </row>
    <row r="482" spans="39:42" x14ac:dyDescent="0.2">
      <c r="AM482" s="1"/>
      <c r="AN482" s="1"/>
      <c r="AO482" s="1"/>
      <c r="AP482" s="1"/>
    </row>
    <row r="483" spans="39:42" x14ac:dyDescent="0.2">
      <c r="AM483" s="1"/>
      <c r="AN483" s="1"/>
      <c r="AO483" s="1"/>
      <c r="AP483" s="1"/>
    </row>
    <row r="484" spans="39:42" x14ac:dyDescent="0.2">
      <c r="AM484" s="1"/>
      <c r="AN484" s="1"/>
      <c r="AO484" s="1"/>
      <c r="AP484" s="1"/>
    </row>
    <row r="485" spans="39:42" x14ac:dyDescent="0.2">
      <c r="AM485" s="1"/>
      <c r="AN485" s="1"/>
      <c r="AO485" s="1"/>
      <c r="AP485" s="1"/>
    </row>
    <row r="486" spans="39:42" x14ac:dyDescent="0.2">
      <c r="AM486" s="1"/>
      <c r="AN486" s="1"/>
      <c r="AO486" s="1"/>
      <c r="AP486" s="1"/>
    </row>
    <row r="487" spans="39:42" x14ac:dyDescent="0.2">
      <c r="AM487" s="1"/>
      <c r="AN487" s="1"/>
      <c r="AO487" s="1"/>
      <c r="AP487" s="1"/>
    </row>
    <row r="488" spans="39:42" x14ac:dyDescent="0.2">
      <c r="AM488" s="1"/>
      <c r="AN488" s="1"/>
      <c r="AO488" s="1"/>
      <c r="AP488" s="1"/>
    </row>
    <row r="489" spans="39:42" x14ac:dyDescent="0.2">
      <c r="AM489" s="1"/>
      <c r="AN489" s="1"/>
      <c r="AO489" s="1"/>
      <c r="AP489" s="1"/>
    </row>
    <row r="490" spans="39:42" x14ac:dyDescent="0.2">
      <c r="AM490" s="1"/>
      <c r="AN490" s="1"/>
      <c r="AO490" s="1"/>
      <c r="AP490" s="1"/>
    </row>
    <row r="491" spans="39:42" x14ac:dyDescent="0.2">
      <c r="AM491" s="1"/>
      <c r="AN491" s="1"/>
      <c r="AO491" s="1"/>
      <c r="AP491" s="1"/>
    </row>
    <row r="492" spans="39:42" x14ac:dyDescent="0.2">
      <c r="AM492" s="1"/>
      <c r="AN492" s="1"/>
      <c r="AO492" s="1"/>
      <c r="AP492" s="1"/>
    </row>
    <row r="493" spans="39:42" x14ac:dyDescent="0.2">
      <c r="AM493" s="1"/>
      <c r="AN493" s="1"/>
      <c r="AO493" s="1"/>
      <c r="AP493" s="1"/>
    </row>
    <row r="494" spans="39:42" x14ac:dyDescent="0.2">
      <c r="AM494" s="1"/>
      <c r="AN494" s="1"/>
      <c r="AO494" s="1"/>
      <c r="AP494" s="1"/>
    </row>
    <row r="495" spans="39:42" x14ac:dyDescent="0.2">
      <c r="AM495" s="1"/>
      <c r="AN495" s="1"/>
      <c r="AO495" s="1"/>
      <c r="AP495" s="1"/>
    </row>
    <row r="496" spans="39:42" x14ac:dyDescent="0.2">
      <c r="AM496" s="1"/>
      <c r="AN496" s="1"/>
      <c r="AO496" s="1"/>
      <c r="AP496" s="1"/>
    </row>
    <row r="497" spans="39:42" x14ac:dyDescent="0.2">
      <c r="AM497" s="1"/>
      <c r="AN497" s="1"/>
      <c r="AO497" s="1"/>
      <c r="AP497" s="1"/>
    </row>
    <row r="498" spans="39:42" x14ac:dyDescent="0.2">
      <c r="AM498" s="1"/>
      <c r="AN498" s="1"/>
      <c r="AO498" s="1"/>
      <c r="AP498" s="1"/>
    </row>
    <row r="499" spans="39:42" x14ac:dyDescent="0.2">
      <c r="AM499" s="1"/>
      <c r="AN499" s="1"/>
      <c r="AO499" s="1"/>
      <c r="AP499" s="1"/>
    </row>
    <row r="500" spans="39:42" x14ac:dyDescent="0.2">
      <c r="AM500" s="1"/>
      <c r="AN500" s="1"/>
      <c r="AO500" s="1"/>
      <c r="AP500" s="1"/>
    </row>
    <row r="501" spans="39:42" x14ac:dyDescent="0.2">
      <c r="AM501" s="1"/>
      <c r="AN501" s="1"/>
      <c r="AO501" s="1"/>
      <c r="AP501" s="1"/>
    </row>
    <row r="502" spans="39:42" x14ac:dyDescent="0.2">
      <c r="AM502" s="1"/>
      <c r="AN502" s="1"/>
      <c r="AO502" s="1"/>
      <c r="AP502" s="1"/>
    </row>
    <row r="503" spans="39:42" x14ac:dyDescent="0.2">
      <c r="AM503" s="1"/>
      <c r="AN503" s="1"/>
      <c r="AO503" s="1"/>
      <c r="AP503" s="1"/>
    </row>
    <row r="504" spans="39:42" x14ac:dyDescent="0.2">
      <c r="AM504" s="1"/>
      <c r="AN504" s="1"/>
      <c r="AO504" s="1"/>
      <c r="AP504" s="1"/>
    </row>
    <row r="505" spans="39:42" x14ac:dyDescent="0.2">
      <c r="AM505" s="1"/>
      <c r="AN505" s="1"/>
      <c r="AO505" s="1"/>
      <c r="AP505" s="1"/>
    </row>
    <row r="506" spans="39:42" x14ac:dyDescent="0.2">
      <c r="AM506" s="1"/>
      <c r="AN506" s="1"/>
      <c r="AO506" s="1"/>
      <c r="AP506" s="1"/>
    </row>
    <row r="507" spans="39:42" x14ac:dyDescent="0.2">
      <c r="AM507" s="1"/>
      <c r="AN507" s="1"/>
      <c r="AO507" s="1"/>
      <c r="AP507" s="1"/>
    </row>
    <row r="508" spans="39:42" x14ac:dyDescent="0.2">
      <c r="AM508" s="1"/>
      <c r="AN508" s="1"/>
      <c r="AO508" s="1"/>
      <c r="AP508" s="1"/>
    </row>
    <row r="509" spans="39:42" x14ac:dyDescent="0.2">
      <c r="AM509" s="1"/>
      <c r="AN509" s="1"/>
      <c r="AO509" s="1"/>
      <c r="AP509" s="1"/>
    </row>
    <row r="510" spans="39:42" x14ac:dyDescent="0.2">
      <c r="AM510" s="1"/>
      <c r="AN510" s="1"/>
      <c r="AO510" s="1"/>
      <c r="AP510" s="1"/>
    </row>
    <row r="511" spans="39:42" x14ac:dyDescent="0.2">
      <c r="AM511" s="1"/>
      <c r="AN511" s="1"/>
      <c r="AO511" s="1"/>
      <c r="AP511" s="1"/>
    </row>
    <row r="512" spans="39:42" x14ac:dyDescent="0.2">
      <c r="AM512" s="1"/>
      <c r="AN512" s="1"/>
      <c r="AO512" s="1"/>
      <c r="AP512" s="1"/>
    </row>
    <row r="513" spans="39:42" x14ac:dyDescent="0.2">
      <c r="AM513" s="1"/>
      <c r="AN513" s="1"/>
      <c r="AO513" s="1"/>
      <c r="AP513" s="1"/>
    </row>
    <row r="514" spans="39:42" x14ac:dyDescent="0.2">
      <c r="AM514" s="1"/>
      <c r="AN514" s="1"/>
      <c r="AO514" s="1"/>
      <c r="AP514" s="1"/>
    </row>
    <row r="515" spans="39:42" x14ac:dyDescent="0.2">
      <c r="AM515" s="1"/>
      <c r="AN515" s="1"/>
      <c r="AO515" s="1"/>
      <c r="AP515" s="1"/>
    </row>
    <row r="516" spans="39:42" x14ac:dyDescent="0.2">
      <c r="AM516" s="1"/>
      <c r="AN516" s="1"/>
      <c r="AO516" s="1"/>
      <c r="AP516" s="1"/>
    </row>
    <row r="517" spans="39:42" x14ac:dyDescent="0.2">
      <c r="AM517" s="1"/>
      <c r="AN517" s="1"/>
      <c r="AO517" s="1"/>
      <c r="AP517" s="1"/>
    </row>
    <row r="518" spans="39:42" x14ac:dyDescent="0.2">
      <c r="AM518" s="1"/>
      <c r="AN518" s="1"/>
      <c r="AO518" s="1"/>
      <c r="AP518" s="1"/>
    </row>
    <row r="519" spans="39:42" x14ac:dyDescent="0.2">
      <c r="AM519" s="1"/>
      <c r="AN519" s="1"/>
      <c r="AO519" s="1"/>
      <c r="AP519" s="1"/>
    </row>
    <row r="520" spans="39:42" x14ac:dyDescent="0.2">
      <c r="AM520" s="1"/>
      <c r="AN520" s="1"/>
      <c r="AO520" s="1"/>
      <c r="AP520" s="1"/>
    </row>
    <row r="521" spans="39:42" x14ac:dyDescent="0.2">
      <c r="AM521" s="1"/>
      <c r="AN521" s="1"/>
      <c r="AO521" s="1"/>
      <c r="AP521" s="1"/>
    </row>
    <row r="522" spans="39:42" x14ac:dyDescent="0.2">
      <c r="AM522" s="1"/>
      <c r="AN522" s="1"/>
      <c r="AO522" s="1"/>
      <c r="AP522" s="1"/>
    </row>
    <row r="523" spans="39:42" x14ac:dyDescent="0.2">
      <c r="AM523" s="1"/>
      <c r="AN523" s="1"/>
      <c r="AO523" s="1"/>
      <c r="AP523" s="1"/>
    </row>
    <row r="524" spans="39:42" x14ac:dyDescent="0.2">
      <c r="AM524" s="1"/>
      <c r="AN524" s="1"/>
      <c r="AO524" s="1"/>
      <c r="AP524" s="1"/>
    </row>
    <row r="525" spans="39:42" x14ac:dyDescent="0.2">
      <c r="AM525" s="1"/>
      <c r="AN525" s="1"/>
      <c r="AO525" s="1"/>
      <c r="AP525" s="1"/>
    </row>
    <row r="526" spans="39:42" x14ac:dyDescent="0.2">
      <c r="AM526" s="1"/>
      <c r="AN526" s="1"/>
      <c r="AO526" s="1"/>
      <c r="AP526" s="1"/>
    </row>
    <row r="527" spans="39:42" x14ac:dyDescent="0.2">
      <c r="AM527" s="1"/>
      <c r="AN527" s="1"/>
      <c r="AO527" s="1"/>
      <c r="AP527" s="1"/>
    </row>
    <row r="528" spans="39:42" x14ac:dyDescent="0.2">
      <c r="AM528" s="1"/>
      <c r="AN528" s="1"/>
      <c r="AO528" s="1"/>
      <c r="AP528" s="1"/>
    </row>
    <row r="529" spans="39:42" x14ac:dyDescent="0.2">
      <c r="AM529" s="1"/>
      <c r="AN529" s="1"/>
      <c r="AO529" s="1"/>
      <c r="AP529" s="1"/>
    </row>
    <row r="530" spans="39:42" x14ac:dyDescent="0.2">
      <c r="AM530" s="1"/>
      <c r="AN530" s="1"/>
      <c r="AO530" s="1"/>
      <c r="AP530" s="1"/>
    </row>
    <row r="531" spans="39:42" x14ac:dyDescent="0.2">
      <c r="AM531" s="1"/>
      <c r="AN531" s="1"/>
      <c r="AO531" s="1"/>
      <c r="AP531" s="1"/>
    </row>
    <row r="532" spans="39:42" x14ac:dyDescent="0.2">
      <c r="AM532" s="1"/>
      <c r="AN532" s="1"/>
      <c r="AO532" s="1"/>
      <c r="AP532" s="1"/>
    </row>
    <row r="533" spans="39:42" x14ac:dyDescent="0.2">
      <c r="AM533" s="1"/>
      <c r="AN533" s="1"/>
      <c r="AO533" s="1"/>
      <c r="AP533" s="1"/>
    </row>
    <row r="534" spans="39:42" x14ac:dyDescent="0.2">
      <c r="AM534" s="1"/>
      <c r="AN534" s="1"/>
      <c r="AO534" s="1"/>
      <c r="AP534" s="1"/>
    </row>
    <row r="535" spans="39:42" x14ac:dyDescent="0.2">
      <c r="AM535" s="1"/>
      <c r="AN535" s="1"/>
      <c r="AO535" s="1"/>
      <c r="AP535" s="1"/>
    </row>
    <row r="536" spans="39:42" x14ac:dyDescent="0.2">
      <c r="AM536" s="1"/>
      <c r="AN536" s="1"/>
      <c r="AO536" s="1"/>
      <c r="AP536" s="1"/>
    </row>
    <row r="537" spans="39:42" x14ac:dyDescent="0.2">
      <c r="AM537" s="1"/>
      <c r="AN537" s="1"/>
      <c r="AO537" s="1"/>
      <c r="AP537" s="1"/>
    </row>
    <row r="538" spans="39:42" x14ac:dyDescent="0.2">
      <c r="AM538" s="1"/>
      <c r="AN538" s="1"/>
      <c r="AO538" s="1"/>
      <c r="AP538" s="1"/>
    </row>
    <row r="539" spans="39:42" x14ac:dyDescent="0.2">
      <c r="AM539" s="1"/>
      <c r="AN539" s="1"/>
      <c r="AO539" s="1"/>
      <c r="AP539" s="1"/>
    </row>
    <row r="540" spans="39:42" x14ac:dyDescent="0.2">
      <c r="AM540" s="1"/>
      <c r="AN540" s="1"/>
      <c r="AO540" s="1"/>
      <c r="AP540" s="1"/>
    </row>
    <row r="541" spans="39:42" x14ac:dyDescent="0.2">
      <c r="AM541" s="1"/>
      <c r="AN541" s="1"/>
      <c r="AO541" s="1"/>
      <c r="AP541" s="1"/>
    </row>
    <row r="542" spans="39:42" x14ac:dyDescent="0.2">
      <c r="AM542" s="1"/>
      <c r="AN542" s="1"/>
      <c r="AO542" s="1"/>
      <c r="AP542" s="1"/>
    </row>
    <row r="543" spans="39:42" x14ac:dyDescent="0.2">
      <c r="AM543" s="1"/>
      <c r="AN543" s="1"/>
      <c r="AO543" s="1"/>
      <c r="AP543" s="1"/>
    </row>
    <row r="544" spans="39:42" x14ac:dyDescent="0.2">
      <c r="AM544" s="1"/>
      <c r="AN544" s="1"/>
      <c r="AO544" s="1"/>
      <c r="AP544" s="1"/>
    </row>
    <row r="545" spans="39:42" x14ac:dyDescent="0.2">
      <c r="AM545" s="1"/>
      <c r="AN545" s="1"/>
      <c r="AO545" s="1"/>
      <c r="AP545" s="1"/>
    </row>
    <row r="546" spans="39:42" x14ac:dyDescent="0.2">
      <c r="AM546" s="1"/>
      <c r="AN546" s="1"/>
      <c r="AO546" s="1"/>
      <c r="AP546" s="1"/>
    </row>
    <row r="547" spans="39:42" x14ac:dyDescent="0.2">
      <c r="AM547" s="1"/>
      <c r="AN547" s="1"/>
      <c r="AO547" s="1"/>
      <c r="AP547" s="1"/>
    </row>
    <row r="548" spans="39:42" x14ac:dyDescent="0.2">
      <c r="AM548" s="1"/>
      <c r="AN548" s="1"/>
      <c r="AO548" s="1"/>
      <c r="AP548" s="1"/>
    </row>
    <row r="549" spans="39:42" x14ac:dyDescent="0.2">
      <c r="AM549" s="1"/>
      <c r="AN549" s="1"/>
      <c r="AO549" s="1"/>
      <c r="AP549" s="1"/>
    </row>
    <row r="550" spans="39:42" x14ac:dyDescent="0.2">
      <c r="AM550" s="1"/>
      <c r="AN550" s="1"/>
      <c r="AO550" s="1"/>
      <c r="AP550" s="1"/>
    </row>
    <row r="551" spans="39:42" x14ac:dyDescent="0.2">
      <c r="AM551" s="1"/>
      <c r="AN551" s="1"/>
      <c r="AO551" s="1"/>
      <c r="AP551" s="1"/>
    </row>
    <row r="552" spans="39:42" x14ac:dyDescent="0.2">
      <c r="AM552" s="1"/>
      <c r="AN552" s="1"/>
      <c r="AO552" s="1"/>
      <c r="AP552" s="1"/>
    </row>
    <row r="553" spans="39:42" x14ac:dyDescent="0.2">
      <c r="AM553" s="1"/>
      <c r="AN553" s="1"/>
      <c r="AO553" s="1"/>
      <c r="AP553" s="1"/>
    </row>
    <row r="554" spans="39:42" x14ac:dyDescent="0.2">
      <c r="AM554" s="1"/>
      <c r="AN554" s="1"/>
      <c r="AO554" s="1"/>
      <c r="AP554" s="1"/>
    </row>
    <row r="555" spans="39:42" x14ac:dyDescent="0.2">
      <c r="AM555" s="1"/>
      <c r="AN555" s="1"/>
      <c r="AO555" s="1"/>
      <c r="AP555" s="1"/>
    </row>
    <row r="556" spans="39:42" x14ac:dyDescent="0.2">
      <c r="AM556" s="1"/>
      <c r="AN556" s="1"/>
      <c r="AO556" s="1"/>
      <c r="AP556" s="1"/>
    </row>
    <row r="557" spans="39:42" x14ac:dyDescent="0.2">
      <c r="AM557" s="1"/>
      <c r="AN557" s="1"/>
      <c r="AO557" s="1"/>
      <c r="AP557" s="1"/>
    </row>
    <row r="558" spans="39:42" x14ac:dyDescent="0.2">
      <c r="AM558" s="1"/>
      <c r="AN558" s="1"/>
      <c r="AO558" s="1"/>
      <c r="AP558" s="1"/>
    </row>
    <row r="559" spans="39:42" x14ac:dyDescent="0.2">
      <c r="AM559" s="1"/>
      <c r="AN559" s="1"/>
      <c r="AO559" s="1"/>
      <c r="AP559" s="1"/>
    </row>
    <row r="560" spans="39:42" x14ac:dyDescent="0.2">
      <c r="AM560" s="1"/>
      <c r="AN560" s="1"/>
      <c r="AO560" s="1"/>
      <c r="AP560" s="1"/>
    </row>
    <row r="561" spans="39:42" x14ac:dyDescent="0.2">
      <c r="AM561" s="1"/>
      <c r="AN561" s="1"/>
      <c r="AO561" s="1"/>
      <c r="AP561" s="1"/>
    </row>
    <row r="562" spans="39:42" x14ac:dyDescent="0.2">
      <c r="AM562" s="1"/>
      <c r="AN562" s="1"/>
      <c r="AO562" s="1"/>
      <c r="AP562" s="1"/>
    </row>
    <row r="563" spans="39:42" x14ac:dyDescent="0.2">
      <c r="AM563" s="1"/>
      <c r="AN563" s="1"/>
      <c r="AO563" s="1"/>
      <c r="AP563" s="1"/>
    </row>
    <row r="564" spans="39:42" x14ac:dyDescent="0.2">
      <c r="AM564" s="1"/>
      <c r="AN564" s="1"/>
      <c r="AO564" s="1"/>
      <c r="AP564" s="1"/>
    </row>
    <row r="565" spans="39:42" x14ac:dyDescent="0.2">
      <c r="AM565" s="1"/>
      <c r="AN565" s="1"/>
      <c r="AO565" s="1"/>
      <c r="AP565" s="1"/>
    </row>
    <row r="566" spans="39:42" x14ac:dyDescent="0.2">
      <c r="AM566" s="1"/>
      <c r="AN566" s="1"/>
      <c r="AO566" s="1"/>
      <c r="AP566" s="1"/>
    </row>
    <row r="567" spans="39:42" x14ac:dyDescent="0.2">
      <c r="AM567" s="1"/>
      <c r="AN567" s="1"/>
      <c r="AO567" s="1"/>
      <c r="AP567" s="1"/>
    </row>
    <row r="568" spans="39:42" x14ac:dyDescent="0.2">
      <c r="AM568" s="1"/>
      <c r="AN568" s="1"/>
      <c r="AO568" s="1"/>
      <c r="AP568" s="1"/>
    </row>
    <row r="569" spans="39:42" x14ac:dyDescent="0.2">
      <c r="AM569" s="1"/>
      <c r="AN569" s="1"/>
      <c r="AO569" s="1"/>
      <c r="AP569" s="1"/>
    </row>
    <row r="570" spans="39:42" x14ac:dyDescent="0.2">
      <c r="AM570" s="1"/>
      <c r="AN570" s="1"/>
      <c r="AO570" s="1"/>
      <c r="AP570" s="1"/>
    </row>
    <row r="571" spans="39:42" x14ac:dyDescent="0.2">
      <c r="AM571" s="1"/>
      <c r="AN571" s="1"/>
      <c r="AO571" s="1"/>
      <c r="AP571" s="1"/>
    </row>
    <row r="572" spans="39:42" x14ac:dyDescent="0.2">
      <c r="AM572" s="1"/>
      <c r="AN572" s="1"/>
      <c r="AO572" s="1"/>
      <c r="AP572" s="1"/>
    </row>
    <row r="573" spans="39:42" x14ac:dyDescent="0.2">
      <c r="AM573" s="1"/>
      <c r="AN573" s="1"/>
      <c r="AO573" s="1"/>
      <c r="AP573" s="1"/>
    </row>
    <row r="574" spans="39:42" x14ac:dyDescent="0.2">
      <c r="AM574" s="1"/>
      <c r="AN574" s="1"/>
      <c r="AO574" s="1"/>
      <c r="AP574" s="1"/>
    </row>
    <row r="575" spans="39:42" x14ac:dyDescent="0.2">
      <c r="AM575" s="1"/>
      <c r="AN575" s="1"/>
      <c r="AO575" s="1"/>
      <c r="AP575" s="1"/>
    </row>
    <row r="576" spans="39:42" x14ac:dyDescent="0.2">
      <c r="AM576" s="1"/>
      <c r="AN576" s="1"/>
      <c r="AO576" s="1"/>
      <c r="AP576" s="1"/>
    </row>
    <row r="577" spans="39:42" x14ac:dyDescent="0.2">
      <c r="AM577" s="1"/>
      <c r="AN577" s="1"/>
      <c r="AO577" s="1"/>
      <c r="AP577" s="1"/>
    </row>
    <row r="578" spans="39:42" x14ac:dyDescent="0.2">
      <c r="AM578" s="1"/>
      <c r="AN578" s="1"/>
      <c r="AO578" s="1"/>
      <c r="AP578" s="1"/>
    </row>
    <row r="579" spans="39:42" x14ac:dyDescent="0.2">
      <c r="AM579" s="1"/>
      <c r="AN579" s="1"/>
      <c r="AO579" s="1"/>
      <c r="AP579" s="1"/>
    </row>
    <row r="580" spans="39:42" x14ac:dyDescent="0.2">
      <c r="AM580" s="1"/>
      <c r="AN580" s="1"/>
      <c r="AO580" s="1"/>
      <c r="AP580" s="1"/>
    </row>
    <row r="581" spans="39:42" x14ac:dyDescent="0.2">
      <c r="AM581" s="1"/>
      <c r="AN581" s="1"/>
      <c r="AO581" s="1"/>
      <c r="AP581" s="1"/>
    </row>
    <row r="582" spans="39:42" x14ac:dyDescent="0.2">
      <c r="AM582" s="1"/>
      <c r="AN582" s="1"/>
      <c r="AO582" s="1"/>
      <c r="AP582" s="1"/>
    </row>
    <row r="583" spans="39:42" x14ac:dyDescent="0.2">
      <c r="AM583" s="1"/>
      <c r="AN583" s="1"/>
      <c r="AO583" s="1"/>
      <c r="AP583" s="1"/>
    </row>
    <row r="584" spans="39:42" x14ac:dyDescent="0.2">
      <c r="AM584" s="1"/>
      <c r="AN584" s="1"/>
      <c r="AO584" s="1"/>
      <c r="AP584" s="1"/>
    </row>
    <row r="585" spans="39:42" x14ac:dyDescent="0.2">
      <c r="AM585" s="1"/>
      <c r="AN585" s="1"/>
      <c r="AO585" s="1"/>
      <c r="AP585" s="1"/>
    </row>
    <row r="586" spans="39:42" x14ac:dyDescent="0.2">
      <c r="AM586" s="1"/>
      <c r="AN586" s="1"/>
      <c r="AO586" s="1"/>
      <c r="AP586" s="1"/>
    </row>
    <row r="587" spans="39:42" x14ac:dyDescent="0.2">
      <c r="AM587" s="1"/>
      <c r="AN587" s="1"/>
      <c r="AO587" s="1"/>
      <c r="AP587" s="1"/>
    </row>
    <row r="588" spans="39:42" x14ac:dyDescent="0.2">
      <c r="AM588" s="1"/>
      <c r="AN588" s="1"/>
      <c r="AO588" s="1"/>
      <c r="AP588" s="1"/>
    </row>
    <row r="589" spans="39:42" x14ac:dyDescent="0.2">
      <c r="AM589" s="1"/>
      <c r="AN589" s="1"/>
      <c r="AO589" s="1"/>
      <c r="AP589" s="1"/>
    </row>
    <row r="590" spans="39:42" x14ac:dyDescent="0.2">
      <c r="AM590" s="1"/>
      <c r="AN590" s="1"/>
      <c r="AO590" s="1"/>
      <c r="AP590" s="1"/>
    </row>
    <row r="591" spans="39:42" x14ac:dyDescent="0.2">
      <c r="AM591" s="1"/>
      <c r="AN591" s="1"/>
      <c r="AO591" s="1"/>
      <c r="AP591" s="1"/>
    </row>
    <row r="592" spans="39:42" x14ac:dyDescent="0.2">
      <c r="AM592" s="1"/>
      <c r="AN592" s="1"/>
      <c r="AO592" s="1"/>
      <c r="AP592" s="1"/>
    </row>
    <row r="593" spans="39:42" x14ac:dyDescent="0.2">
      <c r="AM593" s="1"/>
      <c r="AN593" s="1"/>
      <c r="AO593" s="1"/>
      <c r="AP593" s="1"/>
    </row>
    <row r="594" spans="39:42" x14ac:dyDescent="0.2">
      <c r="AM594" s="1"/>
      <c r="AN594" s="1"/>
      <c r="AO594" s="1"/>
      <c r="AP594" s="1"/>
    </row>
    <row r="595" spans="39:42" x14ac:dyDescent="0.2">
      <c r="AM595" s="1"/>
      <c r="AN595" s="1"/>
      <c r="AO595" s="1"/>
      <c r="AP595" s="1"/>
    </row>
    <row r="596" spans="39:42" x14ac:dyDescent="0.2">
      <c r="AM596" s="1"/>
      <c r="AN596" s="1"/>
      <c r="AO596" s="1"/>
      <c r="AP596" s="1"/>
    </row>
    <row r="597" spans="39:42" x14ac:dyDescent="0.2">
      <c r="AM597" s="1"/>
      <c r="AN597" s="1"/>
      <c r="AO597" s="1"/>
      <c r="AP597" s="1"/>
    </row>
    <row r="598" spans="39:42" x14ac:dyDescent="0.2">
      <c r="AM598" s="1"/>
      <c r="AN598" s="1"/>
      <c r="AO598" s="1"/>
      <c r="AP598" s="1"/>
    </row>
    <row r="599" spans="39:42" x14ac:dyDescent="0.2">
      <c r="AM599" s="1"/>
      <c r="AN599" s="1"/>
      <c r="AO599" s="1"/>
      <c r="AP599" s="1"/>
    </row>
    <row r="600" spans="39:42" x14ac:dyDescent="0.2">
      <c r="AM600" s="1"/>
      <c r="AN600" s="1"/>
      <c r="AO600" s="1"/>
      <c r="AP600" s="1"/>
    </row>
    <row r="601" spans="39:42" x14ac:dyDescent="0.2">
      <c r="AM601" s="1"/>
      <c r="AN601" s="1"/>
      <c r="AO601" s="1"/>
      <c r="AP601" s="1"/>
    </row>
    <row r="602" spans="39:42" x14ac:dyDescent="0.2">
      <c r="AM602" s="1"/>
      <c r="AN602" s="1"/>
      <c r="AO602" s="1"/>
      <c r="AP602" s="1"/>
    </row>
    <row r="603" spans="39:42" x14ac:dyDescent="0.2">
      <c r="AM603" s="1"/>
      <c r="AN603" s="1"/>
      <c r="AO603" s="1"/>
      <c r="AP603" s="1"/>
    </row>
    <row r="604" spans="39:42" x14ac:dyDescent="0.2">
      <c r="AM604" s="1"/>
      <c r="AN604" s="1"/>
      <c r="AO604" s="1"/>
      <c r="AP604" s="1"/>
    </row>
    <row r="605" spans="39:42" x14ac:dyDescent="0.2">
      <c r="AM605" s="1"/>
      <c r="AN605" s="1"/>
      <c r="AO605" s="1"/>
      <c r="AP605" s="1"/>
    </row>
    <row r="606" spans="39:42" x14ac:dyDescent="0.2">
      <c r="AM606" s="1"/>
      <c r="AN606" s="1"/>
      <c r="AO606" s="1"/>
      <c r="AP606" s="1"/>
    </row>
    <row r="607" spans="39:42" x14ac:dyDescent="0.2">
      <c r="AM607" s="1"/>
      <c r="AN607" s="1"/>
      <c r="AO607" s="1"/>
      <c r="AP607" s="1"/>
    </row>
    <row r="608" spans="39:42" x14ac:dyDescent="0.2">
      <c r="AM608" s="1"/>
      <c r="AN608" s="1"/>
      <c r="AO608" s="1"/>
      <c r="AP608" s="1"/>
    </row>
    <row r="609" spans="39:42" x14ac:dyDescent="0.2">
      <c r="AM609" s="1"/>
      <c r="AN609" s="1"/>
      <c r="AO609" s="1"/>
      <c r="AP609" s="1"/>
    </row>
    <row r="610" spans="39:42" x14ac:dyDescent="0.2">
      <c r="AM610" s="1"/>
      <c r="AN610" s="1"/>
      <c r="AO610" s="1"/>
      <c r="AP610" s="1"/>
    </row>
    <row r="611" spans="39:42" x14ac:dyDescent="0.2">
      <c r="AM611" s="1"/>
      <c r="AN611" s="1"/>
      <c r="AO611" s="1"/>
      <c r="AP611" s="1"/>
    </row>
    <row r="612" spans="39:42" x14ac:dyDescent="0.2">
      <c r="AM612" s="1"/>
      <c r="AN612" s="1"/>
      <c r="AO612" s="1"/>
      <c r="AP612" s="1"/>
    </row>
    <row r="613" spans="39:42" x14ac:dyDescent="0.2">
      <c r="AM613" s="1"/>
      <c r="AN613" s="1"/>
      <c r="AO613" s="1"/>
      <c r="AP613" s="1"/>
    </row>
    <row r="614" spans="39:42" x14ac:dyDescent="0.2">
      <c r="AM614" s="1"/>
      <c r="AN614" s="1"/>
      <c r="AO614" s="1"/>
      <c r="AP614" s="1"/>
    </row>
    <row r="615" spans="39:42" x14ac:dyDescent="0.2">
      <c r="AM615" s="1"/>
      <c r="AN615" s="1"/>
      <c r="AO615" s="1"/>
      <c r="AP615" s="1"/>
    </row>
    <row r="616" spans="39:42" x14ac:dyDescent="0.2">
      <c r="AM616" s="1"/>
      <c r="AN616" s="1"/>
      <c r="AO616" s="1"/>
      <c r="AP616" s="1"/>
    </row>
    <row r="617" spans="39:42" x14ac:dyDescent="0.2">
      <c r="AM617" s="1"/>
      <c r="AN617" s="1"/>
      <c r="AO617" s="1"/>
      <c r="AP617" s="1"/>
    </row>
    <row r="618" spans="39:42" x14ac:dyDescent="0.2">
      <c r="AM618" s="1"/>
      <c r="AN618" s="1"/>
      <c r="AO618" s="1"/>
      <c r="AP618" s="1"/>
    </row>
    <row r="619" spans="39:42" x14ac:dyDescent="0.2">
      <c r="AM619" s="1"/>
      <c r="AN619" s="1"/>
      <c r="AO619" s="1"/>
      <c r="AP619" s="1"/>
    </row>
    <row r="620" spans="39:42" x14ac:dyDescent="0.2">
      <c r="AM620" s="1"/>
      <c r="AN620" s="1"/>
      <c r="AO620" s="1"/>
      <c r="AP620" s="1"/>
    </row>
    <row r="621" spans="39:42" x14ac:dyDescent="0.2">
      <c r="AM621" s="1"/>
      <c r="AN621" s="1"/>
      <c r="AO621" s="1"/>
      <c r="AP621" s="1"/>
    </row>
    <row r="622" spans="39:42" x14ac:dyDescent="0.2">
      <c r="AM622" s="1"/>
      <c r="AN622" s="1"/>
      <c r="AO622" s="1"/>
      <c r="AP622" s="1"/>
    </row>
    <row r="623" spans="39:42" x14ac:dyDescent="0.2">
      <c r="AM623" s="1"/>
      <c r="AN623" s="1"/>
      <c r="AO623" s="1"/>
      <c r="AP623" s="1"/>
    </row>
    <row r="624" spans="39:42" x14ac:dyDescent="0.2">
      <c r="AM624" s="1"/>
      <c r="AN624" s="1"/>
      <c r="AO624" s="1"/>
      <c r="AP624" s="1"/>
    </row>
    <row r="625" spans="39:42" x14ac:dyDescent="0.2">
      <c r="AM625" s="1"/>
      <c r="AN625" s="1"/>
      <c r="AO625" s="1"/>
      <c r="AP625" s="1"/>
    </row>
    <row r="626" spans="39:42" x14ac:dyDescent="0.2">
      <c r="AM626" s="1"/>
      <c r="AN626" s="1"/>
      <c r="AO626" s="1"/>
      <c r="AP626" s="1"/>
    </row>
    <row r="627" spans="39:42" x14ac:dyDescent="0.2">
      <c r="AM627" s="1"/>
      <c r="AN627" s="1"/>
      <c r="AO627" s="1"/>
      <c r="AP627" s="1"/>
    </row>
    <row r="628" spans="39:42" x14ac:dyDescent="0.2">
      <c r="AM628" s="1"/>
      <c r="AN628" s="1"/>
      <c r="AO628" s="1"/>
      <c r="AP628" s="1"/>
    </row>
    <row r="629" spans="39:42" x14ac:dyDescent="0.2">
      <c r="AM629" s="1"/>
      <c r="AN629" s="1"/>
      <c r="AO629" s="1"/>
      <c r="AP629" s="1"/>
    </row>
    <row r="630" spans="39:42" x14ac:dyDescent="0.2">
      <c r="AM630" s="1"/>
      <c r="AN630" s="1"/>
      <c r="AO630" s="1"/>
      <c r="AP630" s="1"/>
    </row>
    <row r="631" spans="39:42" x14ac:dyDescent="0.2">
      <c r="AM631" s="1"/>
      <c r="AN631" s="1"/>
      <c r="AO631" s="1"/>
      <c r="AP631" s="1"/>
    </row>
    <row r="632" spans="39:42" x14ac:dyDescent="0.2">
      <c r="AM632" s="1"/>
      <c r="AN632" s="1"/>
      <c r="AO632" s="1"/>
      <c r="AP632" s="1"/>
    </row>
    <row r="633" spans="39:42" x14ac:dyDescent="0.2">
      <c r="AM633" s="1"/>
      <c r="AN633" s="1"/>
      <c r="AO633" s="1"/>
      <c r="AP633" s="1"/>
    </row>
    <row r="634" spans="39:42" x14ac:dyDescent="0.2">
      <c r="AM634" s="1"/>
      <c r="AN634" s="1"/>
      <c r="AO634" s="1"/>
      <c r="AP634" s="1"/>
    </row>
    <row r="635" spans="39:42" x14ac:dyDescent="0.2">
      <c r="AM635" s="1"/>
      <c r="AN635" s="1"/>
      <c r="AO635" s="1"/>
      <c r="AP635" s="1"/>
    </row>
    <row r="636" spans="39:42" x14ac:dyDescent="0.2">
      <c r="AM636" s="1"/>
      <c r="AN636" s="1"/>
      <c r="AO636" s="1"/>
      <c r="AP636" s="1"/>
    </row>
    <row r="637" spans="39:42" x14ac:dyDescent="0.2">
      <c r="AM637" s="1"/>
      <c r="AN637" s="1"/>
      <c r="AO637" s="1"/>
      <c r="AP637" s="1"/>
    </row>
    <row r="638" spans="39:42" x14ac:dyDescent="0.2">
      <c r="AM638" s="1"/>
      <c r="AN638" s="1"/>
      <c r="AO638" s="1"/>
      <c r="AP638" s="1"/>
    </row>
    <row r="639" spans="39:42" x14ac:dyDescent="0.2">
      <c r="AM639" s="1"/>
      <c r="AN639" s="1"/>
      <c r="AO639" s="1"/>
      <c r="AP639" s="1"/>
    </row>
    <row r="640" spans="39:42" x14ac:dyDescent="0.2">
      <c r="AM640" s="1"/>
      <c r="AN640" s="1"/>
      <c r="AO640" s="1"/>
      <c r="AP640" s="1"/>
    </row>
    <row r="641" spans="39:42" x14ac:dyDescent="0.2">
      <c r="AM641" s="1"/>
      <c r="AN641" s="1"/>
      <c r="AO641" s="1"/>
      <c r="AP641" s="1"/>
    </row>
    <row r="642" spans="39:42" x14ac:dyDescent="0.2">
      <c r="AM642" s="1"/>
      <c r="AN642" s="1"/>
      <c r="AO642" s="1"/>
      <c r="AP642" s="1"/>
    </row>
    <row r="643" spans="39:42" x14ac:dyDescent="0.2">
      <c r="AM643" s="1"/>
      <c r="AN643" s="1"/>
      <c r="AO643" s="1"/>
      <c r="AP643" s="1"/>
    </row>
    <row r="644" spans="39:42" x14ac:dyDescent="0.2">
      <c r="AM644" s="1"/>
      <c r="AN644" s="1"/>
      <c r="AO644" s="1"/>
      <c r="AP644" s="1"/>
    </row>
    <row r="645" spans="39:42" x14ac:dyDescent="0.2">
      <c r="AM645" s="1"/>
      <c r="AN645" s="1"/>
      <c r="AO645" s="1"/>
      <c r="AP645" s="1"/>
    </row>
    <row r="646" spans="39:42" x14ac:dyDescent="0.2">
      <c r="AM646" s="1"/>
      <c r="AN646" s="1"/>
      <c r="AO646" s="1"/>
      <c r="AP646" s="1"/>
    </row>
    <row r="647" spans="39:42" x14ac:dyDescent="0.2">
      <c r="AM647" s="1"/>
      <c r="AN647" s="1"/>
      <c r="AO647" s="1"/>
      <c r="AP647" s="1"/>
    </row>
    <row r="648" spans="39:42" x14ac:dyDescent="0.2">
      <c r="AM648" s="1"/>
      <c r="AN648" s="1"/>
      <c r="AO648" s="1"/>
      <c r="AP648" s="1"/>
    </row>
    <row r="649" spans="39:42" x14ac:dyDescent="0.2">
      <c r="AM649" s="1"/>
      <c r="AN649" s="1"/>
      <c r="AO649" s="1"/>
      <c r="AP649" s="1"/>
    </row>
    <row r="650" spans="39:42" x14ac:dyDescent="0.2">
      <c r="AM650" s="1"/>
      <c r="AN650" s="1"/>
      <c r="AO650" s="1"/>
      <c r="AP650" s="1"/>
    </row>
    <row r="651" spans="39:42" x14ac:dyDescent="0.2">
      <c r="AM651" s="1"/>
      <c r="AN651" s="1"/>
      <c r="AO651" s="1"/>
      <c r="AP651" s="1"/>
    </row>
    <row r="652" spans="39:42" x14ac:dyDescent="0.2">
      <c r="AM652" s="1"/>
      <c r="AN652" s="1"/>
      <c r="AO652" s="1"/>
      <c r="AP652" s="1"/>
    </row>
    <row r="653" spans="39:42" x14ac:dyDescent="0.2">
      <c r="AM653" s="1"/>
      <c r="AN653" s="1"/>
      <c r="AO653" s="1"/>
      <c r="AP653" s="1"/>
    </row>
    <row r="654" spans="39:42" x14ac:dyDescent="0.2">
      <c r="AM654" s="1"/>
      <c r="AN654" s="1"/>
      <c r="AO654" s="1"/>
      <c r="AP654" s="1"/>
    </row>
    <row r="655" spans="39:42" x14ac:dyDescent="0.2">
      <c r="AM655" s="1"/>
      <c r="AN655" s="1"/>
      <c r="AO655" s="1"/>
      <c r="AP655" s="1"/>
    </row>
    <row r="656" spans="39:42" x14ac:dyDescent="0.2">
      <c r="AM656" s="1"/>
      <c r="AN656" s="1"/>
      <c r="AO656" s="1"/>
      <c r="AP656" s="1"/>
    </row>
    <row r="657" spans="39:42" x14ac:dyDescent="0.2">
      <c r="AM657" s="1"/>
      <c r="AN657" s="1"/>
      <c r="AO657" s="1"/>
      <c r="AP657" s="1"/>
    </row>
    <row r="658" spans="39:42" x14ac:dyDescent="0.2">
      <c r="AM658" s="1"/>
      <c r="AN658" s="1"/>
      <c r="AO658" s="1"/>
      <c r="AP658" s="1"/>
    </row>
    <row r="659" spans="39:42" x14ac:dyDescent="0.2">
      <c r="AM659" s="1"/>
      <c r="AN659" s="1"/>
      <c r="AO659" s="1"/>
      <c r="AP659" s="1"/>
    </row>
    <row r="660" spans="39:42" x14ac:dyDescent="0.2">
      <c r="AM660" s="1"/>
      <c r="AN660" s="1"/>
      <c r="AO660" s="1"/>
      <c r="AP660" s="1"/>
    </row>
    <row r="661" spans="39:42" x14ac:dyDescent="0.2">
      <c r="AM661" s="1"/>
      <c r="AN661" s="1"/>
      <c r="AO661" s="1"/>
      <c r="AP661" s="1"/>
    </row>
    <row r="662" spans="39:42" x14ac:dyDescent="0.2">
      <c r="AM662" s="1"/>
      <c r="AN662" s="1"/>
      <c r="AO662" s="1"/>
      <c r="AP662" s="1"/>
    </row>
    <row r="663" spans="39:42" x14ac:dyDescent="0.2">
      <c r="AM663" s="1"/>
      <c r="AN663" s="1"/>
      <c r="AO663" s="1"/>
      <c r="AP663" s="1"/>
    </row>
    <row r="664" spans="39:42" x14ac:dyDescent="0.2">
      <c r="AM664" s="1"/>
      <c r="AN664" s="1"/>
      <c r="AO664" s="1"/>
      <c r="AP664" s="1"/>
    </row>
    <row r="665" spans="39:42" x14ac:dyDescent="0.2">
      <c r="AM665" s="1"/>
      <c r="AN665" s="1"/>
      <c r="AO665" s="1"/>
      <c r="AP665" s="1"/>
    </row>
    <row r="666" spans="39:42" x14ac:dyDescent="0.2">
      <c r="AM666" s="1"/>
      <c r="AN666" s="1"/>
      <c r="AO666" s="1"/>
      <c r="AP666" s="1"/>
    </row>
    <row r="667" spans="39:42" x14ac:dyDescent="0.2">
      <c r="AM667" s="1"/>
      <c r="AN667" s="1"/>
      <c r="AO667" s="1"/>
      <c r="AP667" s="1"/>
    </row>
    <row r="668" spans="39:42" x14ac:dyDescent="0.2">
      <c r="AM668" s="1"/>
      <c r="AN668" s="1"/>
      <c r="AO668" s="1"/>
      <c r="AP668" s="1"/>
    </row>
    <row r="669" spans="39:42" x14ac:dyDescent="0.2">
      <c r="AM669" s="1"/>
      <c r="AN669" s="1"/>
      <c r="AO669" s="1"/>
      <c r="AP669" s="1"/>
    </row>
    <row r="670" spans="39:42" x14ac:dyDescent="0.2">
      <c r="AM670" s="1"/>
      <c r="AN670" s="1"/>
      <c r="AO670" s="1"/>
      <c r="AP670" s="1"/>
    </row>
    <row r="671" spans="39:42" x14ac:dyDescent="0.2">
      <c r="AM671" s="1"/>
      <c r="AN671" s="1"/>
      <c r="AO671" s="1"/>
      <c r="AP671" s="1"/>
    </row>
    <row r="672" spans="39:42" x14ac:dyDescent="0.2">
      <c r="AM672" s="1"/>
      <c r="AN672" s="1"/>
      <c r="AO672" s="1"/>
      <c r="AP672" s="1"/>
    </row>
    <row r="673" spans="39:42" x14ac:dyDescent="0.2">
      <c r="AM673" s="1"/>
      <c r="AN673" s="1"/>
      <c r="AO673" s="1"/>
      <c r="AP673" s="1"/>
    </row>
    <row r="674" spans="39:42" x14ac:dyDescent="0.2">
      <c r="AM674" s="1"/>
      <c r="AN674" s="1"/>
      <c r="AO674" s="1"/>
      <c r="AP674" s="1"/>
    </row>
    <row r="675" spans="39:42" x14ac:dyDescent="0.2">
      <c r="AM675" s="1"/>
      <c r="AN675" s="1"/>
      <c r="AO675" s="1"/>
      <c r="AP675" s="1"/>
    </row>
    <row r="676" spans="39:42" x14ac:dyDescent="0.2">
      <c r="AM676" s="1"/>
      <c r="AN676" s="1"/>
      <c r="AO676" s="1"/>
      <c r="AP676" s="1"/>
    </row>
    <row r="677" spans="39:42" x14ac:dyDescent="0.2">
      <c r="AM677" s="1"/>
      <c r="AN677" s="1"/>
      <c r="AO677" s="1"/>
      <c r="AP677" s="1"/>
    </row>
    <row r="678" spans="39:42" x14ac:dyDescent="0.2">
      <c r="AM678" s="1"/>
      <c r="AN678" s="1"/>
      <c r="AO678" s="1"/>
      <c r="AP678" s="1"/>
    </row>
    <row r="679" spans="39:42" x14ac:dyDescent="0.2">
      <c r="AM679" s="1"/>
      <c r="AN679" s="1"/>
      <c r="AO679" s="1"/>
      <c r="AP679" s="1"/>
    </row>
    <row r="680" spans="39:42" x14ac:dyDescent="0.2">
      <c r="AM680" s="1"/>
      <c r="AN680" s="1"/>
      <c r="AO680" s="1"/>
      <c r="AP680" s="1"/>
    </row>
    <row r="681" spans="39:42" x14ac:dyDescent="0.2">
      <c r="AM681" s="1"/>
      <c r="AN681" s="1"/>
      <c r="AO681" s="1"/>
      <c r="AP681" s="1"/>
    </row>
    <row r="682" spans="39:42" x14ac:dyDescent="0.2">
      <c r="AM682" s="1"/>
      <c r="AN682" s="1"/>
      <c r="AO682" s="1"/>
      <c r="AP682" s="1"/>
    </row>
    <row r="683" spans="39:42" x14ac:dyDescent="0.2">
      <c r="AM683" s="1"/>
      <c r="AN683" s="1"/>
      <c r="AO683" s="1"/>
      <c r="AP683" s="1"/>
    </row>
    <row r="684" spans="39:42" x14ac:dyDescent="0.2">
      <c r="AM684" s="1"/>
      <c r="AN684" s="1"/>
      <c r="AO684" s="1"/>
      <c r="AP684" s="1"/>
    </row>
    <row r="685" spans="39:42" x14ac:dyDescent="0.2">
      <c r="AM685" s="1"/>
      <c r="AN685" s="1"/>
      <c r="AO685" s="1"/>
      <c r="AP685" s="1"/>
    </row>
    <row r="686" spans="39:42" x14ac:dyDescent="0.2">
      <c r="AM686" s="1"/>
      <c r="AN686" s="1"/>
      <c r="AO686" s="1"/>
      <c r="AP686" s="1"/>
    </row>
    <row r="687" spans="39:42" x14ac:dyDescent="0.2">
      <c r="AM687" s="1"/>
      <c r="AN687" s="1"/>
      <c r="AO687" s="1"/>
      <c r="AP687" s="1"/>
    </row>
    <row r="688" spans="39:42" x14ac:dyDescent="0.2">
      <c r="AM688" s="1"/>
      <c r="AN688" s="1"/>
      <c r="AO688" s="1"/>
      <c r="AP688" s="1"/>
    </row>
    <row r="689" spans="39:42" x14ac:dyDescent="0.2">
      <c r="AM689" s="1"/>
      <c r="AN689" s="1"/>
      <c r="AO689" s="1"/>
      <c r="AP689" s="1"/>
    </row>
    <row r="690" spans="39:42" x14ac:dyDescent="0.2">
      <c r="AM690" s="1"/>
      <c r="AN690" s="1"/>
      <c r="AO690" s="1"/>
      <c r="AP690" s="1"/>
    </row>
    <row r="691" spans="39:42" x14ac:dyDescent="0.2">
      <c r="AM691" s="1"/>
      <c r="AN691" s="1"/>
      <c r="AO691" s="1"/>
      <c r="AP691" s="1"/>
    </row>
    <row r="692" spans="39:42" x14ac:dyDescent="0.2">
      <c r="AM692" s="1"/>
      <c r="AN692" s="1"/>
      <c r="AO692" s="1"/>
      <c r="AP692" s="1"/>
    </row>
    <row r="693" spans="39:42" x14ac:dyDescent="0.2">
      <c r="AM693" s="1"/>
      <c r="AN693" s="1"/>
      <c r="AO693" s="1"/>
      <c r="AP693" s="1"/>
    </row>
    <row r="694" spans="39:42" x14ac:dyDescent="0.2">
      <c r="AM694" s="1"/>
      <c r="AN694" s="1"/>
      <c r="AO694" s="1"/>
      <c r="AP694" s="1"/>
    </row>
    <row r="695" spans="39:42" x14ac:dyDescent="0.2">
      <c r="AM695" s="1"/>
      <c r="AN695" s="1"/>
      <c r="AO695" s="1"/>
      <c r="AP695" s="1"/>
    </row>
    <row r="696" spans="39:42" x14ac:dyDescent="0.2">
      <c r="AM696" s="1"/>
      <c r="AN696" s="1"/>
      <c r="AO696" s="1"/>
      <c r="AP696" s="1"/>
    </row>
    <row r="697" spans="39:42" x14ac:dyDescent="0.2">
      <c r="AM697" s="1"/>
      <c r="AN697" s="1"/>
      <c r="AO697" s="1"/>
      <c r="AP697" s="1"/>
    </row>
    <row r="698" spans="39:42" x14ac:dyDescent="0.2">
      <c r="AM698" s="1"/>
      <c r="AN698" s="1"/>
      <c r="AO698" s="1"/>
      <c r="AP698" s="1"/>
    </row>
    <row r="699" spans="39:42" x14ac:dyDescent="0.2">
      <c r="AM699" s="1"/>
      <c r="AN699" s="1"/>
      <c r="AO699" s="1"/>
      <c r="AP699" s="1"/>
    </row>
    <row r="700" spans="39:42" x14ac:dyDescent="0.2">
      <c r="AM700" s="1"/>
      <c r="AN700" s="1"/>
      <c r="AO700" s="1"/>
      <c r="AP700" s="1"/>
    </row>
    <row r="701" spans="39:42" x14ac:dyDescent="0.2">
      <c r="AM701" s="1"/>
      <c r="AN701" s="1"/>
      <c r="AO701" s="1"/>
      <c r="AP701" s="1"/>
    </row>
    <row r="702" spans="39:42" x14ac:dyDescent="0.2">
      <c r="AM702" s="1"/>
      <c r="AN702" s="1"/>
      <c r="AO702" s="1"/>
      <c r="AP702" s="1"/>
    </row>
    <row r="703" spans="39:42" x14ac:dyDescent="0.2">
      <c r="AM703" s="1"/>
      <c r="AN703" s="1"/>
      <c r="AO703" s="1"/>
      <c r="AP703" s="1"/>
    </row>
    <row r="704" spans="39:42" x14ac:dyDescent="0.2">
      <c r="AM704" s="1"/>
      <c r="AN704" s="1"/>
      <c r="AO704" s="1"/>
      <c r="AP704" s="1"/>
    </row>
    <row r="705" spans="39:42" x14ac:dyDescent="0.2">
      <c r="AM705" s="1"/>
      <c r="AN705" s="1"/>
      <c r="AO705" s="1"/>
      <c r="AP705" s="1"/>
    </row>
    <row r="706" spans="39:42" x14ac:dyDescent="0.2">
      <c r="AM706" s="1"/>
      <c r="AN706" s="1"/>
      <c r="AO706" s="1"/>
      <c r="AP706" s="1"/>
    </row>
    <row r="707" spans="39:42" x14ac:dyDescent="0.2">
      <c r="AM707" s="1"/>
      <c r="AN707" s="1"/>
      <c r="AO707" s="1"/>
      <c r="AP707" s="1"/>
    </row>
    <row r="708" spans="39:42" x14ac:dyDescent="0.2">
      <c r="AM708" s="1"/>
      <c r="AN708" s="1"/>
      <c r="AO708" s="1"/>
      <c r="AP708" s="1"/>
    </row>
    <row r="709" spans="39:42" x14ac:dyDescent="0.2">
      <c r="AM709" s="1"/>
      <c r="AN709" s="1"/>
      <c r="AO709" s="1"/>
      <c r="AP709" s="1"/>
    </row>
    <row r="710" spans="39:42" x14ac:dyDescent="0.2">
      <c r="AM710" s="1"/>
      <c r="AN710" s="1"/>
      <c r="AO710" s="1"/>
      <c r="AP710" s="1"/>
    </row>
    <row r="711" spans="39:42" x14ac:dyDescent="0.2">
      <c r="AM711" s="1"/>
      <c r="AN711" s="1"/>
      <c r="AO711" s="1"/>
      <c r="AP711" s="1"/>
    </row>
    <row r="712" spans="39:42" x14ac:dyDescent="0.2">
      <c r="AM712" s="1"/>
      <c r="AN712" s="1"/>
      <c r="AO712" s="1"/>
      <c r="AP712" s="1"/>
    </row>
    <row r="713" spans="39:42" x14ac:dyDescent="0.2">
      <c r="AM713" s="1"/>
      <c r="AN713" s="1"/>
      <c r="AO713" s="1"/>
      <c r="AP713" s="1"/>
    </row>
    <row r="714" spans="39:42" x14ac:dyDescent="0.2">
      <c r="AM714" s="1"/>
      <c r="AN714" s="1"/>
      <c r="AO714" s="1"/>
      <c r="AP714" s="1"/>
    </row>
    <row r="715" spans="39:42" x14ac:dyDescent="0.2">
      <c r="AM715" s="1"/>
      <c r="AN715" s="1"/>
      <c r="AO715" s="1"/>
      <c r="AP715" s="1"/>
    </row>
    <row r="716" spans="39:42" x14ac:dyDescent="0.2">
      <c r="AM716" s="1"/>
      <c r="AN716" s="1"/>
      <c r="AO716" s="1"/>
      <c r="AP716" s="1"/>
    </row>
    <row r="717" spans="39:42" x14ac:dyDescent="0.2">
      <c r="AM717" s="1"/>
      <c r="AN717" s="1"/>
      <c r="AO717" s="1"/>
      <c r="AP717" s="1"/>
    </row>
    <row r="718" spans="39:42" x14ac:dyDescent="0.2">
      <c r="AM718" s="1"/>
      <c r="AN718" s="1"/>
      <c r="AO718" s="1"/>
      <c r="AP718" s="1"/>
    </row>
    <row r="719" spans="39:42" x14ac:dyDescent="0.2">
      <c r="AM719" s="1"/>
      <c r="AN719" s="1"/>
      <c r="AO719" s="1"/>
      <c r="AP719" s="1"/>
    </row>
    <row r="720" spans="39:42" x14ac:dyDescent="0.2">
      <c r="AM720" s="1"/>
      <c r="AN720" s="1"/>
      <c r="AO720" s="1"/>
      <c r="AP720" s="1"/>
    </row>
    <row r="721" spans="39:42" x14ac:dyDescent="0.2">
      <c r="AM721" s="1"/>
      <c r="AN721" s="1"/>
      <c r="AO721" s="1"/>
      <c r="AP721" s="1"/>
    </row>
    <row r="722" spans="39:42" x14ac:dyDescent="0.2">
      <c r="AM722" s="1"/>
      <c r="AN722" s="1"/>
      <c r="AO722" s="1"/>
      <c r="AP722" s="1"/>
    </row>
    <row r="723" spans="39:42" x14ac:dyDescent="0.2">
      <c r="AM723" s="1"/>
      <c r="AN723" s="1"/>
      <c r="AO723" s="1"/>
      <c r="AP723" s="1"/>
    </row>
    <row r="724" spans="39:42" x14ac:dyDescent="0.2">
      <c r="AM724" s="1"/>
      <c r="AN724" s="1"/>
      <c r="AO724" s="1"/>
      <c r="AP724" s="1"/>
    </row>
    <row r="725" spans="39:42" x14ac:dyDescent="0.2">
      <c r="AM725" s="1"/>
      <c r="AN725" s="1"/>
      <c r="AO725" s="1"/>
      <c r="AP725" s="1"/>
    </row>
    <row r="726" spans="39:42" x14ac:dyDescent="0.2">
      <c r="AM726" s="1"/>
      <c r="AN726" s="1"/>
      <c r="AO726" s="1"/>
      <c r="AP726" s="1"/>
    </row>
    <row r="727" spans="39:42" x14ac:dyDescent="0.2">
      <c r="AM727" s="1"/>
      <c r="AN727" s="1"/>
      <c r="AO727" s="1"/>
      <c r="AP727" s="1"/>
    </row>
    <row r="728" spans="39:42" x14ac:dyDescent="0.2">
      <c r="AM728" s="1"/>
      <c r="AN728" s="1"/>
      <c r="AO728" s="1"/>
      <c r="AP728" s="1"/>
    </row>
    <row r="729" spans="39:42" x14ac:dyDescent="0.2">
      <c r="AM729" s="1"/>
      <c r="AN729" s="1"/>
      <c r="AO729" s="1"/>
      <c r="AP729" s="1"/>
    </row>
    <row r="730" spans="39:42" x14ac:dyDescent="0.2">
      <c r="AM730" s="1"/>
      <c r="AN730" s="1"/>
      <c r="AO730" s="1"/>
      <c r="AP730" s="1"/>
    </row>
    <row r="731" spans="39:42" x14ac:dyDescent="0.2">
      <c r="AM731" s="1"/>
      <c r="AN731" s="1"/>
      <c r="AO731" s="1"/>
      <c r="AP731" s="1"/>
    </row>
    <row r="732" spans="39:42" x14ac:dyDescent="0.2">
      <c r="AM732" s="1"/>
      <c r="AN732" s="1"/>
      <c r="AO732" s="1"/>
      <c r="AP732" s="1"/>
    </row>
    <row r="733" spans="39:42" x14ac:dyDescent="0.2">
      <c r="AM733" s="1"/>
      <c r="AN733" s="1"/>
      <c r="AO733" s="1"/>
      <c r="AP733" s="1"/>
    </row>
    <row r="734" spans="39:42" x14ac:dyDescent="0.2">
      <c r="AM734" s="1"/>
      <c r="AN734" s="1"/>
      <c r="AO734" s="1"/>
      <c r="AP734" s="1"/>
    </row>
    <row r="735" spans="39:42" x14ac:dyDescent="0.2">
      <c r="AM735" s="1"/>
      <c r="AN735" s="1"/>
      <c r="AO735" s="1"/>
      <c r="AP735" s="1"/>
    </row>
    <row r="736" spans="39:42" x14ac:dyDescent="0.2">
      <c r="AM736" s="1"/>
      <c r="AN736" s="1"/>
      <c r="AO736" s="1"/>
      <c r="AP736" s="1"/>
    </row>
    <row r="737" spans="39:42" x14ac:dyDescent="0.2">
      <c r="AM737" s="1"/>
      <c r="AN737" s="1"/>
      <c r="AO737" s="1"/>
      <c r="AP737" s="1"/>
    </row>
    <row r="738" spans="39:42" x14ac:dyDescent="0.2">
      <c r="AM738" s="1"/>
      <c r="AN738" s="1"/>
      <c r="AO738" s="1"/>
      <c r="AP738" s="1"/>
    </row>
    <row r="739" spans="39:42" x14ac:dyDescent="0.2">
      <c r="AM739" s="1"/>
      <c r="AN739" s="1"/>
      <c r="AO739" s="1"/>
      <c r="AP739" s="1"/>
    </row>
    <row r="740" spans="39:42" x14ac:dyDescent="0.2">
      <c r="AM740" s="1"/>
      <c r="AN740" s="1"/>
      <c r="AO740" s="1"/>
      <c r="AP740" s="1"/>
    </row>
    <row r="741" spans="39:42" x14ac:dyDescent="0.2">
      <c r="AM741" s="1"/>
      <c r="AN741" s="1"/>
      <c r="AO741" s="1"/>
      <c r="AP741" s="1"/>
    </row>
    <row r="742" spans="39:42" x14ac:dyDescent="0.2">
      <c r="AM742" s="1"/>
      <c r="AN742" s="1"/>
      <c r="AO742" s="1"/>
      <c r="AP742" s="1"/>
    </row>
    <row r="743" spans="39:42" x14ac:dyDescent="0.2">
      <c r="AM743" s="1"/>
      <c r="AN743" s="1"/>
      <c r="AO743" s="1"/>
      <c r="AP743" s="1"/>
    </row>
    <row r="744" spans="39:42" x14ac:dyDescent="0.2">
      <c r="AM744" s="1"/>
      <c r="AN744" s="1"/>
      <c r="AO744" s="1"/>
      <c r="AP744" s="1"/>
    </row>
    <row r="745" spans="39:42" x14ac:dyDescent="0.2">
      <c r="AM745" s="1"/>
      <c r="AN745" s="1"/>
      <c r="AO745" s="1"/>
      <c r="AP745" s="1"/>
    </row>
    <row r="746" spans="39:42" x14ac:dyDescent="0.2">
      <c r="AM746" s="1"/>
      <c r="AN746" s="1"/>
      <c r="AO746" s="1"/>
      <c r="AP746" s="1"/>
    </row>
    <row r="747" spans="39:42" x14ac:dyDescent="0.2">
      <c r="AM747" s="1"/>
      <c r="AN747" s="1"/>
      <c r="AO747" s="1"/>
      <c r="AP747" s="1"/>
    </row>
    <row r="748" spans="39:42" x14ac:dyDescent="0.2">
      <c r="AM748" s="1"/>
      <c r="AN748" s="1"/>
      <c r="AO748" s="1"/>
      <c r="AP748" s="1"/>
    </row>
    <row r="749" spans="39:42" x14ac:dyDescent="0.2">
      <c r="AM749" s="1"/>
      <c r="AN749" s="1"/>
      <c r="AO749" s="1"/>
      <c r="AP749" s="1"/>
    </row>
    <row r="750" spans="39:42" x14ac:dyDescent="0.2">
      <c r="AM750" s="1"/>
      <c r="AN750" s="1"/>
      <c r="AO750" s="1"/>
      <c r="AP750" s="1"/>
    </row>
    <row r="751" spans="39:42" x14ac:dyDescent="0.2">
      <c r="AM751" s="1"/>
      <c r="AN751" s="1"/>
      <c r="AO751" s="1"/>
      <c r="AP751" s="1"/>
    </row>
    <row r="752" spans="39:42" x14ac:dyDescent="0.2">
      <c r="AM752" s="1"/>
      <c r="AN752" s="1"/>
      <c r="AO752" s="1"/>
      <c r="AP752" s="1"/>
    </row>
    <row r="753" spans="39:42" x14ac:dyDescent="0.2">
      <c r="AM753" s="1"/>
      <c r="AN753" s="1"/>
      <c r="AO753" s="1"/>
      <c r="AP753" s="1"/>
    </row>
    <row r="754" spans="39:42" x14ac:dyDescent="0.2">
      <c r="AM754" s="1"/>
      <c r="AN754" s="1"/>
      <c r="AO754" s="1"/>
      <c r="AP754" s="1"/>
    </row>
    <row r="755" spans="39:42" x14ac:dyDescent="0.2">
      <c r="AM755" s="1"/>
      <c r="AN755" s="1"/>
      <c r="AO755" s="1"/>
      <c r="AP755" s="1"/>
    </row>
    <row r="756" spans="39:42" x14ac:dyDescent="0.2">
      <c r="AM756" s="1"/>
      <c r="AN756" s="1"/>
      <c r="AO756" s="1"/>
      <c r="AP756" s="1"/>
    </row>
    <row r="757" spans="39:42" x14ac:dyDescent="0.2">
      <c r="AM757" s="1"/>
      <c r="AN757" s="1"/>
      <c r="AO757" s="1"/>
      <c r="AP757" s="1"/>
    </row>
    <row r="758" spans="39:42" x14ac:dyDescent="0.2">
      <c r="AM758" s="1"/>
      <c r="AN758" s="1"/>
      <c r="AO758" s="1"/>
      <c r="AP758" s="1"/>
    </row>
    <row r="759" spans="39:42" x14ac:dyDescent="0.2">
      <c r="AM759" s="1"/>
      <c r="AN759" s="1"/>
      <c r="AO759" s="1"/>
      <c r="AP759" s="1"/>
    </row>
    <row r="760" spans="39:42" x14ac:dyDescent="0.2">
      <c r="AM760" s="1"/>
      <c r="AN760" s="1"/>
      <c r="AO760" s="1"/>
      <c r="AP760" s="1"/>
    </row>
    <row r="761" spans="39:42" x14ac:dyDescent="0.2">
      <c r="AM761" s="1"/>
      <c r="AN761" s="1"/>
      <c r="AO761" s="1"/>
      <c r="AP761" s="1"/>
    </row>
    <row r="762" spans="39:42" x14ac:dyDescent="0.2">
      <c r="AM762" s="1"/>
      <c r="AN762" s="1"/>
      <c r="AO762" s="1"/>
      <c r="AP762" s="1"/>
    </row>
    <row r="763" spans="39:42" x14ac:dyDescent="0.2">
      <c r="AM763" s="1"/>
      <c r="AN763" s="1"/>
      <c r="AO763" s="1"/>
      <c r="AP763" s="1"/>
    </row>
    <row r="764" spans="39:42" x14ac:dyDescent="0.2">
      <c r="AM764" s="1"/>
      <c r="AN764" s="1"/>
      <c r="AO764" s="1"/>
      <c r="AP764" s="1"/>
    </row>
    <row r="765" spans="39:42" x14ac:dyDescent="0.2">
      <c r="AM765" s="1"/>
      <c r="AN765" s="1"/>
      <c r="AO765" s="1"/>
      <c r="AP765" s="1"/>
    </row>
    <row r="766" spans="39:42" x14ac:dyDescent="0.2">
      <c r="AM766" s="1"/>
      <c r="AN766" s="1"/>
      <c r="AO766" s="1"/>
      <c r="AP766" s="1"/>
    </row>
    <row r="767" spans="39:42" x14ac:dyDescent="0.2">
      <c r="AM767" s="1"/>
      <c r="AN767" s="1"/>
      <c r="AO767" s="1"/>
      <c r="AP767" s="1"/>
    </row>
    <row r="768" spans="39:42" x14ac:dyDescent="0.2">
      <c r="AM768" s="1"/>
      <c r="AN768" s="1"/>
      <c r="AO768" s="1"/>
      <c r="AP768" s="1"/>
    </row>
    <row r="769" spans="39:42" x14ac:dyDescent="0.2">
      <c r="AM769" s="1"/>
      <c r="AN769" s="1"/>
      <c r="AO769" s="1"/>
      <c r="AP769" s="1"/>
    </row>
    <row r="770" spans="39:42" x14ac:dyDescent="0.2">
      <c r="AM770" s="1"/>
      <c r="AN770" s="1"/>
      <c r="AO770" s="1"/>
      <c r="AP770" s="1"/>
    </row>
    <row r="771" spans="39:42" x14ac:dyDescent="0.2">
      <c r="AM771" s="1"/>
      <c r="AN771" s="1"/>
      <c r="AO771" s="1"/>
      <c r="AP771" s="1"/>
    </row>
    <row r="772" spans="39:42" x14ac:dyDescent="0.2">
      <c r="AM772" s="1"/>
      <c r="AN772" s="1"/>
      <c r="AO772" s="1"/>
      <c r="AP772" s="1"/>
    </row>
    <row r="773" spans="39:42" x14ac:dyDescent="0.2">
      <c r="AM773" s="1"/>
      <c r="AN773" s="1"/>
      <c r="AO773" s="1"/>
      <c r="AP773" s="1"/>
    </row>
    <row r="774" spans="39:42" x14ac:dyDescent="0.2">
      <c r="AM774" s="1"/>
      <c r="AN774" s="1"/>
      <c r="AO774" s="1"/>
      <c r="AP774" s="1"/>
    </row>
    <row r="775" spans="39:42" x14ac:dyDescent="0.2">
      <c r="AM775" s="1"/>
      <c r="AN775" s="1"/>
      <c r="AO775" s="1"/>
      <c r="AP775" s="1"/>
    </row>
    <row r="776" spans="39:42" x14ac:dyDescent="0.2">
      <c r="AM776" s="1"/>
      <c r="AN776" s="1"/>
      <c r="AO776" s="1"/>
      <c r="AP776" s="1"/>
    </row>
    <row r="777" spans="39:42" x14ac:dyDescent="0.2">
      <c r="AM777" s="1"/>
      <c r="AN777" s="1"/>
      <c r="AO777" s="1"/>
      <c r="AP777" s="1"/>
    </row>
    <row r="778" spans="39:42" x14ac:dyDescent="0.2">
      <c r="AM778" s="1"/>
      <c r="AN778" s="1"/>
      <c r="AO778" s="1"/>
      <c r="AP778" s="1"/>
    </row>
    <row r="779" spans="39:42" x14ac:dyDescent="0.2">
      <c r="AM779" s="1"/>
      <c r="AN779" s="1"/>
      <c r="AO779" s="1"/>
      <c r="AP779" s="1"/>
    </row>
    <row r="780" spans="39:42" x14ac:dyDescent="0.2">
      <c r="AM780" s="1"/>
      <c r="AN780" s="1"/>
      <c r="AO780" s="1"/>
      <c r="AP780" s="1"/>
    </row>
    <row r="781" spans="39:42" x14ac:dyDescent="0.2">
      <c r="AM781" s="1"/>
      <c r="AN781" s="1"/>
      <c r="AO781" s="1"/>
      <c r="AP781" s="1"/>
    </row>
    <row r="782" spans="39:42" x14ac:dyDescent="0.2">
      <c r="AM782" s="1"/>
      <c r="AN782" s="1"/>
      <c r="AO782" s="1"/>
      <c r="AP782" s="1"/>
    </row>
    <row r="783" spans="39:42" x14ac:dyDescent="0.2">
      <c r="AM783" s="1"/>
      <c r="AN783" s="1"/>
      <c r="AO783" s="1"/>
      <c r="AP783" s="1"/>
    </row>
    <row r="784" spans="39:42" x14ac:dyDescent="0.2">
      <c r="AM784" s="1"/>
      <c r="AN784" s="1"/>
      <c r="AO784" s="1"/>
      <c r="AP784" s="1"/>
    </row>
    <row r="785" spans="39:42" x14ac:dyDescent="0.2">
      <c r="AM785" s="1"/>
      <c r="AN785" s="1"/>
      <c r="AO785" s="1"/>
      <c r="AP785" s="1"/>
    </row>
    <row r="786" spans="39:42" x14ac:dyDescent="0.2">
      <c r="AM786" s="1"/>
      <c r="AN786" s="1"/>
      <c r="AO786" s="1"/>
      <c r="AP786" s="1"/>
    </row>
    <row r="787" spans="39:42" x14ac:dyDescent="0.2">
      <c r="AM787" s="1"/>
      <c r="AN787" s="1"/>
      <c r="AO787" s="1"/>
      <c r="AP787" s="1"/>
    </row>
    <row r="788" spans="39:42" x14ac:dyDescent="0.2">
      <c r="AM788" s="1"/>
      <c r="AN788" s="1"/>
      <c r="AO788" s="1"/>
      <c r="AP788" s="1"/>
    </row>
    <row r="789" spans="39:42" x14ac:dyDescent="0.2">
      <c r="AM789" s="1"/>
      <c r="AN789" s="1"/>
      <c r="AO789" s="1"/>
      <c r="AP789" s="1"/>
    </row>
    <row r="790" spans="39:42" x14ac:dyDescent="0.2">
      <c r="AM790" s="1"/>
      <c r="AN790" s="1"/>
      <c r="AO790" s="1"/>
      <c r="AP790" s="1"/>
    </row>
    <row r="791" spans="39:42" x14ac:dyDescent="0.2">
      <c r="AM791" s="1"/>
      <c r="AN791" s="1"/>
      <c r="AO791" s="1"/>
      <c r="AP791" s="1"/>
    </row>
    <row r="792" spans="39:42" x14ac:dyDescent="0.2">
      <c r="AM792" s="1"/>
      <c r="AN792" s="1"/>
      <c r="AO792" s="1"/>
      <c r="AP792" s="1"/>
    </row>
    <row r="793" spans="39:42" x14ac:dyDescent="0.2">
      <c r="AM793" s="1"/>
      <c r="AN793" s="1"/>
      <c r="AO793" s="1"/>
      <c r="AP793" s="1"/>
    </row>
    <row r="794" spans="39:42" x14ac:dyDescent="0.2">
      <c r="AM794" s="1"/>
      <c r="AN794" s="1"/>
      <c r="AO794" s="1"/>
      <c r="AP794" s="1"/>
    </row>
    <row r="795" spans="39:42" x14ac:dyDescent="0.2">
      <c r="AM795" s="1"/>
      <c r="AN795" s="1"/>
      <c r="AO795" s="1"/>
      <c r="AP795" s="1"/>
    </row>
    <row r="796" spans="39:42" x14ac:dyDescent="0.2">
      <c r="AM796" s="1"/>
      <c r="AN796" s="1"/>
      <c r="AO796" s="1"/>
      <c r="AP796" s="1"/>
    </row>
    <row r="797" spans="39:42" x14ac:dyDescent="0.2">
      <c r="AM797" s="1"/>
      <c r="AN797" s="1"/>
      <c r="AO797" s="1"/>
      <c r="AP797" s="1"/>
    </row>
    <row r="798" spans="39:42" x14ac:dyDescent="0.2">
      <c r="AM798" s="1"/>
      <c r="AN798" s="1"/>
      <c r="AO798" s="1"/>
      <c r="AP798" s="1"/>
    </row>
    <row r="799" spans="39:42" x14ac:dyDescent="0.2">
      <c r="AM799" s="1"/>
      <c r="AN799" s="1"/>
      <c r="AO799" s="1"/>
      <c r="AP799" s="1"/>
    </row>
    <row r="800" spans="39:42" x14ac:dyDescent="0.2">
      <c r="AM800" s="1"/>
      <c r="AN800" s="1"/>
      <c r="AO800" s="1"/>
      <c r="AP800" s="1"/>
    </row>
    <row r="801" spans="39:42" x14ac:dyDescent="0.2">
      <c r="AM801" s="1"/>
      <c r="AN801" s="1"/>
      <c r="AO801" s="1"/>
      <c r="AP801" s="1"/>
    </row>
    <row r="802" spans="39:42" x14ac:dyDescent="0.2">
      <c r="AM802" s="1"/>
      <c r="AN802" s="1"/>
      <c r="AO802" s="1"/>
      <c r="AP802" s="1"/>
    </row>
    <row r="803" spans="39:42" x14ac:dyDescent="0.2">
      <c r="AM803" s="1"/>
      <c r="AN803" s="1"/>
      <c r="AO803" s="1"/>
      <c r="AP803" s="1"/>
    </row>
    <row r="804" spans="39:42" x14ac:dyDescent="0.2">
      <c r="AM804" s="1"/>
      <c r="AN804" s="1"/>
      <c r="AO804" s="1"/>
      <c r="AP804" s="1"/>
    </row>
    <row r="805" spans="39:42" x14ac:dyDescent="0.2">
      <c r="AM805" s="1"/>
      <c r="AN805" s="1"/>
      <c r="AO805" s="1"/>
      <c r="AP805" s="1"/>
    </row>
    <row r="806" spans="39:42" x14ac:dyDescent="0.2">
      <c r="AM806" s="1"/>
      <c r="AN806" s="1"/>
      <c r="AO806" s="1"/>
      <c r="AP806" s="1"/>
    </row>
    <row r="807" spans="39:42" x14ac:dyDescent="0.2">
      <c r="AM807" s="1"/>
      <c r="AN807" s="1"/>
      <c r="AO807" s="1"/>
      <c r="AP807" s="1"/>
    </row>
    <row r="808" spans="39:42" x14ac:dyDescent="0.2">
      <c r="AM808" s="1"/>
      <c r="AN808" s="1"/>
      <c r="AO808" s="1"/>
      <c r="AP808" s="1"/>
    </row>
    <row r="809" spans="39:42" x14ac:dyDescent="0.2">
      <c r="AM809" s="1"/>
      <c r="AN809" s="1"/>
      <c r="AO809" s="1"/>
      <c r="AP809" s="1"/>
    </row>
    <row r="810" spans="39:42" x14ac:dyDescent="0.2">
      <c r="AM810" s="1"/>
      <c r="AN810" s="1"/>
      <c r="AO810" s="1"/>
      <c r="AP810" s="1"/>
    </row>
    <row r="811" spans="39:42" x14ac:dyDescent="0.2">
      <c r="AM811" s="1"/>
      <c r="AN811" s="1"/>
      <c r="AO811" s="1"/>
      <c r="AP811" s="1"/>
    </row>
    <row r="812" spans="39:42" x14ac:dyDescent="0.2">
      <c r="AM812" s="1"/>
      <c r="AN812" s="1"/>
      <c r="AO812" s="1"/>
      <c r="AP812" s="1"/>
    </row>
    <row r="813" spans="39:42" x14ac:dyDescent="0.2">
      <c r="AM813" s="1"/>
      <c r="AN813" s="1"/>
      <c r="AO813" s="1"/>
      <c r="AP813" s="1"/>
    </row>
    <row r="814" spans="39:42" x14ac:dyDescent="0.2">
      <c r="AM814" s="1"/>
      <c r="AN814" s="1"/>
      <c r="AO814" s="1"/>
      <c r="AP814" s="1"/>
    </row>
    <row r="815" spans="39:42" x14ac:dyDescent="0.2">
      <c r="AM815" s="1"/>
      <c r="AN815" s="1"/>
      <c r="AO815" s="1"/>
      <c r="AP815" s="1"/>
    </row>
    <row r="816" spans="39:42" x14ac:dyDescent="0.2">
      <c r="AM816" s="1"/>
      <c r="AN816" s="1"/>
      <c r="AO816" s="1"/>
      <c r="AP816" s="1"/>
    </row>
    <row r="817" spans="39:42" x14ac:dyDescent="0.2">
      <c r="AM817" s="1"/>
      <c r="AN817" s="1"/>
      <c r="AO817" s="1"/>
      <c r="AP817" s="1"/>
    </row>
    <row r="818" spans="39:42" x14ac:dyDescent="0.2">
      <c r="AM818" s="1"/>
      <c r="AN818" s="1"/>
      <c r="AO818" s="1"/>
      <c r="AP818" s="1"/>
    </row>
    <row r="819" spans="39:42" x14ac:dyDescent="0.2">
      <c r="AM819" s="1"/>
      <c r="AN819" s="1"/>
      <c r="AO819" s="1"/>
      <c r="AP819" s="1"/>
    </row>
    <row r="820" spans="39:42" x14ac:dyDescent="0.2">
      <c r="AM820" s="1"/>
      <c r="AN820" s="1"/>
      <c r="AO820" s="1"/>
      <c r="AP820" s="1"/>
    </row>
    <row r="821" spans="39:42" x14ac:dyDescent="0.2">
      <c r="AM821" s="1"/>
      <c r="AN821" s="1"/>
      <c r="AO821" s="1"/>
      <c r="AP821" s="1"/>
    </row>
    <row r="822" spans="39:42" x14ac:dyDescent="0.2">
      <c r="AM822" s="1"/>
      <c r="AN822" s="1"/>
      <c r="AO822" s="1"/>
      <c r="AP822" s="1"/>
    </row>
    <row r="823" spans="39:42" x14ac:dyDescent="0.2">
      <c r="AM823" s="1"/>
      <c r="AN823" s="1"/>
      <c r="AO823" s="1"/>
      <c r="AP823" s="1"/>
    </row>
    <row r="824" spans="39:42" x14ac:dyDescent="0.2">
      <c r="AM824" s="1"/>
      <c r="AN824" s="1"/>
      <c r="AO824" s="1"/>
      <c r="AP824" s="1"/>
    </row>
    <row r="825" spans="39:42" x14ac:dyDescent="0.2">
      <c r="AM825" s="1"/>
      <c r="AN825" s="1"/>
      <c r="AO825" s="1"/>
      <c r="AP825" s="1"/>
    </row>
    <row r="826" spans="39:42" x14ac:dyDescent="0.2">
      <c r="AM826" s="1"/>
      <c r="AN826" s="1"/>
      <c r="AO826" s="1"/>
      <c r="AP826" s="1"/>
    </row>
    <row r="827" spans="39:42" x14ac:dyDescent="0.2">
      <c r="AM827" s="1"/>
      <c r="AN827" s="1"/>
      <c r="AO827" s="1"/>
      <c r="AP827" s="1"/>
    </row>
    <row r="828" spans="39:42" x14ac:dyDescent="0.2">
      <c r="AM828" s="1"/>
      <c r="AN828" s="1"/>
      <c r="AO828" s="1"/>
      <c r="AP828" s="1"/>
    </row>
    <row r="829" spans="39:42" x14ac:dyDescent="0.2">
      <c r="AM829" s="1"/>
      <c r="AN829" s="1"/>
      <c r="AO829" s="1"/>
      <c r="AP829" s="1"/>
    </row>
    <row r="830" spans="39:42" x14ac:dyDescent="0.2">
      <c r="AM830" s="1"/>
      <c r="AN830" s="1"/>
      <c r="AO830" s="1"/>
      <c r="AP830" s="1"/>
    </row>
    <row r="831" spans="39:42" x14ac:dyDescent="0.2">
      <c r="AM831" s="1"/>
      <c r="AN831" s="1"/>
      <c r="AO831" s="1"/>
      <c r="AP831" s="1"/>
    </row>
    <row r="832" spans="39:42" x14ac:dyDescent="0.2">
      <c r="AM832" s="1"/>
      <c r="AN832" s="1"/>
      <c r="AO832" s="1"/>
      <c r="AP832" s="1"/>
    </row>
    <row r="833" spans="39:42" x14ac:dyDescent="0.2">
      <c r="AM833" s="1"/>
      <c r="AN833" s="1"/>
      <c r="AO833" s="1"/>
      <c r="AP833" s="1"/>
    </row>
    <row r="834" spans="39:42" x14ac:dyDescent="0.2">
      <c r="AM834" s="1"/>
      <c r="AN834" s="1"/>
      <c r="AO834" s="1"/>
      <c r="AP834" s="1"/>
    </row>
    <row r="835" spans="39:42" x14ac:dyDescent="0.2">
      <c r="AM835" s="1"/>
      <c r="AN835" s="1"/>
      <c r="AO835" s="1"/>
      <c r="AP835" s="1"/>
    </row>
    <row r="836" spans="39:42" x14ac:dyDescent="0.2">
      <c r="AM836" s="1"/>
      <c r="AN836" s="1"/>
      <c r="AO836" s="1"/>
      <c r="AP836" s="1"/>
    </row>
    <row r="837" spans="39:42" x14ac:dyDescent="0.2">
      <c r="AM837" s="1"/>
      <c r="AN837" s="1"/>
      <c r="AO837" s="1"/>
      <c r="AP837" s="1"/>
    </row>
    <row r="838" spans="39:42" x14ac:dyDescent="0.2">
      <c r="AM838" s="1"/>
      <c r="AN838" s="1"/>
      <c r="AO838" s="1"/>
      <c r="AP838" s="1"/>
    </row>
    <row r="839" spans="39:42" x14ac:dyDescent="0.2">
      <c r="AM839" s="1"/>
      <c r="AN839" s="1"/>
      <c r="AO839" s="1"/>
      <c r="AP839" s="1"/>
    </row>
    <row r="840" spans="39:42" x14ac:dyDescent="0.2">
      <c r="AM840" s="1"/>
      <c r="AN840" s="1"/>
      <c r="AO840" s="1"/>
      <c r="AP840" s="1"/>
    </row>
    <row r="841" spans="39:42" x14ac:dyDescent="0.2">
      <c r="AM841" s="1"/>
      <c r="AN841" s="1"/>
      <c r="AO841" s="1"/>
      <c r="AP841" s="1"/>
    </row>
    <row r="842" spans="39:42" x14ac:dyDescent="0.2">
      <c r="AM842" s="1"/>
      <c r="AN842" s="1"/>
      <c r="AO842" s="1"/>
      <c r="AP842" s="1"/>
    </row>
    <row r="843" spans="39:42" x14ac:dyDescent="0.2">
      <c r="AM843" s="1"/>
      <c r="AN843" s="1"/>
      <c r="AO843" s="1"/>
      <c r="AP843" s="1"/>
    </row>
    <row r="844" spans="39:42" x14ac:dyDescent="0.2">
      <c r="AM844" s="1"/>
      <c r="AN844" s="1"/>
      <c r="AO844" s="1"/>
      <c r="AP844" s="1"/>
    </row>
    <row r="845" spans="39:42" x14ac:dyDescent="0.2">
      <c r="AM845" s="1"/>
      <c r="AN845" s="1"/>
      <c r="AO845" s="1"/>
      <c r="AP845" s="1"/>
    </row>
    <row r="846" spans="39:42" x14ac:dyDescent="0.2">
      <c r="AM846" s="1"/>
      <c r="AN846" s="1"/>
      <c r="AO846" s="1"/>
      <c r="AP846" s="1"/>
    </row>
    <row r="847" spans="39:42" x14ac:dyDescent="0.2">
      <c r="AM847" s="1"/>
      <c r="AN847" s="1"/>
      <c r="AO847" s="1"/>
      <c r="AP847" s="1"/>
    </row>
    <row r="848" spans="39:42" x14ac:dyDescent="0.2">
      <c r="AM848" s="1"/>
      <c r="AN848" s="1"/>
      <c r="AO848" s="1"/>
      <c r="AP848" s="1"/>
    </row>
    <row r="849" spans="39:42" x14ac:dyDescent="0.2">
      <c r="AM849" s="1"/>
      <c r="AN849" s="1"/>
      <c r="AO849" s="1"/>
      <c r="AP849" s="1"/>
    </row>
    <row r="850" spans="39:42" x14ac:dyDescent="0.2">
      <c r="AM850" s="1"/>
      <c r="AN850" s="1"/>
      <c r="AO850" s="1"/>
      <c r="AP850" s="1"/>
    </row>
    <row r="851" spans="39:42" x14ac:dyDescent="0.2">
      <c r="AM851" s="1"/>
      <c r="AN851" s="1"/>
      <c r="AO851" s="1"/>
      <c r="AP851" s="1"/>
    </row>
    <row r="852" spans="39:42" x14ac:dyDescent="0.2">
      <c r="AM852" s="1"/>
      <c r="AN852" s="1"/>
      <c r="AO852" s="1"/>
      <c r="AP852" s="1"/>
    </row>
    <row r="853" spans="39:42" x14ac:dyDescent="0.2">
      <c r="AM853" s="1"/>
      <c r="AN853" s="1"/>
      <c r="AO853" s="1"/>
      <c r="AP853" s="1"/>
    </row>
    <row r="854" spans="39:42" x14ac:dyDescent="0.2">
      <c r="AM854" s="1"/>
      <c r="AN854" s="1"/>
      <c r="AO854" s="1"/>
      <c r="AP854" s="1"/>
    </row>
    <row r="855" spans="39:42" x14ac:dyDescent="0.2">
      <c r="AM855" s="1"/>
      <c r="AN855" s="1"/>
      <c r="AO855" s="1"/>
      <c r="AP855" s="1"/>
    </row>
    <row r="856" spans="39:42" x14ac:dyDescent="0.2">
      <c r="AM856" s="1"/>
      <c r="AN856" s="1"/>
      <c r="AO856" s="1"/>
      <c r="AP856" s="1"/>
    </row>
    <row r="857" spans="39:42" x14ac:dyDescent="0.2">
      <c r="AM857" s="1"/>
      <c r="AN857" s="1"/>
      <c r="AO857" s="1"/>
      <c r="AP857" s="1"/>
    </row>
    <row r="858" spans="39:42" x14ac:dyDescent="0.2">
      <c r="AM858" s="1"/>
      <c r="AN858" s="1"/>
      <c r="AO858" s="1"/>
      <c r="AP858" s="1"/>
    </row>
    <row r="859" spans="39:42" x14ac:dyDescent="0.2">
      <c r="AM859" s="1"/>
      <c r="AN859" s="1"/>
      <c r="AO859" s="1"/>
      <c r="AP859" s="1"/>
    </row>
    <row r="860" spans="39:42" x14ac:dyDescent="0.2">
      <c r="AM860" s="1"/>
      <c r="AN860" s="1"/>
      <c r="AO860" s="1"/>
      <c r="AP860" s="1"/>
    </row>
    <row r="861" spans="39:42" x14ac:dyDescent="0.2">
      <c r="AM861" s="1"/>
      <c r="AN861" s="1"/>
      <c r="AO861" s="1"/>
      <c r="AP861" s="1"/>
    </row>
    <row r="862" spans="39:42" x14ac:dyDescent="0.2">
      <c r="AM862" s="1"/>
      <c r="AN862" s="1"/>
      <c r="AO862" s="1"/>
      <c r="AP862" s="1"/>
    </row>
    <row r="863" spans="39:42" x14ac:dyDescent="0.2">
      <c r="AM863" s="1"/>
      <c r="AN863" s="1"/>
      <c r="AO863" s="1"/>
      <c r="AP863" s="1"/>
    </row>
    <row r="864" spans="39:42" x14ac:dyDescent="0.2">
      <c r="AM864" s="1"/>
      <c r="AN864" s="1"/>
      <c r="AO864" s="1"/>
      <c r="AP864" s="1"/>
    </row>
    <row r="865" spans="39:42" x14ac:dyDescent="0.2">
      <c r="AM865" s="1"/>
      <c r="AN865" s="1"/>
      <c r="AO865" s="1"/>
      <c r="AP865" s="1"/>
    </row>
    <row r="866" spans="39:42" x14ac:dyDescent="0.2">
      <c r="AM866" s="1"/>
      <c r="AN866" s="1"/>
      <c r="AO866" s="1"/>
      <c r="AP866" s="1"/>
    </row>
    <row r="867" spans="39:42" x14ac:dyDescent="0.2">
      <c r="AM867" s="1"/>
      <c r="AN867" s="1"/>
      <c r="AO867" s="1"/>
      <c r="AP867" s="1"/>
    </row>
    <row r="868" spans="39:42" x14ac:dyDescent="0.2">
      <c r="AM868" s="1"/>
      <c r="AN868" s="1"/>
      <c r="AO868" s="1"/>
      <c r="AP868" s="1"/>
    </row>
    <row r="869" spans="39:42" x14ac:dyDescent="0.2">
      <c r="AM869" s="1"/>
      <c r="AN869" s="1"/>
      <c r="AO869" s="1"/>
      <c r="AP869" s="1"/>
    </row>
    <row r="870" spans="39:42" x14ac:dyDescent="0.2">
      <c r="AM870" s="1"/>
      <c r="AN870" s="1"/>
      <c r="AO870" s="1"/>
      <c r="AP870" s="1"/>
    </row>
    <row r="871" spans="39:42" x14ac:dyDescent="0.2">
      <c r="AM871" s="1"/>
      <c r="AN871" s="1"/>
      <c r="AO871" s="1"/>
      <c r="AP871" s="1"/>
    </row>
    <row r="872" spans="39:42" x14ac:dyDescent="0.2">
      <c r="AM872" s="1"/>
      <c r="AN872" s="1"/>
      <c r="AO872" s="1"/>
      <c r="AP872" s="1"/>
    </row>
    <row r="873" spans="39:42" x14ac:dyDescent="0.2">
      <c r="AM873" s="1"/>
      <c r="AN873" s="1"/>
      <c r="AO873" s="1"/>
      <c r="AP873" s="1"/>
    </row>
    <row r="874" spans="39:42" x14ac:dyDescent="0.2">
      <c r="AM874" s="1"/>
      <c r="AN874" s="1"/>
      <c r="AO874" s="1"/>
      <c r="AP874" s="1"/>
    </row>
    <row r="875" spans="39:42" x14ac:dyDescent="0.2">
      <c r="AM875" s="1"/>
      <c r="AN875" s="1"/>
      <c r="AO875" s="1"/>
      <c r="AP875" s="1"/>
    </row>
    <row r="876" spans="39:42" x14ac:dyDescent="0.2">
      <c r="AM876" s="1"/>
      <c r="AN876" s="1"/>
      <c r="AO876" s="1"/>
      <c r="AP876" s="1"/>
    </row>
    <row r="877" spans="39:42" x14ac:dyDescent="0.2">
      <c r="AM877" s="1"/>
      <c r="AN877" s="1"/>
      <c r="AO877" s="1"/>
      <c r="AP877" s="1"/>
    </row>
    <row r="878" spans="39:42" x14ac:dyDescent="0.2">
      <c r="AM878" s="1"/>
      <c r="AN878" s="1"/>
      <c r="AO878" s="1"/>
      <c r="AP878" s="1"/>
    </row>
    <row r="879" spans="39:42" x14ac:dyDescent="0.2">
      <c r="AM879" s="1"/>
      <c r="AN879" s="1"/>
      <c r="AO879" s="1"/>
      <c r="AP879" s="1"/>
    </row>
    <row r="880" spans="39:42" x14ac:dyDescent="0.2">
      <c r="AM880" s="1"/>
      <c r="AN880" s="1"/>
      <c r="AO880" s="1"/>
      <c r="AP880" s="1"/>
    </row>
    <row r="881" spans="39:42" x14ac:dyDescent="0.2">
      <c r="AM881" s="1"/>
      <c r="AN881" s="1"/>
      <c r="AO881" s="1"/>
      <c r="AP881" s="1"/>
    </row>
    <row r="882" spans="39:42" x14ac:dyDescent="0.2">
      <c r="AM882" s="1"/>
      <c r="AN882" s="1"/>
      <c r="AO882" s="1"/>
      <c r="AP882" s="1"/>
    </row>
    <row r="883" spans="39:42" x14ac:dyDescent="0.2">
      <c r="AM883" s="1"/>
      <c r="AN883" s="1"/>
      <c r="AO883" s="1"/>
      <c r="AP883" s="1"/>
    </row>
    <row r="884" spans="39:42" x14ac:dyDescent="0.2">
      <c r="AM884" s="1"/>
      <c r="AN884" s="1"/>
      <c r="AO884" s="1"/>
      <c r="AP884" s="1"/>
    </row>
    <row r="885" spans="39:42" x14ac:dyDescent="0.2">
      <c r="AM885" s="1"/>
      <c r="AN885" s="1"/>
      <c r="AO885" s="1"/>
      <c r="AP885" s="1"/>
    </row>
    <row r="886" spans="39:42" x14ac:dyDescent="0.2">
      <c r="AM886" s="1"/>
      <c r="AN886" s="1"/>
      <c r="AO886" s="1"/>
      <c r="AP886" s="1"/>
    </row>
    <row r="887" spans="39:42" x14ac:dyDescent="0.2">
      <c r="AM887" s="1"/>
      <c r="AN887" s="1"/>
      <c r="AO887" s="1"/>
      <c r="AP887" s="1"/>
    </row>
    <row r="888" spans="39:42" x14ac:dyDescent="0.2">
      <c r="AM888" s="1"/>
      <c r="AN888" s="1"/>
      <c r="AO888" s="1"/>
      <c r="AP888" s="1"/>
    </row>
    <row r="889" spans="39:42" x14ac:dyDescent="0.2">
      <c r="AM889" s="1"/>
      <c r="AN889" s="1"/>
      <c r="AO889" s="1"/>
      <c r="AP889" s="1"/>
    </row>
    <row r="890" spans="39:42" x14ac:dyDescent="0.2">
      <c r="AM890" s="1"/>
      <c r="AN890" s="1"/>
      <c r="AO890" s="1"/>
      <c r="AP890" s="1"/>
    </row>
    <row r="891" spans="39:42" x14ac:dyDescent="0.2">
      <c r="AM891" s="1"/>
      <c r="AN891" s="1"/>
      <c r="AO891" s="1"/>
      <c r="AP891" s="1"/>
    </row>
    <row r="892" spans="39:42" x14ac:dyDescent="0.2">
      <c r="AM892" s="1"/>
      <c r="AN892" s="1"/>
      <c r="AO892" s="1"/>
      <c r="AP892" s="1"/>
    </row>
    <row r="893" spans="39:42" x14ac:dyDescent="0.2">
      <c r="AM893" s="1"/>
      <c r="AN893" s="1"/>
      <c r="AO893" s="1"/>
      <c r="AP893" s="1"/>
    </row>
    <row r="894" spans="39:42" x14ac:dyDescent="0.2">
      <c r="AM894" s="1"/>
      <c r="AN894" s="1"/>
      <c r="AO894" s="1"/>
      <c r="AP894" s="1"/>
    </row>
    <row r="895" spans="39:42" x14ac:dyDescent="0.2">
      <c r="AM895" s="1"/>
      <c r="AN895" s="1"/>
      <c r="AO895" s="1"/>
      <c r="AP895" s="1"/>
    </row>
    <row r="896" spans="39:42" x14ac:dyDescent="0.2">
      <c r="AM896" s="1"/>
      <c r="AN896" s="1"/>
      <c r="AO896" s="1"/>
      <c r="AP896" s="1"/>
    </row>
    <row r="897" spans="39:42" x14ac:dyDescent="0.2">
      <c r="AM897" s="1"/>
      <c r="AN897" s="1"/>
      <c r="AO897" s="1"/>
      <c r="AP897" s="1"/>
    </row>
    <row r="898" spans="39:42" x14ac:dyDescent="0.2">
      <c r="AM898" s="1"/>
      <c r="AN898" s="1"/>
      <c r="AO898" s="1"/>
      <c r="AP898" s="1"/>
    </row>
    <row r="899" spans="39:42" x14ac:dyDescent="0.2">
      <c r="AM899" s="1"/>
      <c r="AN899" s="1"/>
      <c r="AO899" s="1"/>
      <c r="AP899" s="1"/>
    </row>
    <row r="900" spans="39:42" x14ac:dyDescent="0.2">
      <c r="AM900" s="1"/>
      <c r="AN900" s="1"/>
      <c r="AO900" s="1"/>
      <c r="AP900" s="1"/>
    </row>
    <row r="901" spans="39:42" x14ac:dyDescent="0.2">
      <c r="AM901" s="1"/>
      <c r="AN901" s="1"/>
      <c r="AO901" s="1"/>
      <c r="AP901" s="1"/>
    </row>
    <row r="902" spans="39:42" x14ac:dyDescent="0.2">
      <c r="AM902" s="1"/>
      <c r="AN902" s="1"/>
      <c r="AO902" s="1"/>
      <c r="AP902" s="1"/>
    </row>
    <row r="903" spans="39:42" x14ac:dyDescent="0.2">
      <c r="AM903" s="1"/>
      <c r="AN903" s="1"/>
      <c r="AO903" s="1"/>
      <c r="AP903" s="1"/>
    </row>
    <row r="904" spans="39:42" x14ac:dyDescent="0.2">
      <c r="AM904" s="1"/>
      <c r="AN904" s="1"/>
      <c r="AO904" s="1"/>
      <c r="AP904" s="1"/>
    </row>
    <row r="905" spans="39:42" x14ac:dyDescent="0.2">
      <c r="AM905" s="1"/>
      <c r="AN905" s="1"/>
      <c r="AO905" s="1"/>
      <c r="AP905" s="1"/>
    </row>
    <row r="906" spans="39:42" x14ac:dyDescent="0.2">
      <c r="AM906" s="1"/>
      <c r="AN906" s="1"/>
      <c r="AO906" s="1"/>
      <c r="AP906" s="1"/>
    </row>
    <row r="907" spans="39:42" x14ac:dyDescent="0.2">
      <c r="AM907" s="1"/>
      <c r="AN907" s="1"/>
      <c r="AO907" s="1"/>
      <c r="AP907" s="1"/>
    </row>
    <row r="908" spans="39:42" x14ac:dyDescent="0.2">
      <c r="AM908" s="1"/>
      <c r="AN908" s="1"/>
      <c r="AO908" s="1"/>
      <c r="AP908" s="1"/>
    </row>
    <row r="909" spans="39:42" x14ac:dyDescent="0.2">
      <c r="AM909" s="1"/>
      <c r="AN909" s="1"/>
      <c r="AO909" s="1"/>
      <c r="AP909" s="1"/>
    </row>
    <row r="910" spans="39:42" x14ac:dyDescent="0.2">
      <c r="AM910" s="1"/>
      <c r="AN910" s="1"/>
      <c r="AO910" s="1"/>
      <c r="AP910" s="1"/>
    </row>
    <row r="911" spans="39:42" x14ac:dyDescent="0.2">
      <c r="AM911" s="1"/>
      <c r="AN911" s="1"/>
      <c r="AO911" s="1"/>
      <c r="AP911" s="1"/>
    </row>
    <row r="912" spans="39:42" x14ac:dyDescent="0.2">
      <c r="AM912" s="1"/>
      <c r="AN912" s="1"/>
      <c r="AO912" s="1"/>
      <c r="AP912" s="1"/>
    </row>
    <row r="913" spans="39:42" x14ac:dyDescent="0.2">
      <c r="AM913" s="1"/>
      <c r="AN913" s="1"/>
      <c r="AO913" s="1"/>
      <c r="AP913" s="1"/>
    </row>
    <row r="914" spans="39:42" x14ac:dyDescent="0.2">
      <c r="AM914" s="1"/>
      <c r="AN914" s="1"/>
      <c r="AO914" s="1"/>
      <c r="AP914" s="1"/>
    </row>
    <row r="915" spans="39:42" x14ac:dyDescent="0.2">
      <c r="AM915" s="1"/>
      <c r="AN915" s="1"/>
      <c r="AO915" s="1"/>
      <c r="AP915" s="1"/>
    </row>
    <row r="916" spans="39:42" x14ac:dyDescent="0.2">
      <c r="AM916" s="1"/>
      <c r="AN916" s="1"/>
      <c r="AO916" s="1"/>
      <c r="AP916" s="1"/>
    </row>
    <row r="917" spans="39:42" x14ac:dyDescent="0.2">
      <c r="AM917" s="1"/>
      <c r="AN917" s="1"/>
      <c r="AO917" s="1"/>
      <c r="AP917" s="1"/>
    </row>
    <row r="918" spans="39:42" x14ac:dyDescent="0.2">
      <c r="AM918" s="1"/>
      <c r="AN918" s="1"/>
      <c r="AO918" s="1"/>
      <c r="AP918" s="1"/>
    </row>
    <row r="919" spans="39:42" x14ac:dyDescent="0.2">
      <c r="AM919" s="1"/>
      <c r="AN919" s="1"/>
      <c r="AO919" s="1"/>
      <c r="AP919" s="1"/>
    </row>
    <row r="920" spans="39:42" x14ac:dyDescent="0.2">
      <c r="AM920" s="1"/>
      <c r="AN920" s="1"/>
      <c r="AO920" s="1"/>
      <c r="AP920" s="1"/>
    </row>
    <row r="921" spans="39:42" x14ac:dyDescent="0.2">
      <c r="AM921" s="1"/>
      <c r="AN921" s="1"/>
      <c r="AO921" s="1"/>
      <c r="AP921" s="1"/>
    </row>
    <row r="922" spans="39:42" x14ac:dyDescent="0.2">
      <c r="AM922" s="1"/>
      <c r="AN922" s="1"/>
      <c r="AO922" s="1"/>
      <c r="AP922" s="1"/>
    </row>
    <row r="923" spans="39:42" x14ac:dyDescent="0.2">
      <c r="AM923" s="1"/>
      <c r="AN923" s="1"/>
      <c r="AO923" s="1"/>
      <c r="AP923" s="1"/>
    </row>
    <row r="924" spans="39:42" x14ac:dyDescent="0.2">
      <c r="AM924" s="1"/>
      <c r="AN924" s="1"/>
      <c r="AO924" s="1"/>
      <c r="AP924" s="1"/>
    </row>
    <row r="925" spans="39:42" x14ac:dyDescent="0.2">
      <c r="AM925" s="1"/>
      <c r="AN925" s="1"/>
      <c r="AO925" s="1"/>
      <c r="AP925" s="1"/>
    </row>
    <row r="926" spans="39:42" x14ac:dyDescent="0.2">
      <c r="AM926" s="1"/>
      <c r="AN926" s="1"/>
      <c r="AO926" s="1"/>
      <c r="AP926" s="1"/>
    </row>
    <row r="927" spans="39:42" x14ac:dyDescent="0.2">
      <c r="AM927" s="1"/>
      <c r="AN927" s="1"/>
      <c r="AO927" s="1"/>
      <c r="AP927" s="1"/>
    </row>
    <row r="928" spans="39:42" x14ac:dyDescent="0.2">
      <c r="AM928" s="1"/>
      <c r="AN928" s="1"/>
      <c r="AO928" s="1"/>
      <c r="AP928" s="1"/>
    </row>
    <row r="929" spans="39:42" x14ac:dyDescent="0.2">
      <c r="AM929" s="1"/>
      <c r="AN929" s="1"/>
      <c r="AO929" s="1"/>
      <c r="AP929" s="1"/>
    </row>
    <row r="930" spans="39:42" x14ac:dyDescent="0.2">
      <c r="AM930" s="1"/>
      <c r="AN930" s="1"/>
      <c r="AO930" s="1"/>
      <c r="AP930" s="1"/>
    </row>
    <row r="931" spans="39:42" x14ac:dyDescent="0.2">
      <c r="AM931" s="1"/>
      <c r="AN931" s="1"/>
      <c r="AO931" s="1"/>
      <c r="AP931" s="1"/>
    </row>
    <row r="932" spans="39:42" x14ac:dyDescent="0.2">
      <c r="AM932" s="1"/>
      <c r="AN932" s="1"/>
      <c r="AO932" s="1"/>
      <c r="AP932" s="1"/>
    </row>
    <row r="933" spans="39:42" x14ac:dyDescent="0.2">
      <c r="AM933" s="1"/>
      <c r="AN933" s="1"/>
      <c r="AO933" s="1"/>
      <c r="AP933" s="1"/>
    </row>
    <row r="934" spans="39:42" x14ac:dyDescent="0.2">
      <c r="AM934" s="1"/>
      <c r="AN934" s="1"/>
      <c r="AO934" s="1"/>
      <c r="AP934" s="1"/>
    </row>
    <row r="935" spans="39:42" x14ac:dyDescent="0.2">
      <c r="AM935" s="1"/>
      <c r="AN935" s="1"/>
      <c r="AO935" s="1"/>
      <c r="AP935" s="1"/>
    </row>
    <row r="936" spans="39:42" x14ac:dyDescent="0.2">
      <c r="AM936" s="1"/>
      <c r="AN936" s="1"/>
      <c r="AO936" s="1"/>
      <c r="AP936" s="1"/>
    </row>
    <row r="937" spans="39:42" x14ac:dyDescent="0.2">
      <c r="AM937" s="1"/>
      <c r="AN937" s="1"/>
      <c r="AO937" s="1"/>
      <c r="AP937" s="1"/>
    </row>
    <row r="938" spans="39:42" x14ac:dyDescent="0.2">
      <c r="AM938" s="1"/>
      <c r="AN938" s="1"/>
      <c r="AO938" s="1"/>
      <c r="AP938" s="1"/>
    </row>
    <row r="939" spans="39:42" x14ac:dyDescent="0.2">
      <c r="AM939" s="1"/>
      <c r="AN939" s="1"/>
      <c r="AO939" s="1"/>
      <c r="AP939" s="1"/>
    </row>
    <row r="940" spans="39:42" x14ac:dyDescent="0.2">
      <c r="AM940" s="1"/>
      <c r="AN940" s="1"/>
      <c r="AO940" s="1"/>
      <c r="AP940" s="1"/>
    </row>
    <row r="941" spans="39:42" x14ac:dyDescent="0.2">
      <c r="AM941" s="1"/>
      <c r="AN941" s="1"/>
      <c r="AO941" s="1"/>
      <c r="AP941" s="1"/>
    </row>
    <row r="942" spans="39:42" x14ac:dyDescent="0.2">
      <c r="AM942" s="1"/>
      <c r="AN942" s="1"/>
      <c r="AO942" s="1"/>
      <c r="AP942" s="1"/>
    </row>
    <row r="943" spans="39:42" x14ac:dyDescent="0.2">
      <c r="AM943" s="1"/>
      <c r="AN943" s="1"/>
      <c r="AO943" s="1"/>
      <c r="AP943" s="1"/>
    </row>
    <row r="944" spans="39:42" x14ac:dyDescent="0.2">
      <c r="AM944" s="1"/>
      <c r="AN944" s="1"/>
      <c r="AO944" s="1"/>
      <c r="AP944" s="1"/>
    </row>
    <row r="945" spans="39:42" x14ac:dyDescent="0.2">
      <c r="AM945" s="1"/>
      <c r="AN945" s="1"/>
      <c r="AO945" s="1"/>
      <c r="AP945" s="1"/>
    </row>
    <row r="946" spans="39:42" x14ac:dyDescent="0.2">
      <c r="AM946" s="1"/>
      <c r="AN946" s="1"/>
      <c r="AO946" s="1"/>
      <c r="AP946" s="1"/>
    </row>
    <row r="947" spans="39:42" x14ac:dyDescent="0.2">
      <c r="AM947" s="1"/>
      <c r="AN947" s="1"/>
      <c r="AO947" s="1"/>
      <c r="AP947" s="1"/>
    </row>
    <row r="948" spans="39:42" x14ac:dyDescent="0.2">
      <c r="AM948" s="1"/>
      <c r="AN948" s="1"/>
      <c r="AO948" s="1"/>
      <c r="AP948" s="1"/>
    </row>
    <row r="949" spans="39:42" x14ac:dyDescent="0.2">
      <c r="AM949" s="1"/>
      <c r="AN949" s="1"/>
      <c r="AO949" s="1"/>
      <c r="AP949" s="1"/>
    </row>
    <row r="950" spans="39:42" x14ac:dyDescent="0.2">
      <c r="AM950" s="1"/>
      <c r="AN950" s="1"/>
      <c r="AO950" s="1"/>
      <c r="AP950" s="1"/>
    </row>
    <row r="951" spans="39:42" x14ac:dyDescent="0.2">
      <c r="AM951" s="1"/>
      <c r="AN951" s="1"/>
      <c r="AO951" s="1"/>
      <c r="AP951" s="1"/>
    </row>
    <row r="952" spans="39:42" x14ac:dyDescent="0.2">
      <c r="AM952" s="1"/>
      <c r="AN952" s="1"/>
      <c r="AO952" s="1"/>
      <c r="AP952" s="1"/>
    </row>
    <row r="953" spans="39:42" x14ac:dyDescent="0.2">
      <c r="AM953" s="1"/>
      <c r="AN953" s="1"/>
      <c r="AO953" s="1"/>
      <c r="AP953" s="1"/>
    </row>
    <row r="954" spans="39:42" x14ac:dyDescent="0.2">
      <c r="AM954" s="1"/>
      <c r="AN954" s="1"/>
      <c r="AO954" s="1"/>
      <c r="AP954" s="1"/>
    </row>
    <row r="955" spans="39:42" x14ac:dyDescent="0.2">
      <c r="AM955" s="1"/>
      <c r="AN955" s="1"/>
      <c r="AO955" s="1"/>
      <c r="AP955" s="1"/>
    </row>
    <row r="956" spans="39:42" x14ac:dyDescent="0.2">
      <c r="AM956" s="1"/>
      <c r="AN956" s="1"/>
      <c r="AO956" s="1"/>
      <c r="AP956" s="1"/>
    </row>
    <row r="957" spans="39:42" x14ac:dyDescent="0.2">
      <c r="AM957" s="1"/>
      <c r="AN957" s="1"/>
      <c r="AO957" s="1"/>
      <c r="AP957" s="1"/>
    </row>
    <row r="958" spans="39:42" x14ac:dyDescent="0.2">
      <c r="AM958" s="1"/>
      <c r="AN958" s="1"/>
      <c r="AO958" s="1"/>
      <c r="AP958" s="1"/>
    </row>
    <row r="959" spans="39:42" x14ac:dyDescent="0.2">
      <c r="AM959" s="1"/>
      <c r="AN959" s="1"/>
      <c r="AO959" s="1"/>
      <c r="AP959" s="1"/>
    </row>
    <row r="960" spans="39:42" x14ac:dyDescent="0.2">
      <c r="AM960" s="1"/>
      <c r="AN960" s="1"/>
      <c r="AO960" s="1"/>
      <c r="AP960" s="1"/>
    </row>
    <row r="961" spans="39:42" x14ac:dyDescent="0.2">
      <c r="AM961" s="1"/>
      <c r="AN961" s="1"/>
      <c r="AO961" s="1"/>
      <c r="AP961" s="1"/>
    </row>
    <row r="962" spans="39:42" x14ac:dyDescent="0.2">
      <c r="AM962" s="1"/>
      <c r="AN962" s="1"/>
      <c r="AO962" s="1"/>
      <c r="AP962" s="1"/>
    </row>
    <row r="963" spans="39:42" x14ac:dyDescent="0.2">
      <c r="AM963" s="1"/>
      <c r="AN963" s="1"/>
      <c r="AO963" s="1"/>
      <c r="AP963" s="1"/>
    </row>
    <row r="964" spans="39:42" x14ac:dyDescent="0.2">
      <c r="AM964" s="1"/>
      <c r="AN964" s="1"/>
      <c r="AO964" s="1"/>
      <c r="AP964" s="1"/>
    </row>
    <row r="965" spans="39:42" x14ac:dyDescent="0.2">
      <c r="AM965" s="1"/>
      <c r="AN965" s="1"/>
      <c r="AO965" s="1"/>
      <c r="AP965" s="1"/>
    </row>
    <row r="966" spans="39:42" x14ac:dyDescent="0.2">
      <c r="AM966" s="1"/>
      <c r="AN966" s="1"/>
      <c r="AO966" s="1"/>
      <c r="AP966" s="1"/>
    </row>
    <row r="967" spans="39:42" x14ac:dyDescent="0.2">
      <c r="AM967" s="1"/>
      <c r="AN967" s="1"/>
      <c r="AO967" s="1"/>
      <c r="AP967" s="1"/>
    </row>
    <row r="968" spans="39:42" x14ac:dyDescent="0.2">
      <c r="AM968" s="1"/>
      <c r="AN968" s="1"/>
      <c r="AO968" s="1"/>
      <c r="AP968" s="1"/>
    </row>
    <row r="969" spans="39:42" x14ac:dyDescent="0.2">
      <c r="AM969" s="1"/>
      <c r="AN969" s="1"/>
      <c r="AO969" s="1"/>
      <c r="AP969" s="1"/>
    </row>
    <row r="970" spans="39:42" x14ac:dyDescent="0.2">
      <c r="AM970" s="1"/>
      <c r="AN970" s="1"/>
      <c r="AO970" s="1"/>
      <c r="AP970" s="1"/>
    </row>
    <row r="971" spans="39:42" x14ac:dyDescent="0.2">
      <c r="AM971" s="1"/>
      <c r="AN971" s="1"/>
      <c r="AO971" s="1"/>
      <c r="AP971" s="1"/>
    </row>
    <row r="972" spans="39:42" x14ac:dyDescent="0.2">
      <c r="AM972" s="1"/>
      <c r="AN972" s="1"/>
      <c r="AO972" s="1"/>
      <c r="AP972" s="1"/>
    </row>
    <row r="973" spans="39:42" x14ac:dyDescent="0.2">
      <c r="AM973" s="1"/>
      <c r="AN973" s="1"/>
      <c r="AO973" s="1"/>
      <c r="AP973" s="1"/>
    </row>
    <row r="974" spans="39:42" x14ac:dyDescent="0.2">
      <c r="AM974" s="1"/>
      <c r="AN974" s="1"/>
      <c r="AO974" s="1"/>
      <c r="AP974" s="1"/>
    </row>
    <row r="975" spans="39:42" x14ac:dyDescent="0.2">
      <c r="AM975" s="1"/>
      <c r="AN975" s="1"/>
      <c r="AO975" s="1"/>
      <c r="AP975" s="1"/>
    </row>
    <row r="976" spans="39:42" x14ac:dyDescent="0.2">
      <c r="AM976" s="1"/>
      <c r="AN976" s="1"/>
      <c r="AO976" s="1"/>
      <c r="AP976" s="1"/>
    </row>
    <row r="977" spans="39:42" x14ac:dyDescent="0.2">
      <c r="AM977" s="1"/>
      <c r="AN977" s="1"/>
      <c r="AO977" s="1"/>
      <c r="AP977" s="1"/>
    </row>
    <row r="978" spans="39:42" x14ac:dyDescent="0.2">
      <c r="AM978" s="1"/>
      <c r="AN978" s="1"/>
      <c r="AO978" s="1"/>
      <c r="AP978" s="1"/>
    </row>
    <row r="979" spans="39:42" x14ac:dyDescent="0.2">
      <c r="AM979" s="1"/>
      <c r="AN979" s="1"/>
      <c r="AO979" s="1"/>
      <c r="AP979" s="1"/>
    </row>
    <row r="980" spans="39:42" x14ac:dyDescent="0.2">
      <c r="AM980" s="1"/>
      <c r="AN980" s="1"/>
      <c r="AO980" s="1"/>
      <c r="AP980" s="1"/>
    </row>
    <row r="981" spans="39:42" x14ac:dyDescent="0.2">
      <c r="AM981" s="1"/>
      <c r="AN981" s="1"/>
      <c r="AO981" s="1"/>
      <c r="AP981" s="1"/>
    </row>
    <row r="982" spans="39:42" x14ac:dyDescent="0.2">
      <c r="AM982" s="1"/>
      <c r="AN982" s="1"/>
      <c r="AO982" s="1"/>
      <c r="AP982" s="1"/>
    </row>
    <row r="983" spans="39:42" x14ac:dyDescent="0.2">
      <c r="AM983" s="1"/>
      <c r="AN983" s="1"/>
      <c r="AO983" s="1"/>
      <c r="AP983" s="1"/>
    </row>
    <row r="984" spans="39:42" x14ac:dyDescent="0.2">
      <c r="AM984" s="1"/>
      <c r="AN984" s="1"/>
      <c r="AO984" s="1"/>
      <c r="AP984" s="1"/>
    </row>
    <row r="985" spans="39:42" x14ac:dyDescent="0.2">
      <c r="AM985" s="1"/>
      <c r="AN985" s="1"/>
      <c r="AO985" s="1"/>
      <c r="AP985" s="1"/>
    </row>
    <row r="986" spans="39:42" x14ac:dyDescent="0.2">
      <c r="AM986" s="1"/>
      <c r="AN986" s="1"/>
      <c r="AO986" s="1"/>
      <c r="AP986" s="1"/>
    </row>
    <row r="987" spans="39:42" x14ac:dyDescent="0.2">
      <c r="AM987" s="1"/>
      <c r="AN987" s="1"/>
      <c r="AO987" s="1"/>
      <c r="AP987" s="1"/>
    </row>
    <row r="988" spans="39:42" x14ac:dyDescent="0.2">
      <c r="AM988" s="1"/>
      <c r="AN988" s="1"/>
      <c r="AO988" s="1"/>
      <c r="AP988" s="1"/>
    </row>
    <row r="989" spans="39:42" x14ac:dyDescent="0.2">
      <c r="AM989" s="1"/>
      <c r="AN989" s="1"/>
      <c r="AO989" s="1"/>
      <c r="AP989" s="1"/>
    </row>
    <row r="990" spans="39:42" x14ac:dyDescent="0.2">
      <c r="AM990" s="1"/>
      <c r="AN990" s="1"/>
      <c r="AO990" s="1"/>
      <c r="AP990" s="1"/>
    </row>
    <row r="991" spans="39:42" x14ac:dyDescent="0.2">
      <c r="AM991" s="1"/>
      <c r="AN991" s="1"/>
      <c r="AO991" s="1"/>
      <c r="AP991" s="1"/>
    </row>
    <row r="992" spans="39:42" x14ac:dyDescent="0.2">
      <c r="AM992" s="1"/>
      <c r="AN992" s="1"/>
      <c r="AO992" s="1"/>
      <c r="AP992" s="1"/>
    </row>
    <row r="993" spans="39:42" x14ac:dyDescent="0.2">
      <c r="AM993" s="1"/>
      <c r="AN993" s="1"/>
      <c r="AO993" s="1"/>
      <c r="AP993" s="1"/>
    </row>
    <row r="994" spans="39:42" x14ac:dyDescent="0.2">
      <c r="AM994" s="1"/>
      <c r="AN994" s="1"/>
      <c r="AO994" s="1"/>
      <c r="AP994" s="1"/>
    </row>
    <row r="995" spans="39:42" x14ac:dyDescent="0.2">
      <c r="AM995" s="1"/>
      <c r="AN995" s="1"/>
      <c r="AO995" s="1"/>
      <c r="AP995" s="1"/>
    </row>
    <row r="996" spans="39:42" x14ac:dyDescent="0.2">
      <c r="AM996" s="1"/>
      <c r="AN996" s="1"/>
      <c r="AO996" s="1"/>
      <c r="AP996" s="1"/>
    </row>
    <row r="997" spans="39:42" x14ac:dyDescent="0.2">
      <c r="AM997" s="1"/>
      <c r="AN997" s="1"/>
      <c r="AO997" s="1"/>
      <c r="AP997" s="1"/>
    </row>
    <row r="998" spans="39:42" x14ac:dyDescent="0.2">
      <c r="AM998" s="1"/>
      <c r="AN998" s="1"/>
      <c r="AO998" s="1"/>
      <c r="AP998" s="1"/>
    </row>
    <row r="999" spans="39:42" x14ac:dyDescent="0.2">
      <c r="AM999" s="1"/>
      <c r="AN999" s="1"/>
      <c r="AO999" s="1"/>
      <c r="AP999" s="1"/>
    </row>
    <row r="1000" spans="39:42" x14ac:dyDescent="0.2">
      <c r="AM1000" s="1"/>
      <c r="AN1000" s="1"/>
      <c r="AO1000" s="1"/>
      <c r="AP1000" s="1"/>
    </row>
    <row r="1001" spans="39:42" x14ac:dyDescent="0.2">
      <c r="AM1001" s="1"/>
      <c r="AN1001" s="1"/>
      <c r="AO1001" s="1"/>
      <c r="AP1001" s="1"/>
    </row>
    <row r="1002" spans="39:42" x14ac:dyDescent="0.2">
      <c r="AM1002" s="1"/>
      <c r="AN1002" s="1"/>
      <c r="AO1002" s="1"/>
      <c r="AP1002" s="1"/>
    </row>
    <row r="1003" spans="39:42" x14ac:dyDescent="0.2">
      <c r="AM1003" s="1"/>
      <c r="AN1003" s="1"/>
      <c r="AO1003" s="1"/>
      <c r="AP1003" s="1"/>
    </row>
    <row r="1004" spans="39:42" x14ac:dyDescent="0.2">
      <c r="AM1004" s="1"/>
      <c r="AN1004" s="1"/>
      <c r="AO1004" s="1"/>
      <c r="AP1004" s="1"/>
    </row>
    <row r="1005" spans="39:42" x14ac:dyDescent="0.2">
      <c r="AM1005" s="1"/>
      <c r="AN1005" s="1"/>
      <c r="AO1005" s="1"/>
      <c r="AP1005" s="1"/>
    </row>
    <row r="1006" spans="39:42" x14ac:dyDescent="0.2">
      <c r="AM1006" s="1"/>
      <c r="AN1006" s="1"/>
      <c r="AO1006" s="1"/>
      <c r="AP1006" s="1"/>
    </row>
    <row r="1007" spans="39:42" x14ac:dyDescent="0.2">
      <c r="AM1007" s="1"/>
      <c r="AN1007" s="1"/>
      <c r="AO1007" s="1"/>
      <c r="AP1007" s="1"/>
    </row>
    <row r="1008" spans="39:42" x14ac:dyDescent="0.2">
      <c r="AM1008" s="1"/>
      <c r="AN1008" s="1"/>
      <c r="AO1008" s="1"/>
      <c r="AP1008" s="1"/>
    </row>
    <row r="1009" spans="39:42" x14ac:dyDescent="0.2">
      <c r="AM1009" s="1"/>
      <c r="AN1009" s="1"/>
      <c r="AO1009" s="1"/>
      <c r="AP1009" s="1"/>
    </row>
    <row r="1010" spans="39:42" x14ac:dyDescent="0.2">
      <c r="AM1010" s="1"/>
      <c r="AN1010" s="1"/>
      <c r="AO1010" s="1"/>
      <c r="AP1010" s="1"/>
    </row>
    <row r="1011" spans="39:42" x14ac:dyDescent="0.2">
      <c r="AM1011" s="1"/>
      <c r="AN1011" s="1"/>
      <c r="AO1011" s="1"/>
      <c r="AP1011" s="1"/>
    </row>
    <row r="1012" spans="39:42" x14ac:dyDescent="0.2">
      <c r="AM1012" s="1"/>
      <c r="AN1012" s="1"/>
      <c r="AO1012" s="1"/>
      <c r="AP1012" s="1"/>
    </row>
    <row r="1013" spans="39:42" x14ac:dyDescent="0.2">
      <c r="AM1013" s="1"/>
      <c r="AN1013" s="1"/>
      <c r="AO1013" s="1"/>
      <c r="AP1013" s="1"/>
    </row>
    <row r="1014" spans="39:42" x14ac:dyDescent="0.2">
      <c r="AM1014" s="1"/>
      <c r="AN1014" s="1"/>
      <c r="AO1014" s="1"/>
      <c r="AP1014" s="1"/>
    </row>
    <row r="1015" spans="39:42" x14ac:dyDescent="0.2">
      <c r="AM1015" s="1"/>
      <c r="AN1015" s="1"/>
      <c r="AO1015" s="1"/>
      <c r="AP1015" s="1"/>
    </row>
    <row r="1016" spans="39:42" x14ac:dyDescent="0.2">
      <c r="AM1016" s="1"/>
      <c r="AN1016" s="1"/>
      <c r="AO1016" s="1"/>
      <c r="AP1016" s="1"/>
    </row>
    <row r="1017" spans="39:42" x14ac:dyDescent="0.2">
      <c r="AM1017" s="1"/>
      <c r="AN1017" s="1"/>
      <c r="AO1017" s="1"/>
      <c r="AP1017" s="1"/>
    </row>
    <row r="1018" spans="39:42" x14ac:dyDescent="0.2">
      <c r="AM1018" s="1"/>
      <c r="AN1018" s="1"/>
      <c r="AO1018" s="1"/>
      <c r="AP1018" s="1"/>
    </row>
    <row r="1019" spans="39:42" x14ac:dyDescent="0.2">
      <c r="AM1019" s="1"/>
      <c r="AN1019" s="1"/>
      <c r="AO1019" s="1"/>
      <c r="AP1019" s="1"/>
    </row>
    <row r="1020" spans="39:42" x14ac:dyDescent="0.2">
      <c r="AM1020" s="1"/>
      <c r="AN1020" s="1"/>
      <c r="AO1020" s="1"/>
      <c r="AP1020" s="1"/>
    </row>
    <row r="1021" spans="39:42" x14ac:dyDescent="0.2">
      <c r="AM1021" s="1"/>
      <c r="AN1021" s="1"/>
      <c r="AO1021" s="1"/>
      <c r="AP1021" s="1"/>
    </row>
    <row r="1022" spans="39:42" x14ac:dyDescent="0.2">
      <c r="AM1022" s="1"/>
      <c r="AN1022" s="1"/>
      <c r="AO1022" s="1"/>
      <c r="AP1022" s="1"/>
    </row>
    <row r="1023" spans="39:42" x14ac:dyDescent="0.2">
      <c r="AM1023" s="1"/>
      <c r="AN1023" s="1"/>
      <c r="AO1023" s="1"/>
      <c r="AP1023" s="1"/>
    </row>
    <row r="1024" spans="39:42" x14ac:dyDescent="0.2">
      <c r="AM1024" s="1"/>
      <c r="AN1024" s="1"/>
      <c r="AO1024" s="1"/>
      <c r="AP1024" s="1"/>
    </row>
    <row r="1025" spans="39:42" x14ac:dyDescent="0.2">
      <c r="AM1025" s="1"/>
      <c r="AN1025" s="1"/>
      <c r="AO1025" s="1"/>
      <c r="AP1025" s="1"/>
    </row>
    <row r="1026" spans="39:42" x14ac:dyDescent="0.2">
      <c r="AM1026" s="1"/>
      <c r="AN1026" s="1"/>
      <c r="AO1026" s="1"/>
      <c r="AP1026" s="1"/>
    </row>
    <row r="1027" spans="39:42" x14ac:dyDescent="0.2">
      <c r="AM1027" s="1"/>
      <c r="AN1027" s="1"/>
      <c r="AO1027" s="1"/>
      <c r="AP1027" s="1"/>
    </row>
    <row r="1028" spans="39:42" x14ac:dyDescent="0.2">
      <c r="AM1028" s="1"/>
      <c r="AN1028" s="1"/>
      <c r="AO1028" s="1"/>
      <c r="AP1028" s="1"/>
    </row>
    <row r="1029" spans="39:42" x14ac:dyDescent="0.2">
      <c r="AM1029" s="1"/>
      <c r="AN1029" s="1"/>
      <c r="AO1029" s="1"/>
      <c r="AP1029" s="1"/>
    </row>
    <row r="1030" spans="39:42" x14ac:dyDescent="0.2">
      <c r="AM1030" s="1"/>
      <c r="AN1030" s="1"/>
      <c r="AO1030" s="1"/>
      <c r="AP1030" s="1"/>
    </row>
    <row r="1031" spans="39:42" x14ac:dyDescent="0.2">
      <c r="AM1031" s="1"/>
      <c r="AN1031" s="1"/>
      <c r="AO1031" s="1"/>
      <c r="AP1031" s="1"/>
    </row>
    <row r="1032" spans="39:42" x14ac:dyDescent="0.2">
      <c r="AM1032" s="1"/>
      <c r="AN1032" s="1"/>
      <c r="AO1032" s="1"/>
      <c r="AP1032" s="1"/>
    </row>
    <row r="1033" spans="39:42" x14ac:dyDescent="0.2">
      <c r="AM1033" s="1"/>
      <c r="AN1033" s="1"/>
      <c r="AO1033" s="1"/>
      <c r="AP1033" s="1"/>
    </row>
    <row r="1034" spans="39:42" x14ac:dyDescent="0.2">
      <c r="AM1034" s="1"/>
      <c r="AN1034" s="1"/>
      <c r="AO1034" s="1"/>
      <c r="AP1034" s="1"/>
    </row>
    <row r="1035" spans="39:42" x14ac:dyDescent="0.2">
      <c r="AM1035" s="1"/>
      <c r="AN1035" s="1"/>
      <c r="AO1035" s="1"/>
      <c r="AP1035" s="1"/>
    </row>
    <row r="1036" spans="39:42" x14ac:dyDescent="0.2">
      <c r="AM1036" s="1"/>
      <c r="AN1036" s="1"/>
      <c r="AO1036" s="1"/>
      <c r="AP1036" s="1"/>
    </row>
    <row r="1037" spans="39:42" x14ac:dyDescent="0.2">
      <c r="AM1037" s="1"/>
      <c r="AN1037" s="1"/>
      <c r="AO1037" s="1"/>
      <c r="AP1037" s="1"/>
    </row>
    <row r="1038" spans="39:42" x14ac:dyDescent="0.2">
      <c r="AM1038" s="1"/>
      <c r="AN1038" s="1"/>
      <c r="AO1038" s="1"/>
      <c r="AP1038" s="1"/>
    </row>
    <row r="1039" spans="39:42" x14ac:dyDescent="0.2">
      <c r="AM1039" s="1"/>
      <c r="AN1039" s="1"/>
      <c r="AO1039" s="1"/>
      <c r="AP1039" s="1"/>
    </row>
    <row r="1040" spans="39:42" x14ac:dyDescent="0.2">
      <c r="AM1040" s="1"/>
      <c r="AN1040" s="1"/>
      <c r="AO1040" s="1"/>
      <c r="AP1040" s="1"/>
    </row>
    <row r="1041" spans="39:42" x14ac:dyDescent="0.2">
      <c r="AM1041" s="1"/>
      <c r="AN1041" s="1"/>
      <c r="AO1041" s="1"/>
      <c r="AP1041" s="1"/>
    </row>
    <row r="1042" spans="39:42" x14ac:dyDescent="0.2">
      <c r="AM1042" s="1"/>
      <c r="AN1042" s="1"/>
      <c r="AO1042" s="1"/>
      <c r="AP1042" s="1"/>
    </row>
    <row r="1043" spans="39:42" x14ac:dyDescent="0.2">
      <c r="AM1043" s="1"/>
      <c r="AN1043" s="1"/>
      <c r="AO1043" s="1"/>
      <c r="AP1043" s="1"/>
    </row>
    <row r="1044" spans="39:42" x14ac:dyDescent="0.2">
      <c r="AM1044" s="1"/>
      <c r="AN1044" s="1"/>
      <c r="AO1044" s="1"/>
      <c r="AP1044" s="1"/>
    </row>
    <row r="1045" spans="39:42" x14ac:dyDescent="0.2">
      <c r="AM1045" s="1"/>
      <c r="AN1045" s="1"/>
      <c r="AO1045" s="1"/>
      <c r="AP1045" s="1"/>
    </row>
    <row r="1046" spans="39:42" x14ac:dyDescent="0.2">
      <c r="AM1046" s="1"/>
      <c r="AN1046" s="1"/>
      <c r="AO1046" s="1"/>
      <c r="AP1046" s="1"/>
    </row>
    <row r="1047" spans="39:42" x14ac:dyDescent="0.2">
      <c r="AM1047" s="1"/>
      <c r="AN1047" s="1"/>
      <c r="AO1047" s="1"/>
      <c r="AP1047" s="1"/>
    </row>
    <row r="1048" spans="39:42" x14ac:dyDescent="0.2">
      <c r="AM1048" s="1"/>
      <c r="AN1048" s="1"/>
      <c r="AO1048" s="1"/>
      <c r="AP1048" s="1"/>
    </row>
    <row r="1049" spans="39:42" x14ac:dyDescent="0.2">
      <c r="AM1049" s="1"/>
      <c r="AN1049" s="1"/>
      <c r="AO1049" s="1"/>
      <c r="AP1049" s="1"/>
    </row>
    <row r="1050" spans="39:42" x14ac:dyDescent="0.2">
      <c r="AM1050" s="1"/>
      <c r="AN1050" s="1"/>
      <c r="AO1050" s="1"/>
      <c r="AP1050" s="1"/>
    </row>
    <row r="1051" spans="39:42" x14ac:dyDescent="0.2">
      <c r="AM1051" s="1"/>
      <c r="AN1051" s="1"/>
      <c r="AO1051" s="1"/>
      <c r="AP1051" s="1"/>
    </row>
    <row r="1052" spans="39:42" x14ac:dyDescent="0.2">
      <c r="AM1052" s="1"/>
      <c r="AN1052" s="1"/>
      <c r="AO1052" s="1"/>
      <c r="AP1052" s="1"/>
    </row>
    <row r="1053" spans="39:42" x14ac:dyDescent="0.2">
      <c r="AM1053" s="1"/>
      <c r="AN1053" s="1"/>
      <c r="AO1053" s="1"/>
      <c r="AP1053" s="1"/>
    </row>
    <row r="1054" spans="39:42" x14ac:dyDescent="0.2">
      <c r="AM1054" s="1"/>
      <c r="AN1054" s="1"/>
      <c r="AO1054" s="1"/>
      <c r="AP1054" s="1"/>
    </row>
    <row r="1055" spans="39:42" x14ac:dyDescent="0.2">
      <c r="AM1055" s="1"/>
      <c r="AN1055" s="1"/>
      <c r="AO1055" s="1"/>
      <c r="AP1055" s="1"/>
    </row>
    <row r="1056" spans="39:42" x14ac:dyDescent="0.2">
      <c r="AM1056" s="1"/>
      <c r="AN1056" s="1"/>
      <c r="AO1056" s="1"/>
      <c r="AP1056" s="1"/>
    </row>
    <row r="1057" spans="39:42" x14ac:dyDescent="0.2">
      <c r="AM1057" s="1"/>
      <c r="AN1057" s="1"/>
      <c r="AO1057" s="1"/>
      <c r="AP1057" s="1"/>
    </row>
    <row r="1058" spans="39:42" x14ac:dyDescent="0.2">
      <c r="AM1058" s="1"/>
      <c r="AN1058" s="1"/>
      <c r="AO1058" s="1"/>
      <c r="AP1058" s="1"/>
    </row>
    <row r="1059" spans="39:42" x14ac:dyDescent="0.2">
      <c r="AM1059" s="1"/>
      <c r="AN1059" s="1"/>
      <c r="AO1059" s="1"/>
      <c r="AP1059" s="1"/>
    </row>
    <row r="1060" spans="39:42" x14ac:dyDescent="0.2">
      <c r="AM1060" s="1"/>
      <c r="AN1060" s="1"/>
      <c r="AO1060" s="1"/>
      <c r="AP1060" s="1"/>
    </row>
    <row r="1061" spans="39:42" x14ac:dyDescent="0.2">
      <c r="AM1061" s="1"/>
      <c r="AN1061" s="1"/>
      <c r="AO1061" s="1"/>
      <c r="AP1061" s="1"/>
    </row>
    <row r="1062" spans="39:42" x14ac:dyDescent="0.2">
      <c r="AM1062" s="1"/>
      <c r="AN1062" s="1"/>
      <c r="AO1062" s="1"/>
      <c r="AP1062" s="1"/>
    </row>
    <row r="1063" spans="39:42" x14ac:dyDescent="0.2">
      <c r="AM1063" s="1"/>
      <c r="AN1063" s="1"/>
      <c r="AO1063" s="1"/>
      <c r="AP1063" s="1"/>
    </row>
    <row r="1064" spans="39:42" x14ac:dyDescent="0.2">
      <c r="AM1064" s="1"/>
      <c r="AN1064" s="1"/>
      <c r="AO1064" s="1"/>
      <c r="AP1064" s="1"/>
    </row>
    <row r="1065" spans="39:42" x14ac:dyDescent="0.2">
      <c r="AM1065" s="1"/>
      <c r="AN1065" s="1"/>
      <c r="AO1065" s="1"/>
      <c r="AP1065" s="1"/>
    </row>
    <row r="1066" spans="39:42" x14ac:dyDescent="0.2">
      <c r="AM1066" s="1"/>
      <c r="AN1066" s="1"/>
      <c r="AO1066" s="1"/>
      <c r="AP1066" s="1"/>
    </row>
    <row r="1067" spans="39:42" x14ac:dyDescent="0.2">
      <c r="AM1067" s="1"/>
      <c r="AN1067" s="1"/>
      <c r="AO1067" s="1"/>
      <c r="AP1067" s="1"/>
    </row>
    <row r="1068" spans="39:42" x14ac:dyDescent="0.2">
      <c r="AM1068" s="1"/>
      <c r="AN1068" s="1"/>
      <c r="AO1068" s="1"/>
      <c r="AP1068" s="1"/>
    </row>
    <row r="1069" spans="39:42" x14ac:dyDescent="0.2">
      <c r="AM1069" s="1"/>
      <c r="AN1069" s="1"/>
      <c r="AO1069" s="1"/>
      <c r="AP1069" s="1"/>
    </row>
    <row r="1070" spans="39:42" x14ac:dyDescent="0.2">
      <c r="AM1070" s="1"/>
      <c r="AN1070" s="1"/>
      <c r="AO1070" s="1"/>
      <c r="AP1070" s="1"/>
    </row>
    <row r="1071" spans="39:42" x14ac:dyDescent="0.2">
      <c r="AM1071" s="1"/>
      <c r="AN1071" s="1"/>
      <c r="AO1071" s="1"/>
      <c r="AP1071" s="1"/>
    </row>
    <row r="1072" spans="39:42" x14ac:dyDescent="0.2">
      <c r="AM1072" s="1"/>
      <c r="AN1072" s="1"/>
      <c r="AO1072" s="1"/>
      <c r="AP1072" s="1"/>
    </row>
    <row r="1073" spans="39:42" x14ac:dyDescent="0.2">
      <c r="AM1073" s="1"/>
      <c r="AN1073" s="1"/>
      <c r="AO1073" s="1"/>
      <c r="AP1073" s="1"/>
    </row>
    <row r="1074" spans="39:42" x14ac:dyDescent="0.2">
      <c r="AM1074" s="1"/>
      <c r="AN1074" s="1"/>
      <c r="AO1074" s="1"/>
      <c r="AP1074" s="1"/>
    </row>
    <row r="1075" spans="39:42" x14ac:dyDescent="0.2">
      <c r="AM1075" s="1"/>
      <c r="AN1075" s="1"/>
      <c r="AO1075" s="1"/>
      <c r="AP1075" s="1"/>
    </row>
    <row r="1076" spans="39:42" x14ac:dyDescent="0.2">
      <c r="AM1076" s="1"/>
      <c r="AN1076" s="1"/>
      <c r="AO1076" s="1"/>
      <c r="AP1076" s="1"/>
    </row>
    <row r="1077" spans="39:42" x14ac:dyDescent="0.2">
      <c r="AM1077" s="1"/>
      <c r="AN1077" s="1"/>
      <c r="AO1077" s="1"/>
      <c r="AP1077" s="1"/>
    </row>
    <row r="1078" spans="39:42" x14ac:dyDescent="0.2">
      <c r="AM1078" s="1"/>
      <c r="AN1078" s="1"/>
      <c r="AO1078" s="1"/>
      <c r="AP1078" s="1"/>
    </row>
    <row r="1079" spans="39:42" x14ac:dyDescent="0.2">
      <c r="AM1079" s="1"/>
      <c r="AN1079" s="1"/>
      <c r="AO1079" s="1"/>
      <c r="AP1079" s="1"/>
    </row>
    <row r="1080" spans="39:42" x14ac:dyDescent="0.2">
      <c r="AM1080" s="1"/>
      <c r="AN1080" s="1"/>
      <c r="AO1080" s="1"/>
      <c r="AP1080" s="1"/>
    </row>
    <row r="1081" spans="39:42" x14ac:dyDescent="0.2">
      <c r="AM1081" s="1"/>
      <c r="AN1081" s="1"/>
      <c r="AO1081" s="1"/>
      <c r="AP1081" s="1"/>
    </row>
    <row r="1082" spans="39:42" x14ac:dyDescent="0.2">
      <c r="AM1082" s="1"/>
      <c r="AN1082" s="1"/>
      <c r="AO1082" s="1"/>
      <c r="AP1082" s="1"/>
    </row>
    <row r="1083" spans="39:42" x14ac:dyDescent="0.2">
      <c r="AM1083" s="1"/>
      <c r="AN1083" s="1"/>
      <c r="AO1083" s="1"/>
      <c r="AP1083" s="1"/>
    </row>
    <row r="1084" spans="39:42" x14ac:dyDescent="0.2">
      <c r="AM1084" s="1"/>
      <c r="AN1084" s="1"/>
      <c r="AO1084" s="1"/>
      <c r="AP1084" s="1"/>
    </row>
    <row r="1085" spans="39:42" x14ac:dyDescent="0.2">
      <c r="AM1085" s="1"/>
      <c r="AN1085" s="1"/>
      <c r="AO1085" s="1"/>
      <c r="AP1085" s="1"/>
    </row>
    <row r="1086" spans="39:42" x14ac:dyDescent="0.2">
      <c r="AM1086" s="1"/>
      <c r="AN1086" s="1"/>
      <c r="AO1086" s="1"/>
      <c r="AP1086" s="1"/>
    </row>
    <row r="1087" spans="39:42" x14ac:dyDescent="0.2">
      <c r="AM1087" s="1"/>
      <c r="AN1087" s="1"/>
      <c r="AO1087" s="1"/>
      <c r="AP1087" s="1"/>
    </row>
    <row r="1088" spans="39:42" x14ac:dyDescent="0.2">
      <c r="AM1088" s="1"/>
      <c r="AN1088" s="1"/>
      <c r="AO1088" s="1"/>
      <c r="AP1088" s="1"/>
    </row>
    <row r="1089" spans="39:42" x14ac:dyDescent="0.2">
      <c r="AM1089" s="1"/>
      <c r="AN1089" s="1"/>
      <c r="AO1089" s="1"/>
      <c r="AP1089" s="1"/>
    </row>
    <row r="1090" spans="39:42" x14ac:dyDescent="0.2">
      <c r="AM1090" s="1"/>
      <c r="AN1090" s="1"/>
      <c r="AO1090" s="1"/>
      <c r="AP1090" s="1"/>
    </row>
    <row r="1091" spans="39:42" x14ac:dyDescent="0.2">
      <c r="AM1091" s="1"/>
      <c r="AN1091" s="1"/>
      <c r="AO1091" s="1"/>
      <c r="AP1091" s="1"/>
    </row>
    <row r="1092" spans="39:42" x14ac:dyDescent="0.2">
      <c r="AM1092" s="1"/>
      <c r="AN1092" s="1"/>
      <c r="AO1092" s="1"/>
      <c r="AP1092" s="1"/>
    </row>
    <row r="1093" spans="39:42" x14ac:dyDescent="0.2">
      <c r="AM1093" s="1"/>
      <c r="AN1093" s="1"/>
      <c r="AO1093" s="1"/>
      <c r="AP1093" s="1"/>
    </row>
    <row r="1094" spans="39:42" x14ac:dyDescent="0.2">
      <c r="AM1094" s="1"/>
      <c r="AN1094" s="1"/>
      <c r="AO1094" s="1"/>
      <c r="AP1094" s="1"/>
    </row>
    <row r="1095" spans="39:42" x14ac:dyDescent="0.2">
      <c r="AM1095" s="1"/>
      <c r="AN1095" s="1"/>
      <c r="AO1095" s="1"/>
      <c r="AP1095" s="1"/>
    </row>
    <row r="1096" spans="39:42" x14ac:dyDescent="0.2">
      <c r="AM1096" s="1"/>
      <c r="AN1096" s="1"/>
      <c r="AO1096" s="1"/>
      <c r="AP1096" s="1"/>
    </row>
    <row r="1097" spans="39:42" x14ac:dyDescent="0.2">
      <c r="AM1097" s="1"/>
      <c r="AN1097" s="1"/>
      <c r="AO1097" s="1"/>
      <c r="AP1097" s="1"/>
    </row>
    <row r="1098" spans="39:42" x14ac:dyDescent="0.2">
      <c r="AM1098" s="1"/>
      <c r="AN1098" s="1"/>
      <c r="AO1098" s="1"/>
      <c r="AP1098" s="1"/>
    </row>
    <row r="1099" spans="39:42" x14ac:dyDescent="0.2">
      <c r="AM1099" s="1"/>
      <c r="AN1099" s="1"/>
      <c r="AO1099" s="1"/>
      <c r="AP1099" s="1"/>
    </row>
    <row r="1100" spans="39:42" x14ac:dyDescent="0.2">
      <c r="AM1100" s="1"/>
      <c r="AN1100" s="1"/>
      <c r="AO1100" s="1"/>
      <c r="AP1100" s="1"/>
    </row>
    <row r="1101" spans="39:42" x14ac:dyDescent="0.2">
      <c r="AM1101" s="1"/>
      <c r="AN1101" s="1"/>
      <c r="AO1101" s="1"/>
      <c r="AP1101" s="1"/>
    </row>
    <row r="1102" spans="39:42" x14ac:dyDescent="0.2">
      <c r="AM1102" s="1"/>
      <c r="AN1102" s="1"/>
      <c r="AO1102" s="1"/>
      <c r="AP1102" s="1"/>
    </row>
    <row r="1103" spans="39:42" x14ac:dyDescent="0.2">
      <c r="AM1103" s="1"/>
      <c r="AN1103" s="1"/>
      <c r="AO1103" s="1"/>
      <c r="AP1103" s="1"/>
    </row>
    <row r="1104" spans="39:42" x14ac:dyDescent="0.2">
      <c r="AM1104" s="1"/>
      <c r="AN1104" s="1"/>
      <c r="AO1104" s="1"/>
      <c r="AP1104" s="1"/>
    </row>
    <row r="1105" spans="39:42" x14ac:dyDescent="0.2">
      <c r="AM1105" s="1"/>
      <c r="AN1105" s="1"/>
      <c r="AO1105" s="1"/>
      <c r="AP1105" s="1"/>
    </row>
    <row r="1106" spans="39:42" x14ac:dyDescent="0.2">
      <c r="AM1106" s="1"/>
      <c r="AN1106" s="1"/>
      <c r="AO1106" s="1"/>
      <c r="AP1106" s="1"/>
    </row>
    <row r="1107" spans="39:42" x14ac:dyDescent="0.2">
      <c r="AM1107" s="1"/>
      <c r="AN1107" s="1"/>
      <c r="AO1107" s="1"/>
      <c r="AP1107" s="1"/>
    </row>
    <row r="1108" spans="39:42" x14ac:dyDescent="0.2">
      <c r="AM1108" s="1"/>
      <c r="AN1108" s="1"/>
      <c r="AO1108" s="1"/>
      <c r="AP1108" s="1"/>
    </row>
    <row r="1109" spans="39:42" x14ac:dyDescent="0.2">
      <c r="AM1109" s="1"/>
      <c r="AN1109" s="1"/>
      <c r="AO1109" s="1"/>
      <c r="AP1109" s="1"/>
    </row>
    <row r="1110" spans="39:42" x14ac:dyDescent="0.2">
      <c r="AM1110" s="1"/>
      <c r="AN1110" s="1"/>
      <c r="AO1110" s="1"/>
      <c r="AP1110" s="1"/>
    </row>
    <row r="1111" spans="39:42" x14ac:dyDescent="0.2">
      <c r="AM1111" s="1"/>
      <c r="AN1111" s="1"/>
      <c r="AO1111" s="1"/>
      <c r="AP1111" s="1"/>
    </row>
    <row r="1112" spans="39:42" x14ac:dyDescent="0.2">
      <c r="AM1112" s="1"/>
      <c r="AN1112" s="1"/>
      <c r="AO1112" s="1"/>
      <c r="AP1112" s="1"/>
    </row>
    <row r="1113" spans="39:42" x14ac:dyDescent="0.2">
      <c r="AM1113" s="1"/>
      <c r="AN1113" s="1"/>
      <c r="AO1113" s="1"/>
      <c r="AP1113" s="1"/>
    </row>
    <row r="1114" spans="39:42" x14ac:dyDescent="0.2">
      <c r="AM1114" s="1"/>
      <c r="AN1114" s="1"/>
      <c r="AO1114" s="1"/>
      <c r="AP1114" s="1"/>
    </row>
    <row r="1115" spans="39:42" x14ac:dyDescent="0.2">
      <c r="AM1115" s="1"/>
      <c r="AN1115" s="1"/>
      <c r="AO1115" s="1"/>
      <c r="AP1115" s="1"/>
    </row>
    <row r="1116" spans="39:42" x14ac:dyDescent="0.2">
      <c r="AM1116" s="1"/>
      <c r="AN1116" s="1"/>
      <c r="AO1116" s="1"/>
      <c r="AP1116" s="1"/>
    </row>
    <row r="1117" spans="39:42" x14ac:dyDescent="0.2">
      <c r="AM1117" s="1"/>
      <c r="AN1117" s="1"/>
      <c r="AO1117" s="1"/>
      <c r="AP1117" s="1"/>
    </row>
    <row r="1118" spans="39:42" x14ac:dyDescent="0.2">
      <c r="AM1118" s="1"/>
      <c r="AN1118" s="1"/>
      <c r="AO1118" s="1"/>
      <c r="AP1118" s="1"/>
    </row>
    <row r="1119" spans="39:42" x14ac:dyDescent="0.2">
      <c r="AM1119" s="1"/>
      <c r="AN1119" s="1"/>
      <c r="AO1119" s="1"/>
      <c r="AP1119" s="1"/>
    </row>
    <row r="1120" spans="39:42" x14ac:dyDescent="0.2">
      <c r="AM1120" s="1"/>
      <c r="AN1120" s="1"/>
      <c r="AO1120" s="1"/>
      <c r="AP1120" s="1"/>
    </row>
    <row r="1121" spans="39:42" x14ac:dyDescent="0.2">
      <c r="AM1121" s="1"/>
      <c r="AN1121" s="1"/>
      <c r="AO1121" s="1"/>
      <c r="AP1121" s="1"/>
    </row>
    <row r="1122" spans="39:42" x14ac:dyDescent="0.2">
      <c r="AM1122" s="1"/>
      <c r="AN1122" s="1"/>
      <c r="AO1122" s="1"/>
      <c r="AP1122" s="1"/>
    </row>
    <row r="1123" spans="39:42" x14ac:dyDescent="0.2">
      <c r="AM1123" s="1"/>
      <c r="AN1123" s="1"/>
      <c r="AO1123" s="1"/>
      <c r="AP1123" s="1"/>
    </row>
    <row r="1124" spans="39:42" x14ac:dyDescent="0.2">
      <c r="AM1124" s="1"/>
      <c r="AN1124" s="1"/>
      <c r="AO1124" s="1"/>
      <c r="AP1124" s="1"/>
    </row>
    <row r="1125" spans="39:42" x14ac:dyDescent="0.2">
      <c r="AM1125" s="1"/>
      <c r="AN1125" s="1"/>
      <c r="AO1125" s="1"/>
      <c r="AP1125" s="1"/>
    </row>
    <row r="1126" spans="39:42" x14ac:dyDescent="0.2">
      <c r="AM1126" s="1"/>
      <c r="AN1126" s="1"/>
      <c r="AO1126" s="1"/>
      <c r="AP1126" s="1"/>
    </row>
    <row r="1127" spans="39:42" x14ac:dyDescent="0.2">
      <c r="AM1127" s="1"/>
      <c r="AN1127" s="1"/>
      <c r="AO1127" s="1"/>
      <c r="AP1127" s="1"/>
    </row>
    <row r="1128" spans="39:42" x14ac:dyDescent="0.2">
      <c r="AM1128" s="1"/>
      <c r="AN1128" s="1"/>
      <c r="AO1128" s="1"/>
      <c r="AP1128" s="1"/>
    </row>
    <row r="1129" spans="39:42" x14ac:dyDescent="0.2">
      <c r="AM1129" s="1"/>
      <c r="AN1129" s="1"/>
      <c r="AO1129" s="1"/>
      <c r="AP1129" s="1"/>
    </row>
    <row r="1130" spans="39:42" x14ac:dyDescent="0.2">
      <c r="AM1130" s="1"/>
      <c r="AN1130" s="1"/>
      <c r="AO1130" s="1"/>
      <c r="AP1130" s="1"/>
    </row>
    <row r="1131" spans="39:42" x14ac:dyDescent="0.2">
      <c r="AM1131" s="1"/>
      <c r="AN1131" s="1"/>
      <c r="AO1131" s="1"/>
      <c r="AP1131" s="1"/>
    </row>
    <row r="1132" spans="39:42" x14ac:dyDescent="0.2">
      <c r="AM1132" s="1"/>
      <c r="AN1132" s="1"/>
      <c r="AO1132" s="1"/>
      <c r="AP1132" s="1"/>
    </row>
    <row r="1133" spans="39:42" x14ac:dyDescent="0.2">
      <c r="AM1133" s="1"/>
      <c r="AN1133" s="1"/>
      <c r="AO1133" s="1"/>
      <c r="AP1133" s="1"/>
    </row>
    <row r="1134" spans="39:42" x14ac:dyDescent="0.2">
      <c r="AM1134" s="1"/>
      <c r="AN1134" s="1"/>
      <c r="AO1134" s="1"/>
      <c r="AP1134" s="1"/>
    </row>
    <row r="1135" spans="39:42" x14ac:dyDescent="0.2">
      <c r="AM1135" s="1"/>
      <c r="AN1135" s="1"/>
      <c r="AO1135" s="1"/>
      <c r="AP1135" s="1"/>
    </row>
    <row r="1136" spans="39:42" x14ac:dyDescent="0.2">
      <c r="AM1136" s="1"/>
      <c r="AN1136" s="1"/>
      <c r="AO1136" s="1"/>
      <c r="AP1136" s="1"/>
    </row>
    <row r="1137" spans="39:42" x14ac:dyDescent="0.2">
      <c r="AM1137" s="1"/>
      <c r="AN1137" s="1"/>
      <c r="AO1137" s="1"/>
      <c r="AP1137" s="1"/>
    </row>
    <row r="1138" spans="39:42" x14ac:dyDescent="0.2">
      <c r="AM1138" s="1"/>
      <c r="AN1138" s="1"/>
      <c r="AO1138" s="1"/>
      <c r="AP1138" s="1"/>
    </row>
    <row r="1139" spans="39:42" x14ac:dyDescent="0.2">
      <c r="AM1139" s="1"/>
      <c r="AN1139" s="1"/>
      <c r="AO1139" s="1"/>
      <c r="AP1139" s="1"/>
    </row>
    <row r="1140" spans="39:42" x14ac:dyDescent="0.2">
      <c r="AM1140" s="1"/>
      <c r="AN1140" s="1"/>
      <c r="AO1140" s="1"/>
      <c r="AP1140" s="1"/>
    </row>
    <row r="1141" spans="39:42" x14ac:dyDescent="0.2">
      <c r="AM1141" s="1"/>
      <c r="AN1141" s="1"/>
      <c r="AO1141" s="1"/>
      <c r="AP1141" s="1"/>
    </row>
    <row r="1142" spans="39:42" x14ac:dyDescent="0.2">
      <c r="AM1142" s="1"/>
      <c r="AN1142" s="1"/>
      <c r="AO1142" s="1"/>
      <c r="AP1142" s="1"/>
    </row>
    <row r="1143" spans="39:42" x14ac:dyDescent="0.2">
      <c r="AM1143" s="1"/>
      <c r="AN1143" s="1"/>
      <c r="AO1143" s="1"/>
      <c r="AP1143" s="1"/>
    </row>
    <row r="1144" spans="39:42" x14ac:dyDescent="0.2">
      <c r="AM1144" s="1"/>
      <c r="AN1144" s="1"/>
      <c r="AO1144" s="1"/>
      <c r="AP1144" s="1"/>
    </row>
    <row r="1145" spans="39:42" x14ac:dyDescent="0.2">
      <c r="AM1145" s="1"/>
      <c r="AN1145" s="1"/>
      <c r="AO1145" s="1"/>
      <c r="AP1145" s="1"/>
    </row>
    <row r="1146" spans="39:42" x14ac:dyDescent="0.2">
      <c r="AM1146" s="1"/>
      <c r="AN1146" s="1"/>
      <c r="AO1146" s="1"/>
      <c r="AP1146" s="1"/>
    </row>
    <row r="1147" spans="39:42" x14ac:dyDescent="0.2">
      <c r="AM1147" s="1"/>
      <c r="AN1147" s="1"/>
      <c r="AO1147" s="1"/>
      <c r="AP1147" s="1"/>
    </row>
    <row r="1148" spans="39:42" x14ac:dyDescent="0.2">
      <c r="AM1148" s="1"/>
      <c r="AN1148" s="1"/>
      <c r="AO1148" s="1"/>
      <c r="AP1148" s="1"/>
    </row>
    <row r="1149" spans="39:42" x14ac:dyDescent="0.2">
      <c r="AM1149" s="1"/>
      <c r="AN1149" s="1"/>
      <c r="AO1149" s="1"/>
      <c r="AP1149" s="1"/>
    </row>
    <row r="1150" spans="39:42" x14ac:dyDescent="0.2">
      <c r="AM1150" s="1"/>
      <c r="AN1150" s="1"/>
      <c r="AO1150" s="1"/>
      <c r="AP1150" s="1"/>
    </row>
    <row r="1151" spans="39:42" x14ac:dyDescent="0.2">
      <c r="AM1151" s="1"/>
      <c r="AN1151" s="1"/>
      <c r="AO1151" s="1"/>
      <c r="AP1151" s="1"/>
    </row>
    <row r="1152" spans="39:42" x14ac:dyDescent="0.2">
      <c r="AM1152" s="1"/>
      <c r="AN1152" s="1"/>
      <c r="AO1152" s="1"/>
      <c r="AP1152" s="1"/>
    </row>
    <row r="1153" spans="39:42" x14ac:dyDescent="0.2">
      <c r="AM1153" s="1"/>
      <c r="AN1153" s="1"/>
      <c r="AO1153" s="1"/>
      <c r="AP1153" s="1"/>
    </row>
    <row r="1154" spans="39:42" x14ac:dyDescent="0.2">
      <c r="AM1154" s="1"/>
      <c r="AN1154" s="1"/>
      <c r="AO1154" s="1"/>
      <c r="AP1154" s="1"/>
    </row>
    <row r="1155" spans="39:42" x14ac:dyDescent="0.2">
      <c r="AM1155" s="1"/>
      <c r="AN1155" s="1"/>
      <c r="AO1155" s="1"/>
      <c r="AP1155" s="1"/>
    </row>
    <row r="1156" spans="39:42" x14ac:dyDescent="0.2">
      <c r="AM1156" s="1"/>
      <c r="AN1156" s="1"/>
      <c r="AO1156" s="1"/>
      <c r="AP1156" s="1"/>
    </row>
    <row r="1157" spans="39:42" x14ac:dyDescent="0.2">
      <c r="AM1157" s="1"/>
      <c r="AN1157" s="1"/>
      <c r="AO1157" s="1"/>
      <c r="AP1157" s="1"/>
    </row>
    <row r="1158" spans="39:42" x14ac:dyDescent="0.2">
      <c r="AM1158" s="1"/>
      <c r="AN1158" s="1"/>
      <c r="AO1158" s="1"/>
      <c r="AP1158" s="1"/>
    </row>
    <row r="1159" spans="39:42" x14ac:dyDescent="0.2">
      <c r="AM1159" s="1"/>
      <c r="AN1159" s="1"/>
      <c r="AO1159" s="1"/>
      <c r="AP1159" s="1"/>
    </row>
    <row r="1160" spans="39:42" x14ac:dyDescent="0.2">
      <c r="AM1160" s="1"/>
      <c r="AN1160" s="1"/>
      <c r="AO1160" s="1"/>
      <c r="AP1160" s="1"/>
    </row>
    <row r="1161" spans="39:42" x14ac:dyDescent="0.2">
      <c r="AM1161" s="1"/>
      <c r="AN1161" s="1"/>
      <c r="AO1161" s="1"/>
      <c r="AP1161" s="1"/>
    </row>
    <row r="1162" spans="39:42" x14ac:dyDescent="0.2">
      <c r="AM1162" s="1"/>
      <c r="AN1162" s="1"/>
      <c r="AO1162" s="1"/>
      <c r="AP1162" s="1"/>
    </row>
    <row r="1163" spans="39:42" x14ac:dyDescent="0.2">
      <c r="AM1163" s="1"/>
      <c r="AN1163" s="1"/>
      <c r="AO1163" s="1"/>
      <c r="AP1163" s="1"/>
    </row>
    <row r="1164" spans="39:42" x14ac:dyDescent="0.2">
      <c r="AM1164" s="1"/>
      <c r="AN1164" s="1"/>
      <c r="AO1164" s="1"/>
      <c r="AP1164" s="1"/>
    </row>
    <row r="1165" spans="39:42" x14ac:dyDescent="0.2">
      <c r="AM1165" s="1"/>
      <c r="AN1165" s="1"/>
      <c r="AO1165" s="1"/>
      <c r="AP1165" s="1"/>
    </row>
    <row r="1166" spans="39:42" x14ac:dyDescent="0.2">
      <c r="AM1166" s="1"/>
      <c r="AN1166" s="1"/>
      <c r="AO1166" s="1"/>
      <c r="AP1166" s="1"/>
    </row>
    <row r="1167" spans="39:42" x14ac:dyDescent="0.2">
      <c r="AM1167" s="1"/>
      <c r="AN1167" s="1"/>
      <c r="AO1167" s="1"/>
      <c r="AP1167" s="1"/>
    </row>
    <row r="1168" spans="39:42" x14ac:dyDescent="0.2">
      <c r="AM1168" s="1"/>
      <c r="AN1168" s="1"/>
      <c r="AO1168" s="1"/>
      <c r="AP1168" s="1"/>
    </row>
    <row r="1169" spans="39:42" x14ac:dyDescent="0.2">
      <c r="AM1169" s="1"/>
      <c r="AN1169" s="1"/>
      <c r="AO1169" s="1"/>
      <c r="AP1169" s="1"/>
    </row>
    <row r="1170" spans="39:42" x14ac:dyDescent="0.2">
      <c r="AM1170" s="1"/>
      <c r="AN1170" s="1"/>
      <c r="AO1170" s="1"/>
      <c r="AP1170" s="1"/>
    </row>
    <row r="1171" spans="39:42" x14ac:dyDescent="0.2">
      <c r="AM1171" s="1"/>
      <c r="AN1171" s="1"/>
      <c r="AO1171" s="1"/>
      <c r="AP1171" s="1"/>
    </row>
    <row r="1172" spans="39:42" x14ac:dyDescent="0.2">
      <c r="AM1172" s="1"/>
      <c r="AN1172" s="1"/>
      <c r="AO1172" s="1"/>
      <c r="AP1172" s="1"/>
    </row>
    <row r="1173" spans="39:42" x14ac:dyDescent="0.2">
      <c r="AM1173" s="1"/>
      <c r="AN1173" s="1"/>
      <c r="AO1173" s="1"/>
      <c r="AP1173" s="1"/>
    </row>
    <row r="1174" spans="39:42" x14ac:dyDescent="0.2">
      <c r="AM1174" s="1"/>
      <c r="AN1174" s="1"/>
      <c r="AO1174" s="1"/>
      <c r="AP1174" s="1"/>
    </row>
    <row r="1175" spans="39:42" x14ac:dyDescent="0.2">
      <c r="AM1175" s="1"/>
      <c r="AN1175" s="1"/>
      <c r="AO1175" s="1"/>
      <c r="AP1175" s="1"/>
    </row>
    <row r="1176" spans="39:42" x14ac:dyDescent="0.2">
      <c r="AM1176" s="1"/>
      <c r="AN1176" s="1"/>
      <c r="AO1176" s="1"/>
      <c r="AP1176" s="1"/>
    </row>
    <row r="1177" spans="39:42" x14ac:dyDescent="0.2">
      <c r="AM1177" s="1"/>
      <c r="AN1177" s="1"/>
      <c r="AO1177" s="1"/>
      <c r="AP1177" s="1"/>
    </row>
    <row r="1178" spans="39:42" x14ac:dyDescent="0.2">
      <c r="AM1178" s="1"/>
      <c r="AN1178" s="1"/>
      <c r="AO1178" s="1"/>
      <c r="AP1178" s="1"/>
    </row>
    <row r="1179" spans="39:42" x14ac:dyDescent="0.2">
      <c r="AM1179" s="1"/>
      <c r="AN1179" s="1"/>
      <c r="AO1179" s="1"/>
      <c r="AP1179" s="1"/>
    </row>
    <row r="1180" spans="39:42" x14ac:dyDescent="0.2">
      <c r="AM1180" s="1"/>
      <c r="AN1180" s="1"/>
      <c r="AO1180" s="1"/>
      <c r="AP1180" s="1"/>
    </row>
    <row r="1181" spans="39:42" x14ac:dyDescent="0.2">
      <c r="AM1181" s="1"/>
      <c r="AN1181" s="1"/>
      <c r="AO1181" s="1"/>
      <c r="AP1181" s="1"/>
    </row>
    <row r="1182" spans="39:42" x14ac:dyDescent="0.2">
      <c r="AM1182" s="1"/>
      <c r="AN1182" s="1"/>
      <c r="AO1182" s="1"/>
      <c r="AP1182" s="1"/>
    </row>
    <row r="1183" spans="39:42" x14ac:dyDescent="0.2">
      <c r="AM1183" s="1"/>
      <c r="AN1183" s="1"/>
      <c r="AO1183" s="1"/>
      <c r="AP1183" s="1"/>
    </row>
    <row r="1184" spans="39:42" x14ac:dyDescent="0.2">
      <c r="AM1184" s="1"/>
      <c r="AN1184" s="1"/>
      <c r="AO1184" s="1"/>
      <c r="AP1184" s="1"/>
    </row>
    <row r="1185" spans="39:42" x14ac:dyDescent="0.2">
      <c r="AM1185" s="1"/>
      <c r="AN1185" s="1"/>
      <c r="AO1185" s="1"/>
      <c r="AP1185" s="1"/>
    </row>
    <row r="1186" spans="39:42" x14ac:dyDescent="0.2">
      <c r="AM1186" s="1"/>
      <c r="AN1186" s="1"/>
      <c r="AO1186" s="1"/>
      <c r="AP1186" s="1"/>
    </row>
    <row r="1187" spans="39:42" x14ac:dyDescent="0.2">
      <c r="AM1187" s="1"/>
      <c r="AN1187" s="1"/>
      <c r="AO1187" s="1"/>
      <c r="AP1187" s="1"/>
    </row>
    <row r="1188" spans="39:42" x14ac:dyDescent="0.2">
      <c r="AM1188" s="1"/>
      <c r="AN1188" s="1"/>
      <c r="AO1188" s="1"/>
      <c r="AP1188" s="1"/>
    </row>
    <row r="1189" spans="39:42" x14ac:dyDescent="0.2">
      <c r="AM1189" s="1"/>
      <c r="AN1189" s="1"/>
      <c r="AO1189" s="1"/>
      <c r="AP1189" s="1"/>
    </row>
    <row r="1190" spans="39:42" x14ac:dyDescent="0.2">
      <c r="AM1190" s="1"/>
      <c r="AN1190" s="1"/>
      <c r="AO1190" s="1"/>
      <c r="AP1190" s="1"/>
    </row>
    <row r="1191" spans="39:42" x14ac:dyDescent="0.2">
      <c r="AM1191" s="1"/>
      <c r="AN1191" s="1"/>
      <c r="AO1191" s="1"/>
      <c r="AP1191" s="1"/>
    </row>
    <row r="1192" spans="39:42" x14ac:dyDescent="0.2">
      <c r="AM1192" s="1"/>
      <c r="AN1192" s="1"/>
      <c r="AO1192" s="1"/>
      <c r="AP1192" s="1"/>
    </row>
    <row r="1193" spans="39:42" x14ac:dyDescent="0.2">
      <c r="AM1193" s="1"/>
      <c r="AN1193" s="1"/>
      <c r="AO1193" s="1"/>
      <c r="AP1193" s="1"/>
    </row>
    <row r="1194" spans="39:42" x14ac:dyDescent="0.2">
      <c r="AM1194" s="1"/>
      <c r="AN1194" s="1"/>
      <c r="AO1194" s="1"/>
      <c r="AP1194" s="1"/>
    </row>
    <row r="1195" spans="39:42" x14ac:dyDescent="0.2">
      <c r="AM1195" s="1"/>
      <c r="AN1195" s="1"/>
      <c r="AO1195" s="1"/>
      <c r="AP1195" s="1"/>
    </row>
    <row r="1196" spans="39:42" x14ac:dyDescent="0.2">
      <c r="AM1196" s="1"/>
      <c r="AN1196" s="1"/>
      <c r="AO1196" s="1"/>
      <c r="AP1196" s="1"/>
    </row>
    <row r="1197" spans="39:42" x14ac:dyDescent="0.2">
      <c r="AM1197" s="1"/>
      <c r="AN1197" s="1"/>
      <c r="AO1197" s="1"/>
      <c r="AP1197" s="1"/>
    </row>
    <row r="1198" spans="39:42" x14ac:dyDescent="0.2">
      <c r="AM1198" s="1"/>
      <c r="AN1198" s="1"/>
      <c r="AO1198" s="1"/>
      <c r="AP1198" s="1"/>
    </row>
    <row r="1199" spans="39:42" x14ac:dyDescent="0.2">
      <c r="AM1199" s="1"/>
      <c r="AN1199" s="1"/>
      <c r="AO1199" s="1"/>
      <c r="AP1199" s="1"/>
    </row>
    <row r="1200" spans="39:42" x14ac:dyDescent="0.2">
      <c r="AM1200" s="1"/>
      <c r="AN1200" s="1"/>
      <c r="AO1200" s="1"/>
      <c r="AP1200" s="1"/>
    </row>
    <row r="1201" spans="39:42" x14ac:dyDescent="0.2">
      <c r="AM1201" s="1"/>
      <c r="AN1201" s="1"/>
      <c r="AO1201" s="1"/>
      <c r="AP1201" s="1"/>
    </row>
    <row r="1202" spans="39:42" x14ac:dyDescent="0.2">
      <c r="AM1202" s="1"/>
      <c r="AN1202" s="1"/>
      <c r="AO1202" s="1"/>
      <c r="AP1202" s="1"/>
    </row>
    <row r="1203" spans="39:42" x14ac:dyDescent="0.2">
      <c r="AM1203" s="1"/>
      <c r="AN1203" s="1"/>
      <c r="AO1203" s="1"/>
      <c r="AP1203" s="1"/>
    </row>
    <row r="1204" spans="39:42" x14ac:dyDescent="0.2">
      <c r="AM1204" s="1"/>
      <c r="AN1204" s="1"/>
      <c r="AO1204" s="1"/>
      <c r="AP1204" s="1"/>
    </row>
    <row r="1205" spans="39:42" x14ac:dyDescent="0.2">
      <c r="AM1205" s="1"/>
      <c r="AN1205" s="1"/>
      <c r="AO1205" s="1"/>
      <c r="AP1205" s="1"/>
    </row>
    <row r="1206" spans="39:42" x14ac:dyDescent="0.2">
      <c r="AM1206" s="1"/>
      <c r="AN1206" s="1"/>
      <c r="AO1206" s="1"/>
      <c r="AP1206" s="1"/>
    </row>
    <row r="1207" spans="39:42" x14ac:dyDescent="0.2">
      <c r="AM1207" s="1"/>
      <c r="AN1207" s="1"/>
      <c r="AO1207" s="1"/>
      <c r="AP1207" s="1"/>
    </row>
    <row r="1208" spans="39:42" x14ac:dyDescent="0.2">
      <c r="AM1208" s="1"/>
      <c r="AN1208" s="1"/>
      <c r="AO1208" s="1"/>
      <c r="AP1208" s="1"/>
    </row>
    <row r="1209" spans="39:42" x14ac:dyDescent="0.2">
      <c r="AM1209" s="1"/>
      <c r="AN1209" s="1"/>
      <c r="AO1209" s="1"/>
      <c r="AP1209" s="1"/>
    </row>
    <row r="1210" spans="39:42" x14ac:dyDescent="0.2">
      <c r="AM1210" s="1"/>
      <c r="AN1210" s="1"/>
      <c r="AO1210" s="1"/>
      <c r="AP1210" s="1"/>
    </row>
    <row r="1211" spans="39:42" x14ac:dyDescent="0.2">
      <c r="AM1211" s="1"/>
      <c r="AN1211" s="1"/>
      <c r="AO1211" s="1"/>
      <c r="AP1211" s="1"/>
    </row>
    <row r="1212" spans="39:42" x14ac:dyDescent="0.2">
      <c r="AM1212" s="1"/>
      <c r="AN1212" s="1"/>
      <c r="AO1212" s="1"/>
      <c r="AP1212" s="1"/>
    </row>
    <row r="1213" spans="39:42" x14ac:dyDescent="0.2">
      <c r="AM1213" s="1"/>
      <c r="AN1213" s="1"/>
      <c r="AO1213" s="1"/>
      <c r="AP1213" s="1"/>
    </row>
    <row r="1214" spans="39:42" x14ac:dyDescent="0.2">
      <c r="AM1214" s="1"/>
      <c r="AN1214" s="1"/>
      <c r="AO1214" s="1"/>
      <c r="AP1214" s="1"/>
    </row>
    <row r="1215" spans="39:42" x14ac:dyDescent="0.2">
      <c r="AM1215" s="1"/>
      <c r="AN1215" s="1"/>
      <c r="AO1215" s="1"/>
      <c r="AP1215" s="1"/>
    </row>
    <row r="1216" spans="39:42" x14ac:dyDescent="0.2">
      <c r="AM1216" s="1"/>
      <c r="AN1216" s="1"/>
      <c r="AO1216" s="1"/>
      <c r="AP1216" s="1"/>
    </row>
    <row r="1217" spans="39:42" x14ac:dyDescent="0.2">
      <c r="AM1217" s="1"/>
      <c r="AN1217" s="1"/>
      <c r="AO1217" s="1"/>
      <c r="AP1217" s="1"/>
    </row>
    <row r="1218" spans="39:42" x14ac:dyDescent="0.2">
      <c r="AM1218" s="1"/>
      <c r="AN1218" s="1"/>
      <c r="AO1218" s="1"/>
      <c r="AP1218" s="1"/>
    </row>
    <row r="1219" spans="39:42" x14ac:dyDescent="0.2">
      <c r="AM1219" s="1"/>
      <c r="AN1219" s="1"/>
      <c r="AO1219" s="1"/>
      <c r="AP1219" s="1"/>
    </row>
    <row r="1220" spans="39:42" x14ac:dyDescent="0.2">
      <c r="AM1220" s="1"/>
      <c r="AN1220" s="1"/>
      <c r="AO1220" s="1"/>
      <c r="AP1220" s="1"/>
    </row>
    <row r="1221" spans="39:42" x14ac:dyDescent="0.2">
      <c r="AM1221" s="1"/>
      <c r="AN1221" s="1"/>
      <c r="AO1221" s="1"/>
      <c r="AP1221" s="1"/>
    </row>
    <row r="1222" spans="39:42" x14ac:dyDescent="0.2">
      <c r="AM1222" s="1"/>
      <c r="AN1222" s="1"/>
      <c r="AO1222" s="1"/>
      <c r="AP1222" s="1"/>
    </row>
    <row r="1223" spans="39:42" x14ac:dyDescent="0.2">
      <c r="AM1223" s="1"/>
      <c r="AN1223" s="1"/>
      <c r="AO1223" s="1"/>
      <c r="AP1223" s="1"/>
    </row>
    <row r="1224" spans="39:42" x14ac:dyDescent="0.2">
      <c r="AM1224" s="1"/>
      <c r="AN1224" s="1"/>
      <c r="AO1224" s="1"/>
      <c r="AP1224" s="1"/>
    </row>
    <row r="1225" spans="39:42" x14ac:dyDescent="0.2">
      <c r="AM1225" s="1"/>
      <c r="AN1225" s="1"/>
      <c r="AO1225" s="1"/>
      <c r="AP1225" s="1"/>
    </row>
    <row r="1226" spans="39:42" x14ac:dyDescent="0.2">
      <c r="AM1226" s="1"/>
      <c r="AN1226" s="1"/>
      <c r="AO1226" s="1"/>
      <c r="AP1226" s="1"/>
    </row>
    <row r="1227" spans="39:42" x14ac:dyDescent="0.2">
      <c r="AM1227" s="1"/>
      <c r="AN1227" s="1"/>
      <c r="AO1227" s="1"/>
      <c r="AP1227" s="1"/>
    </row>
    <row r="1228" spans="39:42" x14ac:dyDescent="0.2">
      <c r="AM1228" s="1"/>
      <c r="AN1228" s="1"/>
      <c r="AO1228" s="1"/>
      <c r="AP1228" s="1"/>
    </row>
    <row r="1229" spans="39:42" x14ac:dyDescent="0.2">
      <c r="AM1229" s="1"/>
      <c r="AN1229" s="1"/>
      <c r="AO1229" s="1"/>
      <c r="AP1229" s="1"/>
    </row>
    <row r="1230" spans="39:42" x14ac:dyDescent="0.2">
      <c r="AM1230" s="1"/>
      <c r="AN1230" s="1"/>
      <c r="AO1230" s="1"/>
      <c r="AP1230" s="1"/>
    </row>
    <row r="1231" spans="39:42" x14ac:dyDescent="0.2">
      <c r="AM1231" s="1"/>
      <c r="AN1231" s="1"/>
      <c r="AO1231" s="1"/>
      <c r="AP1231" s="1"/>
    </row>
    <row r="1232" spans="39:42" x14ac:dyDescent="0.2">
      <c r="AM1232" s="1"/>
      <c r="AN1232" s="1"/>
      <c r="AO1232" s="1"/>
      <c r="AP1232" s="1"/>
    </row>
    <row r="1233" spans="39:42" x14ac:dyDescent="0.2">
      <c r="AM1233" s="1"/>
      <c r="AN1233" s="1"/>
      <c r="AO1233" s="1"/>
      <c r="AP1233" s="1"/>
    </row>
    <row r="1234" spans="39:42" x14ac:dyDescent="0.2">
      <c r="AM1234" s="1"/>
      <c r="AN1234" s="1"/>
      <c r="AO1234" s="1"/>
      <c r="AP1234" s="1"/>
    </row>
    <row r="1235" spans="39:42" x14ac:dyDescent="0.2">
      <c r="AM1235" s="1"/>
      <c r="AN1235" s="1"/>
      <c r="AO1235" s="1"/>
      <c r="AP1235" s="1"/>
    </row>
    <row r="1236" spans="39:42" x14ac:dyDescent="0.2">
      <c r="AM1236" s="1"/>
      <c r="AN1236" s="1"/>
      <c r="AO1236" s="1"/>
      <c r="AP1236" s="1"/>
    </row>
    <row r="1237" spans="39:42" x14ac:dyDescent="0.2">
      <c r="AM1237" s="1"/>
      <c r="AN1237" s="1"/>
      <c r="AO1237" s="1"/>
      <c r="AP1237" s="1"/>
    </row>
    <row r="1238" spans="39:42" x14ac:dyDescent="0.2">
      <c r="AM1238" s="1"/>
      <c r="AN1238" s="1"/>
      <c r="AO1238" s="1"/>
      <c r="AP1238" s="1"/>
    </row>
    <row r="1239" spans="39:42" x14ac:dyDescent="0.2">
      <c r="AM1239" s="1"/>
      <c r="AN1239" s="1"/>
      <c r="AO1239" s="1"/>
      <c r="AP1239" s="1"/>
    </row>
    <row r="1240" spans="39:42" x14ac:dyDescent="0.2">
      <c r="AM1240" s="1"/>
      <c r="AN1240" s="1"/>
      <c r="AO1240" s="1"/>
      <c r="AP1240" s="1"/>
    </row>
    <row r="1241" spans="39:42" x14ac:dyDescent="0.2">
      <c r="AM1241" s="1"/>
      <c r="AN1241" s="1"/>
      <c r="AO1241" s="1"/>
      <c r="AP1241" s="1"/>
    </row>
    <row r="1242" spans="39:42" x14ac:dyDescent="0.2">
      <c r="AM1242" s="1"/>
      <c r="AN1242" s="1"/>
      <c r="AO1242" s="1"/>
      <c r="AP1242" s="1"/>
    </row>
    <row r="1243" spans="39:42" x14ac:dyDescent="0.2">
      <c r="AM1243" s="1"/>
      <c r="AN1243" s="1"/>
      <c r="AO1243" s="1"/>
      <c r="AP1243" s="1"/>
    </row>
    <row r="1244" spans="39:42" x14ac:dyDescent="0.2">
      <c r="AM1244" s="1"/>
      <c r="AN1244" s="1"/>
      <c r="AO1244" s="1"/>
      <c r="AP1244" s="1"/>
    </row>
    <row r="1245" spans="39:42" x14ac:dyDescent="0.2">
      <c r="AM1245" s="1"/>
      <c r="AN1245" s="1"/>
      <c r="AO1245" s="1"/>
      <c r="AP1245" s="1"/>
    </row>
    <row r="1246" spans="39:42" x14ac:dyDescent="0.2">
      <c r="AM1246" s="1"/>
      <c r="AN1246" s="1"/>
      <c r="AO1246" s="1"/>
      <c r="AP1246" s="1"/>
    </row>
    <row r="1247" spans="39:42" x14ac:dyDescent="0.2">
      <c r="AM1247" s="1"/>
      <c r="AN1247" s="1"/>
      <c r="AO1247" s="1"/>
      <c r="AP1247" s="1"/>
    </row>
    <row r="1248" spans="39:42" x14ac:dyDescent="0.2">
      <c r="AM1248" s="1"/>
      <c r="AN1248" s="1"/>
      <c r="AO1248" s="1"/>
      <c r="AP1248" s="1"/>
    </row>
    <row r="1249" spans="39:42" x14ac:dyDescent="0.2">
      <c r="AM1249" s="1"/>
      <c r="AN1249" s="1"/>
      <c r="AO1249" s="1"/>
      <c r="AP1249" s="1"/>
    </row>
    <row r="1250" spans="39:42" x14ac:dyDescent="0.2">
      <c r="AM1250" s="1"/>
      <c r="AN1250" s="1"/>
      <c r="AO1250" s="1"/>
      <c r="AP1250" s="1"/>
    </row>
    <row r="1251" spans="39:42" x14ac:dyDescent="0.2">
      <c r="AM1251" s="1"/>
      <c r="AN1251" s="1"/>
      <c r="AO1251" s="1"/>
      <c r="AP1251" s="1"/>
    </row>
    <row r="1252" spans="39:42" x14ac:dyDescent="0.2">
      <c r="AM1252" s="1"/>
      <c r="AN1252" s="1"/>
      <c r="AO1252" s="1"/>
      <c r="AP1252" s="1"/>
    </row>
    <row r="1253" spans="39:42" x14ac:dyDescent="0.2">
      <c r="AM1253" s="1"/>
      <c r="AN1253" s="1"/>
      <c r="AO1253" s="1"/>
      <c r="AP1253" s="1"/>
    </row>
    <row r="1254" spans="39:42" x14ac:dyDescent="0.2">
      <c r="AM1254" s="1"/>
      <c r="AN1254" s="1"/>
      <c r="AO1254" s="1"/>
      <c r="AP1254" s="1"/>
    </row>
    <row r="1255" spans="39:42" x14ac:dyDescent="0.2">
      <c r="AM1255" s="1"/>
      <c r="AN1255" s="1"/>
      <c r="AO1255" s="1"/>
      <c r="AP1255" s="1"/>
    </row>
    <row r="1256" spans="39:42" x14ac:dyDescent="0.2">
      <c r="AM1256" s="1"/>
      <c r="AN1256" s="1"/>
      <c r="AO1256" s="1"/>
      <c r="AP1256" s="1"/>
    </row>
    <row r="1257" spans="39:42" x14ac:dyDescent="0.2">
      <c r="AM1257" s="1"/>
      <c r="AN1257" s="1"/>
      <c r="AO1257" s="1"/>
      <c r="AP1257" s="1"/>
    </row>
    <row r="1258" spans="39:42" x14ac:dyDescent="0.2">
      <c r="AM1258" s="1"/>
      <c r="AN1258" s="1"/>
      <c r="AO1258" s="1"/>
      <c r="AP1258" s="1"/>
    </row>
    <row r="1259" spans="39:42" x14ac:dyDescent="0.2">
      <c r="AM1259" s="1"/>
      <c r="AN1259" s="1"/>
      <c r="AO1259" s="1"/>
      <c r="AP1259" s="1"/>
    </row>
    <row r="1260" spans="39:42" x14ac:dyDescent="0.2">
      <c r="AM1260" s="1"/>
      <c r="AN1260" s="1"/>
      <c r="AO1260" s="1"/>
      <c r="AP1260" s="1"/>
    </row>
    <row r="1261" spans="39:42" x14ac:dyDescent="0.2">
      <c r="AM1261" s="1"/>
      <c r="AN1261" s="1"/>
      <c r="AO1261" s="1"/>
      <c r="AP1261" s="1"/>
    </row>
    <row r="1262" spans="39:42" x14ac:dyDescent="0.2">
      <c r="AM1262" s="1"/>
      <c r="AN1262" s="1"/>
      <c r="AO1262" s="1"/>
      <c r="AP1262" s="1"/>
    </row>
    <row r="1263" spans="39:42" x14ac:dyDescent="0.2">
      <c r="AM1263" s="1"/>
      <c r="AN1263" s="1"/>
      <c r="AO1263" s="1"/>
      <c r="AP1263" s="1"/>
    </row>
    <row r="1264" spans="39:42" x14ac:dyDescent="0.2">
      <c r="AM1264" s="1"/>
      <c r="AN1264" s="1"/>
      <c r="AO1264" s="1"/>
      <c r="AP1264" s="1"/>
    </row>
    <row r="1265" spans="39:42" x14ac:dyDescent="0.2">
      <c r="AM1265" s="1"/>
      <c r="AN1265" s="1"/>
      <c r="AO1265" s="1"/>
      <c r="AP1265" s="1"/>
    </row>
    <row r="1266" spans="39:42" x14ac:dyDescent="0.2">
      <c r="AM1266" s="1"/>
      <c r="AN1266" s="1"/>
      <c r="AO1266" s="1"/>
      <c r="AP1266" s="1"/>
    </row>
    <row r="1267" spans="39:42" x14ac:dyDescent="0.2">
      <c r="AM1267" s="1"/>
      <c r="AN1267" s="1"/>
      <c r="AO1267" s="1"/>
      <c r="AP1267" s="1"/>
    </row>
    <row r="1268" spans="39:42" x14ac:dyDescent="0.2">
      <c r="AM1268" s="1"/>
      <c r="AN1268" s="1"/>
      <c r="AO1268" s="1"/>
      <c r="AP1268" s="1"/>
    </row>
    <row r="1269" spans="39:42" x14ac:dyDescent="0.2">
      <c r="AM1269" s="1"/>
      <c r="AN1269" s="1"/>
      <c r="AO1269" s="1"/>
      <c r="AP1269" s="1"/>
    </row>
    <row r="1270" spans="39:42" x14ac:dyDescent="0.2">
      <c r="AM1270" s="1"/>
      <c r="AN1270" s="1"/>
      <c r="AO1270" s="1"/>
      <c r="AP1270" s="1"/>
    </row>
    <row r="1271" spans="39:42" x14ac:dyDescent="0.2">
      <c r="AM1271" s="1"/>
      <c r="AN1271" s="1"/>
      <c r="AO1271" s="1"/>
      <c r="AP1271" s="1"/>
    </row>
    <row r="1272" spans="39:42" x14ac:dyDescent="0.2">
      <c r="AM1272" s="1"/>
      <c r="AN1272" s="1"/>
      <c r="AO1272" s="1"/>
      <c r="AP1272" s="1"/>
    </row>
    <row r="1273" spans="39:42" x14ac:dyDescent="0.2">
      <c r="AM1273" s="1"/>
      <c r="AN1273" s="1"/>
      <c r="AO1273" s="1"/>
      <c r="AP1273" s="1"/>
    </row>
    <row r="1274" spans="39:42" x14ac:dyDescent="0.2">
      <c r="AM1274" s="1"/>
      <c r="AN1274" s="1"/>
      <c r="AO1274" s="1"/>
      <c r="AP1274" s="1"/>
    </row>
    <row r="1275" spans="39:42" x14ac:dyDescent="0.2">
      <c r="AM1275" s="1"/>
      <c r="AN1275" s="1"/>
      <c r="AO1275" s="1"/>
      <c r="AP1275" s="1"/>
    </row>
    <row r="1276" spans="39:42" x14ac:dyDescent="0.2">
      <c r="AM1276" s="1"/>
      <c r="AN1276" s="1"/>
      <c r="AO1276" s="1"/>
      <c r="AP1276" s="1"/>
    </row>
    <row r="1277" spans="39:42" x14ac:dyDescent="0.2">
      <c r="AM1277" s="1"/>
      <c r="AN1277" s="1"/>
      <c r="AO1277" s="1"/>
      <c r="AP1277" s="1"/>
    </row>
    <row r="1278" spans="39:42" x14ac:dyDescent="0.2">
      <c r="AM1278" s="1"/>
      <c r="AN1278" s="1"/>
      <c r="AO1278" s="1"/>
      <c r="AP1278" s="1"/>
    </row>
    <row r="1279" spans="39:42" x14ac:dyDescent="0.2">
      <c r="AM1279" s="1"/>
      <c r="AN1279" s="1"/>
      <c r="AO1279" s="1"/>
      <c r="AP1279" s="1"/>
    </row>
    <row r="1280" spans="39:42" x14ac:dyDescent="0.2">
      <c r="AM1280" s="1"/>
      <c r="AN1280" s="1"/>
      <c r="AO1280" s="1"/>
      <c r="AP1280" s="1"/>
    </row>
    <row r="1281" spans="39:42" x14ac:dyDescent="0.2">
      <c r="AM1281" s="1"/>
      <c r="AN1281" s="1"/>
      <c r="AO1281" s="1"/>
      <c r="AP1281" s="1"/>
    </row>
    <row r="1282" spans="39:42" x14ac:dyDescent="0.2">
      <c r="AM1282" s="1"/>
      <c r="AN1282" s="1"/>
      <c r="AO1282" s="1"/>
      <c r="AP1282" s="1"/>
    </row>
    <row r="1283" spans="39:42" x14ac:dyDescent="0.2">
      <c r="AM1283" s="1"/>
      <c r="AN1283" s="1"/>
      <c r="AO1283" s="1"/>
      <c r="AP1283" s="1"/>
    </row>
    <row r="1284" spans="39:42" x14ac:dyDescent="0.2">
      <c r="AM1284" s="1"/>
      <c r="AN1284" s="1"/>
      <c r="AO1284" s="1"/>
      <c r="AP1284" s="1"/>
    </row>
    <row r="1285" spans="39:42" x14ac:dyDescent="0.2">
      <c r="AM1285" s="1"/>
      <c r="AN1285" s="1"/>
      <c r="AO1285" s="1"/>
      <c r="AP1285" s="1"/>
    </row>
    <row r="1286" spans="39:42" x14ac:dyDescent="0.2">
      <c r="AM1286" s="1"/>
      <c r="AN1286" s="1"/>
      <c r="AO1286" s="1"/>
      <c r="AP1286" s="1"/>
    </row>
    <row r="1287" spans="39:42" x14ac:dyDescent="0.2">
      <c r="AM1287" s="1"/>
      <c r="AN1287" s="1"/>
      <c r="AO1287" s="1"/>
      <c r="AP1287" s="1"/>
    </row>
    <row r="1288" spans="39:42" x14ac:dyDescent="0.2">
      <c r="AM1288" s="1"/>
      <c r="AN1288" s="1"/>
      <c r="AO1288" s="1"/>
      <c r="AP1288" s="1"/>
    </row>
    <row r="1289" spans="39:42" x14ac:dyDescent="0.2">
      <c r="AM1289" s="1"/>
      <c r="AN1289" s="1"/>
      <c r="AO1289" s="1"/>
      <c r="AP1289" s="1"/>
    </row>
    <row r="1290" spans="39:42" x14ac:dyDescent="0.2">
      <c r="AM1290" s="1"/>
      <c r="AN1290" s="1"/>
      <c r="AO1290" s="1"/>
      <c r="AP1290" s="1"/>
    </row>
    <row r="1291" spans="39:42" x14ac:dyDescent="0.2">
      <c r="AM1291" s="1"/>
      <c r="AN1291" s="1"/>
      <c r="AO1291" s="1"/>
      <c r="AP1291" s="1"/>
    </row>
    <row r="1292" spans="39:42" x14ac:dyDescent="0.2">
      <c r="AM1292" s="1"/>
      <c r="AN1292" s="1"/>
      <c r="AO1292" s="1"/>
      <c r="AP1292" s="1"/>
    </row>
    <row r="1293" spans="39:42" x14ac:dyDescent="0.2">
      <c r="AM1293" s="1"/>
      <c r="AN1293" s="1"/>
      <c r="AO1293" s="1"/>
      <c r="AP1293" s="1"/>
    </row>
    <row r="1294" spans="39:42" x14ac:dyDescent="0.2">
      <c r="AM1294" s="1"/>
      <c r="AN1294" s="1"/>
      <c r="AO1294" s="1"/>
      <c r="AP1294" s="1"/>
    </row>
    <row r="1295" spans="39:42" x14ac:dyDescent="0.2">
      <c r="AM1295" s="1"/>
      <c r="AN1295" s="1"/>
      <c r="AO1295" s="1"/>
      <c r="AP1295" s="1"/>
    </row>
    <row r="1296" spans="39:42" x14ac:dyDescent="0.2">
      <c r="AM1296" s="1"/>
      <c r="AN1296" s="1"/>
      <c r="AO1296" s="1"/>
      <c r="AP1296" s="1"/>
    </row>
    <row r="1297" spans="39:42" x14ac:dyDescent="0.2">
      <c r="AM1297" s="1"/>
      <c r="AN1297" s="1"/>
      <c r="AO1297" s="1"/>
      <c r="AP1297" s="1"/>
    </row>
    <row r="1298" spans="39:42" x14ac:dyDescent="0.2">
      <c r="AM1298" s="1"/>
      <c r="AN1298" s="1"/>
      <c r="AO1298" s="1"/>
      <c r="AP1298" s="1"/>
    </row>
    <row r="1299" spans="39:42" x14ac:dyDescent="0.2">
      <c r="AM1299" s="1"/>
      <c r="AN1299" s="1"/>
      <c r="AO1299" s="1"/>
      <c r="AP1299" s="1"/>
    </row>
    <row r="1300" spans="39:42" x14ac:dyDescent="0.2">
      <c r="AM1300" s="1"/>
      <c r="AN1300" s="1"/>
      <c r="AO1300" s="1"/>
      <c r="AP1300" s="1"/>
    </row>
    <row r="1301" spans="39:42" x14ac:dyDescent="0.2">
      <c r="AM1301" s="1"/>
      <c r="AN1301" s="1"/>
      <c r="AO1301" s="1"/>
      <c r="AP1301" s="1"/>
    </row>
    <row r="1302" spans="39:42" x14ac:dyDescent="0.2">
      <c r="AM1302" s="1"/>
      <c r="AN1302" s="1"/>
      <c r="AO1302" s="1"/>
      <c r="AP1302" s="1"/>
    </row>
    <row r="1303" spans="39:42" x14ac:dyDescent="0.2">
      <c r="AM1303" s="1"/>
      <c r="AN1303" s="1"/>
      <c r="AO1303" s="1"/>
      <c r="AP1303" s="1"/>
    </row>
    <row r="1304" spans="39:42" x14ac:dyDescent="0.2">
      <c r="AM1304" s="1"/>
      <c r="AN1304" s="1"/>
      <c r="AO1304" s="1"/>
      <c r="AP1304" s="1"/>
    </row>
    <row r="1305" spans="39:42" x14ac:dyDescent="0.2">
      <c r="AM1305" s="1"/>
      <c r="AN1305" s="1"/>
      <c r="AO1305" s="1"/>
      <c r="AP1305" s="1"/>
    </row>
    <row r="1306" spans="39:42" x14ac:dyDescent="0.2">
      <c r="AM1306" s="1"/>
      <c r="AN1306" s="1"/>
      <c r="AO1306" s="1"/>
      <c r="AP1306" s="1"/>
    </row>
    <row r="1307" spans="39:42" x14ac:dyDescent="0.2">
      <c r="AM1307" s="1"/>
      <c r="AN1307" s="1"/>
      <c r="AO1307" s="1"/>
      <c r="AP1307" s="1"/>
    </row>
    <row r="1308" spans="39:42" x14ac:dyDescent="0.2">
      <c r="AM1308" s="1"/>
      <c r="AN1308" s="1"/>
      <c r="AO1308" s="1"/>
      <c r="AP1308" s="1"/>
    </row>
    <row r="1309" spans="39:42" x14ac:dyDescent="0.2">
      <c r="AM1309" s="1"/>
      <c r="AN1309" s="1"/>
      <c r="AO1309" s="1"/>
      <c r="AP1309" s="1"/>
    </row>
    <row r="1310" spans="39:42" x14ac:dyDescent="0.2">
      <c r="AM1310" s="1"/>
      <c r="AN1310" s="1"/>
      <c r="AO1310" s="1"/>
      <c r="AP1310" s="1"/>
    </row>
    <row r="1311" spans="39:42" x14ac:dyDescent="0.2">
      <c r="AM1311" s="1"/>
      <c r="AN1311" s="1"/>
      <c r="AO1311" s="1"/>
      <c r="AP1311" s="1"/>
    </row>
    <row r="1312" spans="39:42" x14ac:dyDescent="0.2">
      <c r="AM1312" s="1"/>
      <c r="AN1312" s="1"/>
      <c r="AO1312" s="1"/>
      <c r="AP1312" s="1"/>
    </row>
    <row r="1313" spans="39:42" x14ac:dyDescent="0.2">
      <c r="AM1313" s="1"/>
      <c r="AN1313" s="1"/>
      <c r="AO1313" s="1"/>
      <c r="AP1313" s="1"/>
    </row>
    <row r="1314" spans="39:42" x14ac:dyDescent="0.2">
      <c r="AM1314" s="1"/>
      <c r="AN1314" s="1"/>
      <c r="AO1314" s="1"/>
      <c r="AP1314" s="1"/>
    </row>
    <row r="1315" spans="39:42" x14ac:dyDescent="0.2">
      <c r="AM1315" s="1"/>
      <c r="AN1315" s="1"/>
      <c r="AO1315" s="1"/>
      <c r="AP1315" s="1"/>
    </row>
    <row r="1316" spans="39:42" x14ac:dyDescent="0.2">
      <c r="AM1316" s="1"/>
      <c r="AN1316" s="1"/>
      <c r="AO1316" s="1"/>
      <c r="AP1316" s="1"/>
    </row>
    <row r="1317" spans="39:42" x14ac:dyDescent="0.2">
      <c r="AM1317" s="1"/>
      <c r="AN1317" s="1"/>
      <c r="AO1317" s="1"/>
      <c r="AP1317" s="1"/>
    </row>
    <row r="1318" spans="39:42" x14ac:dyDescent="0.2">
      <c r="AM1318" s="1"/>
      <c r="AN1318" s="1"/>
      <c r="AO1318" s="1"/>
      <c r="AP1318" s="1"/>
    </row>
    <row r="1319" spans="39:42" x14ac:dyDescent="0.2">
      <c r="AM1319" s="1"/>
      <c r="AN1319" s="1"/>
      <c r="AO1319" s="1"/>
      <c r="AP1319" s="1"/>
    </row>
    <row r="1320" spans="39:42" x14ac:dyDescent="0.2">
      <c r="AM1320" s="1"/>
      <c r="AN1320" s="1"/>
      <c r="AO1320" s="1"/>
      <c r="AP1320" s="1"/>
    </row>
    <row r="1321" spans="39:42" x14ac:dyDescent="0.2">
      <c r="AM1321" s="1"/>
      <c r="AN1321" s="1"/>
      <c r="AO1321" s="1"/>
      <c r="AP1321" s="1"/>
    </row>
    <row r="1322" spans="39:42" x14ac:dyDescent="0.2">
      <c r="AM1322" s="1"/>
      <c r="AN1322" s="1"/>
      <c r="AO1322" s="1"/>
      <c r="AP1322" s="1"/>
    </row>
    <row r="1323" spans="39:42" x14ac:dyDescent="0.2">
      <c r="AM1323" s="1"/>
      <c r="AN1323" s="1"/>
      <c r="AO1323" s="1"/>
      <c r="AP1323" s="1"/>
    </row>
    <row r="1324" spans="39:42" x14ac:dyDescent="0.2">
      <c r="AM1324" s="1"/>
      <c r="AN1324" s="1"/>
      <c r="AO1324" s="1"/>
      <c r="AP1324" s="1"/>
    </row>
    <row r="1325" spans="39:42" x14ac:dyDescent="0.2">
      <c r="AM1325" s="1"/>
      <c r="AN1325" s="1"/>
      <c r="AO1325" s="1"/>
      <c r="AP1325" s="1"/>
    </row>
    <row r="1326" spans="39:42" x14ac:dyDescent="0.2">
      <c r="AM1326" s="1"/>
      <c r="AN1326" s="1"/>
      <c r="AO1326" s="1"/>
      <c r="AP1326" s="1"/>
    </row>
    <row r="1327" spans="39:42" x14ac:dyDescent="0.2">
      <c r="AM1327" s="1"/>
      <c r="AN1327" s="1"/>
      <c r="AO1327" s="1"/>
      <c r="AP1327" s="1"/>
    </row>
    <row r="1328" spans="39:42" x14ac:dyDescent="0.2">
      <c r="AM1328" s="1"/>
      <c r="AN1328" s="1"/>
      <c r="AO1328" s="1"/>
      <c r="AP1328" s="1"/>
    </row>
    <row r="1329" spans="39:42" x14ac:dyDescent="0.2">
      <c r="AM1329" s="1"/>
      <c r="AN1329" s="1"/>
      <c r="AO1329" s="1"/>
      <c r="AP1329" s="1"/>
    </row>
    <row r="1330" spans="39:42" x14ac:dyDescent="0.2">
      <c r="AM1330" s="1"/>
      <c r="AN1330" s="1"/>
      <c r="AO1330" s="1"/>
      <c r="AP1330" s="1"/>
    </row>
    <row r="1331" spans="39:42" x14ac:dyDescent="0.2">
      <c r="AM1331" s="1"/>
      <c r="AN1331" s="1"/>
      <c r="AO1331" s="1"/>
      <c r="AP1331" s="1"/>
    </row>
    <row r="1332" spans="39:42" x14ac:dyDescent="0.2">
      <c r="AM1332" s="1"/>
      <c r="AN1332" s="1"/>
      <c r="AO1332" s="1"/>
      <c r="AP1332" s="1"/>
    </row>
    <row r="1333" spans="39:42" x14ac:dyDescent="0.2">
      <c r="AM1333" s="1"/>
      <c r="AN1333" s="1"/>
      <c r="AO1333" s="1"/>
      <c r="AP1333" s="1"/>
    </row>
    <row r="1334" spans="39:42" x14ac:dyDescent="0.2">
      <c r="AM1334" s="1"/>
      <c r="AN1334" s="1"/>
      <c r="AO1334" s="1"/>
      <c r="AP1334" s="1"/>
    </row>
    <row r="1335" spans="39:42" x14ac:dyDescent="0.2">
      <c r="AM1335" s="1"/>
      <c r="AN1335" s="1"/>
      <c r="AO1335" s="1"/>
      <c r="AP1335" s="1"/>
    </row>
    <row r="1336" spans="39:42" x14ac:dyDescent="0.2">
      <c r="AM1336" s="1"/>
      <c r="AN1336" s="1"/>
      <c r="AO1336" s="1"/>
      <c r="AP1336" s="1"/>
    </row>
    <row r="1337" spans="39:42" x14ac:dyDescent="0.2">
      <c r="AM1337" s="1"/>
      <c r="AN1337" s="1"/>
      <c r="AO1337" s="1"/>
      <c r="AP1337" s="1"/>
    </row>
    <row r="1338" spans="39:42" x14ac:dyDescent="0.2">
      <c r="AM1338" s="1"/>
      <c r="AN1338" s="1"/>
      <c r="AO1338" s="1"/>
      <c r="AP1338" s="1"/>
    </row>
    <row r="1339" spans="39:42" x14ac:dyDescent="0.2">
      <c r="AM1339" s="1"/>
      <c r="AN1339" s="1"/>
      <c r="AO1339" s="1"/>
      <c r="AP1339" s="1"/>
    </row>
    <row r="1340" spans="39:42" x14ac:dyDescent="0.2">
      <c r="AM1340" s="1"/>
      <c r="AN1340" s="1"/>
      <c r="AO1340" s="1"/>
      <c r="AP1340" s="1"/>
    </row>
    <row r="1341" spans="39:42" x14ac:dyDescent="0.2">
      <c r="AM1341" s="1"/>
      <c r="AN1341" s="1"/>
      <c r="AO1341" s="1"/>
      <c r="AP1341" s="1"/>
    </row>
    <row r="1342" spans="39:42" x14ac:dyDescent="0.2">
      <c r="AM1342" s="1"/>
      <c r="AN1342" s="1"/>
      <c r="AO1342" s="1"/>
      <c r="AP1342" s="1"/>
    </row>
    <row r="1343" spans="39:42" x14ac:dyDescent="0.2">
      <c r="AM1343" s="1"/>
      <c r="AN1343" s="1"/>
      <c r="AO1343" s="1"/>
      <c r="AP1343" s="1"/>
    </row>
    <row r="1344" spans="39:42" x14ac:dyDescent="0.2">
      <c r="AM1344" s="1"/>
      <c r="AN1344" s="1"/>
      <c r="AO1344" s="1"/>
      <c r="AP1344" s="1"/>
    </row>
    <row r="1345" spans="39:42" x14ac:dyDescent="0.2">
      <c r="AM1345" s="1"/>
      <c r="AN1345" s="1"/>
      <c r="AO1345" s="1"/>
      <c r="AP1345" s="1"/>
    </row>
    <row r="1346" spans="39:42" x14ac:dyDescent="0.2">
      <c r="AM1346" s="1"/>
      <c r="AN1346" s="1"/>
      <c r="AO1346" s="1"/>
      <c r="AP1346" s="1"/>
    </row>
    <row r="1347" spans="39:42" x14ac:dyDescent="0.2">
      <c r="AM1347" s="1"/>
      <c r="AN1347" s="1"/>
      <c r="AO1347" s="1"/>
      <c r="AP1347" s="1"/>
    </row>
    <row r="1348" spans="39:42" x14ac:dyDescent="0.2">
      <c r="AM1348" s="1"/>
      <c r="AN1348" s="1"/>
      <c r="AO1348" s="1"/>
      <c r="AP1348" s="1"/>
    </row>
    <row r="1349" spans="39:42" x14ac:dyDescent="0.2">
      <c r="AM1349" s="1"/>
      <c r="AN1349" s="1"/>
      <c r="AO1349" s="1"/>
      <c r="AP1349" s="1"/>
    </row>
    <row r="1350" spans="39:42" x14ac:dyDescent="0.2">
      <c r="AM1350" s="1"/>
      <c r="AN1350" s="1"/>
      <c r="AO1350" s="1"/>
      <c r="AP1350" s="1"/>
    </row>
    <row r="1351" spans="39:42" x14ac:dyDescent="0.2">
      <c r="AM1351" s="1"/>
      <c r="AN1351" s="1"/>
      <c r="AO1351" s="1"/>
      <c r="AP1351" s="1"/>
    </row>
    <row r="1352" spans="39:42" x14ac:dyDescent="0.2">
      <c r="AM1352" s="1"/>
      <c r="AN1352" s="1"/>
      <c r="AO1352" s="1"/>
      <c r="AP1352" s="1"/>
    </row>
    <row r="1353" spans="39:42" x14ac:dyDescent="0.2">
      <c r="AM1353" s="1"/>
      <c r="AN1353" s="1"/>
      <c r="AO1353" s="1"/>
      <c r="AP1353" s="1"/>
    </row>
    <row r="1354" spans="39:42" x14ac:dyDescent="0.2">
      <c r="AM1354" s="1"/>
      <c r="AN1354" s="1"/>
      <c r="AO1354" s="1"/>
      <c r="AP1354" s="1"/>
    </row>
    <row r="1355" spans="39:42" x14ac:dyDescent="0.2">
      <c r="AM1355" s="1"/>
      <c r="AN1355" s="1"/>
      <c r="AO1355" s="1"/>
      <c r="AP1355" s="1"/>
    </row>
    <row r="1356" spans="39:42" x14ac:dyDescent="0.2">
      <c r="AM1356" s="1"/>
      <c r="AN1356" s="1"/>
      <c r="AO1356" s="1"/>
      <c r="AP1356" s="1"/>
    </row>
    <row r="1357" spans="39:42" x14ac:dyDescent="0.2">
      <c r="AM1357" s="1"/>
      <c r="AN1357" s="1"/>
      <c r="AO1357" s="1"/>
      <c r="AP1357" s="1"/>
    </row>
    <row r="1358" spans="39:42" x14ac:dyDescent="0.2">
      <c r="AM1358" s="1"/>
      <c r="AN1358" s="1"/>
      <c r="AO1358" s="1"/>
      <c r="AP1358" s="1"/>
    </row>
    <row r="1359" spans="39:42" x14ac:dyDescent="0.2">
      <c r="AM1359" s="1"/>
      <c r="AN1359" s="1"/>
      <c r="AO1359" s="1"/>
      <c r="AP1359" s="1"/>
    </row>
    <row r="1360" spans="39:42" x14ac:dyDescent="0.2">
      <c r="AM1360" s="1"/>
      <c r="AN1360" s="1"/>
      <c r="AO1360" s="1"/>
      <c r="AP1360" s="1"/>
    </row>
    <row r="1361" spans="39:42" x14ac:dyDescent="0.2">
      <c r="AM1361" s="1"/>
      <c r="AN1361" s="1"/>
      <c r="AO1361" s="1"/>
      <c r="AP1361" s="1"/>
    </row>
    <row r="1362" spans="39:42" x14ac:dyDescent="0.2">
      <c r="AM1362" s="1"/>
      <c r="AN1362" s="1"/>
      <c r="AO1362" s="1"/>
      <c r="AP1362" s="1"/>
    </row>
    <row r="1363" spans="39:42" x14ac:dyDescent="0.2">
      <c r="AM1363" s="1"/>
      <c r="AN1363" s="1"/>
      <c r="AO1363" s="1"/>
      <c r="AP1363" s="1"/>
    </row>
    <row r="1364" spans="39:42" x14ac:dyDescent="0.2">
      <c r="AM1364" s="1"/>
      <c r="AN1364" s="1"/>
      <c r="AO1364" s="1"/>
      <c r="AP1364" s="1"/>
    </row>
    <row r="1365" spans="39:42" x14ac:dyDescent="0.2">
      <c r="AM1365" s="1"/>
      <c r="AN1365" s="1"/>
      <c r="AO1365" s="1"/>
      <c r="AP1365" s="1"/>
    </row>
    <row r="1366" spans="39:42" x14ac:dyDescent="0.2">
      <c r="AM1366" s="1"/>
      <c r="AN1366" s="1"/>
      <c r="AO1366" s="1"/>
      <c r="AP1366" s="1"/>
    </row>
    <row r="1367" spans="39:42" x14ac:dyDescent="0.2">
      <c r="AM1367" s="1"/>
      <c r="AN1367" s="1"/>
      <c r="AO1367" s="1"/>
      <c r="AP1367" s="1"/>
    </row>
    <row r="1368" spans="39:42" x14ac:dyDescent="0.2">
      <c r="AM1368" s="1"/>
      <c r="AN1368" s="1"/>
      <c r="AO1368" s="1"/>
      <c r="AP1368" s="1"/>
    </row>
    <row r="1369" spans="39:42" x14ac:dyDescent="0.2">
      <c r="AM1369" s="1"/>
      <c r="AN1369" s="1"/>
      <c r="AO1369" s="1"/>
      <c r="AP1369" s="1"/>
    </row>
    <row r="1370" spans="39:42" x14ac:dyDescent="0.2">
      <c r="AM1370" s="1"/>
      <c r="AN1370" s="1"/>
      <c r="AO1370" s="1"/>
      <c r="AP1370" s="1"/>
    </row>
    <row r="1371" spans="39:42" x14ac:dyDescent="0.2">
      <c r="AM1371" s="1"/>
      <c r="AN1371" s="1"/>
      <c r="AO1371" s="1"/>
      <c r="AP1371" s="1"/>
    </row>
    <row r="1372" spans="39:42" x14ac:dyDescent="0.2">
      <c r="AM1372" s="1"/>
      <c r="AN1372" s="1"/>
      <c r="AO1372" s="1"/>
      <c r="AP1372" s="1"/>
    </row>
    <row r="1373" spans="39:42" x14ac:dyDescent="0.2">
      <c r="AM1373" s="1"/>
      <c r="AN1373" s="1"/>
      <c r="AO1373" s="1"/>
      <c r="AP1373" s="1"/>
    </row>
    <row r="1374" spans="39:42" x14ac:dyDescent="0.2">
      <c r="AM1374" s="1"/>
      <c r="AN1374" s="1"/>
      <c r="AO1374" s="1"/>
      <c r="AP1374" s="1"/>
    </row>
    <row r="1375" spans="39:42" x14ac:dyDescent="0.2">
      <c r="AM1375" s="1"/>
      <c r="AN1375" s="1"/>
      <c r="AO1375" s="1"/>
      <c r="AP1375" s="1"/>
    </row>
    <row r="1376" spans="39:42" x14ac:dyDescent="0.2">
      <c r="AM1376" s="1"/>
      <c r="AN1376" s="1"/>
      <c r="AO1376" s="1"/>
      <c r="AP1376" s="1"/>
    </row>
    <row r="1377" spans="39:42" x14ac:dyDescent="0.2">
      <c r="AM1377" s="1"/>
      <c r="AN1377" s="1"/>
      <c r="AO1377" s="1"/>
      <c r="AP1377" s="1"/>
    </row>
    <row r="1378" spans="39:42" x14ac:dyDescent="0.2">
      <c r="AM1378" s="1"/>
      <c r="AN1378" s="1"/>
      <c r="AO1378" s="1"/>
      <c r="AP1378" s="1"/>
    </row>
    <row r="1379" spans="39:42" x14ac:dyDescent="0.2">
      <c r="AM1379" s="1"/>
      <c r="AN1379" s="1"/>
      <c r="AO1379" s="1"/>
      <c r="AP1379" s="1"/>
    </row>
    <row r="1380" spans="39:42" x14ac:dyDescent="0.2">
      <c r="AM1380" s="1"/>
      <c r="AN1380" s="1"/>
      <c r="AO1380" s="1"/>
      <c r="AP1380" s="1"/>
    </row>
    <row r="1381" spans="39:42" x14ac:dyDescent="0.2">
      <c r="AM1381" s="1"/>
      <c r="AN1381" s="1"/>
      <c r="AO1381" s="1"/>
      <c r="AP1381" s="1"/>
    </row>
    <row r="1382" spans="39:42" x14ac:dyDescent="0.2">
      <c r="AM1382" s="1"/>
      <c r="AN1382" s="1"/>
      <c r="AO1382" s="1"/>
      <c r="AP1382" s="1"/>
    </row>
    <row r="1383" spans="39:42" x14ac:dyDescent="0.2">
      <c r="AM1383" s="1"/>
      <c r="AN1383" s="1"/>
      <c r="AO1383" s="1"/>
      <c r="AP1383" s="1"/>
    </row>
    <row r="1384" spans="39:42" x14ac:dyDescent="0.2">
      <c r="AM1384" s="1"/>
      <c r="AN1384" s="1"/>
      <c r="AO1384" s="1"/>
      <c r="AP1384" s="1"/>
    </row>
    <row r="1385" spans="39:42" x14ac:dyDescent="0.2">
      <c r="AM1385" s="1"/>
      <c r="AN1385" s="1"/>
      <c r="AO1385" s="1"/>
      <c r="AP1385" s="1"/>
    </row>
    <row r="1386" spans="39:42" x14ac:dyDescent="0.2">
      <c r="AM1386" s="1"/>
      <c r="AN1386" s="1"/>
      <c r="AO1386" s="1"/>
      <c r="AP1386" s="1"/>
    </row>
    <row r="1387" spans="39:42" x14ac:dyDescent="0.2">
      <c r="AM1387" s="1"/>
      <c r="AN1387" s="1"/>
      <c r="AO1387" s="1"/>
      <c r="AP1387" s="1"/>
    </row>
    <row r="1388" spans="39:42" x14ac:dyDescent="0.2">
      <c r="AM1388" s="1"/>
      <c r="AN1388" s="1"/>
      <c r="AO1388" s="1"/>
      <c r="AP1388" s="1"/>
    </row>
    <row r="1389" spans="39:42" x14ac:dyDescent="0.2">
      <c r="AM1389" s="1"/>
      <c r="AN1389" s="1"/>
      <c r="AO1389" s="1"/>
      <c r="AP1389" s="1"/>
    </row>
    <row r="1390" spans="39:42" x14ac:dyDescent="0.2">
      <c r="AM1390" s="1"/>
      <c r="AN1390" s="1"/>
      <c r="AO1390" s="1"/>
      <c r="AP1390" s="1"/>
    </row>
    <row r="1391" spans="39:42" x14ac:dyDescent="0.2">
      <c r="AM1391" s="1"/>
      <c r="AN1391" s="1"/>
      <c r="AO1391" s="1"/>
      <c r="AP1391" s="1"/>
    </row>
    <row r="1392" spans="39:42" x14ac:dyDescent="0.2">
      <c r="AM1392" s="1"/>
      <c r="AN1392" s="1"/>
      <c r="AO1392" s="1"/>
      <c r="AP1392" s="1"/>
    </row>
    <row r="1393" spans="39:42" x14ac:dyDescent="0.2">
      <c r="AM1393" s="1"/>
      <c r="AN1393" s="1"/>
      <c r="AO1393" s="1"/>
      <c r="AP1393" s="1"/>
    </row>
    <row r="1394" spans="39:42" x14ac:dyDescent="0.2">
      <c r="AM1394" s="1"/>
      <c r="AN1394" s="1"/>
      <c r="AO1394" s="1"/>
      <c r="AP1394" s="1"/>
    </row>
    <row r="1395" spans="39:42" x14ac:dyDescent="0.2">
      <c r="AM1395" s="1"/>
      <c r="AN1395" s="1"/>
      <c r="AO1395" s="1"/>
      <c r="AP1395" s="1"/>
    </row>
    <row r="1396" spans="39:42" x14ac:dyDescent="0.2">
      <c r="AM1396" s="1"/>
      <c r="AN1396" s="1"/>
      <c r="AO1396" s="1"/>
      <c r="AP1396" s="1"/>
    </row>
    <row r="1397" spans="39:42" x14ac:dyDescent="0.2">
      <c r="AM1397" s="1"/>
      <c r="AN1397" s="1"/>
      <c r="AO1397" s="1"/>
      <c r="AP1397" s="1"/>
    </row>
    <row r="1398" spans="39:42" x14ac:dyDescent="0.2">
      <c r="AM1398" s="1"/>
      <c r="AN1398" s="1"/>
      <c r="AO1398" s="1"/>
      <c r="AP1398" s="1"/>
    </row>
    <row r="1399" spans="39:42" x14ac:dyDescent="0.2">
      <c r="AM1399" s="1"/>
      <c r="AN1399" s="1"/>
      <c r="AO1399" s="1"/>
      <c r="AP1399" s="1"/>
    </row>
    <row r="1400" spans="39:42" x14ac:dyDescent="0.2">
      <c r="AM1400" s="1"/>
      <c r="AN1400" s="1"/>
      <c r="AO1400" s="1"/>
      <c r="AP1400" s="1"/>
    </row>
    <row r="1401" spans="39:42" x14ac:dyDescent="0.2">
      <c r="AM1401" s="1"/>
      <c r="AN1401" s="1"/>
      <c r="AO1401" s="1"/>
      <c r="AP1401" s="1"/>
    </row>
    <row r="1402" spans="39:42" x14ac:dyDescent="0.2">
      <c r="AM1402" s="1"/>
      <c r="AN1402" s="1"/>
      <c r="AO1402" s="1"/>
      <c r="AP1402" s="1"/>
    </row>
    <row r="1403" spans="39:42" x14ac:dyDescent="0.2">
      <c r="AM1403" s="1"/>
      <c r="AN1403" s="1"/>
      <c r="AO1403" s="1"/>
      <c r="AP1403" s="1"/>
    </row>
    <row r="1404" spans="39:42" x14ac:dyDescent="0.2">
      <c r="AM1404" s="1"/>
      <c r="AN1404" s="1"/>
      <c r="AO1404" s="1"/>
      <c r="AP1404" s="1"/>
    </row>
    <row r="1405" spans="39:42" x14ac:dyDescent="0.2">
      <c r="AM1405" s="1"/>
      <c r="AN1405" s="1"/>
      <c r="AO1405" s="1"/>
      <c r="AP1405" s="1"/>
    </row>
    <row r="1406" spans="39:42" x14ac:dyDescent="0.2">
      <c r="AM1406" s="1"/>
      <c r="AN1406" s="1"/>
      <c r="AO1406" s="1"/>
      <c r="AP1406" s="1"/>
    </row>
    <row r="1407" spans="39:42" x14ac:dyDescent="0.2">
      <c r="AM1407" s="1"/>
      <c r="AN1407" s="1"/>
      <c r="AO1407" s="1"/>
      <c r="AP1407" s="1"/>
    </row>
    <row r="1408" spans="39:42" x14ac:dyDescent="0.2">
      <c r="AM1408" s="1"/>
      <c r="AN1408" s="1"/>
      <c r="AO1408" s="1"/>
      <c r="AP1408" s="1"/>
    </row>
    <row r="1409" spans="39:42" x14ac:dyDescent="0.2">
      <c r="AM1409" s="1"/>
      <c r="AN1409" s="1"/>
      <c r="AO1409" s="1"/>
      <c r="AP1409" s="1"/>
    </row>
    <row r="1410" spans="39:42" x14ac:dyDescent="0.2">
      <c r="AM1410" s="1"/>
      <c r="AN1410" s="1"/>
      <c r="AO1410" s="1"/>
      <c r="AP1410" s="1"/>
    </row>
    <row r="1411" spans="39:42" x14ac:dyDescent="0.2">
      <c r="AM1411" s="1"/>
      <c r="AN1411" s="1"/>
      <c r="AO1411" s="1"/>
      <c r="AP1411" s="1"/>
    </row>
    <row r="1412" spans="39:42" x14ac:dyDescent="0.2">
      <c r="AM1412" s="1"/>
      <c r="AN1412" s="1"/>
      <c r="AO1412" s="1"/>
      <c r="AP1412" s="1"/>
    </row>
    <row r="1413" spans="39:42" x14ac:dyDescent="0.2">
      <c r="AM1413" s="1"/>
      <c r="AN1413" s="1"/>
      <c r="AO1413" s="1"/>
      <c r="AP1413" s="1"/>
    </row>
    <row r="1414" spans="39:42" x14ac:dyDescent="0.2">
      <c r="AM1414" s="1"/>
      <c r="AN1414" s="1"/>
      <c r="AO1414" s="1"/>
      <c r="AP1414" s="1"/>
    </row>
    <row r="1415" spans="39:42" x14ac:dyDescent="0.2">
      <c r="AM1415" s="1"/>
      <c r="AN1415" s="1"/>
      <c r="AO1415" s="1"/>
      <c r="AP1415" s="1"/>
    </row>
    <row r="1416" spans="39:42" x14ac:dyDescent="0.2">
      <c r="AM1416" s="1"/>
      <c r="AN1416" s="1"/>
      <c r="AO1416" s="1"/>
      <c r="AP1416" s="1"/>
    </row>
    <row r="1417" spans="39:42" x14ac:dyDescent="0.2">
      <c r="AM1417" s="1"/>
      <c r="AN1417" s="1"/>
      <c r="AO1417" s="1"/>
      <c r="AP1417" s="1"/>
    </row>
    <row r="1418" spans="39:42" x14ac:dyDescent="0.2">
      <c r="AM1418" s="1"/>
      <c r="AN1418" s="1"/>
      <c r="AO1418" s="1"/>
      <c r="AP1418" s="1"/>
    </row>
    <row r="1419" spans="39:42" x14ac:dyDescent="0.2">
      <c r="AM1419" s="1"/>
      <c r="AN1419" s="1"/>
      <c r="AO1419" s="1"/>
      <c r="AP1419" s="1"/>
    </row>
    <row r="1420" spans="39:42" x14ac:dyDescent="0.2">
      <c r="AM1420" s="1"/>
      <c r="AN1420" s="1"/>
      <c r="AO1420" s="1"/>
      <c r="AP1420" s="1"/>
    </row>
    <row r="1421" spans="39:42" x14ac:dyDescent="0.2">
      <c r="AM1421" s="1"/>
      <c r="AN1421" s="1"/>
      <c r="AO1421" s="1"/>
      <c r="AP1421" s="1"/>
    </row>
    <row r="1422" spans="39:42" x14ac:dyDescent="0.2">
      <c r="AM1422" s="1"/>
      <c r="AN1422" s="1"/>
      <c r="AO1422" s="1"/>
      <c r="AP1422" s="1"/>
    </row>
    <row r="1423" spans="39:42" x14ac:dyDescent="0.2">
      <c r="AM1423" s="1"/>
      <c r="AN1423" s="1"/>
      <c r="AO1423" s="1"/>
      <c r="AP1423" s="1"/>
    </row>
    <row r="1424" spans="39:42" x14ac:dyDescent="0.2">
      <c r="AM1424" s="1"/>
      <c r="AN1424" s="1"/>
      <c r="AO1424" s="1"/>
      <c r="AP1424" s="1"/>
    </row>
    <row r="1425" spans="39:42" x14ac:dyDescent="0.2">
      <c r="AM1425" s="1"/>
      <c r="AN1425" s="1"/>
      <c r="AO1425" s="1"/>
      <c r="AP1425" s="1"/>
    </row>
    <row r="1426" spans="39:42" x14ac:dyDescent="0.2">
      <c r="AM1426" s="1"/>
      <c r="AN1426" s="1"/>
      <c r="AO1426" s="1"/>
      <c r="AP1426" s="1"/>
    </row>
    <row r="1427" spans="39:42" x14ac:dyDescent="0.2">
      <c r="AM1427" s="1"/>
      <c r="AN1427" s="1"/>
      <c r="AO1427" s="1"/>
      <c r="AP1427" s="1"/>
    </row>
    <row r="1428" spans="39:42" x14ac:dyDescent="0.2">
      <c r="AM1428" s="1"/>
      <c r="AN1428" s="1"/>
      <c r="AO1428" s="1"/>
      <c r="AP1428" s="1"/>
    </row>
    <row r="1429" spans="39:42" x14ac:dyDescent="0.2">
      <c r="AM1429" s="1"/>
      <c r="AN1429" s="1"/>
      <c r="AO1429" s="1"/>
      <c r="AP1429" s="1"/>
    </row>
    <row r="1430" spans="39:42" x14ac:dyDescent="0.2">
      <c r="AM1430" s="1"/>
      <c r="AN1430" s="1"/>
      <c r="AO1430" s="1"/>
      <c r="AP1430" s="1"/>
    </row>
    <row r="1431" spans="39:42" x14ac:dyDescent="0.2">
      <c r="AM1431" s="1"/>
      <c r="AN1431" s="1"/>
      <c r="AO1431" s="1"/>
      <c r="AP1431" s="1"/>
    </row>
    <row r="1432" spans="39:42" x14ac:dyDescent="0.2">
      <c r="AM1432" s="1"/>
      <c r="AN1432" s="1"/>
      <c r="AO1432" s="1"/>
      <c r="AP1432" s="1"/>
    </row>
    <row r="1433" spans="39:42" x14ac:dyDescent="0.2">
      <c r="AM1433" s="1"/>
      <c r="AN1433" s="1"/>
      <c r="AO1433" s="1"/>
      <c r="AP1433" s="1"/>
    </row>
    <row r="1434" spans="39:42" x14ac:dyDescent="0.2">
      <c r="AM1434" s="1"/>
      <c r="AN1434" s="1"/>
      <c r="AO1434" s="1"/>
      <c r="AP1434" s="1"/>
    </row>
    <row r="1435" spans="39:42" x14ac:dyDescent="0.2">
      <c r="AM1435" s="1"/>
      <c r="AN1435" s="1"/>
      <c r="AO1435" s="1"/>
      <c r="AP1435" s="1"/>
    </row>
    <row r="1436" spans="39:42" x14ac:dyDescent="0.2">
      <c r="AM1436" s="1"/>
      <c r="AN1436" s="1"/>
      <c r="AO1436" s="1"/>
      <c r="AP1436" s="1"/>
    </row>
    <row r="1437" spans="39:42" x14ac:dyDescent="0.2">
      <c r="AM1437" s="1"/>
      <c r="AN1437" s="1"/>
      <c r="AO1437" s="1"/>
      <c r="AP1437" s="1"/>
    </row>
    <row r="1438" spans="39:42" x14ac:dyDescent="0.2">
      <c r="AM1438" s="1"/>
      <c r="AN1438" s="1"/>
      <c r="AO1438" s="1"/>
      <c r="AP1438" s="1"/>
    </row>
    <row r="1439" spans="39:42" x14ac:dyDescent="0.2">
      <c r="AM1439" s="1"/>
      <c r="AN1439" s="1"/>
      <c r="AO1439" s="1"/>
      <c r="AP1439" s="1"/>
    </row>
    <row r="1440" spans="39:42" x14ac:dyDescent="0.2">
      <c r="AM1440" s="1"/>
      <c r="AN1440" s="1"/>
      <c r="AO1440" s="1"/>
      <c r="AP1440" s="1"/>
    </row>
    <row r="1441" spans="39:42" x14ac:dyDescent="0.2">
      <c r="AM1441" s="1"/>
      <c r="AN1441" s="1"/>
      <c r="AO1441" s="1"/>
      <c r="AP1441" s="1"/>
    </row>
    <row r="1442" spans="39:42" x14ac:dyDescent="0.2">
      <c r="AM1442" s="1"/>
      <c r="AN1442" s="1"/>
      <c r="AO1442" s="1"/>
      <c r="AP1442" s="1"/>
    </row>
    <row r="1443" spans="39:42" x14ac:dyDescent="0.2">
      <c r="AM1443" s="1"/>
      <c r="AN1443" s="1"/>
      <c r="AO1443" s="1"/>
      <c r="AP1443" s="1"/>
    </row>
    <row r="1444" spans="39:42" x14ac:dyDescent="0.2">
      <c r="AM1444" s="1"/>
      <c r="AN1444" s="1"/>
      <c r="AO1444" s="1"/>
      <c r="AP1444" s="1"/>
    </row>
    <row r="1445" spans="39:42" x14ac:dyDescent="0.2">
      <c r="AM1445" s="1"/>
      <c r="AN1445" s="1"/>
      <c r="AO1445" s="1"/>
      <c r="AP1445" s="1"/>
    </row>
    <row r="1446" spans="39:42" x14ac:dyDescent="0.2">
      <c r="AM1446" s="1"/>
      <c r="AN1446" s="1"/>
      <c r="AO1446" s="1"/>
      <c r="AP1446" s="1"/>
    </row>
    <row r="1447" spans="39:42" x14ac:dyDescent="0.2">
      <c r="AM1447" s="1"/>
      <c r="AN1447" s="1"/>
      <c r="AO1447" s="1"/>
      <c r="AP1447" s="1"/>
    </row>
    <row r="1448" spans="39:42" x14ac:dyDescent="0.2">
      <c r="AM1448" s="1"/>
      <c r="AN1448" s="1"/>
      <c r="AO1448" s="1"/>
      <c r="AP1448" s="1"/>
    </row>
    <row r="1449" spans="39:42" x14ac:dyDescent="0.2">
      <c r="AM1449" s="1"/>
      <c r="AN1449" s="1"/>
      <c r="AO1449" s="1"/>
      <c r="AP1449" s="1"/>
    </row>
    <row r="1450" spans="39:42" x14ac:dyDescent="0.2">
      <c r="AM1450" s="1"/>
      <c r="AN1450" s="1"/>
      <c r="AO1450" s="1"/>
      <c r="AP1450" s="1"/>
    </row>
    <row r="1451" spans="39:42" x14ac:dyDescent="0.2">
      <c r="AM1451" s="1"/>
      <c r="AN1451" s="1"/>
      <c r="AO1451" s="1"/>
      <c r="AP1451" s="1"/>
    </row>
    <row r="1452" spans="39:42" x14ac:dyDescent="0.2">
      <c r="AM1452" s="1"/>
      <c r="AN1452" s="1"/>
      <c r="AO1452" s="1"/>
      <c r="AP1452" s="1"/>
    </row>
    <row r="1453" spans="39:42" x14ac:dyDescent="0.2">
      <c r="AM1453" s="1"/>
      <c r="AN1453" s="1"/>
      <c r="AO1453" s="1"/>
      <c r="AP1453" s="1"/>
    </row>
    <row r="1454" spans="39:42" x14ac:dyDescent="0.2">
      <c r="AM1454" s="1"/>
      <c r="AN1454" s="1"/>
      <c r="AO1454" s="1"/>
      <c r="AP1454" s="1"/>
    </row>
    <row r="1455" spans="39:42" x14ac:dyDescent="0.2">
      <c r="AM1455" s="1"/>
      <c r="AN1455" s="1"/>
      <c r="AO1455" s="1"/>
      <c r="AP1455" s="1"/>
    </row>
    <row r="1456" spans="39:42" x14ac:dyDescent="0.2">
      <c r="AM1456" s="1"/>
      <c r="AN1456" s="1"/>
      <c r="AO1456" s="1"/>
      <c r="AP1456" s="1"/>
    </row>
    <row r="1457" spans="39:42" x14ac:dyDescent="0.2">
      <c r="AM1457" s="1"/>
      <c r="AN1457" s="1"/>
      <c r="AO1457" s="1"/>
      <c r="AP1457" s="1"/>
    </row>
    <row r="1458" spans="39:42" x14ac:dyDescent="0.2">
      <c r="AM1458" s="1"/>
      <c r="AN1458" s="1"/>
      <c r="AO1458" s="1"/>
      <c r="AP1458" s="1"/>
    </row>
    <row r="1459" spans="39:42" x14ac:dyDescent="0.2">
      <c r="AM1459" s="1"/>
      <c r="AN1459" s="1"/>
      <c r="AO1459" s="1"/>
      <c r="AP1459" s="1"/>
    </row>
    <row r="1460" spans="39:42" x14ac:dyDescent="0.2">
      <c r="AM1460" s="1"/>
      <c r="AN1460" s="1"/>
      <c r="AO1460" s="1"/>
      <c r="AP1460" s="1"/>
    </row>
    <row r="1461" spans="39:42" x14ac:dyDescent="0.2">
      <c r="AM1461" s="1"/>
      <c r="AN1461" s="1"/>
      <c r="AO1461" s="1"/>
      <c r="AP1461" s="1"/>
    </row>
    <row r="1462" spans="39:42" x14ac:dyDescent="0.2">
      <c r="AM1462" s="1"/>
      <c r="AN1462" s="1"/>
      <c r="AO1462" s="1"/>
      <c r="AP1462" s="1"/>
    </row>
    <row r="1463" spans="39:42" x14ac:dyDescent="0.2">
      <c r="AM1463" s="1"/>
      <c r="AN1463" s="1"/>
      <c r="AO1463" s="1"/>
      <c r="AP1463" s="1"/>
    </row>
    <row r="1464" spans="39:42" x14ac:dyDescent="0.2">
      <c r="AM1464" s="1"/>
      <c r="AN1464" s="1"/>
      <c r="AO1464" s="1"/>
      <c r="AP1464" s="1"/>
    </row>
    <row r="1465" spans="39:42" x14ac:dyDescent="0.2">
      <c r="AM1465" s="1"/>
      <c r="AN1465" s="1"/>
      <c r="AO1465" s="1"/>
      <c r="AP1465" s="1"/>
    </row>
    <row r="1466" spans="39:42" x14ac:dyDescent="0.2">
      <c r="AM1466" s="1"/>
      <c r="AN1466" s="1"/>
      <c r="AO1466" s="1"/>
      <c r="AP1466" s="1"/>
    </row>
    <row r="1467" spans="39:42" x14ac:dyDescent="0.2">
      <c r="AM1467" s="1"/>
      <c r="AN1467" s="1"/>
      <c r="AO1467" s="1"/>
      <c r="AP1467" s="1"/>
    </row>
    <row r="1468" spans="39:42" x14ac:dyDescent="0.2">
      <c r="AM1468" s="1"/>
      <c r="AN1468" s="1"/>
      <c r="AO1468" s="1"/>
      <c r="AP1468" s="1"/>
    </row>
    <row r="1469" spans="39:42" x14ac:dyDescent="0.2">
      <c r="AM1469" s="1"/>
      <c r="AN1469" s="1"/>
      <c r="AO1469" s="1"/>
      <c r="AP1469" s="1"/>
    </row>
    <row r="1470" spans="39:42" x14ac:dyDescent="0.2">
      <c r="AM1470" s="1"/>
      <c r="AN1470" s="1"/>
      <c r="AO1470" s="1"/>
      <c r="AP1470" s="1"/>
    </row>
    <row r="1471" spans="39:42" x14ac:dyDescent="0.2">
      <c r="AM1471" s="1"/>
      <c r="AN1471" s="1"/>
      <c r="AO1471" s="1"/>
      <c r="AP1471" s="1"/>
    </row>
    <row r="1472" spans="39:42" x14ac:dyDescent="0.2">
      <c r="AM1472" s="1"/>
      <c r="AN1472" s="1"/>
      <c r="AO1472" s="1"/>
      <c r="AP1472" s="1"/>
    </row>
    <row r="1473" spans="39:42" x14ac:dyDescent="0.2">
      <c r="AM1473" s="1"/>
      <c r="AN1473" s="1"/>
      <c r="AO1473" s="1"/>
      <c r="AP1473" s="1"/>
    </row>
    <row r="1474" spans="39:42" x14ac:dyDescent="0.2">
      <c r="AM1474" s="1"/>
      <c r="AN1474" s="1"/>
      <c r="AO1474" s="1"/>
      <c r="AP1474" s="1"/>
    </row>
    <row r="1475" spans="39:42" x14ac:dyDescent="0.2">
      <c r="AM1475" s="1"/>
      <c r="AN1475" s="1"/>
      <c r="AO1475" s="1"/>
      <c r="AP1475" s="1"/>
    </row>
    <row r="1476" spans="39:42" x14ac:dyDescent="0.2">
      <c r="AM1476" s="1"/>
      <c r="AN1476" s="1"/>
      <c r="AO1476" s="1"/>
      <c r="AP1476" s="1"/>
    </row>
    <row r="1477" spans="39:42" x14ac:dyDescent="0.2">
      <c r="AM1477" s="1"/>
      <c r="AN1477" s="1"/>
      <c r="AO1477" s="1"/>
      <c r="AP1477" s="1"/>
    </row>
    <row r="1478" spans="39:42" x14ac:dyDescent="0.2">
      <c r="AM1478" s="1"/>
      <c r="AN1478" s="1"/>
      <c r="AO1478" s="1"/>
      <c r="AP1478" s="1"/>
    </row>
    <row r="1479" spans="39:42" x14ac:dyDescent="0.2">
      <c r="AM1479" s="1"/>
      <c r="AN1479" s="1"/>
      <c r="AO1479" s="1"/>
      <c r="AP1479" s="1"/>
    </row>
    <row r="1480" spans="39:42" x14ac:dyDescent="0.2">
      <c r="AM1480" s="1"/>
      <c r="AN1480" s="1"/>
      <c r="AO1480" s="1"/>
      <c r="AP1480" s="1"/>
    </row>
    <row r="1481" spans="39:42" x14ac:dyDescent="0.2">
      <c r="AM1481" s="1"/>
      <c r="AN1481" s="1"/>
      <c r="AO1481" s="1"/>
      <c r="AP1481" s="1"/>
    </row>
    <row r="1482" spans="39:42" x14ac:dyDescent="0.2">
      <c r="AM1482" s="1"/>
      <c r="AN1482" s="1"/>
      <c r="AO1482" s="1"/>
      <c r="AP1482" s="1"/>
    </row>
    <row r="1483" spans="39:42" x14ac:dyDescent="0.2">
      <c r="AM1483" s="1"/>
      <c r="AN1483" s="1"/>
      <c r="AO1483" s="1"/>
      <c r="AP1483" s="1"/>
    </row>
    <row r="1484" spans="39:42" x14ac:dyDescent="0.2">
      <c r="AM1484" s="1"/>
      <c r="AN1484" s="1"/>
      <c r="AO1484" s="1"/>
      <c r="AP1484" s="1"/>
    </row>
    <row r="1485" spans="39:42" x14ac:dyDescent="0.2">
      <c r="AM1485" s="1"/>
      <c r="AN1485" s="1"/>
      <c r="AO1485" s="1"/>
      <c r="AP1485" s="1"/>
    </row>
    <row r="1486" spans="39:42" x14ac:dyDescent="0.2">
      <c r="AM1486" s="1"/>
      <c r="AN1486" s="1"/>
      <c r="AO1486" s="1"/>
      <c r="AP1486" s="1"/>
    </row>
    <row r="1487" spans="39:42" x14ac:dyDescent="0.2">
      <c r="AM1487" s="1"/>
      <c r="AN1487" s="1"/>
      <c r="AO1487" s="1"/>
      <c r="AP1487" s="1"/>
    </row>
    <row r="1488" spans="39:42" x14ac:dyDescent="0.2">
      <c r="AM1488" s="1"/>
      <c r="AN1488" s="1"/>
      <c r="AO1488" s="1"/>
      <c r="AP1488" s="1"/>
    </row>
    <row r="1489" spans="39:42" x14ac:dyDescent="0.2">
      <c r="AM1489" s="1"/>
      <c r="AN1489" s="1"/>
      <c r="AO1489" s="1"/>
      <c r="AP1489" s="1"/>
    </row>
    <row r="1490" spans="39:42" x14ac:dyDescent="0.2">
      <c r="AM1490" s="1"/>
      <c r="AN1490" s="1"/>
      <c r="AO1490" s="1"/>
      <c r="AP1490" s="1"/>
    </row>
  </sheetData>
  <mergeCells count="58">
    <mergeCell ref="C88:R88"/>
    <mergeCell ref="B46:T46"/>
    <mergeCell ref="U46:AL46"/>
    <mergeCell ref="A75:D75"/>
    <mergeCell ref="E75:AP75"/>
    <mergeCell ref="E78:AK78"/>
    <mergeCell ref="C86:R86"/>
    <mergeCell ref="E80:AK80"/>
    <mergeCell ref="E81:AK81"/>
    <mergeCell ref="E82:AK82"/>
    <mergeCell ref="E83:AK83"/>
    <mergeCell ref="E84:AK84"/>
    <mergeCell ref="AI93:BO93"/>
    <mergeCell ref="AI94:BO94"/>
    <mergeCell ref="C89:R89"/>
    <mergeCell ref="AH89:BN89"/>
    <mergeCell ref="AI90:BO90"/>
    <mergeCell ref="AI91:BO91"/>
    <mergeCell ref="C92:K92"/>
    <mergeCell ref="L92:S92"/>
    <mergeCell ref="AI92:BO92"/>
    <mergeCell ref="AD34:AI34"/>
    <mergeCell ref="AW43:BE43"/>
    <mergeCell ref="B44:AL44"/>
    <mergeCell ref="B41:AL41"/>
    <mergeCell ref="B42:AL42"/>
    <mergeCell ref="B43:AL43"/>
    <mergeCell ref="B45:AL45"/>
    <mergeCell ref="D31:G31"/>
    <mergeCell ref="H31:K31"/>
    <mergeCell ref="L31:AC31"/>
    <mergeCell ref="AD31:AI31"/>
    <mergeCell ref="D32:G32"/>
    <mergeCell ref="H32:K32"/>
    <mergeCell ref="L32:AC32"/>
    <mergeCell ref="AD32:AI32"/>
    <mergeCell ref="D33:G33"/>
    <mergeCell ref="H33:K33"/>
    <mergeCell ref="L33:AC33"/>
    <mergeCell ref="AD33:AI33"/>
    <mergeCell ref="D34:G34"/>
    <mergeCell ref="H34:K34"/>
    <mergeCell ref="L34:AC34"/>
    <mergeCell ref="D30:G30"/>
    <mergeCell ref="H30:K30"/>
    <mergeCell ref="L30:AC30"/>
    <mergeCell ref="AD30:AI30"/>
    <mergeCell ref="B8:AL8"/>
    <mergeCell ref="B9:AL9"/>
    <mergeCell ref="B12:AL15"/>
    <mergeCell ref="B18:AL18"/>
    <mergeCell ref="B19:AL19"/>
    <mergeCell ref="B24:AL24"/>
    <mergeCell ref="B25:AL25"/>
    <mergeCell ref="D29:G29"/>
    <mergeCell ref="H29:K29"/>
    <mergeCell ref="L29:AC29"/>
    <mergeCell ref="AD29:AI29"/>
  </mergeCells>
  <printOptions horizontalCentered="1" verticalCentered="1"/>
  <pageMargins left="0.43307086614173229" right="0.47244094488188981" top="0.19685039370078741" bottom="0.19685039370078741" header="0" footer="0"/>
  <pageSetup paperSize="9" scale="91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CV279"/>
  <sheetViews>
    <sheetView view="pageBreakPreview" zoomScale="55" zoomScaleSheetLayoutView="55" workbookViewId="0">
      <pane xSplit="1" ySplit="1" topLeftCell="B2" activePane="bottomRight" state="frozen"/>
      <selection sqref="A1:XFD1048576"/>
      <selection pane="topRight" sqref="A1:XFD1048576"/>
      <selection pane="bottomLeft" sqref="A1:XFD1048576"/>
      <selection pane="bottomRight" activeCell="C52" sqref="C52"/>
    </sheetView>
  </sheetViews>
  <sheetFormatPr baseColWidth="10" defaultColWidth="11.42578125" defaultRowHeight="12.75" x14ac:dyDescent="0.2"/>
  <cols>
    <col min="1" max="1" width="18" style="85" customWidth="1"/>
    <col min="2" max="4" width="25.5703125" style="85" customWidth="1"/>
    <col min="5" max="5" width="27.42578125" style="85" customWidth="1"/>
    <col min="6" max="6" width="25.5703125" style="85" customWidth="1"/>
    <col min="7" max="7" width="12.5703125" style="85" customWidth="1"/>
    <col min="8" max="25" width="5.42578125" style="202" customWidth="1"/>
    <col min="26" max="26" width="9.5703125" style="85" customWidth="1"/>
    <col min="27" max="30" width="20.5703125" style="85" customWidth="1"/>
    <col min="31" max="32" width="12.5703125" style="85" customWidth="1"/>
    <col min="33" max="33" width="24.5703125" style="85" customWidth="1"/>
    <col min="34" max="34" width="12.5703125" style="85" customWidth="1"/>
    <col min="35" max="36" width="12.5703125" style="129" customWidth="1"/>
    <col min="37" max="37" width="75.5703125" style="129" customWidth="1"/>
    <col min="38" max="38" width="59.5703125" style="129" customWidth="1"/>
    <col min="39" max="39" width="20.5703125" style="202" customWidth="1"/>
    <col min="40" max="40" width="67.5703125" style="203" customWidth="1"/>
    <col min="41" max="41" width="19" style="203" customWidth="1"/>
    <col min="42" max="42" width="4.5703125" style="85" customWidth="1"/>
    <col min="43" max="43" width="5.42578125" style="85" customWidth="1"/>
    <col min="44" max="16384" width="11.42578125" style="85"/>
  </cols>
  <sheetData>
    <row r="1" spans="1:100" ht="35.1" customHeight="1" thickBot="1" x14ac:dyDescent="0.3">
      <c r="A1" s="83" t="s">
        <v>12</v>
      </c>
      <c r="B1" s="1017" t="s">
        <v>13</v>
      </c>
      <c r="C1" s="1018"/>
      <c r="D1" s="1018"/>
      <c r="E1" s="1018"/>
      <c r="F1" s="1018"/>
      <c r="G1" s="1018"/>
      <c r="H1" s="1018"/>
      <c r="I1" s="1018"/>
      <c r="J1" s="1018"/>
      <c r="K1" s="1018"/>
      <c r="L1" s="1018"/>
      <c r="M1" s="1018"/>
      <c r="N1" s="1018"/>
      <c r="O1" s="1018"/>
      <c r="P1" s="1018"/>
      <c r="Q1" s="1018"/>
      <c r="R1" s="1018"/>
      <c r="S1" s="1018"/>
      <c r="T1" s="1018"/>
      <c r="U1" s="1018"/>
      <c r="V1" s="1018"/>
      <c r="W1" s="1018"/>
      <c r="X1" s="1018"/>
      <c r="Y1" s="1018"/>
      <c r="Z1" s="1018"/>
      <c r="AA1" s="1018"/>
      <c r="AB1" s="1018"/>
      <c r="AC1" s="1018"/>
      <c r="AD1" s="1018"/>
      <c r="AE1" s="1018"/>
      <c r="AF1" s="1018"/>
      <c r="AG1" s="1018"/>
      <c r="AH1" s="1018"/>
      <c r="AI1" s="1018"/>
      <c r="AJ1" s="1018"/>
      <c r="AK1" s="1018"/>
      <c r="AL1" s="1018"/>
      <c r="AM1" s="1018"/>
      <c r="AN1" s="1019"/>
      <c r="AO1" s="84"/>
    </row>
    <row r="2" spans="1:100" ht="24" customHeight="1" thickBot="1" x14ac:dyDescent="0.3">
      <c r="A2" s="86"/>
      <c r="B2" s="87"/>
      <c r="C2" s="87"/>
      <c r="D2" s="87"/>
      <c r="E2" s="87"/>
      <c r="F2" s="87"/>
      <c r="G2" s="87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7"/>
      <c r="AA2" s="87"/>
      <c r="AB2" s="87"/>
      <c r="AC2" s="89"/>
      <c r="AD2" s="89"/>
      <c r="AE2" s="89"/>
      <c r="AF2" s="89"/>
      <c r="AG2" s="89"/>
      <c r="AH2" s="89"/>
      <c r="AI2" s="90"/>
      <c r="AJ2" s="90"/>
      <c r="AK2" s="90"/>
      <c r="AL2" s="90"/>
      <c r="AM2" s="91"/>
      <c r="AN2" s="92"/>
      <c r="AO2" s="93"/>
    </row>
    <row r="3" spans="1:100" s="96" customFormat="1" ht="27.95" customHeight="1" x14ac:dyDescent="0.3">
      <c r="A3" s="1020" t="s">
        <v>14</v>
      </c>
      <c r="B3" s="1021"/>
      <c r="C3" s="1021"/>
      <c r="D3" s="1022"/>
      <c r="E3" s="1023" t="s">
        <v>15</v>
      </c>
      <c r="F3" s="1022"/>
      <c r="G3" s="1024" t="s">
        <v>16</v>
      </c>
      <c r="H3" s="1024"/>
      <c r="I3" s="1024"/>
      <c r="J3" s="1024"/>
      <c r="K3" s="1024"/>
      <c r="L3" s="1024"/>
      <c r="M3" s="1024"/>
      <c r="N3" s="1024"/>
      <c r="O3" s="1024"/>
      <c r="P3" s="1024"/>
      <c r="Q3" s="1024"/>
      <c r="R3" s="1024"/>
      <c r="S3" s="1023" t="s">
        <v>17</v>
      </c>
      <c r="T3" s="1021"/>
      <c r="U3" s="1021"/>
      <c r="V3" s="1021"/>
      <c r="W3" s="1021"/>
      <c r="X3" s="1021"/>
      <c r="Y3" s="1021"/>
      <c r="Z3" s="1021"/>
      <c r="AA3" s="1021"/>
      <c r="AB3" s="1021"/>
      <c r="AC3" s="1021"/>
      <c r="AD3" s="1021"/>
      <c r="AE3" s="1021"/>
      <c r="AF3" s="1021"/>
      <c r="AG3" s="1021"/>
      <c r="AH3" s="1021"/>
      <c r="AI3" s="1021"/>
      <c r="AJ3" s="1025"/>
      <c r="AK3" s="94"/>
      <c r="AL3" s="94"/>
      <c r="AM3" s="94"/>
      <c r="AN3" s="95"/>
      <c r="AO3" s="94"/>
    </row>
    <row r="4" spans="1:100" s="96" customFormat="1" ht="27.95" customHeight="1" thickBot="1" x14ac:dyDescent="0.45">
      <c r="A4" s="1009">
        <f>PDG!$AD$33</f>
        <v>0</v>
      </c>
      <c r="B4" s="1010"/>
      <c r="C4" s="1010"/>
      <c r="D4" s="1011"/>
      <c r="E4" s="1012" t="str">
        <f>PDG!$D$33</f>
        <v>A</v>
      </c>
      <c r="F4" s="1011"/>
      <c r="G4" s="1013">
        <f>PDG!$H$33</f>
        <v>41487</v>
      </c>
      <c r="H4" s="1013"/>
      <c r="I4" s="1013"/>
      <c r="J4" s="1013"/>
      <c r="K4" s="1013"/>
      <c r="L4" s="1013"/>
      <c r="M4" s="1013"/>
      <c r="N4" s="1013"/>
      <c r="O4" s="1013"/>
      <c r="P4" s="1013"/>
      <c r="Q4" s="1013"/>
      <c r="R4" s="1013"/>
      <c r="S4" s="1014" t="str">
        <f>PDG!$L$33</f>
        <v>Création</v>
      </c>
      <c r="T4" s="1015"/>
      <c r="U4" s="1015"/>
      <c r="V4" s="1015"/>
      <c r="W4" s="1015"/>
      <c r="X4" s="1015"/>
      <c r="Y4" s="1015"/>
      <c r="Z4" s="1015"/>
      <c r="AA4" s="1015"/>
      <c r="AB4" s="1015"/>
      <c r="AC4" s="1015"/>
      <c r="AD4" s="1015"/>
      <c r="AE4" s="1015"/>
      <c r="AF4" s="1015"/>
      <c r="AG4" s="1015"/>
      <c r="AH4" s="1015"/>
      <c r="AI4" s="1015"/>
      <c r="AJ4" s="1016"/>
      <c r="AK4" s="94"/>
      <c r="AL4" s="94"/>
      <c r="AM4" s="94"/>
      <c r="AN4" s="95"/>
      <c r="AO4" s="94"/>
    </row>
    <row r="5" spans="1:100" ht="9.9499999999999993" customHeight="1" thickBot="1" x14ac:dyDescent="0.5">
      <c r="A5" s="97"/>
      <c r="B5" s="98"/>
      <c r="C5" s="98"/>
      <c r="D5" s="98"/>
      <c r="E5" s="98"/>
      <c r="F5" s="98"/>
      <c r="G5" s="99"/>
      <c r="H5" s="99"/>
      <c r="I5" s="99"/>
      <c r="J5" s="98"/>
      <c r="K5" s="98"/>
      <c r="L5" s="99"/>
      <c r="M5" s="99"/>
      <c r="N5" s="98"/>
      <c r="O5" s="98"/>
      <c r="P5" s="99"/>
      <c r="Q5" s="99"/>
      <c r="R5" s="98"/>
      <c r="S5" s="98"/>
      <c r="T5" s="98"/>
      <c r="U5" s="99"/>
      <c r="V5" s="99"/>
      <c r="W5" s="98"/>
      <c r="X5" s="98"/>
      <c r="Y5" s="98"/>
      <c r="Z5" s="98"/>
      <c r="AA5" s="98"/>
      <c r="AB5" s="98"/>
      <c r="AC5" s="100"/>
      <c r="AD5" s="100"/>
      <c r="AE5" s="100"/>
      <c r="AF5" s="100"/>
      <c r="AG5" s="100"/>
      <c r="AH5" s="87"/>
      <c r="AI5" s="87"/>
      <c r="AJ5" s="87"/>
      <c r="AK5" s="100"/>
      <c r="AL5" s="100"/>
      <c r="AM5" s="100"/>
      <c r="AN5" s="101"/>
      <c r="AO5" s="100"/>
    </row>
    <row r="6" spans="1:100" s="96" customFormat="1" ht="27.95" customHeight="1" thickBot="1" x14ac:dyDescent="0.35">
      <c r="A6" s="1038" t="s">
        <v>18</v>
      </c>
      <c r="B6" s="1039"/>
      <c r="C6" s="1040"/>
      <c r="D6" s="1041"/>
      <c r="E6" s="1041"/>
      <c r="F6" s="1041"/>
      <c r="G6" s="1041"/>
      <c r="H6" s="1041"/>
      <c r="I6" s="1041"/>
      <c r="J6" s="1041"/>
      <c r="K6" s="1041"/>
      <c r="L6" s="1041"/>
      <c r="M6" s="1041"/>
      <c r="N6" s="1041"/>
      <c r="O6" s="1041"/>
      <c r="P6" s="1041"/>
      <c r="Q6" s="1041"/>
      <c r="R6" s="1041"/>
      <c r="S6" s="1041"/>
      <c r="T6" s="1041"/>
      <c r="U6" s="1041"/>
      <c r="V6" s="1041"/>
      <c r="W6" s="1041"/>
      <c r="X6" s="1041"/>
      <c r="Y6" s="1041"/>
      <c r="Z6" s="1041"/>
      <c r="AA6" s="1041"/>
      <c r="AB6" s="1041"/>
      <c r="AC6" s="1041"/>
      <c r="AD6" s="1041"/>
      <c r="AE6" s="1041"/>
      <c r="AF6" s="1041"/>
      <c r="AG6" s="1041"/>
      <c r="AH6" s="1041"/>
      <c r="AI6" s="1041"/>
      <c r="AJ6" s="1042"/>
      <c r="AK6" s="102"/>
      <c r="AL6" s="102"/>
      <c r="AM6" s="103"/>
      <c r="AN6" s="104"/>
      <c r="AO6" s="105"/>
    </row>
    <row r="7" spans="1:100" ht="24" customHeight="1" thickBot="1" x14ac:dyDescent="0.3">
      <c r="A7" s="86"/>
      <c r="B7" s="87"/>
      <c r="C7" s="87"/>
      <c r="D7" s="87"/>
      <c r="E7" s="87"/>
      <c r="F7" s="87"/>
      <c r="G7" s="87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8"/>
      <c r="U7" s="88"/>
      <c r="V7" s="88"/>
      <c r="W7" s="88"/>
      <c r="X7" s="88"/>
      <c r="Y7" s="88"/>
      <c r="Z7" s="87"/>
      <c r="AA7" s="87"/>
      <c r="AB7" s="87"/>
      <c r="AC7" s="87"/>
      <c r="AD7" s="87"/>
      <c r="AE7" s="87"/>
      <c r="AF7" s="87"/>
      <c r="AG7" s="87"/>
      <c r="AH7" s="87"/>
      <c r="AI7" s="106"/>
      <c r="AJ7" s="106"/>
      <c r="AK7" s="106"/>
      <c r="AL7" s="106"/>
      <c r="AM7" s="88"/>
      <c r="AN7" s="107"/>
      <c r="AO7" s="93"/>
    </row>
    <row r="8" spans="1:100" ht="47.25" customHeight="1" thickBot="1" x14ac:dyDescent="0.25">
      <c r="A8" s="86"/>
      <c r="B8" s="87"/>
      <c r="C8" s="87"/>
      <c r="D8" s="87"/>
      <c r="E8" s="108"/>
      <c r="F8" s="108"/>
      <c r="G8" s="1043" t="s">
        <v>19</v>
      </c>
      <c r="H8" s="1044"/>
      <c r="I8" s="1044"/>
      <c r="J8" s="1044"/>
      <c r="K8" s="1044"/>
      <c r="L8" s="1044"/>
      <c r="M8" s="1044"/>
      <c r="N8" s="1044"/>
      <c r="O8" s="1044"/>
      <c r="P8" s="1045"/>
      <c r="Q8" s="1045"/>
      <c r="R8" s="1045"/>
      <c r="S8" s="1045"/>
      <c r="T8" s="1045"/>
      <c r="U8" s="1045"/>
      <c r="V8" s="1045"/>
      <c r="W8" s="1045"/>
      <c r="X8" s="1045"/>
      <c r="Y8" s="1045"/>
      <c r="Z8" s="1046"/>
      <c r="AA8" s="1046"/>
      <c r="AB8" s="1046"/>
      <c r="AC8" s="1046"/>
      <c r="AD8" s="1046"/>
      <c r="AE8" s="1045"/>
      <c r="AF8" s="1045"/>
      <c r="AG8" s="1047"/>
      <c r="AH8" s="1048" t="s">
        <v>20</v>
      </c>
      <c r="AI8" s="1051" t="s">
        <v>21</v>
      </c>
      <c r="AJ8" s="1052"/>
      <c r="AK8" s="1026"/>
      <c r="AL8" s="1026"/>
      <c r="AM8" s="1026"/>
      <c r="AN8" s="1027"/>
      <c r="AO8" s="109"/>
    </row>
    <row r="9" spans="1:100" ht="102" customHeight="1" thickBot="1" x14ac:dyDescent="0.25">
      <c r="A9" s="1030" t="s">
        <v>22</v>
      </c>
      <c r="B9" s="1032" t="s">
        <v>23</v>
      </c>
      <c r="C9" s="1032"/>
      <c r="D9" s="1033"/>
      <c r="E9" s="1034" t="s">
        <v>24</v>
      </c>
      <c r="F9" s="1035"/>
      <c r="G9" s="1036" t="s">
        <v>25</v>
      </c>
      <c r="H9" s="1064" t="s">
        <v>26</v>
      </c>
      <c r="I9" s="1065"/>
      <c r="J9" s="1065"/>
      <c r="K9" s="1065"/>
      <c r="L9" s="1065"/>
      <c r="M9" s="1065"/>
      <c r="N9" s="1065"/>
      <c r="O9" s="1066"/>
      <c r="P9" s="1064" t="s">
        <v>27</v>
      </c>
      <c r="Q9" s="1065"/>
      <c r="R9" s="1065"/>
      <c r="S9" s="1065"/>
      <c r="T9" s="1065"/>
      <c r="U9" s="1065"/>
      <c r="V9" s="1065"/>
      <c r="W9" s="1065"/>
      <c r="X9" s="1065"/>
      <c r="Y9" s="1065"/>
      <c r="Z9" s="1067" t="s">
        <v>28</v>
      </c>
      <c r="AA9" s="1069" t="s">
        <v>29</v>
      </c>
      <c r="AB9" s="1070"/>
      <c r="AC9" s="1034" t="s">
        <v>30</v>
      </c>
      <c r="AD9" s="1033"/>
      <c r="AE9" s="1055" t="s">
        <v>31</v>
      </c>
      <c r="AF9" s="1034"/>
      <c r="AG9" s="1074" t="s">
        <v>32</v>
      </c>
      <c r="AH9" s="1049"/>
      <c r="AI9" s="1076" t="s">
        <v>33</v>
      </c>
      <c r="AJ9" s="1053" t="s">
        <v>34</v>
      </c>
      <c r="AK9" s="1028"/>
      <c r="AL9" s="1028"/>
      <c r="AM9" s="1028"/>
      <c r="AN9" s="1029"/>
      <c r="AO9" s="109"/>
    </row>
    <row r="10" spans="1:100" ht="99" thickBot="1" x14ac:dyDescent="0.25">
      <c r="A10" s="1031"/>
      <c r="B10" s="110" t="s">
        <v>35</v>
      </c>
      <c r="C10" s="110" t="s">
        <v>36</v>
      </c>
      <c r="D10" s="111" t="s">
        <v>37</v>
      </c>
      <c r="E10" s="112" t="s">
        <v>38</v>
      </c>
      <c r="F10" s="113" t="s">
        <v>39</v>
      </c>
      <c r="G10" s="1037"/>
      <c r="H10" s="114" t="s">
        <v>40</v>
      </c>
      <c r="I10" s="115" t="s">
        <v>41</v>
      </c>
      <c r="J10" s="115" t="s">
        <v>42</v>
      </c>
      <c r="K10" s="116" t="s">
        <v>43</v>
      </c>
      <c r="L10" s="114" t="s">
        <v>44</v>
      </c>
      <c r="M10" s="115" t="s">
        <v>45</v>
      </c>
      <c r="N10" s="115" t="s">
        <v>46</v>
      </c>
      <c r="O10" s="116" t="s">
        <v>47</v>
      </c>
      <c r="P10" s="114" t="s">
        <v>40</v>
      </c>
      <c r="Q10" s="115" t="s">
        <v>41</v>
      </c>
      <c r="R10" s="115" t="s">
        <v>42</v>
      </c>
      <c r="S10" s="115" t="s">
        <v>43</v>
      </c>
      <c r="T10" s="117" t="s">
        <v>48</v>
      </c>
      <c r="U10" s="114" t="s">
        <v>44</v>
      </c>
      <c r="V10" s="115" t="s">
        <v>45</v>
      </c>
      <c r="W10" s="115" t="s">
        <v>46</v>
      </c>
      <c r="X10" s="118" t="s">
        <v>47</v>
      </c>
      <c r="Y10" s="117" t="s">
        <v>49</v>
      </c>
      <c r="Z10" s="1068"/>
      <c r="AA10" s="119" t="s">
        <v>50</v>
      </c>
      <c r="AB10" s="120" t="s">
        <v>51</v>
      </c>
      <c r="AC10" s="121" t="s">
        <v>52</v>
      </c>
      <c r="AD10" s="111" t="s">
        <v>53</v>
      </c>
      <c r="AE10" s="122" t="s">
        <v>54</v>
      </c>
      <c r="AF10" s="123" t="s">
        <v>55</v>
      </c>
      <c r="AG10" s="1075"/>
      <c r="AH10" s="1050"/>
      <c r="AI10" s="1077"/>
      <c r="AJ10" s="1054"/>
      <c r="AK10" s="124" t="s">
        <v>1021</v>
      </c>
      <c r="AL10" s="124" t="s">
        <v>1022</v>
      </c>
      <c r="AM10" s="125" t="s">
        <v>56</v>
      </c>
      <c r="AN10" s="126" t="s">
        <v>57</v>
      </c>
      <c r="AO10" s="127" t="s">
        <v>22</v>
      </c>
    </row>
    <row r="11" spans="1:100" s="129" customFormat="1" ht="23.25" x14ac:dyDescent="0.2">
      <c r="A11" s="951">
        <f>'29_Annexe5'!$D$9</f>
        <v>29</v>
      </c>
      <c r="B11" s="130" t="str">
        <f>'29_Annexe5'!$G$9</f>
        <v>Portique Nappe</v>
      </c>
      <c r="C11" s="131" t="str">
        <f>'29_Annexe5'!$E$13</f>
        <v>Non</v>
      </c>
      <c r="D11" s="132">
        <f>'29_Annexe5'!$G$11</f>
        <v>0</v>
      </c>
      <c r="E11" s="133" t="str">
        <f>'29_Annexe5'!$C$21</f>
        <v>Suspension</v>
      </c>
      <c r="F11" s="134" t="str">
        <f>'29_Annexe5'!$F$21</f>
        <v>Suspension</v>
      </c>
      <c r="G11" s="128" t="str">
        <f>'29_Annexe5'!$J$36</f>
        <v>CB</v>
      </c>
      <c r="H11" s="135" t="str">
        <f>'29_Annexe3.1'!$K$13</f>
        <v>E1</v>
      </c>
      <c r="I11" s="136" t="str">
        <f>'29_Annexe3.1'!$K$14</f>
        <v>E1</v>
      </c>
      <c r="J11" s="136" t="str">
        <f>'29_Annexe3.1'!$K$15</f>
        <v>/</v>
      </c>
      <c r="K11" s="134" t="str">
        <f>'29_Annexe3.1'!$K$16</f>
        <v>/</v>
      </c>
      <c r="L11" s="149"/>
      <c r="M11" s="150"/>
      <c r="N11" s="150"/>
      <c r="O11" s="150"/>
      <c r="P11" s="135" t="str">
        <f>'29_Annexe3.1'!$M$13</f>
        <v>S1</v>
      </c>
      <c r="Q11" s="136" t="str">
        <f>'29_Annexe3.1'!$M$14</f>
        <v>S1</v>
      </c>
      <c r="R11" s="136" t="str">
        <f>'29_Annexe3.1'!$M$15</f>
        <v>/</v>
      </c>
      <c r="S11" s="151" t="str">
        <f>'29_Annexe3.1'!$M$16</f>
        <v>/</v>
      </c>
      <c r="T11" s="137" t="str">
        <f>'29_Annexe3.1'!$M$17</f>
        <v>/</v>
      </c>
      <c r="U11" s="149"/>
      <c r="V11" s="150"/>
      <c r="W11" s="150"/>
      <c r="X11" s="152"/>
      <c r="Y11" s="153"/>
      <c r="Z11" s="135">
        <f>'29_Annexe3.1'!$L$26</f>
        <v>0</v>
      </c>
      <c r="AA11" s="136" t="str">
        <f>'29_Annexe3.1'!$R$21</f>
        <v/>
      </c>
      <c r="AB11" s="137" t="str">
        <f>'29_Annexe3.1'!$T$21</f>
        <v/>
      </c>
      <c r="AC11" s="138" t="str">
        <f>'29_Annexe5'!$J$32</f>
        <v>Non</v>
      </c>
      <c r="AD11" s="139" t="str">
        <f>'29_Annexe5'!$H$32</f>
        <v>Non</v>
      </c>
      <c r="AE11" s="140" t="str">
        <f>'29_Annexe5'!$E$27</f>
        <v>Mauvais</v>
      </c>
      <c r="AF11" s="141" t="str">
        <f>'29_Annexe5'!$E$28</f>
        <v>Mauvais</v>
      </c>
      <c r="AG11" s="139" t="str">
        <f>'29_Annexe5'!$D$25</f>
        <v>acier noir + peinture</v>
      </c>
      <c r="AH11" s="142" t="str">
        <f t="shared" ref="AH11:AH15" si="0">IF(AI11="NON",IF(AJ11="NON","OUI","NON"),"NON")</f>
        <v>OUI</v>
      </c>
      <c r="AI11" s="143" t="str">
        <f t="shared" ref="AI11:AI15" si="1">IF(AS11="X","OUI","NON")</f>
        <v>NON</v>
      </c>
      <c r="AJ11" s="144" t="s">
        <v>58</v>
      </c>
      <c r="AK11" s="145">
        <f>'29_Annexe5'!$D$47</f>
        <v>0</v>
      </c>
      <c r="AL11" s="145"/>
      <c r="AM11" s="145" t="str">
        <f t="shared" ref="AM11:AM15" si="2">CONCATENATE(A11," - ",AP11," à ",AQ11)</f>
        <v xml:space="preserve">29 - 21 à </v>
      </c>
      <c r="AN11" s="154"/>
      <c r="AO11" s="146">
        <f t="shared" ref="AO11:AO15" si="3">A11</f>
        <v>29</v>
      </c>
      <c r="AP11" s="147">
        <v>21</v>
      </c>
      <c r="AQ11" s="148"/>
      <c r="AS11" s="129" t="str">
        <f>'29_Annexe5'!$C$46</f>
        <v>-</v>
      </c>
    </row>
    <row r="12" spans="1:100" s="129" customFormat="1" ht="23.25" x14ac:dyDescent="0.2">
      <c r="A12" s="951">
        <f>'30_Annexe5'!$D$9</f>
        <v>30</v>
      </c>
      <c r="B12" s="130" t="str">
        <f>'30_Annexe5'!$G$9</f>
        <v>Portique Nappe</v>
      </c>
      <c r="C12" s="131" t="str">
        <f>'30_Annexe5'!$E$13</f>
        <v>Non</v>
      </c>
      <c r="D12" s="132">
        <f>'30_Annexe5'!$G$11</f>
        <v>0</v>
      </c>
      <c r="E12" s="133" t="str">
        <f>'30_Annexe5'!$C$21</f>
        <v>Suspension</v>
      </c>
      <c r="F12" s="134" t="str">
        <f>'30_Annexe5'!$F$21</f>
        <v>Suspension</v>
      </c>
      <c r="G12" s="128" t="str">
        <f>'30_Annexe5'!$J$36</f>
        <v>CB</v>
      </c>
      <c r="H12" s="135" t="str">
        <f>'30_Annexe3.1'!$K$13</f>
        <v>E1</v>
      </c>
      <c r="I12" s="136" t="str">
        <f>'30_Annexe3.1'!$K$14</f>
        <v>E1</v>
      </c>
      <c r="J12" s="136" t="str">
        <f>'30_Annexe3.1'!$K$15</f>
        <v>/</v>
      </c>
      <c r="K12" s="134" t="str">
        <f>'30_Annexe3.1'!$K$16</f>
        <v>/</v>
      </c>
      <c r="L12" s="149"/>
      <c r="M12" s="150"/>
      <c r="N12" s="150"/>
      <c r="O12" s="150"/>
      <c r="P12" s="135" t="str">
        <f>'30_Annexe3.1'!$M$13</f>
        <v>S2</v>
      </c>
      <c r="Q12" s="136" t="str">
        <f>'30_Annexe3.1'!$M$14</f>
        <v>S1</v>
      </c>
      <c r="R12" s="136" t="str">
        <f>'30_Annexe3.1'!$M$15</f>
        <v>/</v>
      </c>
      <c r="S12" s="151" t="str">
        <f>'30_Annexe3.1'!$M$16</f>
        <v>/</v>
      </c>
      <c r="T12" s="137" t="str">
        <f>'30_Annexe3.1'!$M$17</f>
        <v>/</v>
      </c>
      <c r="U12" s="149"/>
      <c r="V12" s="150"/>
      <c r="W12" s="150"/>
      <c r="X12" s="152"/>
      <c r="Y12" s="153"/>
      <c r="Z12" s="135">
        <f>'30_Annexe3.1'!$L$26</f>
        <v>0</v>
      </c>
      <c r="AA12" s="136" t="str">
        <f>'30_Annexe3.1'!$R$21</f>
        <v/>
      </c>
      <c r="AB12" s="137" t="str">
        <f>'30_Annexe3.1'!$T$21</f>
        <v/>
      </c>
      <c r="AC12" s="138" t="str">
        <f>'30_Annexe5'!$J$32</f>
        <v>Non</v>
      </c>
      <c r="AD12" s="139" t="str">
        <f>'30_Annexe5'!$H$32</f>
        <v>Non</v>
      </c>
      <c r="AE12" s="140" t="str">
        <f>'30_Annexe5'!$E$27</f>
        <v>Mauvais</v>
      </c>
      <c r="AF12" s="141" t="str">
        <f>'30_Annexe5'!$E$28</f>
        <v>Mauvais</v>
      </c>
      <c r="AG12" s="139" t="str">
        <f>'30_Annexe5'!$D$25</f>
        <v>acier noir + peinture</v>
      </c>
      <c r="AH12" s="142" t="str">
        <f t="shared" si="0"/>
        <v>OUI</v>
      </c>
      <c r="AI12" s="143" t="str">
        <f t="shared" si="1"/>
        <v>NON</v>
      </c>
      <c r="AJ12" s="144" t="s">
        <v>58</v>
      </c>
      <c r="AK12" s="145">
        <f>'30_Annexe5'!$D$47</f>
        <v>0</v>
      </c>
      <c r="AL12" s="145"/>
      <c r="AM12" s="145" t="str">
        <f t="shared" si="2"/>
        <v xml:space="preserve">30 - 21 à </v>
      </c>
      <c r="AN12" s="154"/>
      <c r="AO12" s="146">
        <f t="shared" si="3"/>
        <v>30</v>
      </c>
      <c r="AP12" s="147">
        <v>21</v>
      </c>
      <c r="AQ12" s="148"/>
      <c r="AS12" s="129" t="str">
        <f>'30_Annexe5'!$C$46</f>
        <v>-</v>
      </c>
    </row>
    <row r="13" spans="1:100" s="155" customFormat="1" ht="23.25" x14ac:dyDescent="0.2">
      <c r="A13" s="951">
        <f>'53_Annexe5'!$D$9</f>
        <v>53</v>
      </c>
      <c r="B13" s="130" t="str">
        <f>'53_Annexe5'!$G$9</f>
        <v>Portique Nappe</v>
      </c>
      <c r="C13" s="131" t="str">
        <f>'53_Annexe5'!$E$13</f>
        <v>Non</v>
      </c>
      <c r="D13" s="132">
        <f>'53_Annexe5'!$G$11</f>
        <v>0</v>
      </c>
      <c r="E13" s="133" t="str">
        <f>'53_Annexe5'!$C$21</f>
        <v>Suspension</v>
      </c>
      <c r="F13" s="134" t="str">
        <f>'53_Annexe5'!$F$21</f>
        <v>Suspension</v>
      </c>
      <c r="G13" s="128" t="str">
        <f>'53_Annexe5'!$J$36</f>
        <v>R.A.S.</v>
      </c>
      <c r="H13" s="157" t="str">
        <f>'53_Annexe3.1'!$K$13</f>
        <v>/</v>
      </c>
      <c r="I13" s="158" t="str">
        <f>'53_Annexe3.1'!$K$14</f>
        <v>/</v>
      </c>
      <c r="J13" s="158" t="str">
        <f>'53_Annexe3.1'!$K$15</f>
        <v>/</v>
      </c>
      <c r="K13" s="162" t="str">
        <f>'53_Annexe3.1'!$K$16</f>
        <v>/</v>
      </c>
      <c r="L13" s="159"/>
      <c r="M13" s="160"/>
      <c r="N13" s="160"/>
      <c r="O13" s="160"/>
      <c r="P13" s="157" t="str">
        <f>'53_Annexe3.1'!$M$13</f>
        <v>/</v>
      </c>
      <c r="Q13" s="158" t="str">
        <f>'53_Annexe3.1'!$M$14</f>
        <v>/</v>
      </c>
      <c r="R13" s="158" t="str">
        <f>'53_Annexe3.1'!$M$15</f>
        <v>/</v>
      </c>
      <c r="S13" s="161" t="str">
        <f>'53_Annexe3.1'!$M$16</f>
        <v>/</v>
      </c>
      <c r="T13" s="163" t="str">
        <f>'53_Annexe3.1'!$M$17</f>
        <v>/</v>
      </c>
      <c r="U13" s="159"/>
      <c r="V13" s="160"/>
      <c r="W13" s="160"/>
      <c r="X13" s="164"/>
      <c r="Y13" s="165"/>
      <c r="Z13" s="135">
        <f>'53_Annexe3.1'!$L$26</f>
        <v>0</v>
      </c>
      <c r="AA13" s="136" t="str">
        <f>'53_Annexe3.1'!$R$21</f>
        <v/>
      </c>
      <c r="AB13" s="137" t="str">
        <f>'53_Annexe3.1'!$T$21</f>
        <v/>
      </c>
      <c r="AC13" s="138" t="str">
        <f>'53_Annexe5'!$J$32</f>
        <v>Non</v>
      </c>
      <c r="AD13" s="139" t="str">
        <f>'53_Annexe5'!$H$32</f>
        <v>Non</v>
      </c>
      <c r="AE13" s="140">
        <f>'53_Annexe5'!$E$27</f>
        <v>0</v>
      </c>
      <c r="AF13" s="141">
        <f>'53_Annexe5'!$E$28</f>
        <v>0</v>
      </c>
      <c r="AG13" s="139">
        <f>'53_Annexe5'!$D$25</f>
        <v>0</v>
      </c>
      <c r="AH13" s="142" t="str">
        <f t="shared" si="0"/>
        <v>OUI</v>
      </c>
      <c r="AI13" s="143" t="str">
        <f t="shared" si="1"/>
        <v>NON</v>
      </c>
      <c r="AJ13" s="144" t="s">
        <v>58</v>
      </c>
      <c r="AK13" s="145">
        <f>'53_Annexe5'!$D$47</f>
        <v>0</v>
      </c>
      <c r="AL13" s="145"/>
      <c r="AM13" s="145" t="str">
        <f t="shared" si="2"/>
        <v xml:space="preserve">53 - 21 à </v>
      </c>
      <c r="AN13" s="154"/>
      <c r="AO13" s="146">
        <f t="shared" si="3"/>
        <v>53</v>
      </c>
      <c r="AP13" s="147">
        <v>21</v>
      </c>
      <c r="AQ13" s="148"/>
      <c r="AS13" s="129" t="str">
        <f>'53_Annexe5'!$C$46</f>
        <v>-</v>
      </c>
    </row>
    <row r="14" spans="1:100" s="155" customFormat="1" ht="23.25" x14ac:dyDescent="0.2">
      <c r="A14" s="951">
        <f>'54_Annexe5'!$D$9</f>
        <v>54</v>
      </c>
      <c r="B14" s="130" t="str">
        <f>'54_Annexe5'!$G$9</f>
        <v>Pylone triangle</v>
      </c>
      <c r="C14" s="131" t="str">
        <f>'54_Annexe5'!$E$13</f>
        <v>Non</v>
      </c>
      <c r="D14" s="132">
        <f>'54_Annexe5'!$G$11</f>
        <v>0</v>
      </c>
      <c r="E14" s="133" t="str">
        <f>'54_Annexe5'!$C$21</f>
        <v>Suspension</v>
      </c>
      <c r="F14" s="134" t="str">
        <f>'54_Annexe5'!$F$21</f>
        <v>Suspension</v>
      </c>
      <c r="G14" s="128" t="str">
        <f>'54_Annexe5'!$J$36</f>
        <v>R.A.S.</v>
      </c>
      <c r="H14" s="135" t="str">
        <f>'54_Annexe3.1'!$K$13</f>
        <v>/</v>
      </c>
      <c r="I14" s="158" t="str">
        <f>'54_Annexe3.1'!$K$14</f>
        <v>/</v>
      </c>
      <c r="J14" s="136" t="str">
        <f>'54_Annexe3.1'!$K$15</f>
        <v>/</v>
      </c>
      <c r="K14" s="134" t="str">
        <f>'54_Annexe3.1'!$K$16</f>
        <v>/</v>
      </c>
      <c r="L14" s="149"/>
      <c r="M14" s="160"/>
      <c r="N14" s="150"/>
      <c r="O14" s="150"/>
      <c r="P14" s="135" t="str">
        <f>'54_Annexe3.1'!$M$13</f>
        <v>/</v>
      </c>
      <c r="Q14" s="158" t="str">
        <f>'54_Annexe3.1'!$M$14</f>
        <v>/</v>
      </c>
      <c r="R14" s="136" t="str">
        <f>'54_Annexe3.1'!$M$15</f>
        <v>/</v>
      </c>
      <c r="S14" s="151" t="str">
        <f>'54_Annexe3.1'!$M$16</f>
        <v>/</v>
      </c>
      <c r="T14" s="137" t="str">
        <f>'54_Annexe3.1'!$M$17</f>
        <v>/</v>
      </c>
      <c r="U14" s="149"/>
      <c r="V14" s="160"/>
      <c r="W14" s="150"/>
      <c r="X14" s="152"/>
      <c r="Y14" s="153"/>
      <c r="Z14" s="135">
        <f>'54_Annexe3.1'!$L$26</f>
        <v>0</v>
      </c>
      <c r="AA14" s="136" t="str">
        <f>'54_Annexe3.1'!$R$21</f>
        <v/>
      </c>
      <c r="AB14" s="156" t="str">
        <f>'54_Annexe3.1'!$T$21</f>
        <v/>
      </c>
      <c r="AC14" s="138" t="str">
        <f>'54_Annexe5'!$J$32</f>
        <v>Non</v>
      </c>
      <c r="AD14" s="139" t="str">
        <f>'54_Annexe5'!$H$32</f>
        <v>Non</v>
      </c>
      <c r="AE14" s="140">
        <f>'54_Annexe5'!$E$27</f>
        <v>0</v>
      </c>
      <c r="AF14" s="141">
        <f>'54_Annexe5'!$E$28</f>
        <v>0</v>
      </c>
      <c r="AG14" s="139">
        <f>'54_Annexe5'!$D$25</f>
        <v>0</v>
      </c>
      <c r="AH14" s="142" t="str">
        <f t="shared" si="0"/>
        <v>OUI</v>
      </c>
      <c r="AI14" s="143" t="str">
        <f t="shared" si="1"/>
        <v>NON</v>
      </c>
      <c r="AJ14" s="144" t="s">
        <v>58</v>
      </c>
      <c r="AK14" s="145">
        <f>'54_Annexe5'!$D$47</f>
        <v>0</v>
      </c>
      <c r="AL14" s="145"/>
      <c r="AM14" s="145" t="str">
        <f t="shared" si="2"/>
        <v xml:space="preserve">54 - 21 à </v>
      </c>
      <c r="AN14" s="154"/>
      <c r="AO14" s="146">
        <f t="shared" si="3"/>
        <v>54</v>
      </c>
      <c r="AP14" s="147">
        <v>21</v>
      </c>
      <c r="AQ14" s="148"/>
      <c r="AS14" s="129" t="str">
        <f>'54_Annexe5'!$C$46</f>
        <v>-</v>
      </c>
    </row>
    <row r="15" spans="1:100" s="155" customFormat="1" ht="24" thickBot="1" x14ac:dyDescent="0.25">
      <c r="A15" s="951">
        <f>'55_Annexe5'!$D$9</f>
        <v>55</v>
      </c>
      <c r="B15" s="130" t="str">
        <f>'55_Annexe5'!$G$9</f>
        <v>Pylone triangle</v>
      </c>
      <c r="C15" s="131" t="str">
        <f>'55_Annexe5'!$E$13</f>
        <v>Non</v>
      </c>
      <c r="D15" s="132">
        <f>'55_Annexe5'!$G$11</f>
        <v>0</v>
      </c>
      <c r="E15" s="133" t="str">
        <f>'55_Annexe5'!$C$21</f>
        <v>Suspension</v>
      </c>
      <c r="F15" s="134" t="str">
        <f>'55_Annexe5'!$F$21</f>
        <v>Suspension</v>
      </c>
      <c r="G15" s="128" t="str">
        <f>'55_Annexe5'!$J$36</f>
        <v>R.A.S.</v>
      </c>
      <c r="H15" s="157" t="str">
        <f>'55_Annexe3.1'!$K$13</f>
        <v>/</v>
      </c>
      <c r="I15" s="158" t="str">
        <f>'55_Annexe3.1'!$K$14</f>
        <v>/</v>
      </c>
      <c r="J15" s="136" t="str">
        <f>'55_Annexe3.1'!$K$15</f>
        <v>/</v>
      </c>
      <c r="K15" s="134" t="str">
        <f>'55_Annexe3.1'!$K$16</f>
        <v>/</v>
      </c>
      <c r="L15" s="159"/>
      <c r="M15" s="160"/>
      <c r="N15" s="150"/>
      <c r="O15" s="150"/>
      <c r="P15" s="157" t="str">
        <f>'55_Annexe3.1'!$M$13</f>
        <v>/</v>
      </c>
      <c r="Q15" s="158" t="str">
        <f>'55_Annexe3.1'!$M$14</f>
        <v>/</v>
      </c>
      <c r="R15" s="136" t="str">
        <f>'55_Annexe3.1'!$M$15</f>
        <v>/</v>
      </c>
      <c r="S15" s="151" t="str">
        <f>'55_Annexe3.1'!$M$16</f>
        <v>/</v>
      </c>
      <c r="T15" s="137" t="str">
        <f>'55_Annexe3.1'!$M$17</f>
        <v>/</v>
      </c>
      <c r="U15" s="159"/>
      <c r="V15" s="160"/>
      <c r="W15" s="150"/>
      <c r="X15" s="152"/>
      <c r="Y15" s="153"/>
      <c r="Z15" s="135">
        <f>'55_Annexe3.1'!$L$26</f>
        <v>0</v>
      </c>
      <c r="AA15" s="136" t="str">
        <f>'55_Annexe3.1'!$R$21</f>
        <v/>
      </c>
      <c r="AB15" s="137" t="str">
        <f>'55_Annexe3.1'!$T$21</f>
        <v/>
      </c>
      <c r="AC15" s="138" t="str">
        <f>'55_Annexe5'!$J$32</f>
        <v>Non</v>
      </c>
      <c r="AD15" s="139" t="str">
        <f>'55_Annexe5'!$H$32</f>
        <v>Non</v>
      </c>
      <c r="AE15" s="140">
        <f>'55_Annexe5'!$E$27</f>
        <v>0</v>
      </c>
      <c r="AF15" s="141">
        <f>'55_Annexe5'!$E$28</f>
        <v>0</v>
      </c>
      <c r="AG15" s="139">
        <f>'55_Annexe5'!$D$25</f>
        <v>0</v>
      </c>
      <c r="AH15" s="142" t="str">
        <f t="shared" si="0"/>
        <v>OUI</v>
      </c>
      <c r="AI15" s="143" t="str">
        <f t="shared" si="1"/>
        <v>NON</v>
      </c>
      <c r="AJ15" s="144" t="s">
        <v>58</v>
      </c>
      <c r="AK15" s="145">
        <f>'55_Annexe5'!$D$47</f>
        <v>0</v>
      </c>
      <c r="AL15" s="145"/>
      <c r="AM15" s="145" t="str">
        <f t="shared" si="2"/>
        <v xml:space="preserve">55 - 21 à </v>
      </c>
      <c r="AN15" s="154"/>
      <c r="AO15" s="146">
        <f t="shared" si="3"/>
        <v>55</v>
      </c>
      <c r="AP15" s="147">
        <v>21</v>
      </c>
      <c r="AQ15" s="148"/>
      <c r="AS15" s="129" t="str">
        <f>'55_Annexe5'!$C$46</f>
        <v>-</v>
      </c>
    </row>
    <row r="16" spans="1:100" s="155" customFormat="1" ht="18.75" thickBot="1" x14ac:dyDescent="0.25">
      <c r="A16" s="167"/>
      <c r="B16" s="168"/>
      <c r="C16" s="169"/>
      <c r="D16" s="169"/>
      <c r="E16" s="169"/>
      <c r="F16" s="169"/>
      <c r="G16" s="169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71"/>
      <c r="AL16" s="171"/>
      <c r="AM16" s="172"/>
      <c r="AN16" s="173"/>
      <c r="AO16" s="174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  <c r="CM16" s="85"/>
      <c r="CN16" s="85"/>
      <c r="CO16" s="85"/>
      <c r="CP16" s="85"/>
      <c r="CQ16" s="85"/>
      <c r="CR16" s="85"/>
      <c r="CS16" s="85"/>
      <c r="CT16" s="85"/>
      <c r="CU16" s="85"/>
      <c r="CV16" s="85"/>
    </row>
    <row r="17" spans="1:100" s="155" customFormat="1" ht="18" x14ac:dyDescent="0.2">
      <c r="A17" s="175"/>
      <c r="B17" s="1056">
        <v>100</v>
      </c>
      <c r="C17" s="1058" t="s">
        <v>60</v>
      </c>
      <c r="D17" s="1058"/>
      <c r="E17" s="1058"/>
      <c r="F17" s="1059"/>
      <c r="G17" s="176"/>
      <c r="H17" s="177"/>
      <c r="I17" s="177"/>
      <c r="J17" s="177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177"/>
      <c r="W17" s="177"/>
      <c r="X17" s="177"/>
      <c r="Y17" s="177"/>
      <c r="Z17" s="176"/>
      <c r="AA17" s="176"/>
      <c r="AB17" s="1062"/>
      <c r="AC17" s="178">
        <f>COUNTIF(AC11:AC15,"x")</f>
        <v>0</v>
      </c>
      <c r="AD17" s="179">
        <f>COUNTIF(AD11:AD15,"x")</f>
        <v>0</v>
      </c>
      <c r="AE17" s="178">
        <f>COUNTIF(AE11:AE15,"x")</f>
        <v>0</v>
      </c>
      <c r="AF17" s="180">
        <f>COUNTIF(AF11:AF15,"x")</f>
        <v>0</v>
      </c>
      <c r="AG17" s="179">
        <f>COUNTIF(AG11:AG15,"x")</f>
        <v>0</v>
      </c>
      <c r="AH17" s="178">
        <f>COUNTIF(AH11:AH15,"OUI")</f>
        <v>5</v>
      </c>
      <c r="AI17" s="181">
        <f>COUNTIF(AI11:AI15,"OUI")</f>
        <v>0</v>
      </c>
      <c r="AJ17" s="182">
        <f>COUNTIF(AJ11:AJ15,"OUI")</f>
        <v>0</v>
      </c>
      <c r="AK17" s="183"/>
      <c r="AL17" s="183"/>
      <c r="AM17" s="184"/>
      <c r="AN17" s="185"/>
      <c r="AO17" s="174"/>
      <c r="AP17" s="85"/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  <c r="BD17" s="85"/>
      <c r="BE17" s="85"/>
      <c r="BF17" s="85"/>
      <c r="BG17" s="85"/>
      <c r="BH17" s="85"/>
      <c r="BI17" s="85"/>
      <c r="BJ17" s="85"/>
      <c r="BK17" s="85"/>
      <c r="BL17" s="85"/>
      <c r="BM17" s="85"/>
      <c r="BN17" s="85"/>
      <c r="BO17" s="85"/>
      <c r="BP17" s="85"/>
      <c r="BQ17" s="85"/>
      <c r="BR17" s="85"/>
      <c r="BS17" s="85"/>
      <c r="BT17" s="85"/>
      <c r="BU17" s="85"/>
      <c r="BV17" s="85"/>
      <c r="BW17" s="85"/>
      <c r="BX17" s="85"/>
      <c r="BY17" s="85"/>
      <c r="BZ17" s="85"/>
      <c r="CA17" s="85"/>
      <c r="CB17" s="85"/>
      <c r="CC17" s="85"/>
      <c r="CD17" s="85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</row>
    <row r="18" spans="1:100" s="155" customFormat="1" ht="18.75" thickBot="1" x14ac:dyDescent="0.25">
      <c r="A18" s="186"/>
      <c r="B18" s="1057"/>
      <c r="C18" s="1060"/>
      <c r="D18" s="1060"/>
      <c r="E18" s="1060"/>
      <c r="F18" s="1061"/>
      <c r="G18" s="187"/>
      <c r="H18" s="188"/>
      <c r="I18" s="188"/>
      <c r="J18" s="188"/>
      <c r="K18" s="188"/>
      <c r="L18" s="188"/>
      <c r="M18" s="188"/>
      <c r="N18" s="188"/>
      <c r="O18" s="188"/>
      <c r="P18" s="188"/>
      <c r="Q18" s="188"/>
      <c r="R18" s="188"/>
      <c r="S18" s="188"/>
      <c r="T18" s="188"/>
      <c r="U18" s="188"/>
      <c r="V18" s="188"/>
      <c r="W18" s="188"/>
      <c r="X18" s="188"/>
      <c r="Y18" s="188"/>
      <c r="Z18" s="187"/>
      <c r="AA18" s="187"/>
      <c r="AB18" s="1063"/>
      <c r="AC18" s="189">
        <f>(AC17/B17)</f>
        <v>0</v>
      </c>
      <c r="AD18" s="190">
        <f>(AD17/B17)</f>
        <v>0</v>
      </c>
      <c r="AE18" s="189">
        <f>(AE17/B17)</f>
        <v>0</v>
      </c>
      <c r="AF18" s="191">
        <f>(AF17/B17)</f>
        <v>0</v>
      </c>
      <c r="AG18" s="190">
        <f>(AG17/B17)</f>
        <v>0</v>
      </c>
      <c r="AH18" s="189">
        <f>(AH17/B17)</f>
        <v>0.05</v>
      </c>
      <c r="AI18" s="192">
        <f>(AI17/B17)</f>
        <v>0</v>
      </c>
      <c r="AJ18" s="193">
        <f>(AJ17/B17)</f>
        <v>0</v>
      </c>
      <c r="AK18" s="194"/>
      <c r="AL18" s="194"/>
      <c r="AM18" s="188"/>
      <c r="AN18" s="195"/>
      <c r="AO18" s="174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</row>
    <row r="19" spans="1:100" s="155" customFormat="1" ht="15.6" x14ac:dyDescent="0.25">
      <c r="A19" s="196"/>
      <c r="B19" s="196"/>
      <c r="C19" s="197"/>
      <c r="D19" s="197"/>
      <c r="E19" s="197"/>
      <c r="F19" s="197"/>
      <c r="G19" s="198"/>
      <c r="H19" s="199"/>
      <c r="I19" s="199"/>
      <c r="J19" s="199"/>
      <c r="K19" s="199"/>
      <c r="L19" s="199"/>
      <c r="M19" s="199"/>
      <c r="N19" s="199"/>
      <c r="O19" s="199"/>
      <c r="P19" s="199"/>
      <c r="Q19" s="199"/>
      <c r="R19" s="199"/>
      <c r="S19" s="199"/>
      <c r="T19" s="199"/>
      <c r="U19" s="199"/>
      <c r="V19" s="199"/>
      <c r="W19" s="199"/>
      <c r="X19" s="199"/>
      <c r="Y19" s="199"/>
      <c r="Z19" s="198"/>
      <c r="AA19" s="198"/>
      <c r="AB19" s="198"/>
      <c r="AC19" s="198"/>
      <c r="AD19" s="198"/>
      <c r="AE19" s="198"/>
      <c r="AF19" s="198"/>
      <c r="AG19" s="197"/>
      <c r="AH19" s="197"/>
      <c r="AI19" s="197"/>
      <c r="AJ19" s="197"/>
      <c r="AK19" s="200"/>
      <c r="AL19" s="200"/>
      <c r="AM19" s="201"/>
      <c r="AN19" s="196"/>
      <c r="AO19" s="196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</row>
    <row r="20" spans="1:100" s="155" customFormat="1" ht="12.6" x14ac:dyDescent="0.25">
      <c r="A20" s="85"/>
      <c r="B20" s="87"/>
      <c r="C20" s="87"/>
      <c r="D20" s="87"/>
      <c r="E20" s="87"/>
      <c r="F20" s="87"/>
      <c r="G20" s="87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87"/>
      <c r="AA20" s="87"/>
      <c r="AB20" s="87"/>
      <c r="AC20" s="87"/>
      <c r="AD20" s="87"/>
      <c r="AE20" s="87"/>
      <c r="AF20" s="87"/>
      <c r="AG20" s="85"/>
      <c r="AH20" s="85"/>
      <c r="AI20" s="129"/>
      <c r="AJ20" s="129"/>
      <c r="AK20" s="129"/>
      <c r="AL20" s="129"/>
      <c r="AM20" s="202"/>
      <c r="AN20" s="203"/>
      <c r="AO20" s="203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</row>
    <row r="21" spans="1:100" s="155" customFormat="1" ht="20.100000000000001" x14ac:dyDescent="0.25">
      <c r="A21" s="85"/>
      <c r="B21" s="87"/>
      <c r="C21" s="87"/>
      <c r="D21" s="87"/>
      <c r="E21" s="87"/>
      <c r="F21" s="204"/>
      <c r="G21" s="205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8"/>
      <c r="V21" s="88"/>
      <c r="W21" s="88"/>
      <c r="X21" s="88"/>
      <c r="Y21" s="88"/>
      <c r="Z21" s="87"/>
      <c r="AA21" s="87"/>
      <c r="AB21" s="87"/>
      <c r="AC21" s="87"/>
      <c r="AD21" s="87"/>
      <c r="AE21" s="87"/>
      <c r="AF21" s="87"/>
      <c r="AG21" s="85"/>
      <c r="AH21" s="85"/>
      <c r="AI21" s="129"/>
      <c r="AJ21" s="129"/>
      <c r="AK21" s="129"/>
      <c r="AL21" s="129"/>
      <c r="AM21" s="202"/>
      <c r="AN21" s="203"/>
      <c r="AO21" s="203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</row>
    <row r="22" spans="1:100" s="155" customFormat="1" ht="12.6" x14ac:dyDescent="0.25">
      <c r="A22" s="85"/>
      <c r="B22" s="85"/>
      <c r="C22" s="85"/>
      <c r="D22" s="85"/>
      <c r="E22" s="85"/>
      <c r="F22" s="85"/>
      <c r="G22" s="85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8"/>
      <c r="V22" s="88"/>
      <c r="W22" s="88"/>
      <c r="X22" s="88"/>
      <c r="Y22" s="88"/>
      <c r="Z22" s="87"/>
      <c r="AA22" s="87"/>
      <c r="AB22" s="87"/>
      <c r="AC22" s="87"/>
      <c r="AD22" s="87"/>
      <c r="AE22" s="87"/>
      <c r="AF22" s="87"/>
      <c r="AG22" s="85"/>
      <c r="AH22" s="85"/>
      <c r="AI22" s="129"/>
      <c r="AJ22" s="129"/>
      <c r="AK22" s="129"/>
      <c r="AL22" s="129"/>
      <c r="AM22" s="202"/>
      <c r="AN22" s="203"/>
      <c r="AO22" s="203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</row>
    <row r="23" spans="1:100" s="155" customFormat="1" ht="20.25" x14ac:dyDescent="0.2">
      <c r="A23" s="85"/>
      <c r="B23" s="87"/>
      <c r="C23" s="87"/>
      <c r="D23" s="87"/>
      <c r="E23" s="87"/>
      <c r="F23" s="1071"/>
      <c r="G23" s="1071"/>
      <c r="H23" s="184"/>
      <c r="I23" s="184"/>
      <c r="J23" s="184"/>
      <c r="K23" s="184"/>
      <c r="L23" s="184"/>
      <c r="M23" s="184"/>
      <c r="N23" s="184"/>
      <c r="O23" s="184"/>
      <c r="P23" s="184"/>
      <c r="Q23" s="184"/>
      <c r="R23" s="184"/>
      <c r="S23" s="184"/>
      <c r="T23" s="184"/>
      <c r="U23" s="184"/>
      <c r="V23" s="184"/>
      <c r="W23" s="184"/>
      <c r="X23" s="184"/>
      <c r="Y23" s="184"/>
      <c r="Z23" s="206"/>
      <c r="AA23" s="206"/>
      <c r="AB23" s="207"/>
      <c r="AC23" s="87"/>
      <c r="AD23" s="87"/>
      <c r="AE23" s="87"/>
      <c r="AF23" s="87"/>
      <c r="AG23" s="85"/>
      <c r="AH23" s="85"/>
      <c r="AI23" s="129"/>
      <c r="AJ23" s="129"/>
      <c r="AK23" s="129"/>
      <c r="AL23" s="129"/>
      <c r="AM23" s="202"/>
      <c r="AN23" s="203"/>
      <c r="AO23" s="203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</row>
    <row r="24" spans="1:100" s="155" customFormat="1" ht="20.25" x14ac:dyDescent="0.2">
      <c r="A24" s="85"/>
      <c r="B24" s="87"/>
      <c r="C24" s="87"/>
      <c r="D24" s="87"/>
      <c r="E24" s="87"/>
      <c r="F24" s="1071"/>
      <c r="G24" s="1071"/>
      <c r="H24" s="184"/>
      <c r="I24" s="184"/>
      <c r="J24" s="184"/>
      <c r="K24" s="184"/>
      <c r="L24" s="184"/>
      <c r="M24" s="184"/>
      <c r="N24" s="184"/>
      <c r="O24" s="184"/>
      <c r="P24" s="184"/>
      <c r="Q24" s="184"/>
      <c r="R24" s="184"/>
      <c r="S24" s="184"/>
      <c r="T24" s="184"/>
      <c r="U24" s="184"/>
      <c r="V24" s="184"/>
      <c r="W24" s="184"/>
      <c r="X24" s="184"/>
      <c r="Y24" s="184"/>
      <c r="Z24" s="206"/>
      <c r="AA24" s="206"/>
      <c r="AB24" s="207"/>
      <c r="AC24" s="87"/>
      <c r="AD24" s="87"/>
      <c r="AE24" s="87"/>
      <c r="AF24" s="87"/>
      <c r="AG24" s="85"/>
      <c r="AH24" s="85"/>
      <c r="AI24" s="129"/>
      <c r="AJ24" s="129"/>
      <c r="AK24" s="129"/>
      <c r="AL24" s="129"/>
      <c r="AM24" s="202"/>
      <c r="AN24" s="203"/>
      <c r="AO24" s="203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</row>
    <row r="25" spans="1:100" s="155" customFormat="1" x14ac:dyDescent="0.2">
      <c r="A25" s="85"/>
      <c r="B25" s="87"/>
      <c r="C25" s="87"/>
      <c r="D25" s="87"/>
      <c r="E25" s="87"/>
      <c r="F25" s="87"/>
      <c r="G25" s="87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7"/>
      <c r="AA25" s="87"/>
      <c r="AB25" s="87"/>
      <c r="AC25" s="87"/>
      <c r="AD25" s="87"/>
      <c r="AE25" s="87"/>
      <c r="AF25" s="87"/>
      <c r="AG25" s="85"/>
      <c r="AH25" s="85"/>
      <c r="AI25" s="129"/>
      <c r="AJ25" s="129"/>
      <c r="AK25" s="129"/>
      <c r="AL25" s="129"/>
      <c r="AM25" s="202"/>
      <c r="AN25" s="203"/>
      <c r="AO25" s="203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  <c r="BO25" s="85"/>
      <c r="BP25" s="85"/>
      <c r="BQ25" s="85"/>
      <c r="BR25" s="85"/>
      <c r="BS25" s="85"/>
      <c r="BT25" s="85"/>
      <c r="BU25" s="85"/>
      <c r="BV25" s="85"/>
      <c r="BW25" s="85"/>
      <c r="BX25" s="85"/>
      <c r="BY25" s="85"/>
      <c r="BZ25" s="85"/>
      <c r="CA25" s="85"/>
      <c r="CB25" s="85"/>
      <c r="CC25" s="85"/>
      <c r="CD25" s="85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</row>
    <row r="26" spans="1:100" s="155" customFormat="1" x14ac:dyDescent="0.2">
      <c r="A26" s="85"/>
      <c r="B26" s="87"/>
      <c r="C26" s="87"/>
      <c r="D26" s="87"/>
      <c r="E26" s="87"/>
      <c r="F26" s="208"/>
      <c r="G26" s="87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87"/>
      <c r="AA26" s="87"/>
      <c r="AB26" s="87"/>
      <c r="AC26" s="87"/>
      <c r="AD26" s="87"/>
      <c r="AE26" s="87"/>
      <c r="AF26" s="87"/>
      <c r="AG26" s="85"/>
      <c r="AH26" s="85"/>
      <c r="AI26" s="129"/>
      <c r="AJ26" s="129"/>
      <c r="AK26" s="129"/>
      <c r="AL26" s="129"/>
      <c r="AM26" s="202"/>
      <c r="AN26" s="203"/>
      <c r="AO26" s="203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  <c r="BO26" s="85"/>
      <c r="BP26" s="85"/>
      <c r="BQ26" s="85"/>
      <c r="BR26" s="85"/>
      <c r="BS26" s="85"/>
      <c r="BT26" s="85"/>
      <c r="BU26" s="85"/>
      <c r="BV26" s="85"/>
      <c r="BW26" s="85"/>
      <c r="BX26" s="85"/>
      <c r="BY26" s="85"/>
      <c r="BZ26" s="85"/>
      <c r="CA26" s="85"/>
      <c r="CB26" s="85"/>
      <c r="CC26" s="85"/>
      <c r="CD26" s="85"/>
      <c r="CE26" s="85"/>
      <c r="CF26" s="85"/>
      <c r="CG26" s="85"/>
      <c r="CH26" s="85"/>
      <c r="CI26" s="85"/>
      <c r="CJ26" s="85"/>
      <c r="CK26" s="85"/>
      <c r="CL26" s="85"/>
      <c r="CM26" s="85"/>
      <c r="CN26" s="85"/>
      <c r="CO26" s="85"/>
      <c r="CP26" s="85"/>
      <c r="CQ26" s="85"/>
      <c r="CR26" s="85"/>
      <c r="CS26" s="85"/>
      <c r="CT26" s="85"/>
      <c r="CU26" s="85"/>
      <c r="CV26" s="85"/>
    </row>
    <row r="27" spans="1:100" s="155" customFormat="1" ht="18" x14ac:dyDescent="0.2">
      <c r="A27" s="85"/>
      <c r="B27" s="87"/>
      <c r="C27" s="87"/>
      <c r="D27" s="87"/>
      <c r="E27" s="87"/>
      <c r="F27" s="87"/>
      <c r="G27" s="87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  <c r="V27" s="88"/>
      <c r="W27" s="88"/>
      <c r="X27" s="88"/>
      <c r="Y27" s="88"/>
      <c r="Z27" s="87"/>
      <c r="AA27" s="87"/>
      <c r="AB27" s="176"/>
      <c r="AC27" s="87"/>
      <c r="AD27" s="87"/>
      <c r="AE27" s="87"/>
      <c r="AF27" s="87"/>
      <c r="AG27" s="85"/>
      <c r="AH27" s="85"/>
      <c r="AI27" s="129"/>
      <c r="AJ27" s="129"/>
      <c r="AK27" s="129"/>
      <c r="AL27" s="129"/>
      <c r="AM27" s="202"/>
      <c r="AN27" s="203"/>
      <c r="AO27" s="203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5"/>
      <c r="CE27" s="85"/>
      <c r="CF27" s="85"/>
      <c r="CG27" s="85"/>
      <c r="CH27" s="85"/>
      <c r="CI27" s="85"/>
      <c r="CJ27" s="85"/>
      <c r="CK27" s="85"/>
      <c r="CL27" s="85"/>
      <c r="CM27" s="85"/>
      <c r="CN27" s="85"/>
      <c r="CO27" s="85"/>
      <c r="CP27" s="85"/>
      <c r="CQ27" s="85"/>
      <c r="CR27" s="85"/>
      <c r="CS27" s="85"/>
      <c r="CT27" s="85"/>
      <c r="CU27" s="85"/>
      <c r="CV27" s="85"/>
    </row>
    <row r="28" spans="1:100" s="155" customFormat="1" ht="18" x14ac:dyDescent="0.2">
      <c r="A28" s="85"/>
      <c r="B28" s="87"/>
      <c r="C28" s="87"/>
      <c r="D28" s="87"/>
      <c r="E28" s="87"/>
      <c r="F28" s="87"/>
      <c r="G28" s="87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7"/>
      <c r="AA28" s="87"/>
      <c r="AB28" s="176"/>
      <c r="AC28" s="87"/>
      <c r="AD28" s="87"/>
      <c r="AE28" s="87"/>
      <c r="AF28" s="87"/>
      <c r="AG28" s="85"/>
      <c r="AH28" s="85"/>
      <c r="AI28" s="129"/>
      <c r="AJ28" s="129"/>
      <c r="AK28" s="129"/>
      <c r="AL28" s="129"/>
      <c r="AM28" s="202"/>
      <c r="AN28" s="203"/>
      <c r="AO28" s="203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  <c r="BD28" s="85"/>
      <c r="BE28" s="85"/>
      <c r="BF28" s="85"/>
      <c r="BG28" s="85"/>
      <c r="BH28" s="85"/>
      <c r="BI28" s="85"/>
      <c r="BJ28" s="85"/>
      <c r="BK28" s="85"/>
      <c r="BL28" s="85"/>
      <c r="BM28" s="85"/>
      <c r="BN28" s="85"/>
      <c r="BO28" s="85"/>
      <c r="BP28" s="85"/>
      <c r="BQ28" s="85"/>
      <c r="BR28" s="85"/>
      <c r="BS28" s="85"/>
      <c r="BT28" s="85"/>
      <c r="BU28" s="85"/>
      <c r="BV28" s="85"/>
      <c r="BW28" s="85"/>
      <c r="BX28" s="85"/>
      <c r="BY28" s="85"/>
      <c r="BZ28" s="85"/>
      <c r="CA28" s="85"/>
      <c r="CB28" s="85"/>
      <c r="CC28" s="85"/>
      <c r="CD28" s="85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5"/>
      <c r="CR28" s="85"/>
      <c r="CS28" s="85"/>
      <c r="CT28" s="85"/>
      <c r="CU28" s="85"/>
      <c r="CV28" s="85"/>
    </row>
    <row r="29" spans="1:100" s="155" customFormat="1" ht="18" x14ac:dyDescent="0.2">
      <c r="A29" s="85"/>
      <c r="B29" s="87"/>
      <c r="C29" s="87"/>
      <c r="D29" s="87"/>
      <c r="E29" s="87"/>
      <c r="F29" s="87"/>
      <c r="G29" s="87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  <c r="V29" s="88"/>
      <c r="W29" s="88"/>
      <c r="X29" s="88"/>
      <c r="Y29" s="88"/>
      <c r="Z29" s="87"/>
      <c r="AA29" s="87"/>
      <c r="AB29" s="176"/>
      <c r="AC29" s="87"/>
      <c r="AD29" s="87"/>
      <c r="AE29" s="87"/>
      <c r="AF29" s="87"/>
      <c r="AG29" s="85"/>
      <c r="AH29" s="85"/>
      <c r="AI29" s="129"/>
      <c r="AJ29" s="129"/>
      <c r="AK29" s="129"/>
      <c r="AL29" s="129"/>
      <c r="AM29" s="202"/>
      <c r="AN29" s="203"/>
      <c r="AO29" s="203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  <c r="BD29" s="85"/>
      <c r="BE29" s="85"/>
      <c r="BF29" s="85"/>
      <c r="BG29" s="85"/>
      <c r="BH29" s="85"/>
      <c r="BI29" s="85"/>
      <c r="BJ29" s="85"/>
      <c r="BK29" s="85"/>
      <c r="BL29" s="85"/>
      <c r="BM29" s="85"/>
      <c r="BN29" s="85"/>
      <c r="BO29" s="85"/>
      <c r="BP29" s="85"/>
      <c r="BQ29" s="85"/>
      <c r="BR29" s="85"/>
      <c r="BS29" s="85"/>
      <c r="BT29" s="85"/>
      <c r="BU29" s="85"/>
      <c r="BV29" s="85"/>
      <c r="BW29" s="85"/>
      <c r="BX29" s="85"/>
      <c r="BY29" s="85"/>
      <c r="BZ29" s="85"/>
      <c r="CA29" s="85"/>
      <c r="CB29" s="85"/>
      <c r="CC29" s="85"/>
      <c r="CD29" s="85"/>
      <c r="CE29" s="85"/>
      <c r="CF29" s="85"/>
      <c r="CG29" s="85"/>
      <c r="CH29" s="85"/>
      <c r="CI29" s="85"/>
      <c r="CJ29" s="85"/>
      <c r="CK29" s="85"/>
      <c r="CL29" s="85"/>
      <c r="CM29" s="85"/>
      <c r="CN29" s="85"/>
      <c r="CO29" s="85"/>
      <c r="CP29" s="85"/>
      <c r="CQ29" s="85"/>
      <c r="CR29" s="85"/>
      <c r="CS29" s="85"/>
      <c r="CT29" s="85"/>
      <c r="CU29" s="85"/>
      <c r="CV29" s="85"/>
    </row>
    <row r="30" spans="1:100" s="155" customFormat="1" ht="18" x14ac:dyDescent="0.2">
      <c r="A30" s="85"/>
      <c r="B30" s="87"/>
      <c r="C30" s="87"/>
      <c r="D30" s="87"/>
      <c r="E30" s="87"/>
      <c r="F30" s="87"/>
      <c r="G30" s="87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  <c r="V30" s="88"/>
      <c r="W30" s="88"/>
      <c r="X30" s="88"/>
      <c r="Y30" s="88"/>
      <c r="Z30" s="87"/>
      <c r="AA30" s="87"/>
      <c r="AB30" s="176"/>
      <c r="AC30" s="87"/>
      <c r="AD30" s="87"/>
      <c r="AE30" s="87"/>
      <c r="AF30" s="87"/>
      <c r="AG30" s="85"/>
      <c r="AH30" s="85"/>
      <c r="AI30" s="129"/>
      <c r="AJ30" s="129"/>
      <c r="AK30" s="129"/>
      <c r="AL30" s="129"/>
      <c r="AM30" s="202"/>
      <c r="AN30" s="203"/>
      <c r="AO30" s="203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5"/>
      <c r="CF30" s="85"/>
      <c r="CG30" s="85"/>
      <c r="CH30" s="85"/>
      <c r="CI30" s="85"/>
      <c r="CJ30" s="85"/>
      <c r="CK30" s="85"/>
      <c r="CL30" s="85"/>
      <c r="CM30" s="85"/>
      <c r="CN30" s="85"/>
      <c r="CO30" s="85"/>
      <c r="CP30" s="85"/>
      <c r="CQ30" s="85"/>
      <c r="CR30" s="85"/>
      <c r="CS30" s="85"/>
      <c r="CT30" s="85"/>
      <c r="CU30" s="85"/>
      <c r="CV30" s="85"/>
    </row>
    <row r="31" spans="1:100" s="155" customFormat="1" ht="18" x14ac:dyDescent="0.2">
      <c r="A31" s="85"/>
      <c r="B31" s="87"/>
      <c r="C31" s="87"/>
      <c r="D31" s="87"/>
      <c r="E31" s="87"/>
      <c r="F31" s="87"/>
      <c r="G31" s="87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8"/>
      <c r="U31" s="88"/>
      <c r="V31" s="88"/>
      <c r="W31" s="88"/>
      <c r="X31" s="88"/>
      <c r="Y31" s="88"/>
      <c r="Z31" s="87"/>
      <c r="AA31" s="87"/>
      <c r="AB31" s="176"/>
      <c r="AC31" s="87"/>
      <c r="AD31" s="87"/>
      <c r="AE31" s="87"/>
      <c r="AF31" s="87"/>
      <c r="AG31" s="85"/>
      <c r="AH31" s="85"/>
      <c r="AI31" s="129"/>
      <c r="AJ31" s="129"/>
      <c r="AK31" s="129"/>
      <c r="AL31" s="129"/>
      <c r="AM31" s="202"/>
      <c r="AN31" s="203"/>
      <c r="AO31" s="203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  <c r="BD31" s="85"/>
      <c r="BE31" s="85"/>
      <c r="BF31" s="85"/>
      <c r="BG31" s="85"/>
      <c r="BH31" s="85"/>
      <c r="BI31" s="85"/>
      <c r="BJ31" s="85"/>
      <c r="BK31" s="85"/>
      <c r="BL31" s="85"/>
      <c r="BM31" s="85"/>
      <c r="BN31" s="85"/>
      <c r="BO31" s="85"/>
      <c r="BP31" s="85"/>
      <c r="BQ31" s="85"/>
      <c r="BR31" s="85"/>
      <c r="BS31" s="85"/>
      <c r="BT31" s="85"/>
      <c r="BU31" s="85"/>
      <c r="BV31" s="85"/>
      <c r="BW31" s="85"/>
      <c r="BX31" s="85"/>
      <c r="BY31" s="85"/>
      <c r="BZ31" s="85"/>
      <c r="CA31" s="85"/>
      <c r="CB31" s="85"/>
      <c r="CC31" s="85"/>
      <c r="CD31" s="85"/>
      <c r="CE31" s="85"/>
      <c r="CF31" s="85"/>
      <c r="CG31" s="85"/>
      <c r="CH31" s="85"/>
      <c r="CI31" s="85"/>
      <c r="CJ31" s="85"/>
      <c r="CK31" s="85"/>
      <c r="CL31" s="85"/>
      <c r="CM31" s="85"/>
      <c r="CN31" s="85"/>
      <c r="CO31" s="85"/>
      <c r="CP31" s="85"/>
      <c r="CQ31" s="85"/>
      <c r="CR31" s="85"/>
      <c r="CS31" s="85"/>
      <c r="CT31" s="85"/>
      <c r="CU31" s="85"/>
      <c r="CV31" s="85"/>
    </row>
    <row r="32" spans="1:100" s="155" customFormat="1" ht="27.75" x14ac:dyDescent="0.35">
      <c r="A32" s="85"/>
      <c r="B32" s="87"/>
      <c r="C32" s="87"/>
      <c r="D32" s="87"/>
      <c r="E32" s="87"/>
      <c r="F32" s="87"/>
      <c r="G32" s="1072"/>
      <c r="H32" s="1072"/>
      <c r="I32" s="1072"/>
      <c r="J32" s="1072"/>
      <c r="K32" s="1072"/>
      <c r="L32" s="1072"/>
      <c r="M32" s="1072"/>
      <c r="N32" s="1072"/>
      <c r="O32" s="1072"/>
      <c r="P32" s="1073"/>
      <c r="Q32" s="1073"/>
      <c r="R32" s="1073"/>
      <c r="S32" s="1073"/>
      <c r="T32" s="1073"/>
      <c r="U32" s="1073"/>
      <c r="V32" s="1073"/>
      <c r="W32" s="1073"/>
      <c r="X32" s="1073"/>
      <c r="Y32" s="1073"/>
      <c r="Z32" s="1073"/>
      <c r="AA32" s="209"/>
      <c r="AB32" s="210"/>
      <c r="AC32" s="87"/>
      <c r="AD32" s="87"/>
      <c r="AE32" s="87"/>
      <c r="AF32" s="87"/>
      <c r="AG32" s="85"/>
      <c r="AH32" s="85"/>
      <c r="AI32" s="129"/>
      <c r="AJ32" s="129"/>
      <c r="AK32" s="129"/>
      <c r="AL32" s="129"/>
      <c r="AM32" s="202"/>
      <c r="AN32" s="203"/>
      <c r="AO32" s="203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  <c r="BD32" s="85"/>
      <c r="BE32" s="85"/>
      <c r="BF32" s="85"/>
      <c r="BG32" s="85"/>
      <c r="BH32" s="85"/>
      <c r="BI32" s="85"/>
      <c r="BJ32" s="85"/>
      <c r="BK32" s="85"/>
      <c r="BL32" s="85"/>
      <c r="BM32" s="85"/>
      <c r="BN32" s="85"/>
      <c r="BO32" s="85"/>
      <c r="BP32" s="85"/>
      <c r="BQ32" s="85"/>
      <c r="BR32" s="85"/>
      <c r="BS32" s="85"/>
      <c r="BT32" s="85"/>
      <c r="BU32" s="85"/>
      <c r="BV32" s="85"/>
      <c r="BW32" s="85"/>
      <c r="BX32" s="85"/>
      <c r="BY32" s="85"/>
      <c r="BZ32" s="85"/>
      <c r="CA32" s="85"/>
      <c r="CB32" s="85"/>
      <c r="CC32" s="85"/>
      <c r="CD32" s="85"/>
      <c r="CE32" s="85"/>
      <c r="CF32" s="85"/>
      <c r="CG32" s="85"/>
      <c r="CH32" s="85"/>
      <c r="CI32" s="85"/>
      <c r="CJ32" s="85"/>
      <c r="CK32" s="85"/>
      <c r="CL32" s="85"/>
      <c r="CM32" s="85"/>
      <c r="CN32" s="85"/>
      <c r="CO32" s="85"/>
      <c r="CP32" s="85"/>
      <c r="CQ32" s="85"/>
      <c r="CR32" s="85"/>
      <c r="CS32" s="85"/>
      <c r="CT32" s="85"/>
      <c r="CU32" s="85"/>
      <c r="CV32" s="85"/>
    </row>
    <row r="33" spans="1:100" s="155" customFormat="1" x14ac:dyDescent="0.2">
      <c r="A33" s="85"/>
      <c r="B33" s="87"/>
      <c r="C33" s="87"/>
      <c r="D33" s="87"/>
      <c r="E33" s="87"/>
      <c r="F33" s="87"/>
      <c r="G33" s="87"/>
      <c r="H33" s="88"/>
      <c r="I33" s="88"/>
      <c r="J33" s="88"/>
      <c r="K33" s="88"/>
      <c r="L33" s="88"/>
      <c r="M33" s="88"/>
      <c r="N33" s="88"/>
      <c r="O33" s="88"/>
      <c r="P33" s="88"/>
      <c r="Q33" s="88"/>
      <c r="R33" s="88"/>
      <c r="S33" s="88"/>
      <c r="T33" s="88"/>
      <c r="U33" s="88"/>
      <c r="V33" s="88"/>
      <c r="W33" s="88"/>
      <c r="X33" s="88"/>
      <c r="Y33" s="88"/>
      <c r="Z33" s="87"/>
      <c r="AA33" s="87"/>
      <c r="AB33" s="87"/>
      <c r="AC33" s="87"/>
      <c r="AD33" s="87"/>
      <c r="AE33" s="87"/>
      <c r="AF33" s="87"/>
      <c r="AG33" s="85"/>
      <c r="AH33" s="85"/>
      <c r="AI33" s="129"/>
      <c r="AJ33" s="129"/>
      <c r="AK33" s="129"/>
      <c r="AL33" s="129"/>
      <c r="AM33" s="202"/>
      <c r="AN33" s="203"/>
      <c r="AO33" s="203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  <c r="BZ33" s="85"/>
      <c r="CA33" s="85"/>
      <c r="CB33" s="85"/>
      <c r="CC33" s="85"/>
      <c r="CD33" s="8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5"/>
      <c r="CU33" s="85"/>
      <c r="CV33" s="85"/>
    </row>
    <row r="34" spans="1:100" s="155" customFormat="1" x14ac:dyDescent="0.2">
      <c r="A34" s="85"/>
      <c r="B34" s="87"/>
      <c r="C34" s="87"/>
      <c r="D34" s="87"/>
      <c r="E34" s="87"/>
      <c r="F34" s="87"/>
      <c r="G34" s="87"/>
      <c r="H34" s="88"/>
      <c r="I34" s="88"/>
      <c r="J34" s="88"/>
      <c r="K34" s="88"/>
      <c r="L34" s="88"/>
      <c r="M34" s="88"/>
      <c r="N34" s="88"/>
      <c r="O34" s="88"/>
      <c r="P34" s="88"/>
      <c r="Q34" s="88"/>
      <c r="R34" s="88"/>
      <c r="S34" s="88"/>
      <c r="T34" s="88"/>
      <c r="U34" s="88"/>
      <c r="V34" s="88"/>
      <c r="W34" s="88"/>
      <c r="X34" s="88"/>
      <c r="Y34" s="88"/>
      <c r="Z34" s="87"/>
      <c r="AA34" s="87"/>
      <c r="AB34" s="87"/>
      <c r="AC34" s="87"/>
      <c r="AD34" s="87"/>
      <c r="AE34" s="87"/>
      <c r="AF34" s="87"/>
      <c r="AG34" s="85"/>
      <c r="AH34" s="85"/>
      <c r="AI34" s="129"/>
      <c r="AJ34" s="129"/>
      <c r="AK34" s="129"/>
      <c r="AL34" s="129"/>
      <c r="AM34" s="202"/>
      <c r="AN34" s="203"/>
      <c r="AO34" s="203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5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  <c r="BQ34" s="85"/>
      <c r="BR34" s="85"/>
      <c r="BS34" s="85"/>
      <c r="BT34" s="85"/>
      <c r="BU34" s="85"/>
      <c r="BV34" s="85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5"/>
      <c r="CR34" s="85"/>
      <c r="CS34" s="85"/>
      <c r="CT34" s="85"/>
      <c r="CU34" s="85"/>
      <c r="CV34" s="85"/>
    </row>
    <row r="35" spans="1:100" s="155" customFormat="1" x14ac:dyDescent="0.2">
      <c r="A35" s="85"/>
      <c r="B35" s="85"/>
      <c r="C35" s="85"/>
      <c r="D35" s="85"/>
      <c r="E35" s="85"/>
      <c r="F35" s="85"/>
      <c r="G35" s="85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202"/>
      <c r="V35" s="202"/>
      <c r="W35" s="202"/>
      <c r="X35" s="202"/>
      <c r="Y35" s="202"/>
      <c r="Z35" s="85"/>
      <c r="AA35" s="85"/>
      <c r="AB35" s="85"/>
      <c r="AC35" s="85"/>
      <c r="AD35" s="85"/>
      <c r="AE35" s="85"/>
      <c r="AF35" s="85"/>
      <c r="AG35" s="85"/>
      <c r="AH35" s="85"/>
      <c r="AI35" s="129"/>
      <c r="AJ35" s="129"/>
      <c r="AK35" s="129"/>
      <c r="AL35" s="129"/>
      <c r="AM35" s="202"/>
      <c r="AN35" s="203"/>
      <c r="AO35" s="203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5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  <c r="BQ35" s="85"/>
      <c r="BR35" s="85"/>
      <c r="BS35" s="85"/>
      <c r="BT35" s="85"/>
      <c r="BU35" s="85"/>
      <c r="BV35" s="85"/>
      <c r="BW35" s="85"/>
      <c r="BX35" s="85"/>
      <c r="BY35" s="85"/>
      <c r="BZ35" s="85"/>
      <c r="CA35" s="85"/>
      <c r="CB35" s="85"/>
      <c r="CC35" s="85"/>
      <c r="CD35" s="85"/>
      <c r="CE35" s="85"/>
      <c r="CF35" s="85"/>
      <c r="CG35" s="85"/>
      <c r="CH35" s="85"/>
      <c r="CI35" s="85"/>
      <c r="CJ35" s="85"/>
      <c r="CK35" s="85"/>
      <c r="CL35" s="85"/>
      <c r="CM35" s="85"/>
      <c r="CN35" s="85"/>
      <c r="CO35" s="85"/>
      <c r="CP35" s="85"/>
      <c r="CQ35" s="85"/>
      <c r="CR35" s="85"/>
      <c r="CS35" s="85"/>
      <c r="CT35" s="85"/>
      <c r="CU35" s="85"/>
      <c r="CV35" s="85"/>
    </row>
    <row r="36" spans="1:100" s="155" customFormat="1" x14ac:dyDescent="0.2">
      <c r="A36" s="85"/>
      <c r="B36" s="85"/>
      <c r="C36" s="85"/>
      <c r="D36" s="85"/>
      <c r="E36" s="85"/>
      <c r="F36" s="85"/>
      <c r="G36" s="85"/>
      <c r="H36" s="202"/>
      <c r="I36" s="202"/>
      <c r="J36" s="202"/>
      <c r="K36" s="202"/>
      <c r="L36" s="202"/>
      <c r="M36" s="202"/>
      <c r="N36" s="202"/>
      <c r="O36" s="202"/>
      <c r="P36" s="202"/>
      <c r="Q36" s="202"/>
      <c r="R36" s="202"/>
      <c r="S36" s="202"/>
      <c r="T36" s="202"/>
      <c r="U36" s="202"/>
      <c r="V36" s="202"/>
      <c r="W36" s="202"/>
      <c r="X36" s="202"/>
      <c r="Y36" s="202"/>
      <c r="Z36" s="85"/>
      <c r="AA36" s="85"/>
      <c r="AB36" s="85"/>
      <c r="AC36" s="85"/>
      <c r="AD36" s="85"/>
      <c r="AE36" s="85"/>
      <c r="AF36" s="85"/>
      <c r="AG36" s="85"/>
      <c r="AH36" s="85"/>
      <c r="AI36" s="129"/>
      <c r="AJ36" s="129"/>
      <c r="AK36" s="129"/>
      <c r="AL36" s="129"/>
      <c r="AM36" s="202"/>
      <c r="AN36" s="203"/>
      <c r="AO36" s="203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  <c r="CP36" s="85"/>
      <c r="CQ36" s="85"/>
      <c r="CR36" s="85"/>
      <c r="CS36" s="85"/>
      <c r="CT36" s="85"/>
      <c r="CU36" s="85"/>
      <c r="CV36" s="85"/>
    </row>
    <row r="37" spans="1:100" s="155" customFormat="1" x14ac:dyDescent="0.2">
      <c r="A37" s="85"/>
      <c r="B37" s="85"/>
      <c r="C37" s="85"/>
      <c r="D37" s="85"/>
      <c r="E37" s="85"/>
      <c r="F37" s="85"/>
      <c r="G37" s="85"/>
      <c r="H37" s="202"/>
      <c r="I37" s="202"/>
      <c r="J37" s="202"/>
      <c r="K37" s="202"/>
      <c r="L37" s="202"/>
      <c r="M37" s="202"/>
      <c r="N37" s="202"/>
      <c r="O37" s="202"/>
      <c r="P37" s="202"/>
      <c r="Q37" s="202"/>
      <c r="R37" s="202"/>
      <c r="S37" s="202"/>
      <c r="T37" s="202"/>
      <c r="U37" s="202"/>
      <c r="V37" s="202"/>
      <c r="W37" s="202"/>
      <c r="X37" s="202"/>
      <c r="Y37" s="202"/>
      <c r="Z37" s="85"/>
      <c r="AA37" s="85"/>
      <c r="AB37" s="85"/>
      <c r="AC37" s="85"/>
      <c r="AD37" s="85"/>
      <c r="AE37" s="85"/>
      <c r="AF37" s="85"/>
      <c r="AG37" s="85"/>
      <c r="AH37" s="85"/>
      <c r="AI37" s="129"/>
      <c r="AJ37" s="129"/>
      <c r="AK37" s="129"/>
      <c r="AL37" s="129"/>
      <c r="AM37" s="202"/>
      <c r="AN37" s="203"/>
      <c r="AO37" s="203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5"/>
      <c r="BD37" s="85"/>
      <c r="BE37" s="85"/>
      <c r="BF37" s="85"/>
      <c r="BG37" s="85"/>
      <c r="BH37" s="85"/>
      <c r="BI37" s="85"/>
      <c r="BJ37" s="85"/>
      <c r="BK37" s="85"/>
      <c r="BL37" s="85"/>
      <c r="BM37" s="85"/>
      <c r="BN37" s="85"/>
      <c r="BO37" s="85"/>
      <c r="BP37" s="85"/>
      <c r="BQ37" s="85"/>
      <c r="BR37" s="85"/>
      <c r="BS37" s="85"/>
      <c r="BT37" s="85"/>
      <c r="BU37" s="85"/>
      <c r="BV37" s="85"/>
      <c r="BW37" s="85"/>
      <c r="BX37" s="85"/>
      <c r="BY37" s="85"/>
      <c r="BZ37" s="85"/>
      <c r="CA37" s="85"/>
      <c r="CB37" s="85"/>
      <c r="CC37" s="85"/>
      <c r="CD37" s="85"/>
      <c r="CE37" s="85"/>
      <c r="CF37" s="85"/>
      <c r="CG37" s="85"/>
      <c r="CH37" s="85"/>
      <c r="CI37" s="85"/>
      <c r="CJ37" s="85"/>
      <c r="CK37" s="85"/>
      <c r="CL37" s="85"/>
      <c r="CM37" s="85"/>
      <c r="CN37" s="85"/>
      <c r="CO37" s="85"/>
      <c r="CP37" s="85"/>
      <c r="CQ37" s="85"/>
      <c r="CR37" s="85"/>
      <c r="CS37" s="85"/>
      <c r="CT37" s="85"/>
      <c r="CU37" s="85"/>
      <c r="CV37" s="85"/>
    </row>
    <row r="38" spans="1:100" s="155" customFormat="1" x14ac:dyDescent="0.2">
      <c r="A38" s="85"/>
      <c r="B38" s="85"/>
      <c r="C38" s="85"/>
      <c r="D38" s="85"/>
      <c r="E38" s="85"/>
      <c r="F38" s="85"/>
      <c r="G38" s="85"/>
      <c r="H38" s="202"/>
      <c r="I38" s="202"/>
      <c r="J38" s="202"/>
      <c r="K38" s="202"/>
      <c r="L38" s="202"/>
      <c r="M38" s="202"/>
      <c r="N38" s="202"/>
      <c r="O38" s="202"/>
      <c r="P38" s="202"/>
      <c r="Q38" s="202"/>
      <c r="R38" s="202"/>
      <c r="S38" s="202"/>
      <c r="T38" s="202"/>
      <c r="U38" s="202"/>
      <c r="V38" s="202"/>
      <c r="W38" s="202"/>
      <c r="X38" s="202"/>
      <c r="Y38" s="202"/>
      <c r="Z38" s="85"/>
      <c r="AA38" s="85"/>
      <c r="AB38" s="85"/>
      <c r="AC38" s="85"/>
      <c r="AD38" s="85"/>
      <c r="AE38" s="85"/>
      <c r="AF38" s="85"/>
      <c r="AG38" s="85"/>
      <c r="AH38" s="85"/>
      <c r="AI38" s="129"/>
      <c r="AJ38" s="129"/>
      <c r="AK38" s="129"/>
      <c r="AL38" s="129"/>
      <c r="AM38" s="202"/>
      <c r="AN38" s="203"/>
      <c r="AO38" s="203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5"/>
      <c r="BD38" s="85"/>
      <c r="BE38" s="85"/>
      <c r="BF38" s="85"/>
      <c r="BG38" s="85"/>
      <c r="BH38" s="85"/>
      <c r="BI38" s="85"/>
      <c r="BJ38" s="85"/>
      <c r="BK38" s="85"/>
      <c r="BL38" s="85"/>
      <c r="BM38" s="85"/>
      <c r="BN38" s="85"/>
      <c r="BO38" s="85"/>
      <c r="BP38" s="85"/>
      <c r="BQ38" s="85"/>
      <c r="BR38" s="85"/>
      <c r="BS38" s="85"/>
      <c r="BT38" s="85"/>
      <c r="BU38" s="85"/>
      <c r="BV38" s="85"/>
      <c r="BW38" s="85"/>
      <c r="BX38" s="85"/>
      <c r="BY38" s="85"/>
      <c r="BZ38" s="85"/>
      <c r="CA38" s="85"/>
      <c r="CB38" s="85"/>
      <c r="CC38" s="85"/>
      <c r="CD38" s="85"/>
      <c r="CE38" s="85"/>
      <c r="CF38" s="85"/>
      <c r="CG38" s="85"/>
      <c r="CH38" s="85"/>
      <c r="CI38" s="85"/>
      <c r="CJ38" s="85"/>
      <c r="CK38" s="85"/>
      <c r="CL38" s="85"/>
      <c r="CM38" s="85"/>
      <c r="CN38" s="85"/>
      <c r="CO38" s="85"/>
      <c r="CP38" s="85"/>
      <c r="CQ38" s="85"/>
      <c r="CR38" s="85"/>
      <c r="CS38" s="85"/>
      <c r="CT38" s="85"/>
      <c r="CU38" s="85"/>
      <c r="CV38" s="85"/>
    </row>
    <row r="39" spans="1:100" s="155" customFormat="1" x14ac:dyDescent="0.2">
      <c r="A39" s="85"/>
      <c r="B39" s="85"/>
      <c r="C39" s="85"/>
      <c r="D39" s="85"/>
      <c r="E39" s="85"/>
      <c r="F39" s="85"/>
      <c r="G39" s="85"/>
      <c r="H39" s="202"/>
      <c r="I39" s="202"/>
      <c r="J39" s="202"/>
      <c r="K39" s="202"/>
      <c r="L39" s="202"/>
      <c r="M39" s="202"/>
      <c r="N39" s="202"/>
      <c r="O39" s="202"/>
      <c r="P39" s="202"/>
      <c r="Q39" s="202"/>
      <c r="R39" s="202"/>
      <c r="S39" s="202"/>
      <c r="T39" s="202"/>
      <c r="U39" s="202"/>
      <c r="V39" s="202"/>
      <c r="W39" s="202"/>
      <c r="X39" s="202"/>
      <c r="Y39" s="202"/>
      <c r="Z39" s="85"/>
      <c r="AA39" s="85"/>
      <c r="AB39" s="85"/>
      <c r="AC39" s="85"/>
      <c r="AD39" s="85"/>
      <c r="AE39" s="85"/>
      <c r="AF39" s="85"/>
      <c r="AG39" s="85"/>
      <c r="AH39" s="85"/>
      <c r="AI39" s="129"/>
      <c r="AJ39" s="129"/>
      <c r="AK39" s="129"/>
      <c r="AL39" s="129"/>
      <c r="AM39" s="202"/>
      <c r="AN39" s="203"/>
      <c r="AO39" s="203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5"/>
      <c r="BD39" s="85"/>
      <c r="BE39" s="85"/>
      <c r="BF39" s="85"/>
      <c r="BG39" s="85"/>
      <c r="BH39" s="85"/>
      <c r="BI39" s="85"/>
      <c r="BJ39" s="85"/>
      <c r="BK39" s="85"/>
      <c r="BL39" s="85"/>
      <c r="BM39" s="85"/>
      <c r="BN39" s="85"/>
      <c r="BO39" s="85"/>
      <c r="BP39" s="85"/>
      <c r="BQ39" s="85"/>
      <c r="BR39" s="85"/>
      <c r="BS39" s="85"/>
      <c r="BT39" s="85"/>
      <c r="BU39" s="85"/>
      <c r="BV39" s="85"/>
      <c r="BW39" s="85"/>
      <c r="BX39" s="85"/>
      <c r="BY39" s="85"/>
      <c r="BZ39" s="85"/>
      <c r="CA39" s="85"/>
      <c r="CB39" s="85"/>
      <c r="CC39" s="85"/>
      <c r="CD39" s="85"/>
      <c r="CE39" s="85"/>
      <c r="CF39" s="85"/>
      <c r="CG39" s="85"/>
      <c r="CH39" s="85"/>
      <c r="CI39" s="85"/>
      <c r="CJ39" s="85"/>
      <c r="CK39" s="85"/>
      <c r="CL39" s="85"/>
      <c r="CM39" s="85"/>
      <c r="CN39" s="85"/>
      <c r="CO39" s="85"/>
      <c r="CP39" s="85"/>
      <c r="CQ39" s="85"/>
      <c r="CR39" s="85"/>
      <c r="CS39" s="85"/>
      <c r="CT39" s="85"/>
      <c r="CU39" s="85"/>
      <c r="CV39" s="85"/>
    </row>
    <row r="40" spans="1:100" s="155" customFormat="1" x14ac:dyDescent="0.2">
      <c r="A40" s="85"/>
      <c r="B40" s="85"/>
      <c r="C40" s="85"/>
      <c r="D40" s="85"/>
      <c r="E40" s="85"/>
      <c r="F40" s="85"/>
      <c r="G40" s="85"/>
      <c r="H40" s="202"/>
      <c r="I40" s="202"/>
      <c r="J40" s="202"/>
      <c r="K40" s="202"/>
      <c r="L40" s="202"/>
      <c r="M40" s="202"/>
      <c r="N40" s="202"/>
      <c r="O40" s="202"/>
      <c r="P40" s="202"/>
      <c r="Q40" s="202"/>
      <c r="R40" s="202"/>
      <c r="S40" s="202"/>
      <c r="T40" s="202"/>
      <c r="U40" s="202"/>
      <c r="V40" s="202"/>
      <c r="W40" s="202"/>
      <c r="X40" s="202"/>
      <c r="Y40" s="202"/>
      <c r="Z40" s="85"/>
      <c r="AA40" s="85"/>
      <c r="AB40" s="85"/>
      <c r="AC40" s="85"/>
      <c r="AD40" s="85"/>
      <c r="AE40" s="85"/>
      <c r="AF40" s="85"/>
      <c r="AG40" s="85"/>
      <c r="AH40" s="85"/>
      <c r="AI40" s="129"/>
      <c r="AJ40" s="129"/>
      <c r="AK40" s="129"/>
      <c r="AL40" s="129"/>
      <c r="AM40" s="202"/>
      <c r="AN40" s="203"/>
      <c r="AO40" s="203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5"/>
      <c r="BD40" s="85"/>
      <c r="BE40" s="85"/>
      <c r="BF40" s="85"/>
      <c r="BG40" s="85"/>
      <c r="BH40" s="85"/>
      <c r="BI40" s="85"/>
      <c r="BJ40" s="85"/>
      <c r="BK40" s="85"/>
      <c r="BL40" s="85"/>
      <c r="BM40" s="85"/>
      <c r="BN40" s="85"/>
      <c r="BO40" s="85"/>
      <c r="BP40" s="85"/>
      <c r="BQ40" s="85"/>
      <c r="BR40" s="85"/>
      <c r="BS40" s="85"/>
      <c r="BT40" s="85"/>
      <c r="BU40" s="85"/>
      <c r="BV40" s="85"/>
      <c r="BW40" s="85"/>
      <c r="BX40" s="85"/>
      <c r="BY40" s="85"/>
      <c r="BZ40" s="85"/>
      <c r="CA40" s="85"/>
      <c r="CB40" s="85"/>
      <c r="CC40" s="85"/>
      <c r="CD40" s="85"/>
      <c r="CE40" s="85"/>
      <c r="CF40" s="85"/>
      <c r="CG40" s="85"/>
      <c r="CH40" s="85"/>
      <c r="CI40" s="85"/>
      <c r="CJ40" s="85"/>
      <c r="CK40" s="85"/>
      <c r="CL40" s="85"/>
      <c r="CM40" s="85"/>
      <c r="CN40" s="85"/>
      <c r="CO40" s="85"/>
      <c r="CP40" s="85"/>
      <c r="CQ40" s="85"/>
      <c r="CR40" s="85"/>
      <c r="CS40" s="85"/>
      <c r="CT40" s="85"/>
      <c r="CU40" s="85"/>
      <c r="CV40" s="85"/>
    </row>
    <row r="41" spans="1:100" s="155" customFormat="1" x14ac:dyDescent="0.2">
      <c r="A41" s="85"/>
      <c r="B41" s="85"/>
      <c r="C41" s="85"/>
      <c r="D41" s="85"/>
      <c r="E41" s="85"/>
      <c r="F41" s="85"/>
      <c r="G41" s="85"/>
      <c r="H41" s="202"/>
      <c r="I41" s="202"/>
      <c r="J41" s="202"/>
      <c r="K41" s="202"/>
      <c r="L41" s="202"/>
      <c r="M41" s="202"/>
      <c r="N41" s="202"/>
      <c r="O41" s="202"/>
      <c r="P41" s="202"/>
      <c r="Q41" s="202"/>
      <c r="R41" s="202"/>
      <c r="S41" s="202"/>
      <c r="T41" s="202"/>
      <c r="U41" s="202"/>
      <c r="V41" s="202"/>
      <c r="W41" s="202"/>
      <c r="X41" s="202"/>
      <c r="Y41" s="202"/>
      <c r="Z41" s="85"/>
      <c r="AA41" s="85"/>
      <c r="AB41" s="85"/>
      <c r="AC41" s="85"/>
      <c r="AD41" s="85"/>
      <c r="AE41" s="85"/>
      <c r="AF41" s="85"/>
      <c r="AG41" s="85"/>
      <c r="AH41" s="85"/>
      <c r="AI41" s="129"/>
      <c r="AJ41" s="129"/>
      <c r="AK41" s="129"/>
      <c r="AL41" s="129"/>
      <c r="AM41" s="202"/>
      <c r="AN41" s="203"/>
      <c r="AO41" s="203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  <c r="BQ41" s="85"/>
      <c r="BR41" s="85"/>
      <c r="BS41" s="85"/>
      <c r="BT41" s="85"/>
      <c r="BU41" s="85"/>
      <c r="BV41" s="85"/>
      <c r="BW41" s="85"/>
      <c r="BX41" s="85"/>
      <c r="BY41" s="85"/>
      <c r="BZ41" s="85"/>
      <c r="CA41" s="85"/>
      <c r="CB41" s="85"/>
      <c r="CC41" s="85"/>
      <c r="CD41" s="85"/>
      <c r="CE41" s="85"/>
      <c r="CF41" s="85"/>
      <c r="CG41" s="85"/>
      <c r="CH41" s="85"/>
      <c r="CI41" s="85"/>
      <c r="CJ41" s="85"/>
      <c r="CK41" s="85"/>
      <c r="CL41" s="85"/>
      <c r="CM41" s="85"/>
      <c r="CN41" s="85"/>
      <c r="CO41" s="85"/>
      <c r="CP41" s="85"/>
      <c r="CQ41" s="85"/>
      <c r="CR41" s="85"/>
      <c r="CS41" s="85"/>
      <c r="CT41" s="85"/>
      <c r="CU41" s="85"/>
      <c r="CV41" s="85"/>
    </row>
    <row r="42" spans="1:100" s="155" customFormat="1" x14ac:dyDescent="0.2">
      <c r="A42" s="85"/>
      <c r="B42" s="85"/>
      <c r="C42" s="85"/>
      <c r="D42" s="85"/>
      <c r="E42" s="85"/>
      <c r="F42" s="85"/>
      <c r="G42" s="85"/>
      <c r="H42" s="202"/>
      <c r="I42" s="202"/>
      <c r="J42" s="202"/>
      <c r="K42" s="202"/>
      <c r="L42" s="202"/>
      <c r="M42" s="202"/>
      <c r="N42" s="202"/>
      <c r="O42" s="202"/>
      <c r="P42" s="202"/>
      <c r="Q42" s="202"/>
      <c r="R42" s="202"/>
      <c r="S42" s="202"/>
      <c r="T42" s="202"/>
      <c r="U42" s="202"/>
      <c r="V42" s="202"/>
      <c r="W42" s="202"/>
      <c r="X42" s="202"/>
      <c r="Y42" s="202"/>
      <c r="Z42" s="85"/>
      <c r="AA42" s="85"/>
      <c r="AB42" s="85"/>
      <c r="AC42" s="85"/>
      <c r="AD42" s="85"/>
      <c r="AE42" s="85"/>
      <c r="AF42" s="85"/>
      <c r="AG42" s="85"/>
      <c r="AH42" s="85"/>
      <c r="AI42" s="129"/>
      <c r="AJ42" s="129"/>
      <c r="AK42" s="129"/>
      <c r="AL42" s="129"/>
      <c r="AM42" s="202"/>
      <c r="AN42" s="203"/>
      <c r="AO42" s="203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5"/>
      <c r="BD42" s="85"/>
      <c r="BE42" s="85"/>
      <c r="BF42" s="85"/>
      <c r="BG42" s="85"/>
      <c r="BH42" s="85"/>
      <c r="BI42" s="85"/>
      <c r="BJ42" s="85"/>
      <c r="BK42" s="85"/>
      <c r="BL42" s="85"/>
      <c r="BM42" s="85"/>
      <c r="BN42" s="85"/>
      <c r="BO42" s="85"/>
      <c r="BP42" s="85"/>
      <c r="BQ42" s="85"/>
      <c r="BR42" s="85"/>
      <c r="BS42" s="85"/>
      <c r="BT42" s="85"/>
      <c r="BU42" s="85"/>
      <c r="BV42" s="85"/>
      <c r="BW42" s="85"/>
      <c r="BX42" s="85"/>
      <c r="BY42" s="85"/>
      <c r="BZ42" s="85"/>
      <c r="CA42" s="85"/>
      <c r="CB42" s="85"/>
      <c r="CC42" s="85"/>
      <c r="CD42" s="85"/>
      <c r="CE42" s="85"/>
      <c r="CF42" s="85"/>
      <c r="CG42" s="85"/>
      <c r="CH42" s="85"/>
      <c r="CI42" s="85"/>
      <c r="CJ42" s="85"/>
      <c r="CK42" s="85"/>
      <c r="CL42" s="85"/>
      <c r="CM42" s="85"/>
      <c r="CN42" s="85"/>
      <c r="CO42" s="85"/>
      <c r="CP42" s="85"/>
      <c r="CQ42" s="85"/>
      <c r="CR42" s="85"/>
      <c r="CS42" s="85"/>
      <c r="CT42" s="85"/>
      <c r="CU42" s="85"/>
      <c r="CV42" s="85"/>
    </row>
    <row r="43" spans="1:100" s="155" customFormat="1" x14ac:dyDescent="0.2">
      <c r="A43" s="85"/>
      <c r="B43" s="85"/>
      <c r="C43" s="85"/>
      <c r="D43" s="85"/>
      <c r="E43" s="85"/>
      <c r="F43" s="85"/>
      <c r="G43" s="85"/>
      <c r="H43" s="202"/>
      <c r="I43" s="202"/>
      <c r="J43" s="202"/>
      <c r="K43" s="202"/>
      <c r="L43" s="202"/>
      <c r="M43" s="202"/>
      <c r="N43" s="202"/>
      <c r="O43" s="202"/>
      <c r="P43" s="202"/>
      <c r="Q43" s="202"/>
      <c r="R43" s="202"/>
      <c r="S43" s="202"/>
      <c r="T43" s="202"/>
      <c r="U43" s="202"/>
      <c r="V43" s="202"/>
      <c r="W43" s="202"/>
      <c r="X43" s="202"/>
      <c r="Y43" s="202"/>
      <c r="Z43" s="85"/>
      <c r="AA43" s="85"/>
      <c r="AB43" s="85"/>
      <c r="AC43" s="85"/>
      <c r="AD43" s="85"/>
      <c r="AE43" s="85"/>
      <c r="AF43" s="85"/>
      <c r="AG43" s="85"/>
      <c r="AH43" s="85"/>
      <c r="AI43" s="129"/>
      <c r="AJ43" s="129"/>
      <c r="AK43" s="129"/>
      <c r="AL43" s="129"/>
      <c r="AM43" s="202"/>
      <c r="AN43" s="203"/>
      <c r="AO43" s="203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  <c r="BD43" s="85"/>
      <c r="BE43" s="85"/>
      <c r="BF43" s="85"/>
      <c r="BG43" s="85"/>
      <c r="BH43" s="85"/>
      <c r="BI43" s="85"/>
      <c r="BJ43" s="85"/>
      <c r="BK43" s="85"/>
      <c r="BL43" s="85"/>
      <c r="BM43" s="85"/>
      <c r="BN43" s="85"/>
      <c r="BO43" s="85"/>
      <c r="BP43" s="85"/>
      <c r="BQ43" s="85"/>
      <c r="BR43" s="85"/>
      <c r="BS43" s="85"/>
      <c r="BT43" s="85"/>
      <c r="BU43" s="85"/>
      <c r="BV43" s="85"/>
      <c r="BW43" s="85"/>
      <c r="BX43" s="85"/>
      <c r="BY43" s="85"/>
      <c r="BZ43" s="85"/>
      <c r="CA43" s="85"/>
      <c r="CB43" s="85"/>
      <c r="CC43" s="85"/>
      <c r="CD43" s="85"/>
      <c r="CE43" s="85"/>
      <c r="CF43" s="85"/>
      <c r="CG43" s="85"/>
      <c r="CH43" s="85"/>
      <c r="CI43" s="85"/>
      <c r="CJ43" s="85"/>
      <c r="CK43" s="85"/>
      <c r="CL43" s="85"/>
      <c r="CM43" s="85"/>
      <c r="CN43" s="85"/>
      <c r="CO43" s="85"/>
      <c r="CP43" s="85"/>
      <c r="CQ43" s="85"/>
      <c r="CR43" s="85"/>
      <c r="CS43" s="85"/>
      <c r="CT43" s="85"/>
      <c r="CU43" s="85"/>
      <c r="CV43" s="85"/>
    </row>
    <row r="44" spans="1:100" s="155" customFormat="1" x14ac:dyDescent="0.2">
      <c r="A44" s="85"/>
      <c r="B44" s="85"/>
      <c r="C44" s="85"/>
      <c r="D44" s="85"/>
      <c r="E44" s="85"/>
      <c r="F44" s="85"/>
      <c r="G44" s="85"/>
      <c r="H44" s="202"/>
      <c r="I44" s="202"/>
      <c r="J44" s="202"/>
      <c r="K44" s="202"/>
      <c r="L44" s="202"/>
      <c r="M44" s="202"/>
      <c r="N44" s="202"/>
      <c r="O44" s="202"/>
      <c r="P44" s="202"/>
      <c r="Q44" s="202"/>
      <c r="R44" s="202"/>
      <c r="S44" s="202"/>
      <c r="T44" s="202"/>
      <c r="U44" s="202"/>
      <c r="V44" s="202"/>
      <c r="W44" s="202"/>
      <c r="X44" s="202"/>
      <c r="Y44" s="202"/>
      <c r="Z44" s="85"/>
      <c r="AA44" s="85"/>
      <c r="AB44" s="85"/>
      <c r="AC44" s="85"/>
      <c r="AD44" s="85"/>
      <c r="AE44" s="85"/>
      <c r="AF44" s="85"/>
      <c r="AG44" s="85"/>
      <c r="AH44" s="85"/>
      <c r="AI44" s="129"/>
      <c r="AJ44" s="129"/>
      <c r="AK44" s="129"/>
      <c r="AL44" s="129"/>
      <c r="AM44" s="202"/>
      <c r="AN44" s="203"/>
      <c r="AO44" s="203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  <c r="BD44" s="85"/>
      <c r="BE44" s="85"/>
      <c r="BF44" s="85"/>
      <c r="BG44" s="85"/>
      <c r="BH44" s="85"/>
      <c r="BI44" s="85"/>
      <c r="BJ44" s="85"/>
      <c r="BK44" s="85"/>
      <c r="BL44" s="85"/>
      <c r="BM44" s="85"/>
      <c r="BN44" s="85"/>
      <c r="BO44" s="85"/>
      <c r="BP44" s="85"/>
      <c r="BQ44" s="85"/>
      <c r="BR44" s="85"/>
      <c r="BS44" s="85"/>
      <c r="BT44" s="85"/>
      <c r="BU44" s="85"/>
      <c r="BV44" s="85"/>
      <c r="BW44" s="85"/>
      <c r="BX44" s="85"/>
      <c r="BY44" s="85"/>
      <c r="BZ44" s="85"/>
      <c r="CA44" s="85"/>
      <c r="CB44" s="85"/>
      <c r="CC44" s="85"/>
      <c r="CD44" s="85"/>
      <c r="CE44" s="85"/>
      <c r="CF44" s="85"/>
      <c r="CG44" s="85"/>
      <c r="CH44" s="85"/>
      <c r="CI44" s="85"/>
      <c r="CJ44" s="85"/>
      <c r="CK44" s="85"/>
      <c r="CL44" s="85"/>
      <c r="CM44" s="85"/>
      <c r="CN44" s="85"/>
      <c r="CO44" s="85"/>
      <c r="CP44" s="85"/>
      <c r="CQ44" s="85"/>
      <c r="CR44" s="85"/>
      <c r="CS44" s="85"/>
      <c r="CT44" s="85"/>
      <c r="CU44" s="85"/>
      <c r="CV44" s="85"/>
    </row>
    <row r="45" spans="1:100" s="155" customFormat="1" x14ac:dyDescent="0.2">
      <c r="A45" s="85"/>
      <c r="B45" s="85"/>
      <c r="C45" s="85"/>
      <c r="D45" s="85"/>
      <c r="E45" s="85"/>
      <c r="F45" s="85"/>
      <c r="G45" s="85"/>
      <c r="H45" s="202"/>
      <c r="I45" s="202"/>
      <c r="J45" s="202"/>
      <c r="K45" s="202"/>
      <c r="L45" s="202"/>
      <c r="M45" s="202"/>
      <c r="N45" s="202"/>
      <c r="O45" s="202"/>
      <c r="P45" s="202"/>
      <c r="Q45" s="202"/>
      <c r="R45" s="202"/>
      <c r="S45" s="202"/>
      <c r="T45" s="202"/>
      <c r="U45" s="202"/>
      <c r="V45" s="202"/>
      <c r="W45" s="202"/>
      <c r="X45" s="202"/>
      <c r="Y45" s="202"/>
      <c r="Z45" s="85"/>
      <c r="AA45" s="85"/>
      <c r="AB45" s="85"/>
      <c r="AC45" s="85"/>
      <c r="AD45" s="85"/>
      <c r="AE45" s="85"/>
      <c r="AF45" s="85"/>
      <c r="AG45" s="85"/>
      <c r="AH45" s="85"/>
      <c r="AI45" s="129"/>
      <c r="AJ45" s="129"/>
      <c r="AK45" s="129"/>
      <c r="AL45" s="129"/>
      <c r="AM45" s="202"/>
      <c r="AN45" s="203"/>
      <c r="AO45" s="203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5"/>
      <c r="BE45" s="85"/>
      <c r="BF45" s="85"/>
      <c r="BG45" s="85"/>
      <c r="BH45" s="85"/>
      <c r="BI45" s="85"/>
      <c r="BJ45" s="85"/>
      <c r="BK45" s="85"/>
      <c r="BL45" s="85"/>
      <c r="BM45" s="85"/>
      <c r="BN45" s="85"/>
      <c r="BO45" s="85"/>
      <c r="BP45" s="85"/>
      <c r="BQ45" s="85"/>
      <c r="BR45" s="85"/>
      <c r="BS45" s="85"/>
      <c r="BT45" s="85"/>
      <c r="BU45" s="85"/>
      <c r="BV45" s="85"/>
      <c r="BW45" s="85"/>
      <c r="BX45" s="85"/>
      <c r="BY45" s="85"/>
      <c r="BZ45" s="85"/>
      <c r="CA45" s="85"/>
      <c r="CB45" s="85"/>
      <c r="CC45" s="85"/>
      <c r="CD45" s="85"/>
      <c r="CE45" s="85"/>
      <c r="CF45" s="85"/>
      <c r="CG45" s="85"/>
      <c r="CH45" s="85"/>
      <c r="CI45" s="85"/>
      <c r="CJ45" s="85"/>
      <c r="CK45" s="85"/>
      <c r="CL45" s="85"/>
      <c r="CM45" s="85"/>
      <c r="CN45" s="85"/>
      <c r="CO45" s="85"/>
      <c r="CP45" s="85"/>
      <c r="CQ45" s="85"/>
      <c r="CR45" s="85"/>
      <c r="CS45" s="85"/>
      <c r="CT45" s="85"/>
      <c r="CU45" s="85"/>
      <c r="CV45" s="85"/>
    </row>
    <row r="46" spans="1:100" s="155" customFormat="1" x14ac:dyDescent="0.2">
      <c r="A46" s="85"/>
      <c r="B46" s="85"/>
      <c r="C46" s="85"/>
      <c r="D46" s="85"/>
      <c r="E46" s="85"/>
      <c r="F46" s="85"/>
      <c r="G46" s="85"/>
      <c r="H46" s="202"/>
      <c r="I46" s="202"/>
      <c r="J46" s="202"/>
      <c r="K46" s="202"/>
      <c r="L46" s="202"/>
      <c r="M46" s="202"/>
      <c r="N46" s="202"/>
      <c r="O46" s="202"/>
      <c r="P46" s="202"/>
      <c r="Q46" s="202"/>
      <c r="R46" s="202"/>
      <c r="S46" s="202"/>
      <c r="T46" s="202"/>
      <c r="U46" s="202"/>
      <c r="V46" s="202"/>
      <c r="W46" s="202"/>
      <c r="X46" s="202"/>
      <c r="Y46" s="202"/>
      <c r="Z46" s="85"/>
      <c r="AA46" s="85"/>
      <c r="AB46" s="85"/>
      <c r="AC46" s="85"/>
      <c r="AD46" s="85"/>
      <c r="AE46" s="85"/>
      <c r="AF46" s="85"/>
      <c r="AG46" s="85"/>
      <c r="AH46" s="85"/>
      <c r="AI46" s="129"/>
      <c r="AJ46" s="129"/>
      <c r="AK46" s="129"/>
      <c r="AL46" s="129"/>
      <c r="AM46" s="202"/>
      <c r="AN46" s="203"/>
      <c r="AO46" s="203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  <c r="BD46" s="85"/>
      <c r="BE46" s="85"/>
      <c r="BF46" s="85"/>
      <c r="BG46" s="85"/>
      <c r="BH46" s="85"/>
      <c r="BI46" s="85"/>
      <c r="BJ46" s="85"/>
      <c r="BK46" s="85"/>
      <c r="BL46" s="85"/>
      <c r="BM46" s="85"/>
      <c r="BN46" s="85"/>
      <c r="BO46" s="85"/>
      <c r="BP46" s="85"/>
      <c r="BQ46" s="85"/>
      <c r="BR46" s="85"/>
      <c r="BS46" s="85"/>
      <c r="BT46" s="85"/>
      <c r="BU46" s="85"/>
      <c r="BV46" s="85"/>
      <c r="BW46" s="85"/>
      <c r="BX46" s="85"/>
      <c r="BY46" s="85"/>
      <c r="BZ46" s="85"/>
      <c r="CA46" s="85"/>
      <c r="CB46" s="85"/>
      <c r="CC46" s="85"/>
      <c r="CD46" s="85"/>
      <c r="CE46" s="85"/>
      <c r="CF46" s="85"/>
      <c r="CG46" s="85"/>
      <c r="CH46" s="85"/>
      <c r="CI46" s="85"/>
      <c r="CJ46" s="85"/>
      <c r="CK46" s="85"/>
      <c r="CL46" s="85"/>
      <c r="CM46" s="85"/>
      <c r="CN46" s="85"/>
      <c r="CO46" s="85"/>
      <c r="CP46" s="85"/>
      <c r="CQ46" s="85"/>
      <c r="CR46" s="85"/>
      <c r="CS46" s="85"/>
      <c r="CT46" s="85"/>
      <c r="CU46" s="85"/>
      <c r="CV46" s="85"/>
    </row>
    <row r="47" spans="1:100" s="155" customFormat="1" x14ac:dyDescent="0.2">
      <c r="A47" s="85"/>
      <c r="B47" s="85"/>
      <c r="C47" s="85"/>
      <c r="D47" s="85"/>
      <c r="E47" s="85"/>
      <c r="F47" s="85"/>
      <c r="G47" s="85"/>
      <c r="H47" s="202"/>
      <c r="I47" s="202"/>
      <c r="J47" s="202"/>
      <c r="K47" s="202"/>
      <c r="L47" s="202"/>
      <c r="M47" s="202"/>
      <c r="N47" s="202"/>
      <c r="O47" s="202"/>
      <c r="P47" s="202"/>
      <c r="Q47" s="202"/>
      <c r="R47" s="202"/>
      <c r="S47" s="202"/>
      <c r="T47" s="202"/>
      <c r="U47" s="202"/>
      <c r="V47" s="202"/>
      <c r="W47" s="202"/>
      <c r="X47" s="202"/>
      <c r="Y47" s="202"/>
      <c r="Z47" s="85"/>
      <c r="AA47" s="85"/>
      <c r="AB47" s="85"/>
      <c r="AC47" s="85"/>
      <c r="AD47" s="85"/>
      <c r="AE47" s="85"/>
      <c r="AF47" s="85"/>
      <c r="AG47" s="85"/>
      <c r="AH47" s="85"/>
      <c r="AI47" s="129"/>
      <c r="AJ47" s="129"/>
      <c r="AK47" s="129"/>
      <c r="AL47" s="129"/>
      <c r="AM47" s="202"/>
      <c r="AN47" s="203"/>
      <c r="AO47" s="203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  <c r="BD47" s="85"/>
      <c r="BE47" s="85"/>
      <c r="BF47" s="85"/>
      <c r="BG47" s="85"/>
      <c r="BH47" s="85"/>
      <c r="BI47" s="85"/>
      <c r="BJ47" s="85"/>
      <c r="BK47" s="85"/>
      <c r="BL47" s="85"/>
      <c r="BM47" s="85"/>
      <c r="BN47" s="85"/>
      <c r="BO47" s="85"/>
      <c r="BP47" s="85"/>
      <c r="BQ47" s="85"/>
      <c r="BR47" s="85"/>
      <c r="BS47" s="85"/>
      <c r="BT47" s="85"/>
      <c r="BU47" s="85"/>
      <c r="BV47" s="85"/>
      <c r="BW47" s="85"/>
      <c r="BX47" s="85"/>
      <c r="BY47" s="85"/>
      <c r="BZ47" s="85"/>
      <c r="CA47" s="85"/>
      <c r="CB47" s="85"/>
      <c r="CC47" s="85"/>
      <c r="CD47" s="85"/>
      <c r="CE47" s="85"/>
      <c r="CF47" s="85"/>
      <c r="CG47" s="85"/>
      <c r="CH47" s="85"/>
      <c r="CI47" s="85"/>
      <c r="CJ47" s="85"/>
      <c r="CK47" s="85"/>
      <c r="CL47" s="85"/>
      <c r="CM47" s="85"/>
      <c r="CN47" s="85"/>
      <c r="CO47" s="85"/>
      <c r="CP47" s="85"/>
      <c r="CQ47" s="85"/>
      <c r="CR47" s="85"/>
      <c r="CS47" s="85"/>
      <c r="CT47" s="85"/>
      <c r="CU47" s="85"/>
      <c r="CV47" s="85"/>
    </row>
    <row r="48" spans="1:100" s="155" customFormat="1" x14ac:dyDescent="0.2">
      <c r="A48" s="85"/>
      <c r="B48" s="85"/>
      <c r="C48" s="85"/>
      <c r="D48" s="85"/>
      <c r="E48" s="85"/>
      <c r="F48" s="85"/>
      <c r="G48" s="85"/>
      <c r="H48" s="202"/>
      <c r="I48" s="202"/>
      <c r="J48" s="202"/>
      <c r="K48" s="202"/>
      <c r="L48" s="202"/>
      <c r="M48" s="202"/>
      <c r="N48" s="202"/>
      <c r="O48" s="202"/>
      <c r="P48" s="202"/>
      <c r="Q48" s="202"/>
      <c r="R48" s="202"/>
      <c r="S48" s="202"/>
      <c r="T48" s="202"/>
      <c r="U48" s="202"/>
      <c r="V48" s="202"/>
      <c r="W48" s="202"/>
      <c r="X48" s="202"/>
      <c r="Y48" s="202"/>
      <c r="Z48" s="85"/>
      <c r="AA48" s="85"/>
      <c r="AB48" s="85"/>
      <c r="AC48" s="85"/>
      <c r="AD48" s="85"/>
      <c r="AE48" s="85"/>
      <c r="AF48" s="85"/>
      <c r="AG48" s="85"/>
      <c r="AH48" s="85"/>
      <c r="AI48" s="129"/>
      <c r="AJ48" s="129"/>
      <c r="AK48" s="129"/>
      <c r="AL48" s="129"/>
      <c r="AM48" s="202"/>
      <c r="AN48" s="203"/>
      <c r="AO48" s="203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5"/>
      <c r="BD48" s="85"/>
      <c r="BE48" s="85"/>
      <c r="BF48" s="85"/>
      <c r="BG48" s="85"/>
      <c r="BH48" s="85"/>
      <c r="BI48" s="85"/>
      <c r="BJ48" s="85"/>
      <c r="BK48" s="85"/>
      <c r="BL48" s="85"/>
      <c r="BM48" s="85"/>
      <c r="BN48" s="85"/>
      <c r="BO48" s="85"/>
      <c r="BP48" s="85"/>
      <c r="BQ48" s="85"/>
      <c r="BR48" s="85"/>
      <c r="BS48" s="85"/>
      <c r="BT48" s="85"/>
      <c r="BU48" s="85"/>
      <c r="BV48" s="85"/>
      <c r="BW48" s="85"/>
      <c r="BX48" s="85"/>
      <c r="BY48" s="85"/>
      <c r="BZ48" s="85"/>
      <c r="CA48" s="85"/>
      <c r="CB48" s="85"/>
      <c r="CC48" s="85"/>
      <c r="CD48" s="85"/>
      <c r="CE48" s="85"/>
      <c r="CF48" s="85"/>
      <c r="CG48" s="85"/>
      <c r="CH48" s="85"/>
      <c r="CI48" s="85"/>
      <c r="CJ48" s="85"/>
      <c r="CK48" s="85"/>
      <c r="CL48" s="85"/>
      <c r="CM48" s="85"/>
      <c r="CN48" s="85"/>
      <c r="CO48" s="85"/>
      <c r="CP48" s="85"/>
      <c r="CQ48" s="85"/>
      <c r="CR48" s="85"/>
      <c r="CS48" s="85"/>
      <c r="CT48" s="85"/>
      <c r="CU48" s="85"/>
      <c r="CV48" s="85"/>
    </row>
    <row r="49" spans="1:100" s="155" customFormat="1" x14ac:dyDescent="0.2">
      <c r="A49" s="85"/>
      <c r="B49" s="85"/>
      <c r="C49" s="85"/>
      <c r="D49" s="85"/>
      <c r="E49" s="85"/>
      <c r="F49" s="85"/>
      <c r="G49" s="85"/>
      <c r="H49" s="202"/>
      <c r="I49" s="202"/>
      <c r="J49" s="202"/>
      <c r="K49" s="202"/>
      <c r="L49" s="202"/>
      <c r="M49" s="202"/>
      <c r="N49" s="202"/>
      <c r="O49" s="202"/>
      <c r="P49" s="202"/>
      <c r="Q49" s="202"/>
      <c r="R49" s="202"/>
      <c r="S49" s="202"/>
      <c r="T49" s="202"/>
      <c r="U49" s="202"/>
      <c r="V49" s="202"/>
      <c r="W49" s="202"/>
      <c r="X49" s="202"/>
      <c r="Y49" s="202"/>
      <c r="Z49" s="85"/>
      <c r="AA49" s="85"/>
      <c r="AB49" s="85"/>
      <c r="AC49" s="85"/>
      <c r="AD49" s="85"/>
      <c r="AE49" s="85"/>
      <c r="AF49" s="85"/>
      <c r="AG49" s="85"/>
      <c r="AH49" s="85"/>
      <c r="AI49" s="129"/>
      <c r="AJ49" s="129"/>
      <c r="AK49" s="129"/>
      <c r="AL49" s="129"/>
      <c r="AM49" s="202"/>
      <c r="AN49" s="203"/>
      <c r="AO49" s="203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5"/>
      <c r="BD49" s="85"/>
      <c r="BE49" s="85"/>
      <c r="BF49" s="85"/>
      <c r="BG49" s="85"/>
      <c r="BH49" s="85"/>
      <c r="BI49" s="85"/>
      <c r="BJ49" s="85"/>
      <c r="BK49" s="85"/>
      <c r="BL49" s="85"/>
      <c r="BM49" s="85"/>
      <c r="BN49" s="85"/>
      <c r="BO49" s="85"/>
      <c r="BP49" s="85"/>
      <c r="BQ49" s="85"/>
      <c r="BR49" s="85"/>
      <c r="BS49" s="85"/>
      <c r="BT49" s="85"/>
      <c r="BU49" s="85"/>
      <c r="BV49" s="85"/>
      <c r="BW49" s="85"/>
      <c r="BX49" s="85"/>
      <c r="BY49" s="85"/>
      <c r="BZ49" s="85"/>
      <c r="CA49" s="85"/>
      <c r="CB49" s="85"/>
      <c r="CC49" s="85"/>
      <c r="CD49" s="85"/>
      <c r="CE49" s="85"/>
      <c r="CF49" s="85"/>
      <c r="CG49" s="85"/>
      <c r="CH49" s="85"/>
      <c r="CI49" s="85"/>
      <c r="CJ49" s="85"/>
      <c r="CK49" s="85"/>
      <c r="CL49" s="85"/>
      <c r="CM49" s="85"/>
      <c r="CN49" s="85"/>
      <c r="CO49" s="85"/>
      <c r="CP49" s="85"/>
      <c r="CQ49" s="85"/>
      <c r="CR49" s="85"/>
      <c r="CS49" s="85"/>
      <c r="CT49" s="85"/>
      <c r="CU49" s="85"/>
      <c r="CV49" s="85"/>
    </row>
    <row r="50" spans="1:100" s="129" customFormat="1" x14ac:dyDescent="0.2">
      <c r="A50" s="85"/>
      <c r="B50" s="85"/>
      <c r="C50" s="85"/>
      <c r="D50" s="85"/>
      <c r="E50" s="85"/>
      <c r="F50" s="85"/>
      <c r="G50" s="85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202"/>
      <c r="X50" s="202"/>
      <c r="Y50" s="202"/>
      <c r="Z50" s="85"/>
      <c r="AA50" s="85"/>
      <c r="AB50" s="85"/>
      <c r="AC50" s="85"/>
      <c r="AD50" s="85"/>
      <c r="AE50" s="85"/>
      <c r="AF50" s="85"/>
      <c r="AG50" s="85"/>
      <c r="AH50" s="85"/>
      <c r="AM50" s="202"/>
      <c r="AN50" s="203"/>
      <c r="AO50" s="203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5"/>
      <c r="BD50" s="85"/>
      <c r="BE50" s="85"/>
      <c r="BF50" s="85"/>
      <c r="BG50" s="85"/>
      <c r="BH50" s="85"/>
      <c r="BI50" s="85"/>
      <c r="BJ50" s="85"/>
      <c r="BK50" s="85"/>
      <c r="BL50" s="85"/>
      <c r="BM50" s="85"/>
      <c r="BN50" s="85"/>
      <c r="BO50" s="85"/>
      <c r="BP50" s="85"/>
      <c r="BQ50" s="85"/>
      <c r="BR50" s="85"/>
      <c r="BS50" s="85"/>
      <c r="BT50" s="85"/>
      <c r="BU50" s="85"/>
      <c r="BV50" s="85"/>
      <c r="BW50" s="85"/>
      <c r="BX50" s="85"/>
      <c r="BY50" s="85"/>
      <c r="BZ50" s="85"/>
      <c r="CA50" s="85"/>
      <c r="CB50" s="85"/>
      <c r="CC50" s="85"/>
      <c r="CD50" s="85"/>
      <c r="CE50" s="85"/>
      <c r="CF50" s="85"/>
      <c r="CG50" s="85"/>
      <c r="CH50" s="85"/>
      <c r="CI50" s="85"/>
      <c r="CJ50" s="85"/>
      <c r="CK50" s="85"/>
      <c r="CL50" s="85"/>
      <c r="CM50" s="85"/>
      <c r="CN50" s="85"/>
      <c r="CO50" s="85"/>
      <c r="CP50" s="85"/>
      <c r="CQ50" s="85"/>
      <c r="CR50" s="85"/>
      <c r="CS50" s="85"/>
      <c r="CT50" s="85"/>
      <c r="CU50" s="85"/>
      <c r="CV50" s="85"/>
    </row>
    <row r="51" spans="1:100" s="129" customFormat="1" x14ac:dyDescent="0.2">
      <c r="A51" s="85"/>
      <c r="B51" s="85"/>
      <c r="C51" s="85"/>
      <c r="D51" s="85"/>
      <c r="E51" s="85"/>
      <c r="F51" s="85"/>
      <c r="G51" s="85"/>
      <c r="H51" s="202"/>
      <c r="I51" s="202"/>
      <c r="J51" s="202"/>
      <c r="K51" s="202"/>
      <c r="L51" s="202"/>
      <c r="M51" s="202"/>
      <c r="N51" s="202"/>
      <c r="O51" s="202"/>
      <c r="P51" s="202"/>
      <c r="Q51" s="202"/>
      <c r="R51" s="202"/>
      <c r="S51" s="202"/>
      <c r="T51" s="202"/>
      <c r="U51" s="202"/>
      <c r="V51" s="202"/>
      <c r="W51" s="202"/>
      <c r="X51" s="202"/>
      <c r="Y51" s="202"/>
      <c r="Z51" s="85"/>
      <c r="AA51" s="85"/>
      <c r="AB51" s="85"/>
      <c r="AC51" s="85"/>
      <c r="AD51" s="85"/>
      <c r="AE51" s="85"/>
      <c r="AF51" s="85"/>
      <c r="AG51" s="85"/>
      <c r="AH51" s="85"/>
      <c r="AM51" s="202"/>
      <c r="AN51" s="203"/>
      <c r="AO51" s="203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5"/>
      <c r="BE51" s="85"/>
      <c r="BF51" s="85"/>
      <c r="BG51" s="85"/>
      <c r="BH51" s="85"/>
      <c r="BI51" s="85"/>
      <c r="BJ51" s="85"/>
      <c r="BK51" s="85"/>
      <c r="BL51" s="85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  <c r="CB51" s="85"/>
      <c r="CC51" s="85"/>
      <c r="CD51" s="85"/>
      <c r="CE51" s="85"/>
      <c r="CF51" s="85"/>
      <c r="CG51" s="85"/>
      <c r="CH51" s="85"/>
      <c r="CI51" s="85"/>
      <c r="CJ51" s="85"/>
      <c r="CK51" s="85"/>
      <c r="CL51" s="85"/>
      <c r="CM51" s="85"/>
      <c r="CN51" s="85"/>
      <c r="CO51" s="85"/>
      <c r="CP51" s="85"/>
      <c r="CQ51" s="85"/>
      <c r="CR51" s="85"/>
      <c r="CS51" s="85"/>
      <c r="CT51" s="85"/>
      <c r="CU51" s="85"/>
      <c r="CV51" s="85"/>
    </row>
    <row r="52" spans="1:100" s="129" customFormat="1" x14ac:dyDescent="0.2">
      <c r="A52" s="85"/>
      <c r="B52" s="85"/>
      <c r="C52" s="85"/>
      <c r="D52" s="85"/>
      <c r="E52" s="85"/>
      <c r="F52" s="85"/>
      <c r="G52" s="85"/>
      <c r="H52" s="202"/>
      <c r="I52" s="202"/>
      <c r="J52" s="202"/>
      <c r="K52" s="202"/>
      <c r="L52" s="202"/>
      <c r="M52" s="202"/>
      <c r="N52" s="202"/>
      <c r="O52" s="202"/>
      <c r="P52" s="202"/>
      <c r="Q52" s="202"/>
      <c r="R52" s="202"/>
      <c r="S52" s="202"/>
      <c r="T52" s="202"/>
      <c r="U52" s="202"/>
      <c r="V52" s="202"/>
      <c r="W52" s="202"/>
      <c r="X52" s="202"/>
      <c r="Y52" s="202"/>
      <c r="Z52" s="85"/>
      <c r="AA52" s="85"/>
      <c r="AB52" s="85"/>
      <c r="AC52" s="85"/>
      <c r="AD52" s="85"/>
      <c r="AE52" s="85"/>
      <c r="AF52" s="85"/>
      <c r="AG52" s="85"/>
      <c r="AH52" s="85"/>
      <c r="AM52" s="202"/>
      <c r="AN52" s="203"/>
      <c r="AO52" s="203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5"/>
      <c r="BD52" s="85"/>
      <c r="BE52" s="85"/>
      <c r="BF52" s="85"/>
      <c r="BG52" s="85"/>
      <c r="BH52" s="85"/>
      <c r="BI52" s="85"/>
      <c r="BJ52" s="85"/>
      <c r="BK52" s="85"/>
      <c r="BL52" s="85"/>
      <c r="BM52" s="85"/>
      <c r="BN52" s="85"/>
      <c r="BO52" s="85"/>
      <c r="BP52" s="85"/>
      <c r="BQ52" s="85"/>
      <c r="BR52" s="85"/>
      <c r="BS52" s="85"/>
      <c r="BT52" s="85"/>
      <c r="BU52" s="85"/>
      <c r="BV52" s="85"/>
      <c r="BW52" s="85"/>
      <c r="BX52" s="85"/>
      <c r="BY52" s="85"/>
      <c r="BZ52" s="85"/>
      <c r="CA52" s="85"/>
      <c r="CB52" s="85"/>
      <c r="CC52" s="85"/>
      <c r="CD52" s="85"/>
      <c r="CE52" s="85"/>
      <c r="CF52" s="85"/>
      <c r="CG52" s="85"/>
      <c r="CH52" s="85"/>
      <c r="CI52" s="85"/>
      <c r="CJ52" s="85"/>
      <c r="CK52" s="85"/>
      <c r="CL52" s="85"/>
      <c r="CM52" s="85"/>
      <c r="CN52" s="85"/>
      <c r="CO52" s="85"/>
      <c r="CP52" s="85"/>
      <c r="CQ52" s="85"/>
      <c r="CR52" s="85"/>
      <c r="CS52" s="85"/>
      <c r="CT52" s="85"/>
      <c r="CU52" s="85"/>
      <c r="CV52" s="85"/>
    </row>
    <row r="53" spans="1:100" s="129" customFormat="1" x14ac:dyDescent="0.2">
      <c r="A53" s="85"/>
      <c r="B53" s="85"/>
      <c r="C53" s="85"/>
      <c r="D53" s="85"/>
      <c r="E53" s="85"/>
      <c r="F53" s="85"/>
      <c r="G53" s="85"/>
      <c r="H53" s="202"/>
      <c r="I53" s="202"/>
      <c r="J53" s="202"/>
      <c r="K53" s="202"/>
      <c r="L53" s="202"/>
      <c r="M53" s="202"/>
      <c r="N53" s="202"/>
      <c r="O53" s="202"/>
      <c r="P53" s="202"/>
      <c r="Q53" s="202"/>
      <c r="R53" s="202"/>
      <c r="S53" s="202"/>
      <c r="T53" s="202"/>
      <c r="U53" s="202"/>
      <c r="V53" s="202"/>
      <c r="W53" s="202"/>
      <c r="X53" s="202"/>
      <c r="Y53" s="202"/>
      <c r="Z53" s="85"/>
      <c r="AA53" s="85"/>
      <c r="AB53" s="85"/>
      <c r="AC53" s="85"/>
      <c r="AD53" s="85"/>
      <c r="AE53" s="85"/>
      <c r="AF53" s="85"/>
      <c r="AG53" s="85"/>
      <c r="AH53" s="85"/>
      <c r="AM53" s="202"/>
      <c r="AN53" s="203"/>
      <c r="AO53" s="203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85"/>
      <c r="BA53" s="85"/>
      <c r="BB53" s="85"/>
      <c r="BC53" s="85"/>
      <c r="BD53" s="85"/>
      <c r="BE53" s="85"/>
      <c r="BF53" s="85"/>
      <c r="BG53" s="85"/>
      <c r="BH53" s="85"/>
      <c r="BI53" s="85"/>
      <c r="BJ53" s="85"/>
      <c r="BK53" s="85"/>
      <c r="BL53" s="85"/>
      <c r="BM53" s="85"/>
      <c r="BN53" s="85"/>
      <c r="BO53" s="85"/>
      <c r="BP53" s="85"/>
      <c r="BQ53" s="85"/>
      <c r="BR53" s="85"/>
      <c r="BS53" s="85"/>
      <c r="BT53" s="85"/>
      <c r="BU53" s="85"/>
      <c r="BV53" s="85"/>
      <c r="BW53" s="85"/>
      <c r="BX53" s="85"/>
      <c r="BY53" s="85"/>
      <c r="BZ53" s="85"/>
      <c r="CA53" s="85"/>
      <c r="CB53" s="85"/>
      <c r="CC53" s="85"/>
      <c r="CD53" s="85"/>
      <c r="CE53" s="85"/>
      <c r="CF53" s="85"/>
      <c r="CG53" s="85"/>
      <c r="CH53" s="85"/>
      <c r="CI53" s="85"/>
      <c r="CJ53" s="85"/>
      <c r="CK53" s="85"/>
      <c r="CL53" s="85"/>
      <c r="CM53" s="85"/>
      <c r="CN53" s="85"/>
      <c r="CO53" s="85"/>
      <c r="CP53" s="85"/>
      <c r="CQ53" s="85"/>
      <c r="CR53" s="85"/>
      <c r="CS53" s="85"/>
      <c r="CT53" s="85"/>
      <c r="CU53" s="85"/>
      <c r="CV53" s="85"/>
    </row>
    <row r="54" spans="1:100" s="155" customFormat="1" x14ac:dyDescent="0.2">
      <c r="A54" s="85"/>
      <c r="B54" s="85"/>
      <c r="C54" s="85"/>
      <c r="D54" s="85"/>
      <c r="E54" s="85"/>
      <c r="F54" s="85"/>
      <c r="G54" s="85"/>
      <c r="H54" s="202"/>
      <c r="I54" s="202"/>
      <c r="J54" s="202"/>
      <c r="K54" s="202"/>
      <c r="L54" s="202"/>
      <c r="M54" s="202"/>
      <c r="N54" s="202"/>
      <c r="O54" s="202"/>
      <c r="P54" s="202"/>
      <c r="Q54" s="202"/>
      <c r="R54" s="202"/>
      <c r="S54" s="202"/>
      <c r="T54" s="202"/>
      <c r="U54" s="202"/>
      <c r="V54" s="202"/>
      <c r="W54" s="202"/>
      <c r="X54" s="202"/>
      <c r="Y54" s="202"/>
      <c r="Z54" s="85"/>
      <c r="AA54" s="85"/>
      <c r="AB54" s="85"/>
      <c r="AC54" s="85"/>
      <c r="AD54" s="85"/>
      <c r="AE54" s="85"/>
      <c r="AF54" s="85"/>
      <c r="AG54" s="85"/>
      <c r="AH54" s="85"/>
      <c r="AI54" s="129"/>
      <c r="AJ54" s="129"/>
      <c r="AK54" s="129"/>
      <c r="AL54" s="129"/>
      <c r="AM54" s="202"/>
      <c r="AN54" s="203"/>
      <c r="AO54" s="203"/>
      <c r="AP54" s="85"/>
      <c r="AQ54" s="85"/>
      <c r="AR54" s="85"/>
      <c r="AS54" s="85"/>
      <c r="AT54" s="85"/>
      <c r="AU54" s="85"/>
      <c r="AV54" s="85"/>
      <c r="AW54" s="85"/>
      <c r="AX54" s="85"/>
      <c r="AY54" s="85"/>
      <c r="AZ54" s="85"/>
      <c r="BA54" s="85"/>
      <c r="BB54" s="85"/>
      <c r="BC54" s="85"/>
      <c r="BD54" s="85"/>
      <c r="BE54" s="85"/>
      <c r="BF54" s="85"/>
      <c r="BG54" s="85"/>
      <c r="BH54" s="85"/>
      <c r="BI54" s="85"/>
      <c r="BJ54" s="85"/>
      <c r="BK54" s="85"/>
      <c r="BL54" s="85"/>
      <c r="BM54" s="85"/>
      <c r="BN54" s="85"/>
      <c r="BO54" s="85"/>
      <c r="BP54" s="85"/>
      <c r="BQ54" s="85"/>
      <c r="BR54" s="85"/>
      <c r="BS54" s="85"/>
      <c r="BT54" s="85"/>
      <c r="BU54" s="85"/>
      <c r="BV54" s="85"/>
      <c r="BW54" s="85"/>
      <c r="BX54" s="85"/>
      <c r="BY54" s="85"/>
      <c r="BZ54" s="85"/>
      <c r="CA54" s="85"/>
      <c r="CB54" s="85"/>
      <c r="CC54" s="85"/>
      <c r="CD54" s="85"/>
      <c r="CE54" s="85"/>
      <c r="CF54" s="85"/>
      <c r="CG54" s="85"/>
      <c r="CH54" s="85"/>
      <c r="CI54" s="85"/>
      <c r="CJ54" s="85"/>
      <c r="CK54" s="85"/>
      <c r="CL54" s="85"/>
      <c r="CM54" s="85"/>
      <c r="CN54" s="85"/>
      <c r="CO54" s="85"/>
      <c r="CP54" s="85"/>
      <c r="CQ54" s="85"/>
      <c r="CR54" s="85"/>
      <c r="CS54" s="85"/>
      <c r="CT54" s="85"/>
      <c r="CU54" s="85"/>
      <c r="CV54" s="85"/>
    </row>
    <row r="55" spans="1:100" s="129" customFormat="1" x14ac:dyDescent="0.2">
      <c r="A55" s="85"/>
      <c r="B55" s="85"/>
      <c r="C55" s="85"/>
      <c r="D55" s="85"/>
      <c r="E55" s="85"/>
      <c r="F55" s="85"/>
      <c r="G55" s="85"/>
      <c r="H55" s="202"/>
      <c r="I55" s="202"/>
      <c r="J55" s="202"/>
      <c r="K55" s="202"/>
      <c r="L55" s="202"/>
      <c r="M55" s="202"/>
      <c r="N55" s="202"/>
      <c r="O55" s="202"/>
      <c r="P55" s="202"/>
      <c r="Q55" s="202"/>
      <c r="R55" s="202"/>
      <c r="S55" s="202"/>
      <c r="T55" s="202"/>
      <c r="U55" s="202"/>
      <c r="V55" s="202"/>
      <c r="W55" s="202"/>
      <c r="X55" s="202"/>
      <c r="Y55" s="202"/>
      <c r="Z55" s="85"/>
      <c r="AA55" s="85"/>
      <c r="AB55" s="85"/>
      <c r="AC55" s="85"/>
      <c r="AD55" s="85"/>
      <c r="AE55" s="85"/>
      <c r="AF55" s="85"/>
      <c r="AG55" s="85"/>
      <c r="AH55" s="85"/>
      <c r="AM55" s="202"/>
      <c r="AN55" s="203"/>
      <c r="AO55" s="203"/>
      <c r="AP55" s="85"/>
      <c r="AQ55" s="85"/>
      <c r="AR55" s="85"/>
      <c r="AS55" s="85"/>
      <c r="AT55" s="85"/>
      <c r="AU55" s="85"/>
      <c r="AV55" s="85"/>
      <c r="AW55" s="85"/>
      <c r="AX55" s="85"/>
      <c r="AY55" s="85"/>
      <c r="AZ55" s="85"/>
      <c r="BA55" s="85"/>
      <c r="BB55" s="85"/>
      <c r="BC55" s="85"/>
      <c r="BD55" s="85"/>
      <c r="BE55" s="85"/>
      <c r="BF55" s="85"/>
      <c r="BG55" s="85"/>
      <c r="BH55" s="85"/>
      <c r="BI55" s="85"/>
      <c r="BJ55" s="85"/>
      <c r="BK55" s="85"/>
      <c r="BL55" s="85"/>
      <c r="BM55" s="85"/>
      <c r="BN55" s="85"/>
      <c r="BO55" s="85"/>
      <c r="BP55" s="85"/>
      <c r="BQ55" s="85"/>
      <c r="BR55" s="85"/>
      <c r="BS55" s="85"/>
      <c r="BT55" s="85"/>
      <c r="BU55" s="85"/>
      <c r="BV55" s="85"/>
      <c r="BW55" s="85"/>
      <c r="BX55" s="85"/>
      <c r="BY55" s="85"/>
      <c r="BZ55" s="85"/>
      <c r="CA55" s="85"/>
      <c r="CB55" s="85"/>
      <c r="CC55" s="85"/>
      <c r="CD55" s="85"/>
      <c r="CE55" s="85"/>
      <c r="CF55" s="85"/>
      <c r="CG55" s="85"/>
      <c r="CH55" s="85"/>
      <c r="CI55" s="85"/>
      <c r="CJ55" s="85"/>
      <c r="CK55" s="85"/>
      <c r="CL55" s="85"/>
      <c r="CM55" s="85"/>
      <c r="CN55" s="85"/>
      <c r="CO55" s="85"/>
      <c r="CP55" s="85"/>
      <c r="CQ55" s="85"/>
      <c r="CR55" s="85"/>
      <c r="CS55" s="85"/>
      <c r="CT55" s="85"/>
      <c r="CU55" s="85"/>
      <c r="CV55" s="85"/>
    </row>
    <row r="56" spans="1:100" s="155" customFormat="1" x14ac:dyDescent="0.2">
      <c r="A56" s="85"/>
      <c r="B56" s="85"/>
      <c r="C56" s="85"/>
      <c r="D56" s="85"/>
      <c r="E56" s="85"/>
      <c r="F56" s="85"/>
      <c r="G56" s="85"/>
      <c r="H56" s="202"/>
      <c r="I56" s="202"/>
      <c r="J56" s="202"/>
      <c r="K56" s="202"/>
      <c r="L56" s="202"/>
      <c r="M56" s="202"/>
      <c r="N56" s="202"/>
      <c r="O56" s="202"/>
      <c r="P56" s="202"/>
      <c r="Q56" s="202"/>
      <c r="R56" s="202"/>
      <c r="S56" s="202"/>
      <c r="T56" s="202"/>
      <c r="U56" s="202"/>
      <c r="V56" s="202"/>
      <c r="W56" s="202"/>
      <c r="X56" s="202"/>
      <c r="Y56" s="202"/>
      <c r="Z56" s="85"/>
      <c r="AA56" s="85"/>
      <c r="AB56" s="85"/>
      <c r="AC56" s="85"/>
      <c r="AD56" s="85"/>
      <c r="AE56" s="85"/>
      <c r="AF56" s="85"/>
      <c r="AG56" s="85"/>
      <c r="AH56" s="85"/>
      <c r="AI56" s="129"/>
      <c r="AJ56" s="129"/>
      <c r="AK56" s="129"/>
      <c r="AL56" s="129"/>
      <c r="AM56" s="202"/>
      <c r="AN56" s="203"/>
      <c r="AO56" s="203"/>
      <c r="AP56" s="85"/>
      <c r="AQ56" s="85"/>
      <c r="AR56" s="85"/>
      <c r="AS56" s="85"/>
      <c r="AT56" s="85"/>
      <c r="AU56" s="85"/>
      <c r="AV56" s="85"/>
      <c r="AW56" s="85"/>
      <c r="AX56" s="85"/>
      <c r="AY56" s="85"/>
      <c r="AZ56" s="85"/>
      <c r="BA56" s="85"/>
      <c r="BB56" s="85"/>
      <c r="BC56" s="85"/>
      <c r="BD56" s="85"/>
      <c r="BE56" s="85"/>
      <c r="BF56" s="85"/>
      <c r="BG56" s="85"/>
      <c r="BH56" s="85"/>
      <c r="BI56" s="85"/>
      <c r="BJ56" s="85"/>
      <c r="BK56" s="85"/>
      <c r="BL56" s="85"/>
      <c r="BM56" s="85"/>
      <c r="BN56" s="85"/>
      <c r="BO56" s="85"/>
      <c r="BP56" s="85"/>
      <c r="BQ56" s="85"/>
      <c r="BR56" s="85"/>
      <c r="BS56" s="85"/>
      <c r="BT56" s="85"/>
      <c r="BU56" s="85"/>
      <c r="BV56" s="85"/>
      <c r="BW56" s="85"/>
      <c r="BX56" s="85"/>
      <c r="BY56" s="85"/>
      <c r="BZ56" s="85"/>
      <c r="CA56" s="85"/>
      <c r="CB56" s="85"/>
      <c r="CC56" s="85"/>
      <c r="CD56" s="85"/>
      <c r="CE56" s="85"/>
      <c r="CF56" s="85"/>
      <c r="CG56" s="85"/>
      <c r="CH56" s="85"/>
      <c r="CI56" s="85"/>
      <c r="CJ56" s="85"/>
      <c r="CK56" s="85"/>
      <c r="CL56" s="85"/>
      <c r="CM56" s="85"/>
      <c r="CN56" s="85"/>
      <c r="CO56" s="85"/>
      <c r="CP56" s="85"/>
      <c r="CQ56" s="85"/>
      <c r="CR56" s="85"/>
      <c r="CS56" s="85"/>
      <c r="CT56" s="85"/>
      <c r="CU56" s="85"/>
      <c r="CV56" s="85"/>
    </row>
    <row r="57" spans="1:100" s="166" customFormat="1" x14ac:dyDescent="0.2">
      <c r="A57" s="85"/>
      <c r="B57" s="85"/>
      <c r="C57" s="85"/>
      <c r="D57" s="85"/>
      <c r="E57" s="85"/>
      <c r="F57" s="85"/>
      <c r="G57" s="85"/>
      <c r="H57" s="202"/>
      <c r="I57" s="202"/>
      <c r="J57" s="202"/>
      <c r="K57" s="202"/>
      <c r="L57" s="202"/>
      <c r="M57" s="202"/>
      <c r="N57" s="202"/>
      <c r="O57" s="202"/>
      <c r="P57" s="202"/>
      <c r="Q57" s="202"/>
      <c r="R57" s="202"/>
      <c r="S57" s="202"/>
      <c r="T57" s="202"/>
      <c r="U57" s="202"/>
      <c r="V57" s="202"/>
      <c r="W57" s="202"/>
      <c r="X57" s="202"/>
      <c r="Y57" s="202"/>
      <c r="Z57" s="85"/>
      <c r="AA57" s="85"/>
      <c r="AB57" s="85"/>
      <c r="AC57" s="85"/>
      <c r="AD57" s="85"/>
      <c r="AE57" s="85"/>
      <c r="AF57" s="85"/>
      <c r="AG57" s="85"/>
      <c r="AH57" s="85"/>
      <c r="AI57" s="129"/>
      <c r="AJ57" s="129"/>
      <c r="AK57" s="129"/>
      <c r="AL57" s="129"/>
      <c r="AM57" s="202"/>
      <c r="AN57" s="203"/>
      <c r="AO57" s="203"/>
      <c r="AP57" s="85"/>
      <c r="AQ57" s="85"/>
      <c r="AR57" s="85"/>
      <c r="AS57" s="85"/>
      <c r="AT57" s="85"/>
      <c r="AU57" s="85"/>
      <c r="AV57" s="85"/>
      <c r="AW57" s="85"/>
      <c r="AX57" s="85"/>
      <c r="AY57" s="85"/>
      <c r="AZ57" s="85"/>
      <c r="BA57" s="85"/>
      <c r="BB57" s="85"/>
      <c r="BC57" s="85"/>
      <c r="BD57" s="85"/>
      <c r="BE57" s="85"/>
      <c r="BF57" s="85"/>
      <c r="BG57" s="85"/>
      <c r="BH57" s="85"/>
      <c r="BI57" s="85"/>
      <c r="BJ57" s="85"/>
      <c r="BK57" s="85"/>
      <c r="BL57" s="85"/>
      <c r="BM57" s="85"/>
      <c r="BN57" s="85"/>
      <c r="BO57" s="85"/>
      <c r="BP57" s="85"/>
      <c r="BQ57" s="85"/>
      <c r="BR57" s="85"/>
      <c r="BS57" s="85"/>
      <c r="BT57" s="85"/>
      <c r="BU57" s="85"/>
      <c r="BV57" s="85"/>
      <c r="BW57" s="85"/>
      <c r="BX57" s="85"/>
      <c r="BY57" s="85"/>
      <c r="BZ57" s="85"/>
      <c r="CA57" s="85"/>
      <c r="CB57" s="85"/>
      <c r="CC57" s="85"/>
      <c r="CD57" s="85"/>
      <c r="CE57" s="85"/>
      <c r="CF57" s="85"/>
      <c r="CG57" s="85"/>
      <c r="CH57" s="85"/>
      <c r="CI57" s="85"/>
      <c r="CJ57" s="85"/>
      <c r="CK57" s="85"/>
      <c r="CL57" s="85"/>
      <c r="CM57" s="85"/>
      <c r="CN57" s="85"/>
      <c r="CO57" s="85"/>
      <c r="CP57" s="85"/>
      <c r="CQ57" s="85"/>
      <c r="CR57" s="85"/>
      <c r="CS57" s="85"/>
      <c r="CT57" s="85"/>
      <c r="CU57" s="85"/>
      <c r="CV57" s="85"/>
    </row>
    <row r="58" spans="1:100" s="166" customFormat="1" x14ac:dyDescent="0.2">
      <c r="A58" s="85"/>
      <c r="B58" s="85"/>
      <c r="C58" s="85"/>
      <c r="D58" s="85"/>
      <c r="E58" s="85"/>
      <c r="F58" s="85"/>
      <c r="G58" s="85"/>
      <c r="H58" s="202"/>
      <c r="I58" s="202"/>
      <c r="J58" s="202"/>
      <c r="K58" s="202"/>
      <c r="L58" s="202"/>
      <c r="M58" s="202"/>
      <c r="N58" s="202"/>
      <c r="O58" s="202"/>
      <c r="P58" s="202"/>
      <c r="Q58" s="202"/>
      <c r="R58" s="202"/>
      <c r="S58" s="202"/>
      <c r="T58" s="202"/>
      <c r="U58" s="202"/>
      <c r="V58" s="202"/>
      <c r="W58" s="202"/>
      <c r="X58" s="202"/>
      <c r="Y58" s="202"/>
      <c r="Z58" s="85"/>
      <c r="AA58" s="85"/>
      <c r="AB58" s="85"/>
      <c r="AC58" s="85"/>
      <c r="AD58" s="85"/>
      <c r="AE58" s="85"/>
      <c r="AF58" s="85"/>
      <c r="AG58" s="85"/>
      <c r="AH58" s="85"/>
      <c r="AI58" s="129"/>
      <c r="AJ58" s="129"/>
      <c r="AK58" s="129"/>
      <c r="AL58" s="129"/>
      <c r="AM58" s="202"/>
      <c r="AN58" s="203"/>
      <c r="AO58" s="203"/>
      <c r="AP58" s="85"/>
      <c r="AQ58" s="85"/>
      <c r="AR58" s="85"/>
      <c r="AS58" s="85"/>
      <c r="AT58" s="85"/>
      <c r="AU58" s="85"/>
      <c r="AV58" s="85"/>
      <c r="AW58" s="85"/>
      <c r="AX58" s="85"/>
      <c r="AY58" s="85"/>
      <c r="AZ58" s="85"/>
      <c r="BA58" s="85"/>
      <c r="BB58" s="85"/>
      <c r="BC58" s="85"/>
      <c r="BD58" s="85"/>
      <c r="BE58" s="85"/>
      <c r="BF58" s="85"/>
      <c r="BG58" s="85"/>
      <c r="BH58" s="85"/>
      <c r="BI58" s="85"/>
      <c r="BJ58" s="85"/>
      <c r="BK58" s="85"/>
      <c r="BL58" s="85"/>
      <c r="BM58" s="85"/>
      <c r="BN58" s="85"/>
      <c r="BO58" s="85"/>
      <c r="BP58" s="85"/>
      <c r="BQ58" s="85"/>
      <c r="BR58" s="85"/>
      <c r="BS58" s="85"/>
      <c r="BT58" s="85"/>
      <c r="BU58" s="85"/>
      <c r="BV58" s="85"/>
      <c r="BW58" s="85"/>
      <c r="BX58" s="85"/>
      <c r="BY58" s="85"/>
      <c r="BZ58" s="85"/>
      <c r="CA58" s="85"/>
      <c r="CB58" s="85"/>
      <c r="CC58" s="85"/>
      <c r="CD58" s="85"/>
      <c r="CE58" s="85"/>
      <c r="CF58" s="85"/>
      <c r="CG58" s="85"/>
      <c r="CH58" s="85"/>
      <c r="CI58" s="85"/>
      <c r="CJ58" s="85"/>
      <c r="CK58" s="85"/>
      <c r="CL58" s="85"/>
      <c r="CM58" s="85"/>
      <c r="CN58" s="85"/>
      <c r="CO58" s="85"/>
      <c r="CP58" s="85"/>
      <c r="CQ58" s="85"/>
      <c r="CR58" s="85"/>
      <c r="CS58" s="85"/>
      <c r="CT58" s="85"/>
      <c r="CU58" s="85"/>
      <c r="CV58" s="85"/>
    </row>
    <row r="59" spans="1:100" s="166" customFormat="1" x14ac:dyDescent="0.2">
      <c r="A59" s="85"/>
      <c r="B59" s="85"/>
      <c r="C59" s="85"/>
      <c r="D59" s="85"/>
      <c r="E59" s="85"/>
      <c r="F59" s="85"/>
      <c r="G59" s="85"/>
      <c r="H59" s="202"/>
      <c r="I59" s="202"/>
      <c r="J59" s="202"/>
      <c r="K59" s="202"/>
      <c r="L59" s="202"/>
      <c r="M59" s="202"/>
      <c r="N59" s="202"/>
      <c r="O59" s="202"/>
      <c r="P59" s="202"/>
      <c r="Q59" s="202"/>
      <c r="R59" s="202"/>
      <c r="S59" s="202"/>
      <c r="T59" s="202"/>
      <c r="U59" s="202"/>
      <c r="V59" s="202"/>
      <c r="W59" s="202"/>
      <c r="X59" s="202"/>
      <c r="Y59" s="202"/>
      <c r="Z59" s="85"/>
      <c r="AA59" s="85"/>
      <c r="AB59" s="85"/>
      <c r="AC59" s="85"/>
      <c r="AD59" s="85"/>
      <c r="AE59" s="85"/>
      <c r="AF59" s="85"/>
      <c r="AG59" s="85"/>
      <c r="AH59" s="85"/>
      <c r="AI59" s="129"/>
      <c r="AJ59" s="129"/>
      <c r="AK59" s="129"/>
      <c r="AL59" s="129"/>
      <c r="AM59" s="202"/>
      <c r="AN59" s="203"/>
      <c r="AO59" s="203"/>
      <c r="AP59" s="85"/>
      <c r="AQ59" s="85"/>
      <c r="AR59" s="85"/>
      <c r="AS59" s="85"/>
      <c r="AT59" s="85"/>
      <c r="AU59" s="85"/>
      <c r="AV59" s="85"/>
      <c r="AW59" s="85"/>
      <c r="AX59" s="85"/>
      <c r="AY59" s="85"/>
      <c r="AZ59" s="85"/>
      <c r="BA59" s="85"/>
      <c r="BB59" s="85"/>
      <c r="BC59" s="85"/>
      <c r="BD59" s="85"/>
      <c r="BE59" s="85"/>
      <c r="BF59" s="85"/>
      <c r="BG59" s="85"/>
      <c r="BH59" s="85"/>
      <c r="BI59" s="85"/>
      <c r="BJ59" s="85"/>
      <c r="BK59" s="85"/>
      <c r="BL59" s="85"/>
      <c r="BM59" s="85"/>
      <c r="BN59" s="85"/>
      <c r="BO59" s="85"/>
      <c r="BP59" s="85"/>
      <c r="BQ59" s="85"/>
      <c r="BR59" s="85"/>
      <c r="BS59" s="85"/>
      <c r="BT59" s="85"/>
      <c r="BU59" s="85"/>
      <c r="BV59" s="85"/>
      <c r="BW59" s="85"/>
      <c r="BX59" s="85"/>
      <c r="BY59" s="85"/>
      <c r="BZ59" s="85"/>
      <c r="CA59" s="85"/>
      <c r="CB59" s="85"/>
      <c r="CC59" s="85"/>
      <c r="CD59" s="85"/>
      <c r="CE59" s="85"/>
      <c r="CF59" s="85"/>
      <c r="CG59" s="85"/>
      <c r="CH59" s="85"/>
      <c r="CI59" s="85"/>
      <c r="CJ59" s="85"/>
      <c r="CK59" s="85"/>
      <c r="CL59" s="85"/>
      <c r="CM59" s="85"/>
      <c r="CN59" s="85"/>
      <c r="CO59" s="85"/>
      <c r="CP59" s="85"/>
      <c r="CQ59" s="85"/>
      <c r="CR59" s="85"/>
      <c r="CS59" s="85"/>
      <c r="CT59" s="85"/>
      <c r="CU59" s="85"/>
      <c r="CV59" s="85"/>
    </row>
    <row r="60" spans="1:100" s="166" customFormat="1" x14ac:dyDescent="0.2">
      <c r="A60" s="85"/>
      <c r="B60" s="85"/>
      <c r="C60" s="85"/>
      <c r="D60" s="85"/>
      <c r="E60" s="85"/>
      <c r="F60" s="85"/>
      <c r="G60" s="85"/>
      <c r="H60" s="202"/>
      <c r="I60" s="202"/>
      <c r="J60" s="202"/>
      <c r="K60" s="202"/>
      <c r="L60" s="202"/>
      <c r="M60" s="202"/>
      <c r="N60" s="202"/>
      <c r="O60" s="202"/>
      <c r="P60" s="202"/>
      <c r="Q60" s="202"/>
      <c r="R60" s="202"/>
      <c r="S60" s="202"/>
      <c r="T60" s="202"/>
      <c r="U60" s="202"/>
      <c r="V60" s="202"/>
      <c r="W60" s="202"/>
      <c r="X60" s="202"/>
      <c r="Y60" s="202"/>
      <c r="Z60" s="85"/>
      <c r="AA60" s="85"/>
      <c r="AB60" s="85"/>
      <c r="AC60" s="85"/>
      <c r="AD60" s="85"/>
      <c r="AE60" s="85"/>
      <c r="AF60" s="85"/>
      <c r="AG60" s="85"/>
      <c r="AH60" s="85"/>
      <c r="AI60" s="129"/>
      <c r="AJ60" s="129"/>
      <c r="AK60" s="129"/>
      <c r="AL60" s="129"/>
      <c r="AM60" s="202"/>
      <c r="AN60" s="203"/>
      <c r="AO60" s="203"/>
      <c r="AP60" s="85"/>
      <c r="AQ60" s="85"/>
      <c r="AR60" s="85"/>
      <c r="AS60" s="85"/>
      <c r="AT60" s="85"/>
      <c r="AU60" s="85"/>
      <c r="AV60" s="85"/>
      <c r="AW60" s="85"/>
      <c r="AX60" s="85"/>
      <c r="AY60" s="85"/>
      <c r="AZ60" s="85"/>
      <c r="BA60" s="85"/>
      <c r="BB60" s="85"/>
      <c r="BC60" s="85"/>
      <c r="BD60" s="85"/>
      <c r="BE60" s="85"/>
      <c r="BF60" s="85"/>
      <c r="BG60" s="85"/>
      <c r="BH60" s="85"/>
      <c r="BI60" s="85"/>
      <c r="BJ60" s="85"/>
      <c r="BK60" s="85"/>
      <c r="BL60" s="85"/>
      <c r="BM60" s="85"/>
      <c r="BN60" s="85"/>
      <c r="BO60" s="85"/>
      <c r="BP60" s="85"/>
      <c r="BQ60" s="85"/>
      <c r="BR60" s="85"/>
      <c r="BS60" s="85"/>
      <c r="BT60" s="85"/>
      <c r="BU60" s="85"/>
      <c r="BV60" s="85"/>
      <c r="BW60" s="85"/>
      <c r="BX60" s="85"/>
      <c r="BY60" s="85"/>
      <c r="BZ60" s="85"/>
      <c r="CA60" s="85"/>
      <c r="CB60" s="85"/>
      <c r="CC60" s="85"/>
      <c r="CD60" s="85"/>
      <c r="CE60" s="85"/>
      <c r="CF60" s="85"/>
      <c r="CG60" s="85"/>
      <c r="CH60" s="85"/>
      <c r="CI60" s="85"/>
      <c r="CJ60" s="85"/>
      <c r="CK60" s="85"/>
      <c r="CL60" s="85"/>
      <c r="CM60" s="85"/>
      <c r="CN60" s="85"/>
      <c r="CO60" s="85"/>
      <c r="CP60" s="85"/>
      <c r="CQ60" s="85"/>
      <c r="CR60" s="85"/>
      <c r="CS60" s="85"/>
      <c r="CT60" s="85"/>
      <c r="CU60" s="85"/>
      <c r="CV60" s="85"/>
    </row>
    <row r="61" spans="1:100" s="166" customFormat="1" x14ac:dyDescent="0.2">
      <c r="A61" s="85"/>
      <c r="B61" s="85"/>
      <c r="C61" s="85"/>
      <c r="D61" s="85"/>
      <c r="E61" s="85"/>
      <c r="F61" s="85"/>
      <c r="G61" s="85"/>
      <c r="H61" s="202"/>
      <c r="I61" s="202"/>
      <c r="J61" s="202"/>
      <c r="K61" s="202"/>
      <c r="L61" s="202"/>
      <c r="M61" s="202"/>
      <c r="N61" s="202"/>
      <c r="O61" s="202"/>
      <c r="P61" s="202"/>
      <c r="Q61" s="202"/>
      <c r="R61" s="202"/>
      <c r="S61" s="202"/>
      <c r="T61" s="202"/>
      <c r="U61" s="202"/>
      <c r="V61" s="202"/>
      <c r="W61" s="202"/>
      <c r="X61" s="202"/>
      <c r="Y61" s="202"/>
      <c r="Z61" s="85"/>
      <c r="AA61" s="85"/>
      <c r="AB61" s="85"/>
      <c r="AC61" s="85"/>
      <c r="AD61" s="85"/>
      <c r="AE61" s="85"/>
      <c r="AF61" s="85"/>
      <c r="AG61" s="85"/>
      <c r="AH61" s="85"/>
      <c r="AI61" s="129"/>
      <c r="AJ61" s="129"/>
      <c r="AK61" s="129"/>
      <c r="AL61" s="129"/>
      <c r="AM61" s="202"/>
      <c r="AN61" s="203"/>
      <c r="AO61" s="203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5"/>
      <c r="BC61" s="85"/>
      <c r="BD61" s="85"/>
      <c r="BE61" s="85"/>
      <c r="BF61" s="85"/>
      <c r="BG61" s="85"/>
      <c r="BH61" s="85"/>
      <c r="BI61" s="85"/>
      <c r="BJ61" s="85"/>
      <c r="BK61" s="85"/>
      <c r="BL61" s="85"/>
      <c r="BM61" s="85"/>
      <c r="BN61" s="85"/>
      <c r="BO61" s="85"/>
      <c r="BP61" s="85"/>
      <c r="BQ61" s="85"/>
      <c r="BR61" s="85"/>
      <c r="BS61" s="85"/>
      <c r="BT61" s="85"/>
      <c r="BU61" s="85"/>
      <c r="BV61" s="85"/>
      <c r="BW61" s="85"/>
      <c r="BX61" s="85"/>
      <c r="BY61" s="85"/>
      <c r="BZ61" s="85"/>
      <c r="CA61" s="85"/>
      <c r="CB61" s="85"/>
      <c r="CC61" s="85"/>
      <c r="CD61" s="85"/>
      <c r="CE61" s="85"/>
      <c r="CF61" s="85"/>
      <c r="CG61" s="85"/>
      <c r="CH61" s="85"/>
      <c r="CI61" s="85"/>
      <c r="CJ61" s="85"/>
      <c r="CK61" s="85"/>
      <c r="CL61" s="85"/>
      <c r="CM61" s="85"/>
      <c r="CN61" s="85"/>
      <c r="CO61" s="85"/>
      <c r="CP61" s="85"/>
      <c r="CQ61" s="85"/>
      <c r="CR61" s="85"/>
      <c r="CS61" s="85"/>
      <c r="CT61" s="85"/>
      <c r="CU61" s="85"/>
      <c r="CV61" s="85"/>
    </row>
    <row r="62" spans="1:100" s="166" customFormat="1" x14ac:dyDescent="0.2">
      <c r="A62" s="85"/>
      <c r="B62" s="85"/>
      <c r="C62" s="85"/>
      <c r="D62" s="85"/>
      <c r="E62" s="85"/>
      <c r="F62" s="85"/>
      <c r="G62" s="85"/>
      <c r="H62" s="202"/>
      <c r="I62" s="202"/>
      <c r="J62" s="202"/>
      <c r="K62" s="202"/>
      <c r="L62" s="202"/>
      <c r="M62" s="202"/>
      <c r="N62" s="202"/>
      <c r="O62" s="202"/>
      <c r="P62" s="202"/>
      <c r="Q62" s="202"/>
      <c r="R62" s="202"/>
      <c r="S62" s="202"/>
      <c r="T62" s="202"/>
      <c r="U62" s="202"/>
      <c r="V62" s="202"/>
      <c r="W62" s="202"/>
      <c r="X62" s="202"/>
      <c r="Y62" s="202"/>
      <c r="Z62" s="85"/>
      <c r="AA62" s="85"/>
      <c r="AB62" s="85"/>
      <c r="AC62" s="85"/>
      <c r="AD62" s="85"/>
      <c r="AE62" s="85"/>
      <c r="AF62" s="85"/>
      <c r="AG62" s="85"/>
      <c r="AH62" s="85"/>
      <c r="AI62" s="129"/>
      <c r="AJ62" s="129"/>
      <c r="AK62" s="129"/>
      <c r="AL62" s="129"/>
      <c r="AM62" s="202"/>
      <c r="AN62" s="203"/>
      <c r="AO62" s="203"/>
      <c r="AP62" s="85"/>
      <c r="AQ62" s="85"/>
      <c r="AR62" s="85"/>
      <c r="AS62" s="85"/>
      <c r="AT62" s="85"/>
      <c r="AU62" s="85"/>
      <c r="AV62" s="85"/>
      <c r="AW62" s="85"/>
      <c r="AX62" s="85"/>
      <c r="AY62" s="85"/>
      <c r="AZ62" s="85"/>
      <c r="BA62" s="85"/>
      <c r="BB62" s="85"/>
      <c r="BC62" s="85"/>
      <c r="BD62" s="85"/>
      <c r="BE62" s="85"/>
      <c r="BF62" s="85"/>
      <c r="BG62" s="85"/>
      <c r="BH62" s="85"/>
      <c r="BI62" s="85"/>
      <c r="BJ62" s="85"/>
      <c r="BK62" s="85"/>
      <c r="BL62" s="85"/>
      <c r="BM62" s="85"/>
      <c r="BN62" s="85"/>
      <c r="BO62" s="85"/>
      <c r="BP62" s="85"/>
      <c r="BQ62" s="85"/>
      <c r="BR62" s="85"/>
      <c r="BS62" s="85"/>
      <c r="BT62" s="85"/>
      <c r="BU62" s="85"/>
      <c r="BV62" s="85"/>
      <c r="BW62" s="85"/>
      <c r="BX62" s="85"/>
      <c r="BY62" s="85"/>
      <c r="BZ62" s="85"/>
      <c r="CA62" s="85"/>
      <c r="CB62" s="85"/>
      <c r="CC62" s="85"/>
      <c r="CD62" s="85"/>
      <c r="CE62" s="85"/>
      <c r="CF62" s="85"/>
      <c r="CG62" s="85"/>
      <c r="CH62" s="85"/>
      <c r="CI62" s="85"/>
      <c r="CJ62" s="85"/>
      <c r="CK62" s="85"/>
      <c r="CL62" s="85"/>
      <c r="CM62" s="85"/>
      <c r="CN62" s="85"/>
      <c r="CO62" s="85"/>
      <c r="CP62" s="85"/>
      <c r="CQ62" s="85"/>
      <c r="CR62" s="85"/>
      <c r="CS62" s="85"/>
      <c r="CT62" s="85"/>
      <c r="CU62" s="85"/>
      <c r="CV62" s="85"/>
    </row>
    <row r="63" spans="1:100" s="166" customFormat="1" x14ac:dyDescent="0.2">
      <c r="A63" s="85"/>
      <c r="B63" s="85"/>
      <c r="C63" s="85"/>
      <c r="D63" s="85"/>
      <c r="E63" s="85"/>
      <c r="F63" s="85"/>
      <c r="G63" s="85"/>
      <c r="H63" s="202"/>
      <c r="I63" s="202"/>
      <c r="J63" s="202"/>
      <c r="K63" s="202"/>
      <c r="L63" s="202"/>
      <c r="M63" s="202"/>
      <c r="N63" s="202"/>
      <c r="O63" s="202"/>
      <c r="P63" s="202"/>
      <c r="Q63" s="202"/>
      <c r="R63" s="202"/>
      <c r="S63" s="202"/>
      <c r="T63" s="202"/>
      <c r="U63" s="202"/>
      <c r="V63" s="202"/>
      <c r="W63" s="202"/>
      <c r="X63" s="202"/>
      <c r="Y63" s="202"/>
      <c r="Z63" s="85"/>
      <c r="AA63" s="85"/>
      <c r="AB63" s="85"/>
      <c r="AC63" s="85"/>
      <c r="AD63" s="85"/>
      <c r="AE63" s="85"/>
      <c r="AF63" s="85"/>
      <c r="AG63" s="85"/>
      <c r="AH63" s="85"/>
      <c r="AI63" s="129"/>
      <c r="AJ63" s="129"/>
      <c r="AK63" s="129"/>
      <c r="AL63" s="129"/>
      <c r="AM63" s="202"/>
      <c r="AN63" s="203"/>
      <c r="AO63" s="203"/>
      <c r="AP63" s="85"/>
      <c r="AQ63" s="85"/>
      <c r="AR63" s="85"/>
      <c r="AS63" s="85"/>
      <c r="AT63" s="85"/>
      <c r="AU63" s="85"/>
      <c r="AV63" s="85"/>
      <c r="AW63" s="85"/>
      <c r="AX63" s="85"/>
      <c r="AY63" s="85"/>
      <c r="AZ63" s="85"/>
      <c r="BA63" s="85"/>
      <c r="BB63" s="85"/>
      <c r="BC63" s="85"/>
      <c r="BD63" s="85"/>
      <c r="BE63" s="85"/>
      <c r="BF63" s="85"/>
      <c r="BG63" s="85"/>
      <c r="BH63" s="85"/>
      <c r="BI63" s="85"/>
      <c r="BJ63" s="85"/>
      <c r="BK63" s="85"/>
      <c r="BL63" s="85"/>
      <c r="BM63" s="85"/>
      <c r="BN63" s="85"/>
      <c r="BO63" s="85"/>
      <c r="BP63" s="85"/>
      <c r="BQ63" s="85"/>
      <c r="BR63" s="85"/>
      <c r="BS63" s="85"/>
      <c r="BT63" s="85"/>
      <c r="BU63" s="85"/>
      <c r="BV63" s="85"/>
      <c r="BW63" s="85"/>
      <c r="BX63" s="85"/>
      <c r="BY63" s="85"/>
      <c r="BZ63" s="85"/>
      <c r="CA63" s="85"/>
      <c r="CB63" s="85"/>
      <c r="CC63" s="85"/>
      <c r="CD63" s="85"/>
      <c r="CE63" s="85"/>
      <c r="CF63" s="85"/>
      <c r="CG63" s="85"/>
      <c r="CH63" s="85"/>
      <c r="CI63" s="85"/>
      <c r="CJ63" s="85"/>
      <c r="CK63" s="85"/>
      <c r="CL63" s="85"/>
      <c r="CM63" s="85"/>
      <c r="CN63" s="85"/>
      <c r="CO63" s="85"/>
      <c r="CP63" s="85"/>
      <c r="CQ63" s="85"/>
      <c r="CR63" s="85"/>
      <c r="CS63" s="85"/>
      <c r="CT63" s="85"/>
      <c r="CU63" s="85"/>
      <c r="CV63" s="85"/>
    </row>
    <row r="64" spans="1:100" s="166" customFormat="1" x14ac:dyDescent="0.2">
      <c r="A64" s="85"/>
      <c r="B64" s="85"/>
      <c r="C64" s="85"/>
      <c r="D64" s="85"/>
      <c r="E64" s="85"/>
      <c r="F64" s="85"/>
      <c r="G64" s="85"/>
      <c r="H64" s="202"/>
      <c r="I64" s="202"/>
      <c r="J64" s="202"/>
      <c r="K64" s="202"/>
      <c r="L64" s="202"/>
      <c r="M64" s="202"/>
      <c r="N64" s="202"/>
      <c r="O64" s="202"/>
      <c r="P64" s="202"/>
      <c r="Q64" s="202"/>
      <c r="R64" s="202"/>
      <c r="S64" s="202"/>
      <c r="T64" s="202"/>
      <c r="U64" s="202"/>
      <c r="V64" s="202"/>
      <c r="W64" s="202"/>
      <c r="X64" s="202"/>
      <c r="Y64" s="202"/>
      <c r="Z64" s="85"/>
      <c r="AA64" s="85"/>
      <c r="AB64" s="85"/>
      <c r="AC64" s="85"/>
      <c r="AD64" s="85"/>
      <c r="AE64" s="85"/>
      <c r="AF64" s="85"/>
      <c r="AG64" s="85"/>
      <c r="AH64" s="85"/>
      <c r="AI64" s="129"/>
      <c r="AJ64" s="129"/>
      <c r="AK64" s="129"/>
      <c r="AL64" s="129"/>
      <c r="AM64" s="202"/>
      <c r="AN64" s="203"/>
      <c r="AO64" s="203"/>
      <c r="AP64" s="85"/>
      <c r="AQ64" s="85"/>
      <c r="AR64" s="85"/>
      <c r="AS64" s="85"/>
      <c r="AT64" s="85"/>
      <c r="AU64" s="85"/>
      <c r="AV64" s="85"/>
      <c r="AW64" s="85"/>
      <c r="AX64" s="85"/>
      <c r="AY64" s="85"/>
      <c r="AZ64" s="85"/>
      <c r="BA64" s="85"/>
      <c r="BB64" s="85"/>
      <c r="BC64" s="85"/>
      <c r="BD64" s="85"/>
      <c r="BE64" s="85"/>
      <c r="BF64" s="85"/>
      <c r="BG64" s="85"/>
      <c r="BH64" s="85"/>
      <c r="BI64" s="85"/>
      <c r="BJ64" s="85"/>
      <c r="BK64" s="85"/>
      <c r="BL64" s="85"/>
      <c r="BM64" s="85"/>
      <c r="BN64" s="85"/>
      <c r="BO64" s="85"/>
      <c r="BP64" s="85"/>
      <c r="BQ64" s="85"/>
      <c r="BR64" s="85"/>
      <c r="BS64" s="85"/>
      <c r="BT64" s="85"/>
      <c r="BU64" s="85"/>
      <c r="BV64" s="85"/>
      <c r="BW64" s="85"/>
      <c r="BX64" s="85"/>
      <c r="BY64" s="85"/>
      <c r="BZ64" s="85"/>
      <c r="CA64" s="85"/>
      <c r="CB64" s="85"/>
      <c r="CC64" s="85"/>
      <c r="CD64" s="85"/>
      <c r="CE64" s="85"/>
      <c r="CF64" s="85"/>
      <c r="CG64" s="85"/>
      <c r="CH64" s="85"/>
      <c r="CI64" s="85"/>
      <c r="CJ64" s="85"/>
      <c r="CK64" s="85"/>
      <c r="CL64" s="85"/>
      <c r="CM64" s="85"/>
      <c r="CN64" s="85"/>
      <c r="CO64" s="85"/>
      <c r="CP64" s="85"/>
      <c r="CQ64" s="85"/>
      <c r="CR64" s="85"/>
      <c r="CS64" s="85"/>
      <c r="CT64" s="85"/>
      <c r="CU64" s="85"/>
      <c r="CV64" s="85"/>
    </row>
    <row r="65" spans="1:100" s="155" customFormat="1" x14ac:dyDescent="0.2">
      <c r="A65" s="85"/>
      <c r="B65" s="85"/>
      <c r="C65" s="85"/>
      <c r="D65" s="85"/>
      <c r="E65" s="85"/>
      <c r="F65" s="85"/>
      <c r="G65" s="85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202"/>
      <c r="V65" s="202"/>
      <c r="W65" s="202"/>
      <c r="X65" s="202"/>
      <c r="Y65" s="202"/>
      <c r="Z65" s="85"/>
      <c r="AA65" s="85"/>
      <c r="AB65" s="85"/>
      <c r="AC65" s="85"/>
      <c r="AD65" s="85"/>
      <c r="AE65" s="85"/>
      <c r="AF65" s="85"/>
      <c r="AG65" s="85"/>
      <c r="AH65" s="85"/>
      <c r="AI65" s="129"/>
      <c r="AJ65" s="129"/>
      <c r="AK65" s="129"/>
      <c r="AL65" s="129"/>
      <c r="AM65" s="202"/>
      <c r="AN65" s="203"/>
      <c r="AO65" s="203"/>
      <c r="AP65" s="85"/>
      <c r="AQ65" s="85"/>
      <c r="AR65" s="85"/>
      <c r="AS65" s="85"/>
      <c r="AT65" s="85"/>
      <c r="AU65" s="85"/>
      <c r="AV65" s="85"/>
      <c r="AW65" s="85"/>
      <c r="AX65" s="85"/>
      <c r="AY65" s="85"/>
      <c r="AZ65" s="85"/>
      <c r="BA65" s="85"/>
      <c r="BB65" s="85"/>
      <c r="BC65" s="85"/>
      <c r="BD65" s="85"/>
      <c r="BE65" s="85"/>
      <c r="BF65" s="85"/>
      <c r="BG65" s="85"/>
      <c r="BH65" s="85"/>
      <c r="BI65" s="85"/>
      <c r="BJ65" s="85"/>
      <c r="BK65" s="85"/>
      <c r="BL65" s="85"/>
      <c r="BM65" s="85"/>
      <c r="BN65" s="85"/>
      <c r="BO65" s="85"/>
      <c r="BP65" s="85"/>
      <c r="BQ65" s="85"/>
      <c r="BR65" s="85"/>
      <c r="BS65" s="85"/>
      <c r="BT65" s="85"/>
      <c r="BU65" s="85"/>
      <c r="BV65" s="85"/>
      <c r="BW65" s="85"/>
      <c r="BX65" s="85"/>
      <c r="BY65" s="85"/>
      <c r="BZ65" s="85"/>
      <c r="CA65" s="85"/>
      <c r="CB65" s="85"/>
      <c r="CC65" s="85"/>
      <c r="CD65" s="85"/>
      <c r="CE65" s="85"/>
      <c r="CF65" s="85"/>
      <c r="CG65" s="85"/>
      <c r="CH65" s="85"/>
      <c r="CI65" s="85"/>
      <c r="CJ65" s="85"/>
      <c r="CK65" s="85"/>
      <c r="CL65" s="85"/>
      <c r="CM65" s="85"/>
      <c r="CN65" s="85"/>
      <c r="CO65" s="85"/>
      <c r="CP65" s="85"/>
      <c r="CQ65" s="85"/>
      <c r="CR65" s="85"/>
      <c r="CS65" s="85"/>
      <c r="CT65" s="85"/>
      <c r="CU65" s="85"/>
      <c r="CV65" s="85"/>
    </row>
    <row r="66" spans="1:100" s="166" customFormat="1" x14ac:dyDescent="0.2">
      <c r="A66" s="85"/>
      <c r="B66" s="85"/>
      <c r="C66" s="85"/>
      <c r="D66" s="85"/>
      <c r="E66" s="85"/>
      <c r="F66" s="85"/>
      <c r="G66" s="85"/>
      <c r="H66" s="202"/>
      <c r="I66" s="202"/>
      <c r="J66" s="202"/>
      <c r="K66" s="202"/>
      <c r="L66" s="202"/>
      <c r="M66" s="202"/>
      <c r="N66" s="202"/>
      <c r="O66" s="202"/>
      <c r="P66" s="202"/>
      <c r="Q66" s="202"/>
      <c r="R66" s="202"/>
      <c r="S66" s="202"/>
      <c r="T66" s="202"/>
      <c r="U66" s="202"/>
      <c r="V66" s="202"/>
      <c r="W66" s="202"/>
      <c r="X66" s="202"/>
      <c r="Y66" s="202"/>
      <c r="Z66" s="85"/>
      <c r="AA66" s="85"/>
      <c r="AB66" s="85"/>
      <c r="AC66" s="85"/>
      <c r="AD66" s="85"/>
      <c r="AE66" s="85"/>
      <c r="AF66" s="85"/>
      <c r="AG66" s="85"/>
      <c r="AH66" s="85"/>
      <c r="AI66" s="129"/>
      <c r="AJ66" s="129"/>
      <c r="AK66" s="129"/>
      <c r="AL66" s="129"/>
      <c r="AM66" s="202"/>
      <c r="AN66" s="203"/>
      <c r="AO66" s="203"/>
      <c r="AP66" s="85"/>
      <c r="AQ66" s="85"/>
      <c r="AR66" s="85"/>
      <c r="AS66" s="85"/>
      <c r="AT66" s="85"/>
      <c r="AU66" s="85"/>
      <c r="AV66" s="85"/>
      <c r="AW66" s="85"/>
      <c r="AX66" s="85"/>
      <c r="AY66" s="85"/>
      <c r="AZ66" s="85"/>
      <c r="BA66" s="85"/>
      <c r="BB66" s="85"/>
      <c r="BC66" s="85"/>
      <c r="BD66" s="85"/>
      <c r="BE66" s="85"/>
      <c r="BF66" s="85"/>
      <c r="BG66" s="85"/>
      <c r="BH66" s="85"/>
      <c r="BI66" s="85"/>
      <c r="BJ66" s="85"/>
      <c r="BK66" s="85"/>
      <c r="BL66" s="85"/>
      <c r="BM66" s="85"/>
      <c r="BN66" s="85"/>
      <c r="BO66" s="85"/>
      <c r="BP66" s="85"/>
      <c r="BQ66" s="85"/>
      <c r="BR66" s="85"/>
      <c r="BS66" s="85"/>
      <c r="BT66" s="85"/>
      <c r="BU66" s="85"/>
      <c r="BV66" s="85"/>
      <c r="BW66" s="85"/>
      <c r="BX66" s="85"/>
      <c r="BY66" s="85"/>
      <c r="BZ66" s="85"/>
      <c r="CA66" s="85"/>
      <c r="CB66" s="85"/>
      <c r="CC66" s="85"/>
      <c r="CD66" s="85"/>
      <c r="CE66" s="85"/>
      <c r="CF66" s="85"/>
      <c r="CG66" s="85"/>
      <c r="CH66" s="85"/>
      <c r="CI66" s="85"/>
      <c r="CJ66" s="85"/>
      <c r="CK66" s="85"/>
      <c r="CL66" s="85"/>
      <c r="CM66" s="85"/>
      <c r="CN66" s="85"/>
      <c r="CO66" s="85"/>
      <c r="CP66" s="85"/>
      <c r="CQ66" s="85"/>
      <c r="CR66" s="85"/>
      <c r="CS66" s="85"/>
      <c r="CT66" s="85"/>
      <c r="CU66" s="85"/>
      <c r="CV66" s="85"/>
    </row>
    <row r="67" spans="1:100" s="166" customFormat="1" x14ac:dyDescent="0.2">
      <c r="A67" s="85"/>
      <c r="B67" s="85"/>
      <c r="C67" s="85"/>
      <c r="D67" s="85"/>
      <c r="E67" s="85"/>
      <c r="F67" s="85"/>
      <c r="G67" s="85"/>
      <c r="H67" s="202"/>
      <c r="I67" s="202"/>
      <c r="J67" s="202"/>
      <c r="K67" s="202"/>
      <c r="L67" s="202"/>
      <c r="M67" s="202"/>
      <c r="N67" s="202"/>
      <c r="O67" s="202"/>
      <c r="P67" s="202"/>
      <c r="Q67" s="202"/>
      <c r="R67" s="202"/>
      <c r="S67" s="202"/>
      <c r="T67" s="202"/>
      <c r="U67" s="202"/>
      <c r="V67" s="202"/>
      <c r="W67" s="202"/>
      <c r="X67" s="202"/>
      <c r="Y67" s="202"/>
      <c r="Z67" s="85"/>
      <c r="AA67" s="85"/>
      <c r="AB67" s="85"/>
      <c r="AC67" s="85"/>
      <c r="AD67" s="85"/>
      <c r="AE67" s="85"/>
      <c r="AF67" s="85"/>
      <c r="AG67" s="85"/>
      <c r="AH67" s="85"/>
      <c r="AI67" s="129"/>
      <c r="AJ67" s="129"/>
      <c r="AK67" s="129"/>
      <c r="AL67" s="129"/>
      <c r="AM67" s="202"/>
      <c r="AN67" s="203"/>
      <c r="AO67" s="203"/>
      <c r="AP67" s="85"/>
      <c r="AQ67" s="85"/>
      <c r="AR67" s="85"/>
      <c r="AS67" s="85"/>
      <c r="AT67" s="85"/>
      <c r="AU67" s="85"/>
      <c r="AV67" s="85"/>
      <c r="AW67" s="85"/>
      <c r="AX67" s="85"/>
      <c r="AY67" s="85"/>
      <c r="AZ67" s="85"/>
      <c r="BA67" s="85"/>
      <c r="BB67" s="85"/>
      <c r="BC67" s="85"/>
      <c r="BD67" s="85"/>
      <c r="BE67" s="85"/>
      <c r="BF67" s="85"/>
      <c r="BG67" s="85"/>
      <c r="BH67" s="85"/>
      <c r="BI67" s="85"/>
      <c r="BJ67" s="85"/>
      <c r="BK67" s="85"/>
      <c r="BL67" s="85"/>
      <c r="BM67" s="85"/>
      <c r="BN67" s="85"/>
      <c r="BO67" s="85"/>
      <c r="BP67" s="85"/>
      <c r="BQ67" s="85"/>
      <c r="BR67" s="85"/>
      <c r="BS67" s="85"/>
      <c r="BT67" s="85"/>
      <c r="BU67" s="85"/>
      <c r="BV67" s="85"/>
      <c r="BW67" s="85"/>
      <c r="BX67" s="85"/>
      <c r="BY67" s="85"/>
      <c r="BZ67" s="85"/>
      <c r="CA67" s="85"/>
      <c r="CB67" s="85"/>
      <c r="CC67" s="85"/>
      <c r="CD67" s="85"/>
      <c r="CE67" s="85"/>
      <c r="CF67" s="85"/>
      <c r="CG67" s="85"/>
      <c r="CH67" s="85"/>
      <c r="CI67" s="85"/>
      <c r="CJ67" s="85"/>
      <c r="CK67" s="85"/>
      <c r="CL67" s="85"/>
      <c r="CM67" s="85"/>
      <c r="CN67" s="85"/>
      <c r="CO67" s="85"/>
      <c r="CP67" s="85"/>
      <c r="CQ67" s="85"/>
      <c r="CR67" s="85"/>
      <c r="CS67" s="85"/>
      <c r="CT67" s="85"/>
      <c r="CU67" s="85"/>
      <c r="CV67" s="85"/>
    </row>
    <row r="68" spans="1:100" s="155" customFormat="1" x14ac:dyDescent="0.2">
      <c r="A68" s="85"/>
      <c r="B68" s="85"/>
      <c r="C68" s="85"/>
      <c r="D68" s="85"/>
      <c r="E68" s="85"/>
      <c r="F68" s="85"/>
      <c r="G68" s="85"/>
      <c r="H68" s="202"/>
      <c r="I68" s="202"/>
      <c r="J68" s="202"/>
      <c r="K68" s="202"/>
      <c r="L68" s="202"/>
      <c r="M68" s="202"/>
      <c r="N68" s="202"/>
      <c r="O68" s="202"/>
      <c r="P68" s="202"/>
      <c r="Q68" s="202"/>
      <c r="R68" s="202"/>
      <c r="S68" s="202"/>
      <c r="T68" s="202"/>
      <c r="U68" s="202"/>
      <c r="V68" s="202"/>
      <c r="W68" s="202"/>
      <c r="X68" s="202"/>
      <c r="Y68" s="202"/>
      <c r="Z68" s="85"/>
      <c r="AA68" s="85"/>
      <c r="AB68" s="85"/>
      <c r="AC68" s="85"/>
      <c r="AD68" s="85"/>
      <c r="AE68" s="85"/>
      <c r="AF68" s="85"/>
      <c r="AG68" s="85"/>
      <c r="AH68" s="85"/>
      <c r="AI68" s="129"/>
      <c r="AJ68" s="129"/>
      <c r="AK68" s="129"/>
      <c r="AL68" s="129"/>
      <c r="AM68" s="202"/>
      <c r="AN68" s="203"/>
      <c r="AO68" s="203"/>
      <c r="AP68" s="85"/>
      <c r="AQ68" s="85"/>
      <c r="AR68" s="85"/>
      <c r="AS68" s="85"/>
      <c r="AT68" s="85"/>
      <c r="AU68" s="85"/>
      <c r="AV68" s="85"/>
      <c r="AW68" s="85"/>
      <c r="AX68" s="85"/>
      <c r="AY68" s="85"/>
      <c r="AZ68" s="85"/>
      <c r="BA68" s="85"/>
      <c r="BB68" s="85"/>
      <c r="BC68" s="85"/>
      <c r="BD68" s="85"/>
      <c r="BE68" s="85"/>
      <c r="BF68" s="85"/>
      <c r="BG68" s="85"/>
      <c r="BH68" s="85"/>
      <c r="BI68" s="85"/>
      <c r="BJ68" s="85"/>
      <c r="BK68" s="85"/>
      <c r="BL68" s="85"/>
      <c r="BM68" s="85"/>
      <c r="BN68" s="85"/>
      <c r="BO68" s="85"/>
      <c r="BP68" s="85"/>
      <c r="BQ68" s="85"/>
      <c r="BR68" s="85"/>
      <c r="BS68" s="85"/>
      <c r="BT68" s="85"/>
      <c r="BU68" s="85"/>
      <c r="BV68" s="85"/>
      <c r="BW68" s="85"/>
      <c r="BX68" s="85"/>
      <c r="BY68" s="85"/>
      <c r="BZ68" s="85"/>
      <c r="CA68" s="85"/>
      <c r="CB68" s="85"/>
      <c r="CC68" s="85"/>
      <c r="CD68" s="85"/>
      <c r="CE68" s="85"/>
      <c r="CF68" s="85"/>
      <c r="CG68" s="85"/>
      <c r="CH68" s="85"/>
      <c r="CI68" s="85"/>
      <c r="CJ68" s="85"/>
      <c r="CK68" s="85"/>
      <c r="CL68" s="85"/>
      <c r="CM68" s="85"/>
      <c r="CN68" s="85"/>
      <c r="CO68" s="85"/>
      <c r="CP68" s="85"/>
      <c r="CQ68" s="85"/>
      <c r="CR68" s="85"/>
      <c r="CS68" s="85"/>
      <c r="CT68" s="85"/>
      <c r="CU68" s="85"/>
      <c r="CV68" s="85"/>
    </row>
    <row r="69" spans="1:100" s="155" customFormat="1" x14ac:dyDescent="0.2">
      <c r="A69" s="85"/>
      <c r="B69" s="85"/>
      <c r="C69" s="85"/>
      <c r="D69" s="85"/>
      <c r="E69" s="85"/>
      <c r="F69" s="85"/>
      <c r="G69" s="85"/>
      <c r="H69" s="202"/>
      <c r="I69" s="202"/>
      <c r="J69" s="202"/>
      <c r="K69" s="202"/>
      <c r="L69" s="202"/>
      <c r="M69" s="202"/>
      <c r="N69" s="202"/>
      <c r="O69" s="202"/>
      <c r="P69" s="202"/>
      <c r="Q69" s="202"/>
      <c r="R69" s="202"/>
      <c r="S69" s="202"/>
      <c r="T69" s="202"/>
      <c r="U69" s="202"/>
      <c r="V69" s="202"/>
      <c r="W69" s="202"/>
      <c r="X69" s="202"/>
      <c r="Y69" s="202"/>
      <c r="Z69" s="85"/>
      <c r="AA69" s="85"/>
      <c r="AB69" s="85"/>
      <c r="AC69" s="85"/>
      <c r="AD69" s="85"/>
      <c r="AE69" s="85"/>
      <c r="AF69" s="85"/>
      <c r="AG69" s="85"/>
      <c r="AH69" s="85"/>
      <c r="AI69" s="129"/>
      <c r="AJ69" s="129"/>
      <c r="AK69" s="129"/>
      <c r="AL69" s="129"/>
      <c r="AM69" s="202"/>
      <c r="AN69" s="203"/>
      <c r="AO69" s="203"/>
      <c r="AP69" s="85"/>
      <c r="AQ69" s="85"/>
      <c r="AR69" s="85"/>
      <c r="AS69" s="85"/>
      <c r="AT69" s="85"/>
      <c r="AU69" s="85"/>
      <c r="AV69" s="85"/>
      <c r="AW69" s="85"/>
      <c r="AX69" s="85"/>
      <c r="AY69" s="85"/>
      <c r="AZ69" s="85"/>
      <c r="BA69" s="85"/>
      <c r="BB69" s="85"/>
      <c r="BC69" s="85"/>
      <c r="BD69" s="85"/>
      <c r="BE69" s="85"/>
      <c r="BF69" s="85"/>
      <c r="BG69" s="85"/>
      <c r="BH69" s="85"/>
      <c r="BI69" s="85"/>
      <c r="BJ69" s="85"/>
      <c r="BK69" s="85"/>
      <c r="BL69" s="85"/>
      <c r="BM69" s="85"/>
      <c r="BN69" s="85"/>
      <c r="BO69" s="85"/>
      <c r="BP69" s="85"/>
      <c r="BQ69" s="85"/>
      <c r="BR69" s="85"/>
      <c r="BS69" s="85"/>
      <c r="BT69" s="85"/>
      <c r="BU69" s="85"/>
      <c r="BV69" s="85"/>
      <c r="BW69" s="85"/>
      <c r="BX69" s="85"/>
      <c r="BY69" s="85"/>
      <c r="BZ69" s="85"/>
      <c r="CA69" s="85"/>
      <c r="CB69" s="85"/>
      <c r="CC69" s="85"/>
      <c r="CD69" s="85"/>
      <c r="CE69" s="85"/>
      <c r="CF69" s="85"/>
      <c r="CG69" s="85"/>
      <c r="CH69" s="85"/>
      <c r="CI69" s="85"/>
      <c r="CJ69" s="85"/>
      <c r="CK69" s="85"/>
      <c r="CL69" s="85"/>
      <c r="CM69" s="85"/>
      <c r="CN69" s="85"/>
      <c r="CO69" s="85"/>
      <c r="CP69" s="85"/>
      <c r="CQ69" s="85"/>
      <c r="CR69" s="85"/>
      <c r="CS69" s="85"/>
      <c r="CT69" s="85"/>
      <c r="CU69" s="85"/>
      <c r="CV69" s="85"/>
    </row>
    <row r="70" spans="1:100" s="155" customFormat="1" x14ac:dyDescent="0.2">
      <c r="A70" s="85"/>
      <c r="B70" s="85"/>
      <c r="C70" s="85"/>
      <c r="D70" s="85"/>
      <c r="E70" s="85"/>
      <c r="F70" s="85"/>
      <c r="G70" s="85"/>
      <c r="H70" s="202"/>
      <c r="I70" s="202"/>
      <c r="J70" s="202"/>
      <c r="K70" s="202"/>
      <c r="L70" s="202"/>
      <c r="M70" s="202"/>
      <c r="N70" s="202"/>
      <c r="O70" s="202"/>
      <c r="P70" s="202"/>
      <c r="Q70" s="202"/>
      <c r="R70" s="202"/>
      <c r="S70" s="202"/>
      <c r="T70" s="202"/>
      <c r="U70" s="202"/>
      <c r="V70" s="202"/>
      <c r="W70" s="202"/>
      <c r="X70" s="202"/>
      <c r="Y70" s="202"/>
      <c r="Z70" s="85"/>
      <c r="AA70" s="85"/>
      <c r="AB70" s="85"/>
      <c r="AC70" s="85"/>
      <c r="AD70" s="85"/>
      <c r="AE70" s="85"/>
      <c r="AF70" s="85"/>
      <c r="AG70" s="85"/>
      <c r="AH70" s="85"/>
      <c r="AI70" s="129"/>
      <c r="AJ70" s="129"/>
      <c r="AK70" s="129"/>
      <c r="AL70" s="129"/>
      <c r="AM70" s="202"/>
      <c r="AN70" s="203"/>
      <c r="AO70" s="203"/>
      <c r="AP70" s="85"/>
      <c r="AQ70" s="85"/>
      <c r="AR70" s="85"/>
      <c r="AS70" s="85"/>
      <c r="AT70" s="85"/>
      <c r="AU70" s="85"/>
      <c r="AV70" s="85"/>
      <c r="AW70" s="85"/>
      <c r="AX70" s="85"/>
      <c r="AY70" s="85"/>
      <c r="AZ70" s="85"/>
      <c r="BA70" s="85"/>
      <c r="BB70" s="85"/>
      <c r="BC70" s="85"/>
      <c r="BD70" s="85"/>
      <c r="BE70" s="85"/>
      <c r="BF70" s="85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5"/>
      <c r="CD70" s="85"/>
      <c r="CE70" s="85"/>
      <c r="CF70" s="85"/>
      <c r="CG70" s="85"/>
      <c r="CH70" s="85"/>
      <c r="CI70" s="85"/>
      <c r="CJ70" s="85"/>
      <c r="CK70" s="85"/>
      <c r="CL70" s="85"/>
      <c r="CM70" s="85"/>
      <c r="CN70" s="85"/>
      <c r="CO70" s="85"/>
      <c r="CP70" s="85"/>
      <c r="CQ70" s="85"/>
      <c r="CR70" s="85"/>
      <c r="CS70" s="85"/>
      <c r="CT70" s="85"/>
      <c r="CU70" s="85"/>
      <c r="CV70" s="85"/>
    </row>
    <row r="71" spans="1:100" s="155" customFormat="1" x14ac:dyDescent="0.2">
      <c r="A71" s="85"/>
      <c r="B71" s="85"/>
      <c r="C71" s="85"/>
      <c r="D71" s="85"/>
      <c r="E71" s="85"/>
      <c r="F71" s="85"/>
      <c r="G71" s="85"/>
      <c r="H71" s="202"/>
      <c r="I71" s="202"/>
      <c r="J71" s="202"/>
      <c r="K71" s="202"/>
      <c r="L71" s="202"/>
      <c r="M71" s="202"/>
      <c r="N71" s="202"/>
      <c r="O71" s="202"/>
      <c r="P71" s="202"/>
      <c r="Q71" s="202"/>
      <c r="R71" s="202"/>
      <c r="S71" s="202"/>
      <c r="T71" s="202"/>
      <c r="U71" s="202"/>
      <c r="V71" s="202"/>
      <c r="W71" s="202"/>
      <c r="X71" s="202"/>
      <c r="Y71" s="202"/>
      <c r="Z71" s="85"/>
      <c r="AA71" s="85"/>
      <c r="AB71" s="85"/>
      <c r="AC71" s="85"/>
      <c r="AD71" s="85"/>
      <c r="AE71" s="85"/>
      <c r="AF71" s="85"/>
      <c r="AG71" s="85"/>
      <c r="AH71" s="85"/>
      <c r="AI71" s="129"/>
      <c r="AJ71" s="129"/>
      <c r="AK71" s="129"/>
      <c r="AL71" s="129"/>
      <c r="AM71" s="202"/>
      <c r="AN71" s="203"/>
      <c r="AO71" s="203"/>
      <c r="AP71" s="85"/>
      <c r="AQ71" s="85"/>
      <c r="AR71" s="85"/>
      <c r="AS71" s="85"/>
      <c r="AT71" s="85"/>
      <c r="AU71" s="85"/>
      <c r="AV71" s="85"/>
      <c r="AW71" s="85"/>
      <c r="AX71" s="85"/>
      <c r="AY71" s="85"/>
      <c r="AZ71" s="85"/>
      <c r="BA71" s="85"/>
      <c r="BB71" s="85"/>
      <c r="BC71" s="85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5"/>
      <c r="BQ71" s="85"/>
      <c r="BR71" s="85"/>
      <c r="BS71" s="85"/>
      <c r="BT71" s="85"/>
      <c r="BU71" s="85"/>
      <c r="BV71" s="85"/>
      <c r="BW71" s="85"/>
      <c r="BX71" s="85"/>
      <c r="BY71" s="85"/>
      <c r="BZ71" s="85"/>
      <c r="CA71" s="85"/>
      <c r="CB71" s="85"/>
      <c r="CC71" s="85"/>
      <c r="CD71" s="85"/>
      <c r="CE71" s="85"/>
      <c r="CF71" s="85"/>
      <c r="CG71" s="85"/>
      <c r="CH71" s="85"/>
      <c r="CI71" s="85"/>
      <c r="CJ71" s="85"/>
      <c r="CK71" s="85"/>
      <c r="CL71" s="85"/>
      <c r="CM71" s="85"/>
      <c r="CN71" s="85"/>
      <c r="CO71" s="85"/>
      <c r="CP71" s="85"/>
      <c r="CQ71" s="85"/>
      <c r="CR71" s="85"/>
      <c r="CS71" s="85"/>
      <c r="CT71" s="85"/>
      <c r="CU71" s="85"/>
      <c r="CV71" s="85"/>
    </row>
    <row r="72" spans="1:100" s="155" customFormat="1" x14ac:dyDescent="0.2">
      <c r="A72" s="85"/>
      <c r="B72" s="85"/>
      <c r="C72" s="85"/>
      <c r="D72" s="85"/>
      <c r="E72" s="85"/>
      <c r="F72" s="85"/>
      <c r="G72" s="85"/>
      <c r="H72" s="202"/>
      <c r="I72" s="202"/>
      <c r="J72" s="202"/>
      <c r="K72" s="202"/>
      <c r="L72" s="202"/>
      <c r="M72" s="202"/>
      <c r="N72" s="202"/>
      <c r="O72" s="202"/>
      <c r="P72" s="202"/>
      <c r="Q72" s="202"/>
      <c r="R72" s="202"/>
      <c r="S72" s="202"/>
      <c r="T72" s="202"/>
      <c r="U72" s="202"/>
      <c r="V72" s="202"/>
      <c r="W72" s="202"/>
      <c r="X72" s="202"/>
      <c r="Y72" s="202"/>
      <c r="Z72" s="85"/>
      <c r="AA72" s="85"/>
      <c r="AB72" s="85"/>
      <c r="AC72" s="85"/>
      <c r="AD72" s="85"/>
      <c r="AE72" s="85"/>
      <c r="AF72" s="85"/>
      <c r="AG72" s="85"/>
      <c r="AH72" s="85"/>
      <c r="AI72" s="129"/>
      <c r="AJ72" s="129"/>
      <c r="AK72" s="129"/>
      <c r="AL72" s="129"/>
      <c r="AM72" s="202"/>
      <c r="AN72" s="203"/>
      <c r="AO72" s="203"/>
      <c r="AP72" s="85"/>
      <c r="AQ72" s="85"/>
      <c r="AR72" s="85"/>
      <c r="AS72" s="85"/>
      <c r="AT72" s="85"/>
      <c r="AU72" s="85"/>
      <c r="AV72" s="85"/>
      <c r="AW72" s="85"/>
      <c r="AX72" s="85"/>
      <c r="AY72" s="85"/>
      <c r="AZ72" s="85"/>
      <c r="BA72" s="85"/>
      <c r="BB72" s="85"/>
      <c r="BC72" s="85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5"/>
      <c r="BQ72" s="85"/>
      <c r="BR72" s="85"/>
      <c r="BS72" s="85"/>
      <c r="BT72" s="85"/>
      <c r="BU72" s="85"/>
      <c r="BV72" s="85"/>
      <c r="BW72" s="85"/>
      <c r="BX72" s="85"/>
      <c r="BY72" s="85"/>
      <c r="BZ72" s="85"/>
      <c r="CA72" s="85"/>
      <c r="CB72" s="85"/>
      <c r="CC72" s="85"/>
      <c r="CD72" s="85"/>
      <c r="CE72" s="85"/>
      <c r="CF72" s="85"/>
      <c r="CG72" s="85"/>
      <c r="CH72" s="85"/>
      <c r="CI72" s="85"/>
      <c r="CJ72" s="85"/>
      <c r="CK72" s="85"/>
      <c r="CL72" s="85"/>
      <c r="CM72" s="85"/>
      <c r="CN72" s="85"/>
      <c r="CO72" s="85"/>
      <c r="CP72" s="85"/>
      <c r="CQ72" s="85"/>
      <c r="CR72" s="85"/>
      <c r="CS72" s="85"/>
      <c r="CT72" s="85"/>
      <c r="CU72" s="85"/>
      <c r="CV72" s="85"/>
    </row>
    <row r="73" spans="1:100" s="155" customFormat="1" x14ac:dyDescent="0.2">
      <c r="A73" s="85"/>
      <c r="B73" s="85"/>
      <c r="C73" s="85"/>
      <c r="D73" s="85"/>
      <c r="E73" s="85"/>
      <c r="F73" s="85"/>
      <c r="G73" s="85"/>
      <c r="H73" s="202"/>
      <c r="I73" s="202"/>
      <c r="J73" s="202"/>
      <c r="K73" s="202"/>
      <c r="L73" s="202"/>
      <c r="M73" s="202"/>
      <c r="N73" s="202"/>
      <c r="O73" s="202"/>
      <c r="P73" s="202"/>
      <c r="Q73" s="202"/>
      <c r="R73" s="202"/>
      <c r="S73" s="202"/>
      <c r="T73" s="202"/>
      <c r="U73" s="202"/>
      <c r="V73" s="202"/>
      <c r="W73" s="202"/>
      <c r="X73" s="202"/>
      <c r="Y73" s="202"/>
      <c r="Z73" s="85"/>
      <c r="AA73" s="85"/>
      <c r="AB73" s="85"/>
      <c r="AC73" s="85"/>
      <c r="AD73" s="85"/>
      <c r="AE73" s="85"/>
      <c r="AF73" s="85"/>
      <c r="AG73" s="85"/>
      <c r="AH73" s="85"/>
      <c r="AI73" s="129"/>
      <c r="AJ73" s="129"/>
      <c r="AK73" s="129"/>
      <c r="AL73" s="129"/>
      <c r="AM73" s="202"/>
      <c r="AN73" s="203"/>
      <c r="AO73" s="203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5"/>
      <c r="BQ73" s="85"/>
      <c r="BR73" s="85"/>
      <c r="BS73" s="85"/>
      <c r="BT73" s="85"/>
      <c r="BU73" s="85"/>
      <c r="BV73" s="85"/>
      <c r="BW73" s="85"/>
      <c r="BX73" s="85"/>
      <c r="BY73" s="85"/>
      <c r="BZ73" s="85"/>
      <c r="CA73" s="85"/>
      <c r="CB73" s="85"/>
      <c r="CC73" s="85"/>
      <c r="CD73" s="85"/>
      <c r="CE73" s="85"/>
      <c r="CF73" s="85"/>
      <c r="CG73" s="85"/>
      <c r="CH73" s="85"/>
      <c r="CI73" s="85"/>
      <c r="CJ73" s="85"/>
      <c r="CK73" s="85"/>
      <c r="CL73" s="85"/>
      <c r="CM73" s="85"/>
      <c r="CN73" s="85"/>
      <c r="CO73" s="85"/>
      <c r="CP73" s="85"/>
      <c r="CQ73" s="85"/>
      <c r="CR73" s="85"/>
      <c r="CS73" s="85"/>
      <c r="CT73" s="85"/>
      <c r="CU73" s="85"/>
      <c r="CV73" s="85"/>
    </row>
    <row r="74" spans="1:100" s="155" customFormat="1" x14ac:dyDescent="0.2">
      <c r="A74" s="85"/>
      <c r="B74" s="85"/>
      <c r="C74" s="85"/>
      <c r="D74" s="85"/>
      <c r="E74" s="85"/>
      <c r="F74" s="85"/>
      <c r="G74" s="85"/>
      <c r="H74" s="202"/>
      <c r="I74" s="202"/>
      <c r="J74" s="202"/>
      <c r="K74" s="202"/>
      <c r="L74" s="202"/>
      <c r="M74" s="202"/>
      <c r="N74" s="202"/>
      <c r="O74" s="202"/>
      <c r="P74" s="202"/>
      <c r="Q74" s="202"/>
      <c r="R74" s="202"/>
      <c r="S74" s="202"/>
      <c r="T74" s="202"/>
      <c r="U74" s="202"/>
      <c r="V74" s="202"/>
      <c r="W74" s="202"/>
      <c r="X74" s="202"/>
      <c r="Y74" s="202"/>
      <c r="Z74" s="85"/>
      <c r="AA74" s="85"/>
      <c r="AB74" s="85"/>
      <c r="AC74" s="85"/>
      <c r="AD74" s="85"/>
      <c r="AE74" s="85"/>
      <c r="AF74" s="85"/>
      <c r="AG74" s="85"/>
      <c r="AH74" s="85"/>
      <c r="AI74" s="129"/>
      <c r="AJ74" s="129"/>
      <c r="AK74" s="129"/>
      <c r="AL74" s="129"/>
      <c r="AM74" s="202"/>
      <c r="AN74" s="203"/>
      <c r="AO74" s="203"/>
      <c r="AP74" s="85"/>
      <c r="AQ74" s="85"/>
      <c r="AR74" s="85"/>
      <c r="AS74" s="85"/>
      <c r="AT74" s="85"/>
      <c r="AU74" s="85"/>
      <c r="AV74" s="85"/>
      <c r="AW74" s="85"/>
      <c r="AX74" s="85"/>
      <c r="AY74" s="85"/>
      <c r="AZ74" s="85"/>
      <c r="BA74" s="85"/>
      <c r="BB74" s="85"/>
      <c r="BC74" s="85"/>
      <c r="BD74" s="85"/>
      <c r="BE74" s="85"/>
      <c r="BF74" s="85"/>
      <c r="BG74" s="85"/>
      <c r="BH74" s="85"/>
      <c r="BI74" s="85"/>
      <c r="BJ74" s="85"/>
      <c r="BK74" s="85"/>
      <c r="BL74" s="85"/>
      <c r="BM74" s="85"/>
      <c r="BN74" s="85"/>
      <c r="BO74" s="85"/>
      <c r="BP74" s="85"/>
      <c r="BQ74" s="85"/>
      <c r="BR74" s="85"/>
      <c r="BS74" s="85"/>
      <c r="BT74" s="85"/>
      <c r="BU74" s="85"/>
      <c r="BV74" s="85"/>
      <c r="BW74" s="85"/>
      <c r="BX74" s="85"/>
      <c r="BY74" s="85"/>
      <c r="BZ74" s="85"/>
      <c r="CA74" s="85"/>
      <c r="CB74" s="85"/>
      <c r="CC74" s="85"/>
      <c r="CD74" s="85"/>
      <c r="CE74" s="85"/>
      <c r="CF74" s="85"/>
      <c r="CG74" s="85"/>
      <c r="CH74" s="85"/>
      <c r="CI74" s="85"/>
      <c r="CJ74" s="85"/>
      <c r="CK74" s="85"/>
      <c r="CL74" s="85"/>
      <c r="CM74" s="85"/>
      <c r="CN74" s="85"/>
      <c r="CO74" s="85"/>
      <c r="CP74" s="85"/>
      <c r="CQ74" s="85"/>
      <c r="CR74" s="85"/>
      <c r="CS74" s="85"/>
      <c r="CT74" s="85"/>
      <c r="CU74" s="85"/>
      <c r="CV74" s="85"/>
    </row>
    <row r="75" spans="1:100" s="155" customFormat="1" x14ac:dyDescent="0.2">
      <c r="A75" s="85"/>
      <c r="B75" s="85"/>
      <c r="C75" s="85"/>
      <c r="D75" s="85"/>
      <c r="E75" s="85"/>
      <c r="F75" s="85"/>
      <c r="G75" s="85"/>
      <c r="H75" s="202"/>
      <c r="I75" s="202"/>
      <c r="J75" s="202"/>
      <c r="K75" s="202"/>
      <c r="L75" s="202"/>
      <c r="M75" s="202"/>
      <c r="N75" s="202"/>
      <c r="O75" s="202"/>
      <c r="P75" s="202"/>
      <c r="Q75" s="202"/>
      <c r="R75" s="202"/>
      <c r="S75" s="202"/>
      <c r="T75" s="202"/>
      <c r="U75" s="202"/>
      <c r="V75" s="202"/>
      <c r="W75" s="202"/>
      <c r="X75" s="202"/>
      <c r="Y75" s="202"/>
      <c r="Z75" s="85"/>
      <c r="AA75" s="85"/>
      <c r="AB75" s="85"/>
      <c r="AC75" s="85"/>
      <c r="AD75" s="85"/>
      <c r="AE75" s="85"/>
      <c r="AF75" s="85"/>
      <c r="AG75" s="85"/>
      <c r="AH75" s="85"/>
      <c r="AI75" s="129"/>
      <c r="AJ75" s="129"/>
      <c r="AK75" s="129"/>
      <c r="AL75" s="129"/>
      <c r="AM75" s="202"/>
      <c r="AN75" s="203"/>
      <c r="AO75" s="203"/>
      <c r="AP75" s="85"/>
      <c r="AQ75" s="85"/>
      <c r="AR75" s="85"/>
      <c r="AS75" s="85"/>
      <c r="AT75" s="85"/>
      <c r="AU75" s="85"/>
      <c r="AV75" s="85"/>
      <c r="AW75" s="85"/>
      <c r="AX75" s="85"/>
      <c r="AY75" s="85"/>
      <c r="AZ75" s="85"/>
      <c r="BA75" s="85"/>
      <c r="BB75" s="85"/>
      <c r="BC75" s="85"/>
      <c r="BD75" s="85"/>
      <c r="BE75" s="85"/>
      <c r="BF75" s="85"/>
      <c r="BG75" s="85"/>
      <c r="BH75" s="85"/>
      <c r="BI75" s="85"/>
      <c r="BJ75" s="85"/>
      <c r="BK75" s="85"/>
      <c r="BL75" s="85"/>
      <c r="BM75" s="85"/>
      <c r="BN75" s="85"/>
      <c r="BO75" s="85"/>
      <c r="BP75" s="85"/>
      <c r="BQ75" s="85"/>
      <c r="BR75" s="85"/>
      <c r="BS75" s="85"/>
      <c r="BT75" s="85"/>
      <c r="BU75" s="85"/>
      <c r="BV75" s="85"/>
      <c r="BW75" s="85"/>
      <c r="BX75" s="85"/>
      <c r="BY75" s="85"/>
      <c r="BZ75" s="85"/>
      <c r="CA75" s="85"/>
      <c r="CB75" s="85"/>
      <c r="CC75" s="85"/>
      <c r="CD75" s="85"/>
      <c r="CE75" s="85"/>
      <c r="CF75" s="85"/>
      <c r="CG75" s="85"/>
      <c r="CH75" s="85"/>
      <c r="CI75" s="85"/>
      <c r="CJ75" s="85"/>
      <c r="CK75" s="85"/>
      <c r="CL75" s="85"/>
      <c r="CM75" s="85"/>
      <c r="CN75" s="85"/>
      <c r="CO75" s="85"/>
      <c r="CP75" s="85"/>
      <c r="CQ75" s="85"/>
      <c r="CR75" s="85"/>
      <c r="CS75" s="85"/>
      <c r="CT75" s="85"/>
      <c r="CU75" s="85"/>
      <c r="CV75" s="85"/>
    </row>
    <row r="76" spans="1:100" s="155" customFormat="1" x14ac:dyDescent="0.2">
      <c r="A76" s="85"/>
      <c r="B76" s="85"/>
      <c r="C76" s="85"/>
      <c r="D76" s="85"/>
      <c r="E76" s="85"/>
      <c r="F76" s="85"/>
      <c r="G76" s="85"/>
      <c r="H76" s="202"/>
      <c r="I76" s="202"/>
      <c r="J76" s="202"/>
      <c r="K76" s="202"/>
      <c r="L76" s="202"/>
      <c r="M76" s="202"/>
      <c r="N76" s="202"/>
      <c r="O76" s="202"/>
      <c r="P76" s="202"/>
      <c r="Q76" s="202"/>
      <c r="R76" s="202"/>
      <c r="S76" s="202"/>
      <c r="T76" s="202"/>
      <c r="U76" s="202"/>
      <c r="V76" s="202"/>
      <c r="W76" s="202"/>
      <c r="X76" s="202"/>
      <c r="Y76" s="202"/>
      <c r="Z76" s="85"/>
      <c r="AA76" s="85"/>
      <c r="AB76" s="85"/>
      <c r="AC76" s="85"/>
      <c r="AD76" s="85"/>
      <c r="AE76" s="85"/>
      <c r="AF76" s="85"/>
      <c r="AG76" s="85"/>
      <c r="AH76" s="85"/>
      <c r="AI76" s="129"/>
      <c r="AJ76" s="129"/>
      <c r="AK76" s="129"/>
      <c r="AL76" s="129"/>
      <c r="AM76" s="202"/>
      <c r="AN76" s="203"/>
      <c r="AO76" s="203"/>
      <c r="AP76" s="85"/>
      <c r="AQ76" s="85"/>
      <c r="AR76" s="85"/>
      <c r="AS76" s="85"/>
      <c r="AT76" s="85"/>
      <c r="AU76" s="85"/>
      <c r="AV76" s="85"/>
      <c r="AW76" s="85"/>
      <c r="AX76" s="85"/>
      <c r="AY76" s="85"/>
      <c r="AZ76" s="85"/>
      <c r="BA76" s="85"/>
      <c r="BB76" s="85"/>
      <c r="BC76" s="85"/>
      <c r="BD76" s="85"/>
      <c r="BE76" s="85"/>
      <c r="BF76" s="85"/>
      <c r="BG76" s="85"/>
      <c r="BH76" s="85"/>
      <c r="BI76" s="85"/>
      <c r="BJ76" s="85"/>
      <c r="BK76" s="85"/>
      <c r="BL76" s="85"/>
      <c r="BM76" s="85"/>
      <c r="BN76" s="85"/>
      <c r="BO76" s="85"/>
      <c r="BP76" s="85"/>
      <c r="BQ76" s="85"/>
      <c r="BR76" s="85"/>
      <c r="BS76" s="85"/>
      <c r="BT76" s="85"/>
      <c r="BU76" s="85"/>
      <c r="BV76" s="85"/>
      <c r="BW76" s="85"/>
      <c r="BX76" s="85"/>
      <c r="BY76" s="85"/>
      <c r="BZ76" s="85"/>
      <c r="CA76" s="85"/>
      <c r="CB76" s="85"/>
      <c r="CC76" s="85"/>
      <c r="CD76" s="85"/>
      <c r="CE76" s="85"/>
      <c r="CF76" s="85"/>
      <c r="CG76" s="85"/>
      <c r="CH76" s="85"/>
      <c r="CI76" s="85"/>
      <c r="CJ76" s="85"/>
      <c r="CK76" s="85"/>
      <c r="CL76" s="85"/>
      <c r="CM76" s="85"/>
      <c r="CN76" s="85"/>
      <c r="CO76" s="85"/>
      <c r="CP76" s="85"/>
      <c r="CQ76" s="85"/>
      <c r="CR76" s="85"/>
      <c r="CS76" s="85"/>
      <c r="CT76" s="85"/>
      <c r="CU76" s="85"/>
      <c r="CV76" s="85"/>
    </row>
    <row r="77" spans="1:100" s="155" customFormat="1" x14ac:dyDescent="0.2">
      <c r="A77" s="85"/>
      <c r="B77" s="85"/>
      <c r="C77" s="85"/>
      <c r="D77" s="85"/>
      <c r="E77" s="85"/>
      <c r="F77" s="85"/>
      <c r="G77" s="85"/>
      <c r="H77" s="202"/>
      <c r="I77" s="202"/>
      <c r="J77" s="202"/>
      <c r="K77" s="202"/>
      <c r="L77" s="202"/>
      <c r="M77" s="202"/>
      <c r="N77" s="202"/>
      <c r="O77" s="202"/>
      <c r="P77" s="202"/>
      <c r="Q77" s="202"/>
      <c r="R77" s="202"/>
      <c r="S77" s="202"/>
      <c r="T77" s="202"/>
      <c r="U77" s="202"/>
      <c r="V77" s="202"/>
      <c r="W77" s="202"/>
      <c r="X77" s="202"/>
      <c r="Y77" s="202"/>
      <c r="Z77" s="85"/>
      <c r="AA77" s="85"/>
      <c r="AB77" s="85"/>
      <c r="AC77" s="85"/>
      <c r="AD77" s="85"/>
      <c r="AE77" s="85"/>
      <c r="AF77" s="85"/>
      <c r="AG77" s="85"/>
      <c r="AH77" s="85"/>
      <c r="AI77" s="129"/>
      <c r="AJ77" s="129"/>
      <c r="AK77" s="129"/>
      <c r="AL77" s="129"/>
      <c r="AM77" s="202"/>
      <c r="AN77" s="203"/>
      <c r="AO77" s="203"/>
      <c r="AP77" s="85"/>
      <c r="AQ77" s="85"/>
      <c r="AR77" s="85"/>
      <c r="AS77" s="85"/>
      <c r="AT77" s="85"/>
      <c r="AU77" s="85"/>
      <c r="AV77" s="85"/>
      <c r="AW77" s="85"/>
      <c r="AX77" s="85"/>
      <c r="AY77" s="85"/>
      <c r="AZ77" s="85"/>
      <c r="BA77" s="85"/>
      <c r="BB77" s="85"/>
      <c r="BC77" s="85"/>
      <c r="BD77" s="85"/>
      <c r="BE77" s="85"/>
      <c r="BF77" s="85"/>
      <c r="BG77" s="85"/>
      <c r="BH77" s="85"/>
      <c r="BI77" s="85"/>
      <c r="BJ77" s="85"/>
      <c r="BK77" s="85"/>
      <c r="BL77" s="85"/>
      <c r="BM77" s="85"/>
      <c r="BN77" s="85"/>
      <c r="BO77" s="85"/>
      <c r="BP77" s="85"/>
      <c r="BQ77" s="85"/>
      <c r="BR77" s="85"/>
      <c r="BS77" s="85"/>
      <c r="BT77" s="85"/>
      <c r="BU77" s="85"/>
      <c r="BV77" s="85"/>
      <c r="BW77" s="85"/>
      <c r="BX77" s="85"/>
      <c r="BY77" s="85"/>
      <c r="BZ77" s="85"/>
      <c r="CA77" s="85"/>
      <c r="CB77" s="85"/>
      <c r="CC77" s="85"/>
      <c r="CD77" s="85"/>
      <c r="CE77" s="85"/>
      <c r="CF77" s="85"/>
      <c r="CG77" s="85"/>
      <c r="CH77" s="85"/>
      <c r="CI77" s="85"/>
      <c r="CJ77" s="85"/>
      <c r="CK77" s="85"/>
      <c r="CL77" s="85"/>
      <c r="CM77" s="85"/>
      <c r="CN77" s="85"/>
      <c r="CO77" s="85"/>
      <c r="CP77" s="85"/>
      <c r="CQ77" s="85"/>
      <c r="CR77" s="85"/>
      <c r="CS77" s="85"/>
      <c r="CT77" s="85"/>
      <c r="CU77" s="85"/>
      <c r="CV77" s="85"/>
    </row>
    <row r="78" spans="1:100" s="155" customFormat="1" x14ac:dyDescent="0.2">
      <c r="A78" s="85"/>
      <c r="B78" s="85"/>
      <c r="C78" s="85"/>
      <c r="D78" s="85"/>
      <c r="E78" s="85"/>
      <c r="F78" s="85"/>
      <c r="G78" s="85"/>
      <c r="H78" s="202"/>
      <c r="I78" s="202"/>
      <c r="J78" s="202"/>
      <c r="K78" s="202"/>
      <c r="L78" s="202"/>
      <c r="M78" s="202"/>
      <c r="N78" s="202"/>
      <c r="O78" s="202"/>
      <c r="P78" s="202"/>
      <c r="Q78" s="202"/>
      <c r="R78" s="202"/>
      <c r="S78" s="202"/>
      <c r="T78" s="202"/>
      <c r="U78" s="202"/>
      <c r="V78" s="202"/>
      <c r="W78" s="202"/>
      <c r="X78" s="202"/>
      <c r="Y78" s="202"/>
      <c r="Z78" s="85"/>
      <c r="AA78" s="85"/>
      <c r="AB78" s="85"/>
      <c r="AC78" s="85"/>
      <c r="AD78" s="85"/>
      <c r="AE78" s="85"/>
      <c r="AF78" s="85"/>
      <c r="AG78" s="85"/>
      <c r="AH78" s="85"/>
      <c r="AI78" s="129"/>
      <c r="AJ78" s="129"/>
      <c r="AK78" s="129"/>
      <c r="AL78" s="129"/>
      <c r="AM78" s="202"/>
      <c r="AN78" s="203"/>
      <c r="AO78" s="203"/>
      <c r="AP78" s="85"/>
      <c r="AQ78" s="85"/>
      <c r="AR78" s="85"/>
      <c r="AS78" s="85"/>
      <c r="AT78" s="85"/>
      <c r="AU78" s="85"/>
      <c r="AV78" s="85"/>
      <c r="AW78" s="85"/>
      <c r="AX78" s="85"/>
      <c r="AY78" s="85"/>
      <c r="AZ78" s="85"/>
      <c r="BA78" s="85"/>
      <c r="BB78" s="85"/>
      <c r="BC78" s="85"/>
      <c r="BD78" s="85"/>
      <c r="BE78" s="85"/>
      <c r="BF78" s="85"/>
      <c r="BG78" s="85"/>
      <c r="BH78" s="85"/>
      <c r="BI78" s="85"/>
      <c r="BJ78" s="85"/>
      <c r="BK78" s="85"/>
      <c r="BL78" s="85"/>
      <c r="BM78" s="85"/>
      <c r="BN78" s="85"/>
      <c r="BO78" s="85"/>
      <c r="BP78" s="85"/>
      <c r="BQ78" s="85"/>
      <c r="BR78" s="85"/>
      <c r="BS78" s="85"/>
      <c r="BT78" s="85"/>
      <c r="BU78" s="85"/>
      <c r="BV78" s="85"/>
      <c r="BW78" s="85"/>
      <c r="BX78" s="85"/>
      <c r="BY78" s="85"/>
      <c r="BZ78" s="85"/>
      <c r="CA78" s="85"/>
      <c r="CB78" s="85"/>
      <c r="CC78" s="85"/>
      <c r="CD78" s="85"/>
      <c r="CE78" s="85"/>
      <c r="CF78" s="85"/>
      <c r="CG78" s="85"/>
      <c r="CH78" s="85"/>
      <c r="CI78" s="85"/>
      <c r="CJ78" s="85"/>
      <c r="CK78" s="85"/>
      <c r="CL78" s="85"/>
      <c r="CM78" s="85"/>
      <c r="CN78" s="85"/>
      <c r="CO78" s="85"/>
      <c r="CP78" s="85"/>
      <c r="CQ78" s="85"/>
      <c r="CR78" s="85"/>
      <c r="CS78" s="85"/>
      <c r="CT78" s="85"/>
      <c r="CU78" s="85"/>
      <c r="CV78" s="85"/>
    </row>
    <row r="79" spans="1:100" s="155" customFormat="1" x14ac:dyDescent="0.2">
      <c r="A79" s="85"/>
      <c r="B79" s="85"/>
      <c r="C79" s="85"/>
      <c r="D79" s="85"/>
      <c r="E79" s="85"/>
      <c r="F79" s="85"/>
      <c r="G79" s="85"/>
      <c r="H79" s="202"/>
      <c r="I79" s="202"/>
      <c r="J79" s="202"/>
      <c r="K79" s="202"/>
      <c r="L79" s="202"/>
      <c r="M79" s="202"/>
      <c r="N79" s="202"/>
      <c r="O79" s="202"/>
      <c r="P79" s="202"/>
      <c r="Q79" s="202"/>
      <c r="R79" s="202"/>
      <c r="S79" s="202"/>
      <c r="T79" s="202"/>
      <c r="U79" s="202"/>
      <c r="V79" s="202"/>
      <c r="W79" s="202"/>
      <c r="X79" s="202"/>
      <c r="Y79" s="202"/>
      <c r="Z79" s="85"/>
      <c r="AA79" s="85"/>
      <c r="AB79" s="85"/>
      <c r="AC79" s="85"/>
      <c r="AD79" s="85"/>
      <c r="AE79" s="85"/>
      <c r="AF79" s="85"/>
      <c r="AG79" s="85"/>
      <c r="AH79" s="85"/>
      <c r="AI79" s="129"/>
      <c r="AJ79" s="129"/>
      <c r="AK79" s="129"/>
      <c r="AL79" s="129"/>
      <c r="AM79" s="202"/>
      <c r="AN79" s="203"/>
      <c r="AO79" s="203"/>
      <c r="AP79" s="85"/>
      <c r="AQ79" s="85"/>
      <c r="AR79" s="85"/>
      <c r="AS79" s="85"/>
      <c r="AT79" s="85"/>
      <c r="AU79" s="85"/>
      <c r="AV79" s="85"/>
      <c r="AW79" s="85"/>
      <c r="AX79" s="85"/>
      <c r="AY79" s="85"/>
      <c r="AZ79" s="85"/>
      <c r="BA79" s="85"/>
      <c r="BB79" s="85"/>
      <c r="BC79" s="85"/>
      <c r="BD79" s="85"/>
      <c r="BE79" s="85"/>
      <c r="BF79" s="85"/>
      <c r="BG79" s="85"/>
      <c r="BH79" s="85"/>
      <c r="BI79" s="85"/>
      <c r="BJ79" s="85"/>
      <c r="BK79" s="85"/>
      <c r="BL79" s="85"/>
      <c r="BM79" s="85"/>
      <c r="BN79" s="85"/>
      <c r="BO79" s="85"/>
      <c r="BP79" s="85"/>
      <c r="BQ79" s="85"/>
      <c r="BR79" s="85"/>
      <c r="BS79" s="85"/>
      <c r="BT79" s="85"/>
      <c r="BU79" s="85"/>
      <c r="BV79" s="85"/>
      <c r="BW79" s="85"/>
      <c r="BX79" s="85"/>
      <c r="BY79" s="85"/>
      <c r="BZ79" s="85"/>
      <c r="CA79" s="85"/>
      <c r="CB79" s="85"/>
      <c r="CC79" s="85"/>
      <c r="CD79" s="85"/>
      <c r="CE79" s="85"/>
      <c r="CF79" s="85"/>
      <c r="CG79" s="85"/>
      <c r="CH79" s="85"/>
      <c r="CI79" s="85"/>
      <c r="CJ79" s="85"/>
      <c r="CK79" s="85"/>
      <c r="CL79" s="85"/>
      <c r="CM79" s="85"/>
      <c r="CN79" s="85"/>
      <c r="CO79" s="85"/>
      <c r="CP79" s="85"/>
      <c r="CQ79" s="85"/>
      <c r="CR79" s="85"/>
      <c r="CS79" s="85"/>
      <c r="CT79" s="85"/>
      <c r="CU79" s="85"/>
      <c r="CV79" s="85"/>
    </row>
    <row r="80" spans="1:100" s="155" customFormat="1" x14ac:dyDescent="0.2">
      <c r="A80" s="85"/>
      <c r="B80" s="85"/>
      <c r="C80" s="85"/>
      <c r="D80" s="85"/>
      <c r="E80" s="85"/>
      <c r="F80" s="85"/>
      <c r="G80" s="85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202"/>
      <c r="V80" s="202"/>
      <c r="W80" s="202"/>
      <c r="X80" s="202"/>
      <c r="Y80" s="202"/>
      <c r="Z80" s="85"/>
      <c r="AA80" s="85"/>
      <c r="AB80" s="85"/>
      <c r="AC80" s="85"/>
      <c r="AD80" s="85"/>
      <c r="AE80" s="85"/>
      <c r="AF80" s="85"/>
      <c r="AG80" s="85"/>
      <c r="AH80" s="85"/>
      <c r="AI80" s="129"/>
      <c r="AJ80" s="129"/>
      <c r="AK80" s="129"/>
      <c r="AL80" s="129"/>
      <c r="AM80" s="202"/>
      <c r="AN80" s="203"/>
      <c r="AO80" s="203"/>
      <c r="AP80" s="85"/>
      <c r="AQ80" s="85"/>
      <c r="AR80" s="85"/>
      <c r="AS80" s="85"/>
      <c r="AT80" s="85"/>
      <c r="AU80" s="85"/>
      <c r="AV80" s="85"/>
      <c r="AW80" s="85"/>
      <c r="AX80" s="85"/>
      <c r="AY80" s="85"/>
      <c r="AZ80" s="85"/>
      <c r="BA80" s="85"/>
      <c r="BB80" s="85"/>
      <c r="BC80" s="85"/>
      <c r="BD80" s="85"/>
      <c r="BE80" s="85"/>
      <c r="BF80" s="85"/>
      <c r="BG80" s="85"/>
      <c r="BH80" s="85"/>
      <c r="BI80" s="85"/>
      <c r="BJ80" s="85"/>
      <c r="BK80" s="85"/>
      <c r="BL80" s="85"/>
      <c r="BM80" s="85"/>
      <c r="BN80" s="85"/>
      <c r="BO80" s="85"/>
      <c r="BP80" s="85"/>
      <c r="BQ80" s="85"/>
      <c r="BR80" s="85"/>
      <c r="BS80" s="85"/>
      <c r="BT80" s="85"/>
      <c r="BU80" s="85"/>
      <c r="BV80" s="85"/>
      <c r="BW80" s="85"/>
      <c r="BX80" s="85"/>
      <c r="BY80" s="85"/>
      <c r="BZ80" s="85"/>
      <c r="CA80" s="85"/>
      <c r="CB80" s="85"/>
      <c r="CC80" s="85"/>
      <c r="CD80" s="85"/>
      <c r="CE80" s="85"/>
      <c r="CF80" s="85"/>
      <c r="CG80" s="85"/>
      <c r="CH80" s="85"/>
      <c r="CI80" s="85"/>
      <c r="CJ80" s="85"/>
      <c r="CK80" s="85"/>
      <c r="CL80" s="85"/>
      <c r="CM80" s="85"/>
      <c r="CN80" s="85"/>
      <c r="CO80" s="85"/>
      <c r="CP80" s="85"/>
      <c r="CQ80" s="85"/>
      <c r="CR80" s="85"/>
      <c r="CS80" s="85"/>
      <c r="CT80" s="85"/>
      <c r="CU80" s="85"/>
      <c r="CV80" s="85"/>
    </row>
    <row r="81" spans="1:100" s="155" customFormat="1" x14ac:dyDescent="0.2">
      <c r="A81" s="85"/>
      <c r="B81" s="85"/>
      <c r="C81" s="85"/>
      <c r="D81" s="85"/>
      <c r="E81" s="85"/>
      <c r="F81" s="85"/>
      <c r="G81" s="85"/>
      <c r="H81" s="202"/>
      <c r="I81" s="202"/>
      <c r="J81" s="202"/>
      <c r="K81" s="202"/>
      <c r="L81" s="202"/>
      <c r="M81" s="202"/>
      <c r="N81" s="202"/>
      <c r="O81" s="202"/>
      <c r="P81" s="202"/>
      <c r="Q81" s="202"/>
      <c r="R81" s="202"/>
      <c r="S81" s="202"/>
      <c r="T81" s="202"/>
      <c r="U81" s="202"/>
      <c r="V81" s="202"/>
      <c r="W81" s="202"/>
      <c r="X81" s="202"/>
      <c r="Y81" s="202"/>
      <c r="Z81" s="85"/>
      <c r="AA81" s="85"/>
      <c r="AB81" s="85"/>
      <c r="AC81" s="85"/>
      <c r="AD81" s="85"/>
      <c r="AE81" s="85"/>
      <c r="AF81" s="85"/>
      <c r="AG81" s="85"/>
      <c r="AH81" s="85"/>
      <c r="AI81" s="129"/>
      <c r="AJ81" s="129"/>
      <c r="AK81" s="129"/>
      <c r="AL81" s="129"/>
      <c r="AM81" s="202"/>
      <c r="AN81" s="203"/>
      <c r="AO81" s="203"/>
      <c r="AP81" s="85"/>
      <c r="AQ81" s="85"/>
      <c r="AR81" s="85"/>
      <c r="AS81" s="85"/>
      <c r="AT81" s="85"/>
      <c r="AU81" s="85"/>
      <c r="AV81" s="85"/>
      <c r="AW81" s="85"/>
      <c r="AX81" s="85"/>
      <c r="AY81" s="85"/>
      <c r="AZ81" s="85"/>
      <c r="BA81" s="85"/>
      <c r="BB81" s="85"/>
      <c r="BC81" s="85"/>
      <c r="BD81" s="85"/>
      <c r="BE81" s="85"/>
      <c r="BF81" s="85"/>
      <c r="BG81" s="85"/>
      <c r="BH81" s="85"/>
      <c r="BI81" s="85"/>
      <c r="BJ81" s="85"/>
      <c r="BK81" s="85"/>
      <c r="BL81" s="85"/>
      <c r="BM81" s="85"/>
      <c r="BN81" s="85"/>
      <c r="BO81" s="85"/>
      <c r="BP81" s="85"/>
      <c r="BQ81" s="85"/>
      <c r="BR81" s="85"/>
      <c r="BS81" s="85"/>
      <c r="BT81" s="85"/>
      <c r="BU81" s="85"/>
      <c r="BV81" s="85"/>
      <c r="BW81" s="85"/>
      <c r="BX81" s="85"/>
      <c r="BY81" s="85"/>
      <c r="BZ81" s="85"/>
      <c r="CA81" s="85"/>
      <c r="CB81" s="85"/>
      <c r="CC81" s="85"/>
      <c r="CD81" s="85"/>
      <c r="CE81" s="85"/>
      <c r="CF81" s="85"/>
      <c r="CG81" s="85"/>
      <c r="CH81" s="85"/>
      <c r="CI81" s="85"/>
      <c r="CJ81" s="85"/>
      <c r="CK81" s="85"/>
      <c r="CL81" s="85"/>
      <c r="CM81" s="85"/>
      <c r="CN81" s="85"/>
      <c r="CO81" s="85"/>
      <c r="CP81" s="85"/>
      <c r="CQ81" s="85"/>
      <c r="CR81" s="85"/>
      <c r="CS81" s="85"/>
      <c r="CT81" s="85"/>
      <c r="CU81" s="85"/>
      <c r="CV81" s="85"/>
    </row>
    <row r="82" spans="1:100" s="155" customFormat="1" x14ac:dyDescent="0.2">
      <c r="A82" s="85"/>
      <c r="B82" s="85"/>
      <c r="C82" s="85"/>
      <c r="D82" s="85"/>
      <c r="E82" s="85"/>
      <c r="F82" s="85"/>
      <c r="G82" s="85"/>
      <c r="H82" s="202"/>
      <c r="I82" s="202"/>
      <c r="J82" s="202"/>
      <c r="K82" s="202"/>
      <c r="L82" s="202"/>
      <c r="M82" s="202"/>
      <c r="N82" s="202"/>
      <c r="O82" s="202"/>
      <c r="P82" s="202"/>
      <c r="Q82" s="202"/>
      <c r="R82" s="202"/>
      <c r="S82" s="202"/>
      <c r="T82" s="202"/>
      <c r="U82" s="202"/>
      <c r="V82" s="202"/>
      <c r="W82" s="202"/>
      <c r="X82" s="202"/>
      <c r="Y82" s="202"/>
      <c r="Z82" s="85"/>
      <c r="AA82" s="85"/>
      <c r="AB82" s="85"/>
      <c r="AC82" s="85"/>
      <c r="AD82" s="85"/>
      <c r="AE82" s="85"/>
      <c r="AF82" s="85"/>
      <c r="AG82" s="85"/>
      <c r="AH82" s="85"/>
      <c r="AI82" s="129"/>
      <c r="AJ82" s="129"/>
      <c r="AK82" s="129"/>
      <c r="AL82" s="129"/>
      <c r="AM82" s="202"/>
      <c r="AN82" s="203"/>
      <c r="AO82" s="203"/>
      <c r="AP82" s="85"/>
      <c r="AQ82" s="85"/>
      <c r="AR82" s="85"/>
      <c r="AS82" s="85"/>
      <c r="AT82" s="85"/>
      <c r="AU82" s="85"/>
      <c r="AV82" s="85"/>
      <c r="AW82" s="85"/>
      <c r="AX82" s="85"/>
      <c r="AY82" s="85"/>
      <c r="AZ82" s="85"/>
      <c r="BA82" s="85"/>
      <c r="BB82" s="85"/>
      <c r="BC82" s="85"/>
      <c r="BD82" s="85"/>
      <c r="BE82" s="85"/>
      <c r="BF82" s="85"/>
      <c r="BG82" s="85"/>
      <c r="BH82" s="85"/>
      <c r="BI82" s="85"/>
      <c r="BJ82" s="85"/>
      <c r="BK82" s="85"/>
      <c r="BL82" s="85"/>
      <c r="BM82" s="85"/>
      <c r="BN82" s="85"/>
      <c r="BO82" s="85"/>
      <c r="BP82" s="85"/>
      <c r="BQ82" s="85"/>
      <c r="BR82" s="85"/>
      <c r="BS82" s="85"/>
      <c r="BT82" s="85"/>
      <c r="BU82" s="85"/>
      <c r="BV82" s="85"/>
      <c r="BW82" s="85"/>
      <c r="BX82" s="85"/>
      <c r="BY82" s="85"/>
      <c r="BZ82" s="85"/>
      <c r="CA82" s="85"/>
      <c r="CB82" s="85"/>
      <c r="CC82" s="85"/>
      <c r="CD82" s="85"/>
      <c r="CE82" s="85"/>
      <c r="CF82" s="85"/>
      <c r="CG82" s="85"/>
      <c r="CH82" s="85"/>
      <c r="CI82" s="85"/>
      <c r="CJ82" s="85"/>
      <c r="CK82" s="85"/>
      <c r="CL82" s="85"/>
      <c r="CM82" s="85"/>
      <c r="CN82" s="85"/>
      <c r="CO82" s="85"/>
      <c r="CP82" s="85"/>
      <c r="CQ82" s="85"/>
      <c r="CR82" s="85"/>
      <c r="CS82" s="85"/>
      <c r="CT82" s="85"/>
      <c r="CU82" s="85"/>
      <c r="CV82" s="85"/>
    </row>
    <row r="83" spans="1:100" s="155" customFormat="1" x14ac:dyDescent="0.2">
      <c r="A83" s="85"/>
      <c r="B83" s="85"/>
      <c r="C83" s="85"/>
      <c r="D83" s="85"/>
      <c r="E83" s="85"/>
      <c r="F83" s="85"/>
      <c r="G83" s="85"/>
      <c r="H83" s="202"/>
      <c r="I83" s="202"/>
      <c r="J83" s="202"/>
      <c r="K83" s="202"/>
      <c r="L83" s="202"/>
      <c r="M83" s="202"/>
      <c r="N83" s="202"/>
      <c r="O83" s="202"/>
      <c r="P83" s="202"/>
      <c r="Q83" s="202"/>
      <c r="R83" s="202"/>
      <c r="S83" s="202"/>
      <c r="T83" s="202"/>
      <c r="U83" s="202"/>
      <c r="V83" s="202"/>
      <c r="W83" s="202"/>
      <c r="X83" s="202"/>
      <c r="Y83" s="202"/>
      <c r="Z83" s="85"/>
      <c r="AA83" s="85"/>
      <c r="AB83" s="85"/>
      <c r="AC83" s="85"/>
      <c r="AD83" s="85"/>
      <c r="AE83" s="85"/>
      <c r="AF83" s="85"/>
      <c r="AG83" s="85"/>
      <c r="AH83" s="85"/>
      <c r="AI83" s="129"/>
      <c r="AJ83" s="129"/>
      <c r="AK83" s="129"/>
      <c r="AL83" s="129"/>
      <c r="AM83" s="202"/>
      <c r="AN83" s="203"/>
      <c r="AO83" s="203"/>
      <c r="AP83" s="85"/>
      <c r="AQ83" s="85"/>
      <c r="AR83" s="85"/>
      <c r="AS83" s="85"/>
      <c r="AT83" s="85"/>
      <c r="AU83" s="85"/>
      <c r="AV83" s="85"/>
      <c r="AW83" s="85"/>
      <c r="AX83" s="85"/>
      <c r="AY83" s="85"/>
      <c r="AZ83" s="85"/>
      <c r="BA83" s="85"/>
      <c r="BB83" s="85"/>
      <c r="BC83" s="85"/>
      <c r="BD83" s="85"/>
      <c r="BE83" s="85"/>
      <c r="BF83" s="85"/>
      <c r="BG83" s="85"/>
      <c r="BH83" s="85"/>
      <c r="BI83" s="85"/>
      <c r="BJ83" s="85"/>
      <c r="BK83" s="85"/>
      <c r="BL83" s="85"/>
      <c r="BM83" s="85"/>
      <c r="BN83" s="85"/>
      <c r="BO83" s="85"/>
      <c r="BP83" s="85"/>
      <c r="BQ83" s="85"/>
      <c r="BR83" s="85"/>
      <c r="BS83" s="85"/>
      <c r="BT83" s="85"/>
      <c r="BU83" s="85"/>
      <c r="BV83" s="85"/>
      <c r="BW83" s="85"/>
      <c r="BX83" s="85"/>
      <c r="BY83" s="85"/>
      <c r="BZ83" s="85"/>
      <c r="CA83" s="85"/>
      <c r="CB83" s="85"/>
      <c r="CC83" s="85"/>
      <c r="CD83" s="85"/>
      <c r="CE83" s="85"/>
      <c r="CF83" s="85"/>
      <c r="CG83" s="85"/>
      <c r="CH83" s="85"/>
      <c r="CI83" s="85"/>
      <c r="CJ83" s="85"/>
      <c r="CK83" s="85"/>
      <c r="CL83" s="85"/>
      <c r="CM83" s="85"/>
      <c r="CN83" s="85"/>
      <c r="CO83" s="85"/>
      <c r="CP83" s="85"/>
      <c r="CQ83" s="85"/>
      <c r="CR83" s="85"/>
      <c r="CS83" s="85"/>
      <c r="CT83" s="85"/>
      <c r="CU83" s="85"/>
      <c r="CV83" s="85"/>
    </row>
    <row r="84" spans="1:100" s="155" customFormat="1" x14ac:dyDescent="0.2">
      <c r="A84" s="85"/>
      <c r="B84" s="85"/>
      <c r="C84" s="85"/>
      <c r="D84" s="85"/>
      <c r="E84" s="85"/>
      <c r="F84" s="85"/>
      <c r="G84" s="85"/>
      <c r="H84" s="202"/>
      <c r="I84" s="202"/>
      <c r="J84" s="202"/>
      <c r="K84" s="202"/>
      <c r="L84" s="202"/>
      <c r="M84" s="202"/>
      <c r="N84" s="202"/>
      <c r="O84" s="202"/>
      <c r="P84" s="202"/>
      <c r="Q84" s="202"/>
      <c r="R84" s="202"/>
      <c r="S84" s="202"/>
      <c r="T84" s="202"/>
      <c r="U84" s="202"/>
      <c r="V84" s="202"/>
      <c r="W84" s="202"/>
      <c r="X84" s="202"/>
      <c r="Y84" s="202"/>
      <c r="Z84" s="85"/>
      <c r="AA84" s="85"/>
      <c r="AB84" s="85"/>
      <c r="AC84" s="85"/>
      <c r="AD84" s="85"/>
      <c r="AE84" s="85"/>
      <c r="AF84" s="85"/>
      <c r="AG84" s="85"/>
      <c r="AH84" s="85"/>
      <c r="AI84" s="129"/>
      <c r="AJ84" s="129"/>
      <c r="AK84" s="129"/>
      <c r="AL84" s="129"/>
      <c r="AM84" s="202"/>
      <c r="AN84" s="203"/>
      <c r="AO84" s="203"/>
      <c r="AP84" s="85"/>
      <c r="AQ84" s="85"/>
      <c r="AR84" s="85"/>
      <c r="AS84" s="85"/>
      <c r="AT84" s="85"/>
      <c r="AU84" s="85"/>
      <c r="AV84" s="85"/>
      <c r="AW84" s="85"/>
      <c r="AX84" s="85"/>
      <c r="AY84" s="85"/>
      <c r="AZ84" s="85"/>
      <c r="BA84" s="85"/>
      <c r="BB84" s="85"/>
      <c r="BC84" s="85"/>
      <c r="BD84" s="85"/>
      <c r="BE84" s="85"/>
      <c r="BF84" s="85"/>
      <c r="BG84" s="85"/>
      <c r="BH84" s="85"/>
      <c r="BI84" s="85"/>
      <c r="BJ84" s="85"/>
      <c r="BK84" s="85"/>
      <c r="BL84" s="85"/>
      <c r="BM84" s="85"/>
      <c r="BN84" s="85"/>
      <c r="BO84" s="85"/>
      <c r="BP84" s="85"/>
      <c r="BQ84" s="85"/>
      <c r="BR84" s="85"/>
      <c r="BS84" s="85"/>
      <c r="BT84" s="85"/>
      <c r="BU84" s="85"/>
      <c r="BV84" s="85"/>
      <c r="BW84" s="85"/>
      <c r="BX84" s="85"/>
      <c r="BY84" s="85"/>
      <c r="BZ84" s="85"/>
      <c r="CA84" s="85"/>
      <c r="CB84" s="85"/>
      <c r="CC84" s="85"/>
      <c r="CD84" s="85"/>
      <c r="CE84" s="85"/>
      <c r="CF84" s="85"/>
      <c r="CG84" s="85"/>
      <c r="CH84" s="85"/>
      <c r="CI84" s="85"/>
      <c r="CJ84" s="85"/>
      <c r="CK84" s="85"/>
      <c r="CL84" s="85"/>
      <c r="CM84" s="85"/>
      <c r="CN84" s="85"/>
      <c r="CO84" s="85"/>
      <c r="CP84" s="85"/>
      <c r="CQ84" s="85"/>
      <c r="CR84" s="85"/>
      <c r="CS84" s="85"/>
      <c r="CT84" s="85"/>
      <c r="CU84" s="85"/>
      <c r="CV84" s="85"/>
    </row>
    <row r="85" spans="1:100" s="155" customFormat="1" x14ac:dyDescent="0.2">
      <c r="A85" s="85"/>
      <c r="B85" s="85"/>
      <c r="C85" s="85"/>
      <c r="D85" s="85"/>
      <c r="E85" s="85"/>
      <c r="F85" s="85"/>
      <c r="G85" s="85"/>
      <c r="H85" s="202"/>
      <c r="I85" s="202"/>
      <c r="J85" s="202"/>
      <c r="K85" s="202"/>
      <c r="L85" s="202"/>
      <c r="M85" s="202"/>
      <c r="N85" s="202"/>
      <c r="O85" s="202"/>
      <c r="P85" s="202"/>
      <c r="Q85" s="202"/>
      <c r="R85" s="202"/>
      <c r="S85" s="202"/>
      <c r="T85" s="202"/>
      <c r="U85" s="202"/>
      <c r="V85" s="202"/>
      <c r="W85" s="202"/>
      <c r="X85" s="202"/>
      <c r="Y85" s="202"/>
      <c r="Z85" s="85"/>
      <c r="AA85" s="85"/>
      <c r="AB85" s="85"/>
      <c r="AC85" s="85"/>
      <c r="AD85" s="85"/>
      <c r="AE85" s="85"/>
      <c r="AF85" s="85"/>
      <c r="AG85" s="85"/>
      <c r="AH85" s="85"/>
      <c r="AI85" s="129"/>
      <c r="AJ85" s="129"/>
      <c r="AK85" s="129"/>
      <c r="AL85" s="129"/>
      <c r="AM85" s="202"/>
      <c r="AN85" s="203"/>
      <c r="AO85" s="203"/>
      <c r="AP85" s="85"/>
      <c r="AQ85" s="85"/>
      <c r="AR85" s="85"/>
      <c r="AS85" s="85"/>
      <c r="AT85" s="85"/>
      <c r="AU85" s="85"/>
      <c r="AV85" s="85"/>
      <c r="AW85" s="85"/>
      <c r="AX85" s="85"/>
      <c r="AY85" s="85"/>
      <c r="AZ85" s="85"/>
      <c r="BA85" s="85"/>
      <c r="BB85" s="85"/>
      <c r="BC85" s="85"/>
      <c r="BD85" s="85"/>
      <c r="BE85" s="85"/>
      <c r="BF85" s="85"/>
      <c r="BG85" s="85"/>
      <c r="BH85" s="85"/>
      <c r="BI85" s="85"/>
      <c r="BJ85" s="85"/>
      <c r="BK85" s="85"/>
      <c r="BL85" s="85"/>
      <c r="BM85" s="85"/>
      <c r="BN85" s="85"/>
      <c r="BO85" s="85"/>
      <c r="BP85" s="85"/>
      <c r="BQ85" s="85"/>
      <c r="BR85" s="85"/>
      <c r="BS85" s="85"/>
      <c r="BT85" s="85"/>
      <c r="BU85" s="85"/>
      <c r="BV85" s="85"/>
      <c r="BW85" s="85"/>
      <c r="BX85" s="85"/>
      <c r="BY85" s="85"/>
      <c r="BZ85" s="85"/>
      <c r="CA85" s="85"/>
      <c r="CB85" s="85"/>
      <c r="CC85" s="85"/>
      <c r="CD85" s="85"/>
      <c r="CE85" s="85"/>
      <c r="CF85" s="85"/>
      <c r="CG85" s="85"/>
      <c r="CH85" s="85"/>
      <c r="CI85" s="85"/>
      <c r="CJ85" s="85"/>
      <c r="CK85" s="85"/>
      <c r="CL85" s="85"/>
      <c r="CM85" s="85"/>
      <c r="CN85" s="85"/>
      <c r="CO85" s="85"/>
      <c r="CP85" s="85"/>
      <c r="CQ85" s="85"/>
      <c r="CR85" s="85"/>
      <c r="CS85" s="85"/>
      <c r="CT85" s="85"/>
      <c r="CU85" s="85"/>
      <c r="CV85" s="85"/>
    </row>
    <row r="86" spans="1:100" s="155" customFormat="1" x14ac:dyDescent="0.2">
      <c r="A86" s="85"/>
      <c r="B86" s="85"/>
      <c r="C86" s="85"/>
      <c r="D86" s="85"/>
      <c r="E86" s="85"/>
      <c r="F86" s="85"/>
      <c r="G86" s="85"/>
      <c r="H86" s="202"/>
      <c r="I86" s="202"/>
      <c r="J86" s="202"/>
      <c r="K86" s="202"/>
      <c r="L86" s="202"/>
      <c r="M86" s="202"/>
      <c r="N86" s="202"/>
      <c r="O86" s="202"/>
      <c r="P86" s="202"/>
      <c r="Q86" s="202"/>
      <c r="R86" s="202"/>
      <c r="S86" s="202"/>
      <c r="T86" s="202"/>
      <c r="U86" s="202"/>
      <c r="V86" s="202"/>
      <c r="W86" s="202"/>
      <c r="X86" s="202"/>
      <c r="Y86" s="202"/>
      <c r="Z86" s="85"/>
      <c r="AA86" s="85"/>
      <c r="AB86" s="85"/>
      <c r="AC86" s="85"/>
      <c r="AD86" s="85"/>
      <c r="AE86" s="85"/>
      <c r="AF86" s="85"/>
      <c r="AG86" s="85"/>
      <c r="AH86" s="85"/>
      <c r="AI86" s="129"/>
      <c r="AJ86" s="129"/>
      <c r="AK86" s="129"/>
      <c r="AL86" s="129"/>
      <c r="AM86" s="202"/>
      <c r="AN86" s="203"/>
      <c r="AO86" s="203"/>
      <c r="AP86" s="85"/>
      <c r="AQ86" s="85"/>
      <c r="AR86" s="85"/>
      <c r="AS86" s="85"/>
      <c r="AT86" s="85"/>
      <c r="AU86" s="85"/>
      <c r="AV86" s="85"/>
      <c r="AW86" s="85"/>
      <c r="AX86" s="85"/>
      <c r="AY86" s="85"/>
      <c r="AZ86" s="85"/>
      <c r="BA86" s="85"/>
      <c r="BB86" s="85"/>
      <c r="BC86" s="85"/>
      <c r="BD86" s="85"/>
      <c r="BE86" s="85"/>
      <c r="BF86" s="85"/>
      <c r="BG86" s="85"/>
      <c r="BH86" s="85"/>
      <c r="BI86" s="85"/>
      <c r="BJ86" s="85"/>
      <c r="BK86" s="85"/>
      <c r="BL86" s="85"/>
      <c r="BM86" s="85"/>
      <c r="BN86" s="85"/>
      <c r="BO86" s="85"/>
      <c r="BP86" s="85"/>
      <c r="BQ86" s="85"/>
      <c r="BR86" s="85"/>
      <c r="BS86" s="85"/>
      <c r="BT86" s="85"/>
      <c r="BU86" s="85"/>
      <c r="BV86" s="85"/>
      <c r="BW86" s="85"/>
      <c r="BX86" s="85"/>
      <c r="BY86" s="85"/>
      <c r="BZ86" s="85"/>
      <c r="CA86" s="85"/>
      <c r="CB86" s="85"/>
      <c r="CC86" s="85"/>
      <c r="CD86" s="85"/>
      <c r="CE86" s="85"/>
      <c r="CF86" s="85"/>
      <c r="CG86" s="85"/>
      <c r="CH86" s="85"/>
      <c r="CI86" s="85"/>
      <c r="CJ86" s="85"/>
      <c r="CK86" s="85"/>
      <c r="CL86" s="85"/>
      <c r="CM86" s="85"/>
      <c r="CN86" s="85"/>
      <c r="CO86" s="85"/>
      <c r="CP86" s="85"/>
      <c r="CQ86" s="85"/>
      <c r="CR86" s="85"/>
      <c r="CS86" s="85"/>
      <c r="CT86" s="85"/>
      <c r="CU86" s="85"/>
      <c r="CV86" s="85"/>
    </row>
    <row r="87" spans="1:100" s="155" customFormat="1" x14ac:dyDescent="0.2">
      <c r="A87" s="85"/>
      <c r="B87" s="85"/>
      <c r="C87" s="85"/>
      <c r="D87" s="85"/>
      <c r="E87" s="85"/>
      <c r="F87" s="85"/>
      <c r="G87" s="85"/>
      <c r="H87" s="202"/>
      <c r="I87" s="202"/>
      <c r="J87" s="202"/>
      <c r="K87" s="202"/>
      <c r="L87" s="202"/>
      <c r="M87" s="202"/>
      <c r="N87" s="202"/>
      <c r="O87" s="202"/>
      <c r="P87" s="202"/>
      <c r="Q87" s="202"/>
      <c r="R87" s="202"/>
      <c r="S87" s="202"/>
      <c r="T87" s="202"/>
      <c r="U87" s="202"/>
      <c r="V87" s="202"/>
      <c r="W87" s="202"/>
      <c r="X87" s="202"/>
      <c r="Y87" s="202"/>
      <c r="Z87" s="85"/>
      <c r="AA87" s="85"/>
      <c r="AB87" s="85"/>
      <c r="AC87" s="85"/>
      <c r="AD87" s="85"/>
      <c r="AE87" s="85"/>
      <c r="AF87" s="85"/>
      <c r="AG87" s="85"/>
      <c r="AH87" s="85"/>
      <c r="AI87" s="129"/>
      <c r="AJ87" s="129"/>
      <c r="AK87" s="129"/>
      <c r="AL87" s="129"/>
      <c r="AM87" s="202"/>
      <c r="AN87" s="203"/>
      <c r="AO87" s="203"/>
      <c r="AP87" s="85"/>
      <c r="AQ87" s="85"/>
      <c r="AR87" s="85"/>
      <c r="AS87" s="85"/>
      <c r="AT87" s="85"/>
      <c r="AU87" s="85"/>
      <c r="AV87" s="85"/>
      <c r="AW87" s="85"/>
      <c r="AX87" s="85"/>
      <c r="AY87" s="85"/>
      <c r="AZ87" s="85"/>
      <c r="BA87" s="85"/>
      <c r="BB87" s="85"/>
      <c r="BC87" s="85"/>
      <c r="BD87" s="85"/>
      <c r="BE87" s="85"/>
      <c r="BF87" s="85"/>
      <c r="BG87" s="85"/>
      <c r="BH87" s="85"/>
      <c r="BI87" s="85"/>
      <c r="BJ87" s="85"/>
      <c r="BK87" s="85"/>
      <c r="BL87" s="85"/>
      <c r="BM87" s="85"/>
      <c r="BN87" s="85"/>
      <c r="BO87" s="85"/>
      <c r="BP87" s="85"/>
      <c r="BQ87" s="85"/>
      <c r="BR87" s="85"/>
      <c r="BS87" s="85"/>
      <c r="BT87" s="85"/>
      <c r="BU87" s="85"/>
      <c r="BV87" s="85"/>
      <c r="BW87" s="85"/>
      <c r="BX87" s="85"/>
      <c r="BY87" s="85"/>
      <c r="BZ87" s="85"/>
      <c r="CA87" s="85"/>
      <c r="CB87" s="85"/>
      <c r="CC87" s="85"/>
      <c r="CD87" s="85"/>
      <c r="CE87" s="85"/>
      <c r="CF87" s="85"/>
      <c r="CG87" s="85"/>
      <c r="CH87" s="85"/>
      <c r="CI87" s="85"/>
      <c r="CJ87" s="85"/>
      <c r="CK87" s="85"/>
      <c r="CL87" s="85"/>
      <c r="CM87" s="85"/>
      <c r="CN87" s="85"/>
      <c r="CO87" s="85"/>
      <c r="CP87" s="85"/>
      <c r="CQ87" s="85"/>
      <c r="CR87" s="85"/>
      <c r="CS87" s="85"/>
      <c r="CT87" s="85"/>
      <c r="CU87" s="85"/>
      <c r="CV87" s="85"/>
    </row>
    <row r="88" spans="1:100" s="155" customFormat="1" x14ac:dyDescent="0.2">
      <c r="A88" s="85"/>
      <c r="B88" s="85"/>
      <c r="C88" s="85"/>
      <c r="D88" s="85"/>
      <c r="E88" s="85"/>
      <c r="F88" s="85"/>
      <c r="G88" s="85"/>
      <c r="H88" s="202"/>
      <c r="I88" s="202"/>
      <c r="J88" s="202"/>
      <c r="K88" s="202"/>
      <c r="L88" s="202"/>
      <c r="M88" s="202"/>
      <c r="N88" s="202"/>
      <c r="O88" s="202"/>
      <c r="P88" s="202"/>
      <c r="Q88" s="202"/>
      <c r="R88" s="202"/>
      <c r="S88" s="202"/>
      <c r="T88" s="202"/>
      <c r="U88" s="202"/>
      <c r="V88" s="202"/>
      <c r="W88" s="202"/>
      <c r="X88" s="202"/>
      <c r="Y88" s="202"/>
      <c r="Z88" s="85"/>
      <c r="AA88" s="85"/>
      <c r="AB88" s="85"/>
      <c r="AC88" s="85"/>
      <c r="AD88" s="85"/>
      <c r="AE88" s="85"/>
      <c r="AF88" s="85"/>
      <c r="AG88" s="85"/>
      <c r="AH88" s="85"/>
      <c r="AI88" s="129"/>
      <c r="AJ88" s="129"/>
      <c r="AK88" s="129"/>
      <c r="AL88" s="129"/>
      <c r="AM88" s="202"/>
      <c r="AN88" s="203"/>
      <c r="AO88" s="203"/>
      <c r="AP88" s="85"/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  <c r="BQ88" s="85"/>
      <c r="BR88" s="85"/>
      <c r="BS88" s="85"/>
      <c r="BT88" s="85"/>
      <c r="BU88" s="85"/>
      <c r="BV88" s="85"/>
      <c r="BW88" s="85"/>
      <c r="BX88" s="85"/>
      <c r="BY88" s="85"/>
      <c r="BZ88" s="85"/>
      <c r="CA88" s="85"/>
      <c r="CB88" s="85"/>
      <c r="CC88" s="85"/>
      <c r="CD88" s="85"/>
      <c r="CE88" s="85"/>
      <c r="CF88" s="85"/>
      <c r="CG88" s="85"/>
      <c r="CH88" s="85"/>
      <c r="CI88" s="85"/>
      <c r="CJ88" s="85"/>
      <c r="CK88" s="85"/>
      <c r="CL88" s="85"/>
      <c r="CM88" s="85"/>
      <c r="CN88" s="85"/>
      <c r="CO88" s="85"/>
      <c r="CP88" s="85"/>
      <c r="CQ88" s="85"/>
      <c r="CR88" s="85"/>
      <c r="CS88" s="85"/>
      <c r="CT88" s="85"/>
      <c r="CU88" s="85"/>
      <c r="CV88" s="85"/>
    </row>
    <row r="89" spans="1:100" s="155" customFormat="1" x14ac:dyDescent="0.2">
      <c r="A89" s="85"/>
      <c r="B89" s="85"/>
      <c r="C89" s="85"/>
      <c r="D89" s="85"/>
      <c r="E89" s="85"/>
      <c r="F89" s="85"/>
      <c r="G89" s="85"/>
      <c r="H89" s="202"/>
      <c r="I89" s="202"/>
      <c r="J89" s="202"/>
      <c r="K89" s="202"/>
      <c r="L89" s="202"/>
      <c r="M89" s="202"/>
      <c r="N89" s="202"/>
      <c r="O89" s="202"/>
      <c r="P89" s="202"/>
      <c r="Q89" s="202"/>
      <c r="R89" s="202"/>
      <c r="S89" s="202"/>
      <c r="T89" s="202"/>
      <c r="U89" s="202"/>
      <c r="V89" s="202"/>
      <c r="W89" s="202"/>
      <c r="X89" s="202"/>
      <c r="Y89" s="202"/>
      <c r="Z89" s="85"/>
      <c r="AA89" s="85"/>
      <c r="AB89" s="85"/>
      <c r="AC89" s="85"/>
      <c r="AD89" s="85"/>
      <c r="AE89" s="85"/>
      <c r="AF89" s="85"/>
      <c r="AG89" s="85"/>
      <c r="AH89" s="85"/>
      <c r="AI89" s="129"/>
      <c r="AJ89" s="129"/>
      <c r="AK89" s="129"/>
      <c r="AL89" s="129"/>
      <c r="AM89" s="202"/>
      <c r="AN89" s="203"/>
      <c r="AO89" s="203"/>
      <c r="AP89" s="85"/>
      <c r="AQ89" s="85"/>
      <c r="AR89" s="85"/>
      <c r="AS89" s="85"/>
      <c r="AT89" s="85"/>
      <c r="AU89" s="85"/>
      <c r="AV89" s="85"/>
      <c r="AW89" s="85"/>
      <c r="AX89" s="85"/>
      <c r="AY89" s="85"/>
      <c r="AZ89" s="85"/>
      <c r="BA89" s="85"/>
      <c r="BB89" s="85"/>
      <c r="BC89" s="85"/>
      <c r="BD89" s="85"/>
      <c r="BE89" s="85"/>
      <c r="BF89" s="85"/>
      <c r="BG89" s="85"/>
      <c r="BH89" s="85"/>
      <c r="BI89" s="85"/>
      <c r="BJ89" s="85"/>
      <c r="BK89" s="85"/>
      <c r="BL89" s="85"/>
      <c r="BM89" s="85"/>
      <c r="BN89" s="85"/>
      <c r="BO89" s="85"/>
      <c r="BP89" s="85"/>
      <c r="BQ89" s="85"/>
      <c r="BR89" s="85"/>
      <c r="BS89" s="85"/>
      <c r="BT89" s="85"/>
      <c r="BU89" s="85"/>
      <c r="BV89" s="85"/>
      <c r="BW89" s="85"/>
      <c r="BX89" s="85"/>
      <c r="BY89" s="85"/>
      <c r="BZ89" s="85"/>
      <c r="CA89" s="85"/>
      <c r="CB89" s="85"/>
      <c r="CC89" s="85"/>
      <c r="CD89" s="85"/>
      <c r="CE89" s="85"/>
      <c r="CF89" s="85"/>
      <c r="CG89" s="85"/>
      <c r="CH89" s="85"/>
      <c r="CI89" s="85"/>
      <c r="CJ89" s="85"/>
      <c r="CK89" s="85"/>
      <c r="CL89" s="85"/>
      <c r="CM89" s="85"/>
      <c r="CN89" s="85"/>
      <c r="CO89" s="85"/>
      <c r="CP89" s="85"/>
      <c r="CQ89" s="85"/>
      <c r="CR89" s="85"/>
      <c r="CS89" s="85"/>
      <c r="CT89" s="85"/>
      <c r="CU89" s="85"/>
      <c r="CV89" s="85"/>
    </row>
    <row r="90" spans="1:100" s="155" customFormat="1" x14ac:dyDescent="0.2">
      <c r="A90" s="85"/>
      <c r="B90" s="85"/>
      <c r="C90" s="85"/>
      <c r="D90" s="85"/>
      <c r="E90" s="85"/>
      <c r="F90" s="85"/>
      <c r="G90" s="85"/>
      <c r="H90" s="202"/>
      <c r="I90" s="202"/>
      <c r="J90" s="202"/>
      <c r="K90" s="202"/>
      <c r="L90" s="202"/>
      <c r="M90" s="202"/>
      <c r="N90" s="202"/>
      <c r="O90" s="202"/>
      <c r="P90" s="202"/>
      <c r="Q90" s="202"/>
      <c r="R90" s="202"/>
      <c r="S90" s="202"/>
      <c r="T90" s="202"/>
      <c r="U90" s="202"/>
      <c r="V90" s="202"/>
      <c r="W90" s="202"/>
      <c r="X90" s="202"/>
      <c r="Y90" s="202"/>
      <c r="Z90" s="85"/>
      <c r="AA90" s="85"/>
      <c r="AB90" s="85"/>
      <c r="AC90" s="85"/>
      <c r="AD90" s="85"/>
      <c r="AE90" s="85"/>
      <c r="AF90" s="85"/>
      <c r="AG90" s="85"/>
      <c r="AH90" s="85"/>
      <c r="AI90" s="129"/>
      <c r="AJ90" s="129"/>
      <c r="AK90" s="129"/>
      <c r="AL90" s="129"/>
      <c r="AM90" s="202"/>
      <c r="AN90" s="203"/>
      <c r="AO90" s="203"/>
      <c r="AP90" s="85"/>
      <c r="AQ90" s="85"/>
      <c r="AR90" s="85"/>
      <c r="AS90" s="85"/>
      <c r="AT90" s="85"/>
      <c r="AU90" s="85"/>
      <c r="AV90" s="85"/>
      <c r="AW90" s="85"/>
      <c r="AX90" s="85"/>
      <c r="AY90" s="85"/>
      <c r="AZ90" s="85"/>
      <c r="BA90" s="85"/>
      <c r="BB90" s="85"/>
      <c r="BC90" s="85"/>
      <c r="BD90" s="85"/>
      <c r="BE90" s="85"/>
      <c r="BF90" s="85"/>
      <c r="BG90" s="85"/>
      <c r="BH90" s="85"/>
      <c r="BI90" s="85"/>
      <c r="BJ90" s="85"/>
      <c r="BK90" s="85"/>
      <c r="BL90" s="85"/>
      <c r="BM90" s="85"/>
      <c r="BN90" s="85"/>
      <c r="BO90" s="85"/>
      <c r="BP90" s="85"/>
      <c r="BQ90" s="85"/>
      <c r="BR90" s="85"/>
      <c r="BS90" s="85"/>
      <c r="BT90" s="85"/>
      <c r="BU90" s="85"/>
      <c r="BV90" s="85"/>
      <c r="BW90" s="85"/>
      <c r="BX90" s="85"/>
      <c r="BY90" s="85"/>
      <c r="BZ90" s="85"/>
      <c r="CA90" s="85"/>
      <c r="CB90" s="85"/>
      <c r="CC90" s="85"/>
      <c r="CD90" s="85"/>
      <c r="CE90" s="85"/>
      <c r="CF90" s="85"/>
      <c r="CG90" s="85"/>
      <c r="CH90" s="85"/>
      <c r="CI90" s="85"/>
      <c r="CJ90" s="85"/>
      <c r="CK90" s="85"/>
      <c r="CL90" s="85"/>
      <c r="CM90" s="85"/>
      <c r="CN90" s="85"/>
      <c r="CO90" s="85"/>
      <c r="CP90" s="85"/>
      <c r="CQ90" s="85"/>
      <c r="CR90" s="85"/>
      <c r="CS90" s="85"/>
      <c r="CT90" s="85"/>
      <c r="CU90" s="85"/>
      <c r="CV90" s="85"/>
    </row>
    <row r="91" spans="1:100" s="155" customFormat="1" x14ac:dyDescent="0.2">
      <c r="A91" s="85"/>
      <c r="B91" s="85"/>
      <c r="C91" s="85"/>
      <c r="D91" s="85"/>
      <c r="E91" s="85"/>
      <c r="F91" s="85"/>
      <c r="G91" s="85"/>
      <c r="H91" s="202"/>
      <c r="I91" s="202"/>
      <c r="J91" s="202"/>
      <c r="K91" s="202"/>
      <c r="L91" s="202"/>
      <c r="M91" s="202"/>
      <c r="N91" s="202"/>
      <c r="O91" s="202"/>
      <c r="P91" s="202"/>
      <c r="Q91" s="202"/>
      <c r="R91" s="202"/>
      <c r="S91" s="202"/>
      <c r="T91" s="202"/>
      <c r="U91" s="202"/>
      <c r="V91" s="202"/>
      <c r="W91" s="202"/>
      <c r="X91" s="202"/>
      <c r="Y91" s="202"/>
      <c r="Z91" s="85"/>
      <c r="AA91" s="85"/>
      <c r="AB91" s="85"/>
      <c r="AC91" s="85"/>
      <c r="AD91" s="85"/>
      <c r="AE91" s="85"/>
      <c r="AF91" s="85"/>
      <c r="AG91" s="85"/>
      <c r="AH91" s="85"/>
      <c r="AI91" s="129"/>
      <c r="AJ91" s="129"/>
      <c r="AK91" s="129"/>
      <c r="AL91" s="129"/>
      <c r="AM91" s="202"/>
      <c r="AN91" s="203"/>
      <c r="AO91" s="203"/>
      <c r="AP91" s="85"/>
      <c r="AQ91" s="85"/>
      <c r="AR91" s="85"/>
      <c r="AS91" s="85"/>
      <c r="AT91" s="85"/>
      <c r="AU91" s="85"/>
      <c r="AV91" s="85"/>
      <c r="AW91" s="85"/>
      <c r="AX91" s="85"/>
      <c r="AY91" s="85"/>
      <c r="AZ91" s="85"/>
      <c r="BA91" s="85"/>
      <c r="BB91" s="85"/>
      <c r="BC91" s="85"/>
      <c r="BD91" s="85"/>
      <c r="BE91" s="85"/>
      <c r="BF91" s="85"/>
      <c r="BG91" s="85"/>
      <c r="BH91" s="85"/>
      <c r="BI91" s="85"/>
      <c r="BJ91" s="85"/>
      <c r="BK91" s="85"/>
      <c r="BL91" s="85"/>
      <c r="BM91" s="85"/>
      <c r="BN91" s="85"/>
      <c r="BO91" s="85"/>
      <c r="BP91" s="85"/>
      <c r="BQ91" s="85"/>
      <c r="BR91" s="85"/>
      <c r="BS91" s="85"/>
      <c r="BT91" s="85"/>
      <c r="BU91" s="85"/>
      <c r="BV91" s="85"/>
      <c r="BW91" s="85"/>
      <c r="BX91" s="85"/>
      <c r="BY91" s="85"/>
      <c r="BZ91" s="85"/>
      <c r="CA91" s="85"/>
      <c r="CB91" s="85"/>
      <c r="CC91" s="85"/>
      <c r="CD91" s="85"/>
      <c r="CE91" s="85"/>
      <c r="CF91" s="85"/>
      <c r="CG91" s="85"/>
      <c r="CH91" s="85"/>
      <c r="CI91" s="85"/>
      <c r="CJ91" s="85"/>
      <c r="CK91" s="85"/>
      <c r="CL91" s="85"/>
      <c r="CM91" s="85"/>
      <c r="CN91" s="85"/>
      <c r="CO91" s="85"/>
      <c r="CP91" s="85"/>
      <c r="CQ91" s="85"/>
      <c r="CR91" s="85"/>
      <c r="CS91" s="85"/>
      <c r="CT91" s="85"/>
      <c r="CU91" s="85"/>
      <c r="CV91" s="85"/>
    </row>
    <row r="92" spans="1:100" s="155" customFormat="1" x14ac:dyDescent="0.2">
      <c r="A92" s="85"/>
      <c r="B92" s="85"/>
      <c r="C92" s="85"/>
      <c r="D92" s="85"/>
      <c r="E92" s="85"/>
      <c r="F92" s="85"/>
      <c r="G92" s="85"/>
      <c r="H92" s="202"/>
      <c r="I92" s="202"/>
      <c r="J92" s="202"/>
      <c r="K92" s="202"/>
      <c r="L92" s="202"/>
      <c r="M92" s="202"/>
      <c r="N92" s="202"/>
      <c r="O92" s="202"/>
      <c r="P92" s="202"/>
      <c r="Q92" s="202"/>
      <c r="R92" s="202"/>
      <c r="S92" s="202"/>
      <c r="T92" s="202"/>
      <c r="U92" s="202"/>
      <c r="V92" s="202"/>
      <c r="W92" s="202"/>
      <c r="X92" s="202"/>
      <c r="Y92" s="202"/>
      <c r="Z92" s="85"/>
      <c r="AA92" s="85"/>
      <c r="AB92" s="85"/>
      <c r="AC92" s="85"/>
      <c r="AD92" s="85"/>
      <c r="AE92" s="85"/>
      <c r="AF92" s="85"/>
      <c r="AG92" s="85"/>
      <c r="AH92" s="85"/>
      <c r="AI92" s="129"/>
      <c r="AJ92" s="129"/>
      <c r="AK92" s="129"/>
      <c r="AL92" s="129"/>
      <c r="AM92" s="202"/>
      <c r="AN92" s="203"/>
      <c r="AO92" s="203"/>
      <c r="AP92" s="85"/>
      <c r="AQ92" s="85"/>
      <c r="AR92" s="85"/>
      <c r="AS92" s="85"/>
      <c r="AT92" s="85"/>
      <c r="AU92" s="85"/>
      <c r="AV92" s="85"/>
      <c r="AW92" s="85"/>
      <c r="AX92" s="85"/>
      <c r="AY92" s="85"/>
      <c r="AZ92" s="85"/>
      <c r="BA92" s="85"/>
      <c r="BB92" s="85"/>
      <c r="BC92" s="85"/>
      <c r="BD92" s="85"/>
      <c r="BE92" s="85"/>
      <c r="BF92" s="85"/>
      <c r="BG92" s="85"/>
      <c r="BH92" s="85"/>
      <c r="BI92" s="85"/>
      <c r="BJ92" s="85"/>
      <c r="BK92" s="85"/>
      <c r="BL92" s="85"/>
      <c r="BM92" s="85"/>
      <c r="BN92" s="85"/>
      <c r="BO92" s="85"/>
      <c r="BP92" s="85"/>
      <c r="BQ92" s="85"/>
      <c r="BR92" s="85"/>
      <c r="BS92" s="85"/>
      <c r="BT92" s="85"/>
      <c r="BU92" s="85"/>
      <c r="BV92" s="85"/>
      <c r="BW92" s="85"/>
      <c r="BX92" s="85"/>
      <c r="BY92" s="85"/>
      <c r="BZ92" s="85"/>
      <c r="CA92" s="85"/>
      <c r="CB92" s="85"/>
      <c r="CC92" s="85"/>
      <c r="CD92" s="85"/>
      <c r="CE92" s="85"/>
      <c r="CF92" s="85"/>
      <c r="CG92" s="85"/>
      <c r="CH92" s="85"/>
      <c r="CI92" s="85"/>
      <c r="CJ92" s="85"/>
      <c r="CK92" s="85"/>
      <c r="CL92" s="85"/>
      <c r="CM92" s="85"/>
      <c r="CN92" s="85"/>
      <c r="CO92" s="85"/>
      <c r="CP92" s="85"/>
      <c r="CQ92" s="85"/>
      <c r="CR92" s="85"/>
      <c r="CS92" s="85"/>
      <c r="CT92" s="85"/>
      <c r="CU92" s="85"/>
      <c r="CV92" s="85"/>
    </row>
    <row r="93" spans="1:100" s="155" customFormat="1" x14ac:dyDescent="0.2">
      <c r="A93" s="85"/>
      <c r="B93" s="85"/>
      <c r="C93" s="85"/>
      <c r="D93" s="85"/>
      <c r="E93" s="85"/>
      <c r="F93" s="85"/>
      <c r="G93" s="85"/>
      <c r="H93" s="202"/>
      <c r="I93" s="202"/>
      <c r="J93" s="202"/>
      <c r="K93" s="202"/>
      <c r="L93" s="202"/>
      <c r="M93" s="202"/>
      <c r="N93" s="202"/>
      <c r="O93" s="202"/>
      <c r="P93" s="202"/>
      <c r="Q93" s="202"/>
      <c r="R93" s="202"/>
      <c r="S93" s="202"/>
      <c r="T93" s="202"/>
      <c r="U93" s="202"/>
      <c r="V93" s="202"/>
      <c r="W93" s="202"/>
      <c r="X93" s="202"/>
      <c r="Y93" s="202"/>
      <c r="Z93" s="85"/>
      <c r="AA93" s="85"/>
      <c r="AB93" s="85"/>
      <c r="AC93" s="85"/>
      <c r="AD93" s="85"/>
      <c r="AE93" s="85"/>
      <c r="AF93" s="85"/>
      <c r="AG93" s="85"/>
      <c r="AH93" s="85"/>
      <c r="AI93" s="129"/>
      <c r="AJ93" s="129"/>
      <c r="AK93" s="129"/>
      <c r="AL93" s="129"/>
      <c r="AM93" s="202"/>
      <c r="AN93" s="203"/>
      <c r="AO93" s="203"/>
      <c r="AP93" s="85"/>
      <c r="AQ93" s="85"/>
      <c r="AR93" s="85"/>
      <c r="AS93" s="85"/>
      <c r="AT93" s="85"/>
      <c r="AU93" s="85"/>
      <c r="AV93" s="85"/>
      <c r="AW93" s="85"/>
      <c r="AX93" s="85"/>
      <c r="AY93" s="85"/>
      <c r="AZ93" s="85"/>
      <c r="BA93" s="85"/>
      <c r="BB93" s="85"/>
      <c r="BC93" s="85"/>
      <c r="BD93" s="85"/>
      <c r="BE93" s="85"/>
      <c r="BF93" s="85"/>
      <c r="BG93" s="85"/>
      <c r="BH93" s="85"/>
      <c r="BI93" s="85"/>
      <c r="BJ93" s="85"/>
      <c r="BK93" s="85"/>
      <c r="BL93" s="85"/>
      <c r="BM93" s="85"/>
      <c r="BN93" s="85"/>
      <c r="BO93" s="85"/>
      <c r="BP93" s="85"/>
      <c r="BQ93" s="85"/>
      <c r="BR93" s="85"/>
      <c r="BS93" s="85"/>
      <c r="BT93" s="85"/>
      <c r="BU93" s="85"/>
      <c r="BV93" s="85"/>
      <c r="BW93" s="85"/>
      <c r="BX93" s="85"/>
      <c r="BY93" s="85"/>
      <c r="BZ93" s="85"/>
      <c r="CA93" s="85"/>
      <c r="CB93" s="85"/>
      <c r="CC93" s="85"/>
      <c r="CD93" s="85"/>
      <c r="CE93" s="85"/>
      <c r="CF93" s="85"/>
      <c r="CG93" s="85"/>
      <c r="CH93" s="85"/>
      <c r="CI93" s="85"/>
      <c r="CJ93" s="85"/>
      <c r="CK93" s="85"/>
      <c r="CL93" s="85"/>
      <c r="CM93" s="85"/>
      <c r="CN93" s="85"/>
      <c r="CO93" s="85"/>
      <c r="CP93" s="85"/>
      <c r="CQ93" s="85"/>
      <c r="CR93" s="85"/>
      <c r="CS93" s="85"/>
      <c r="CT93" s="85"/>
      <c r="CU93" s="85"/>
      <c r="CV93" s="85"/>
    </row>
    <row r="94" spans="1:100" s="155" customFormat="1" x14ac:dyDescent="0.2">
      <c r="A94" s="85"/>
      <c r="B94" s="85"/>
      <c r="C94" s="85"/>
      <c r="D94" s="85"/>
      <c r="E94" s="85"/>
      <c r="F94" s="85"/>
      <c r="G94" s="85"/>
      <c r="H94" s="202"/>
      <c r="I94" s="202"/>
      <c r="J94" s="202"/>
      <c r="K94" s="202"/>
      <c r="L94" s="202"/>
      <c r="M94" s="202"/>
      <c r="N94" s="202"/>
      <c r="O94" s="202"/>
      <c r="P94" s="202"/>
      <c r="Q94" s="202"/>
      <c r="R94" s="202"/>
      <c r="S94" s="202"/>
      <c r="T94" s="202"/>
      <c r="U94" s="202"/>
      <c r="V94" s="202"/>
      <c r="W94" s="202"/>
      <c r="X94" s="202"/>
      <c r="Y94" s="202"/>
      <c r="Z94" s="85"/>
      <c r="AA94" s="85"/>
      <c r="AB94" s="85"/>
      <c r="AC94" s="85"/>
      <c r="AD94" s="85"/>
      <c r="AE94" s="85"/>
      <c r="AF94" s="85"/>
      <c r="AG94" s="85"/>
      <c r="AH94" s="85"/>
      <c r="AI94" s="129"/>
      <c r="AJ94" s="129"/>
      <c r="AK94" s="129"/>
      <c r="AL94" s="129"/>
      <c r="AM94" s="202"/>
      <c r="AN94" s="203"/>
      <c r="AO94" s="203"/>
      <c r="AP94" s="85"/>
      <c r="AQ94" s="85"/>
      <c r="AR94" s="85"/>
      <c r="AS94" s="85"/>
      <c r="AT94" s="85"/>
      <c r="AU94" s="85"/>
      <c r="AV94" s="85"/>
      <c r="AW94" s="85"/>
      <c r="AX94" s="85"/>
      <c r="AY94" s="85"/>
      <c r="AZ94" s="85"/>
      <c r="BA94" s="85"/>
      <c r="BB94" s="85"/>
      <c r="BC94" s="85"/>
      <c r="BD94" s="85"/>
      <c r="BE94" s="85"/>
      <c r="BF94" s="85"/>
      <c r="BG94" s="85"/>
      <c r="BH94" s="85"/>
      <c r="BI94" s="85"/>
      <c r="BJ94" s="85"/>
      <c r="BK94" s="85"/>
      <c r="BL94" s="85"/>
      <c r="BM94" s="85"/>
      <c r="BN94" s="85"/>
      <c r="BO94" s="85"/>
      <c r="BP94" s="85"/>
      <c r="BQ94" s="85"/>
      <c r="BR94" s="85"/>
      <c r="BS94" s="85"/>
      <c r="BT94" s="85"/>
      <c r="BU94" s="85"/>
      <c r="BV94" s="85"/>
      <c r="BW94" s="85"/>
      <c r="BX94" s="85"/>
      <c r="BY94" s="85"/>
      <c r="BZ94" s="85"/>
      <c r="CA94" s="85"/>
      <c r="CB94" s="85"/>
      <c r="CC94" s="85"/>
      <c r="CD94" s="85"/>
      <c r="CE94" s="85"/>
      <c r="CF94" s="85"/>
      <c r="CG94" s="85"/>
      <c r="CH94" s="85"/>
      <c r="CI94" s="85"/>
      <c r="CJ94" s="85"/>
      <c r="CK94" s="85"/>
      <c r="CL94" s="85"/>
      <c r="CM94" s="85"/>
      <c r="CN94" s="85"/>
      <c r="CO94" s="85"/>
      <c r="CP94" s="85"/>
      <c r="CQ94" s="85"/>
      <c r="CR94" s="85"/>
      <c r="CS94" s="85"/>
      <c r="CT94" s="85"/>
      <c r="CU94" s="85"/>
      <c r="CV94" s="85"/>
    </row>
    <row r="95" spans="1:100" s="155" customFormat="1" x14ac:dyDescent="0.2">
      <c r="A95" s="85"/>
      <c r="B95" s="85"/>
      <c r="C95" s="85"/>
      <c r="D95" s="85"/>
      <c r="E95" s="85"/>
      <c r="F95" s="85"/>
      <c r="G95" s="85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202"/>
      <c r="V95" s="202"/>
      <c r="W95" s="202"/>
      <c r="X95" s="202"/>
      <c r="Y95" s="202"/>
      <c r="Z95" s="85"/>
      <c r="AA95" s="85"/>
      <c r="AB95" s="85"/>
      <c r="AC95" s="85"/>
      <c r="AD95" s="85"/>
      <c r="AE95" s="85"/>
      <c r="AF95" s="85"/>
      <c r="AG95" s="85"/>
      <c r="AH95" s="85"/>
      <c r="AI95" s="129"/>
      <c r="AJ95" s="129"/>
      <c r="AK95" s="129"/>
      <c r="AL95" s="129"/>
      <c r="AM95" s="202"/>
      <c r="AN95" s="203"/>
      <c r="AO95" s="203"/>
      <c r="AP95" s="85"/>
      <c r="AQ95" s="85"/>
      <c r="AR95" s="85"/>
      <c r="AS95" s="85"/>
      <c r="AT95" s="85"/>
      <c r="AU95" s="85"/>
      <c r="AV95" s="85"/>
      <c r="AW95" s="85"/>
      <c r="AX95" s="85"/>
      <c r="AY95" s="85"/>
      <c r="AZ95" s="85"/>
      <c r="BA95" s="85"/>
      <c r="BB95" s="85"/>
      <c r="BC95" s="85"/>
      <c r="BD95" s="85"/>
      <c r="BE95" s="85"/>
      <c r="BF95" s="85"/>
      <c r="BG95" s="85"/>
      <c r="BH95" s="85"/>
      <c r="BI95" s="85"/>
      <c r="BJ95" s="85"/>
      <c r="BK95" s="85"/>
      <c r="BL95" s="85"/>
      <c r="BM95" s="85"/>
      <c r="BN95" s="85"/>
      <c r="BO95" s="85"/>
      <c r="BP95" s="85"/>
      <c r="BQ95" s="85"/>
      <c r="BR95" s="85"/>
      <c r="BS95" s="85"/>
      <c r="BT95" s="85"/>
      <c r="BU95" s="85"/>
      <c r="BV95" s="85"/>
      <c r="BW95" s="85"/>
      <c r="BX95" s="85"/>
      <c r="BY95" s="85"/>
      <c r="BZ95" s="85"/>
      <c r="CA95" s="85"/>
      <c r="CB95" s="85"/>
      <c r="CC95" s="85"/>
      <c r="CD95" s="85"/>
      <c r="CE95" s="85"/>
      <c r="CF95" s="85"/>
      <c r="CG95" s="85"/>
      <c r="CH95" s="85"/>
      <c r="CI95" s="85"/>
      <c r="CJ95" s="85"/>
      <c r="CK95" s="85"/>
      <c r="CL95" s="85"/>
      <c r="CM95" s="85"/>
      <c r="CN95" s="85"/>
      <c r="CO95" s="85"/>
      <c r="CP95" s="85"/>
      <c r="CQ95" s="85"/>
      <c r="CR95" s="85"/>
      <c r="CS95" s="85"/>
      <c r="CT95" s="85"/>
      <c r="CU95" s="85"/>
      <c r="CV95" s="85"/>
    </row>
    <row r="96" spans="1:100" s="155" customFormat="1" x14ac:dyDescent="0.2">
      <c r="A96" s="85"/>
      <c r="B96" s="85"/>
      <c r="C96" s="85"/>
      <c r="D96" s="85"/>
      <c r="E96" s="85"/>
      <c r="F96" s="85"/>
      <c r="G96" s="85"/>
      <c r="H96" s="202"/>
      <c r="I96" s="202"/>
      <c r="J96" s="202"/>
      <c r="K96" s="202"/>
      <c r="L96" s="202"/>
      <c r="M96" s="202"/>
      <c r="N96" s="202"/>
      <c r="O96" s="202"/>
      <c r="P96" s="202"/>
      <c r="Q96" s="202"/>
      <c r="R96" s="202"/>
      <c r="S96" s="202"/>
      <c r="T96" s="202"/>
      <c r="U96" s="202"/>
      <c r="V96" s="202"/>
      <c r="W96" s="202"/>
      <c r="X96" s="202"/>
      <c r="Y96" s="202"/>
      <c r="Z96" s="85"/>
      <c r="AA96" s="85"/>
      <c r="AB96" s="85"/>
      <c r="AC96" s="85"/>
      <c r="AD96" s="85"/>
      <c r="AE96" s="85"/>
      <c r="AF96" s="85"/>
      <c r="AG96" s="85"/>
      <c r="AH96" s="85"/>
      <c r="AI96" s="129"/>
      <c r="AJ96" s="129"/>
      <c r="AK96" s="129"/>
      <c r="AL96" s="129"/>
      <c r="AM96" s="202"/>
      <c r="AN96" s="203"/>
      <c r="AO96" s="203"/>
      <c r="AP96" s="85"/>
      <c r="AQ96" s="85"/>
      <c r="AR96" s="85"/>
      <c r="AS96" s="85"/>
      <c r="AT96" s="85"/>
      <c r="AU96" s="85"/>
      <c r="AV96" s="85"/>
      <c r="AW96" s="85"/>
      <c r="AX96" s="85"/>
      <c r="AY96" s="85"/>
      <c r="AZ96" s="85"/>
      <c r="BA96" s="85"/>
      <c r="BB96" s="85"/>
      <c r="BC96" s="85"/>
      <c r="BD96" s="85"/>
      <c r="BE96" s="85"/>
      <c r="BF96" s="85"/>
      <c r="BG96" s="85"/>
      <c r="BH96" s="85"/>
      <c r="BI96" s="85"/>
      <c r="BJ96" s="85"/>
      <c r="BK96" s="85"/>
      <c r="BL96" s="85"/>
      <c r="BM96" s="85"/>
      <c r="BN96" s="85"/>
      <c r="BO96" s="85"/>
      <c r="BP96" s="85"/>
      <c r="BQ96" s="85"/>
      <c r="BR96" s="85"/>
      <c r="BS96" s="85"/>
      <c r="BT96" s="85"/>
      <c r="BU96" s="85"/>
      <c r="BV96" s="85"/>
      <c r="BW96" s="85"/>
      <c r="BX96" s="85"/>
      <c r="BY96" s="85"/>
      <c r="BZ96" s="85"/>
      <c r="CA96" s="85"/>
      <c r="CB96" s="85"/>
      <c r="CC96" s="85"/>
      <c r="CD96" s="85"/>
      <c r="CE96" s="85"/>
      <c r="CF96" s="85"/>
      <c r="CG96" s="85"/>
      <c r="CH96" s="85"/>
      <c r="CI96" s="85"/>
      <c r="CJ96" s="85"/>
      <c r="CK96" s="85"/>
      <c r="CL96" s="85"/>
      <c r="CM96" s="85"/>
      <c r="CN96" s="85"/>
      <c r="CO96" s="85"/>
      <c r="CP96" s="85"/>
      <c r="CQ96" s="85"/>
      <c r="CR96" s="85"/>
      <c r="CS96" s="85"/>
      <c r="CT96" s="85"/>
      <c r="CU96" s="85"/>
      <c r="CV96" s="85"/>
    </row>
    <row r="97" spans="1:100" s="155" customFormat="1" x14ac:dyDescent="0.2">
      <c r="A97" s="85"/>
      <c r="B97" s="85"/>
      <c r="C97" s="85"/>
      <c r="D97" s="85"/>
      <c r="E97" s="85"/>
      <c r="F97" s="85"/>
      <c r="G97" s="85"/>
      <c r="H97" s="202"/>
      <c r="I97" s="202"/>
      <c r="J97" s="202"/>
      <c r="K97" s="202"/>
      <c r="L97" s="202"/>
      <c r="M97" s="202"/>
      <c r="N97" s="202"/>
      <c r="O97" s="202"/>
      <c r="P97" s="202"/>
      <c r="Q97" s="202"/>
      <c r="R97" s="202"/>
      <c r="S97" s="202"/>
      <c r="T97" s="202"/>
      <c r="U97" s="202"/>
      <c r="V97" s="202"/>
      <c r="W97" s="202"/>
      <c r="X97" s="202"/>
      <c r="Y97" s="202"/>
      <c r="Z97" s="85"/>
      <c r="AA97" s="85"/>
      <c r="AB97" s="85"/>
      <c r="AC97" s="85"/>
      <c r="AD97" s="85"/>
      <c r="AE97" s="85"/>
      <c r="AF97" s="85"/>
      <c r="AG97" s="85"/>
      <c r="AH97" s="85"/>
      <c r="AI97" s="129"/>
      <c r="AJ97" s="129"/>
      <c r="AK97" s="129"/>
      <c r="AL97" s="129"/>
      <c r="AM97" s="202"/>
      <c r="AN97" s="203"/>
      <c r="AO97" s="203"/>
      <c r="AP97" s="85"/>
      <c r="AQ97" s="85"/>
      <c r="AR97" s="85"/>
      <c r="AS97" s="85"/>
      <c r="AT97" s="85"/>
      <c r="AU97" s="85"/>
      <c r="AV97" s="85"/>
      <c r="AW97" s="85"/>
      <c r="AX97" s="85"/>
      <c r="AY97" s="85"/>
      <c r="AZ97" s="85"/>
      <c r="BA97" s="85"/>
      <c r="BB97" s="85"/>
      <c r="BC97" s="85"/>
      <c r="BD97" s="85"/>
      <c r="BE97" s="85"/>
      <c r="BF97" s="85"/>
      <c r="BG97" s="85"/>
      <c r="BH97" s="85"/>
      <c r="BI97" s="85"/>
      <c r="BJ97" s="85"/>
      <c r="BK97" s="85"/>
      <c r="BL97" s="85"/>
      <c r="BM97" s="85"/>
      <c r="BN97" s="85"/>
      <c r="BO97" s="85"/>
      <c r="BP97" s="85"/>
      <c r="BQ97" s="85"/>
      <c r="BR97" s="85"/>
      <c r="BS97" s="85"/>
      <c r="BT97" s="85"/>
      <c r="BU97" s="85"/>
      <c r="BV97" s="85"/>
      <c r="BW97" s="85"/>
      <c r="BX97" s="85"/>
      <c r="BY97" s="85"/>
      <c r="BZ97" s="85"/>
      <c r="CA97" s="85"/>
      <c r="CB97" s="85"/>
      <c r="CC97" s="85"/>
      <c r="CD97" s="85"/>
      <c r="CE97" s="85"/>
      <c r="CF97" s="85"/>
      <c r="CG97" s="85"/>
      <c r="CH97" s="85"/>
      <c r="CI97" s="85"/>
      <c r="CJ97" s="85"/>
      <c r="CK97" s="85"/>
      <c r="CL97" s="85"/>
      <c r="CM97" s="85"/>
      <c r="CN97" s="85"/>
      <c r="CO97" s="85"/>
      <c r="CP97" s="85"/>
      <c r="CQ97" s="85"/>
      <c r="CR97" s="85"/>
      <c r="CS97" s="85"/>
      <c r="CT97" s="85"/>
      <c r="CU97" s="85"/>
      <c r="CV97" s="85"/>
    </row>
    <row r="98" spans="1:100" s="155" customFormat="1" x14ac:dyDescent="0.2">
      <c r="A98" s="85"/>
      <c r="B98" s="85"/>
      <c r="C98" s="85"/>
      <c r="D98" s="85"/>
      <c r="E98" s="85"/>
      <c r="F98" s="85"/>
      <c r="G98" s="85"/>
      <c r="H98" s="202"/>
      <c r="I98" s="202"/>
      <c r="J98" s="202"/>
      <c r="K98" s="202"/>
      <c r="L98" s="202"/>
      <c r="M98" s="202"/>
      <c r="N98" s="202"/>
      <c r="O98" s="202"/>
      <c r="P98" s="202"/>
      <c r="Q98" s="202"/>
      <c r="R98" s="202"/>
      <c r="S98" s="202"/>
      <c r="T98" s="202"/>
      <c r="U98" s="202"/>
      <c r="V98" s="202"/>
      <c r="W98" s="202"/>
      <c r="X98" s="202"/>
      <c r="Y98" s="202"/>
      <c r="Z98" s="85"/>
      <c r="AA98" s="85"/>
      <c r="AB98" s="85"/>
      <c r="AC98" s="85"/>
      <c r="AD98" s="85"/>
      <c r="AE98" s="85"/>
      <c r="AF98" s="85"/>
      <c r="AG98" s="85"/>
      <c r="AH98" s="85"/>
      <c r="AI98" s="129"/>
      <c r="AJ98" s="129"/>
      <c r="AK98" s="129"/>
      <c r="AL98" s="129"/>
      <c r="AM98" s="202"/>
      <c r="AN98" s="203"/>
      <c r="AO98" s="203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  <c r="BD98" s="85"/>
      <c r="BE98" s="85"/>
      <c r="BF98" s="85"/>
      <c r="BG98" s="85"/>
      <c r="BH98" s="85"/>
      <c r="BI98" s="85"/>
      <c r="BJ98" s="85"/>
      <c r="BK98" s="85"/>
      <c r="BL98" s="85"/>
      <c r="BM98" s="85"/>
      <c r="BN98" s="85"/>
      <c r="BO98" s="85"/>
      <c r="BP98" s="85"/>
      <c r="BQ98" s="85"/>
      <c r="BR98" s="85"/>
      <c r="BS98" s="85"/>
      <c r="BT98" s="85"/>
      <c r="BU98" s="85"/>
      <c r="BV98" s="85"/>
      <c r="BW98" s="85"/>
      <c r="BX98" s="85"/>
      <c r="BY98" s="85"/>
      <c r="BZ98" s="85"/>
      <c r="CA98" s="85"/>
      <c r="CB98" s="85"/>
      <c r="CC98" s="85"/>
      <c r="CD98" s="85"/>
      <c r="CE98" s="85"/>
      <c r="CF98" s="85"/>
      <c r="CG98" s="85"/>
      <c r="CH98" s="85"/>
      <c r="CI98" s="85"/>
      <c r="CJ98" s="85"/>
      <c r="CK98" s="85"/>
      <c r="CL98" s="85"/>
      <c r="CM98" s="85"/>
      <c r="CN98" s="85"/>
      <c r="CO98" s="85"/>
      <c r="CP98" s="85"/>
      <c r="CQ98" s="85"/>
      <c r="CR98" s="85"/>
      <c r="CS98" s="85"/>
      <c r="CT98" s="85"/>
      <c r="CU98" s="85"/>
      <c r="CV98" s="85"/>
    </row>
    <row r="99" spans="1:100" s="155" customFormat="1" x14ac:dyDescent="0.2">
      <c r="A99" s="85"/>
      <c r="B99" s="85"/>
      <c r="C99" s="85"/>
      <c r="D99" s="85"/>
      <c r="E99" s="85"/>
      <c r="F99" s="85"/>
      <c r="G99" s="85"/>
      <c r="H99" s="202"/>
      <c r="I99" s="202"/>
      <c r="J99" s="202"/>
      <c r="K99" s="202"/>
      <c r="L99" s="202"/>
      <c r="M99" s="202"/>
      <c r="N99" s="202"/>
      <c r="O99" s="202"/>
      <c r="P99" s="202"/>
      <c r="Q99" s="202"/>
      <c r="R99" s="202"/>
      <c r="S99" s="202"/>
      <c r="T99" s="202"/>
      <c r="U99" s="202"/>
      <c r="V99" s="202"/>
      <c r="W99" s="202"/>
      <c r="X99" s="202"/>
      <c r="Y99" s="202"/>
      <c r="Z99" s="85"/>
      <c r="AA99" s="85"/>
      <c r="AB99" s="85"/>
      <c r="AC99" s="85"/>
      <c r="AD99" s="85"/>
      <c r="AE99" s="85"/>
      <c r="AF99" s="85"/>
      <c r="AG99" s="85"/>
      <c r="AH99" s="85"/>
      <c r="AI99" s="129"/>
      <c r="AJ99" s="129"/>
      <c r="AK99" s="129"/>
      <c r="AL99" s="129"/>
      <c r="AM99" s="202"/>
      <c r="AN99" s="203"/>
      <c r="AO99" s="203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  <c r="BD99" s="85"/>
      <c r="BE99" s="85"/>
      <c r="BF99" s="85"/>
      <c r="BG99" s="85"/>
      <c r="BH99" s="85"/>
      <c r="BI99" s="85"/>
      <c r="BJ99" s="85"/>
      <c r="BK99" s="85"/>
      <c r="BL99" s="85"/>
      <c r="BM99" s="85"/>
      <c r="BN99" s="85"/>
      <c r="BO99" s="85"/>
      <c r="BP99" s="85"/>
      <c r="BQ99" s="85"/>
      <c r="BR99" s="85"/>
      <c r="BS99" s="85"/>
      <c r="BT99" s="85"/>
      <c r="BU99" s="85"/>
      <c r="BV99" s="85"/>
      <c r="BW99" s="85"/>
      <c r="BX99" s="85"/>
      <c r="BY99" s="85"/>
      <c r="BZ99" s="85"/>
      <c r="CA99" s="85"/>
      <c r="CB99" s="85"/>
      <c r="CC99" s="85"/>
      <c r="CD99" s="85"/>
      <c r="CE99" s="85"/>
      <c r="CF99" s="85"/>
      <c r="CG99" s="85"/>
      <c r="CH99" s="85"/>
      <c r="CI99" s="85"/>
      <c r="CJ99" s="85"/>
      <c r="CK99" s="85"/>
      <c r="CL99" s="85"/>
      <c r="CM99" s="85"/>
      <c r="CN99" s="85"/>
      <c r="CO99" s="85"/>
      <c r="CP99" s="85"/>
      <c r="CQ99" s="85"/>
      <c r="CR99" s="85"/>
      <c r="CS99" s="85"/>
      <c r="CT99" s="85"/>
      <c r="CU99" s="85"/>
      <c r="CV99" s="85"/>
    </row>
    <row r="100" spans="1:100" s="155" customFormat="1" x14ac:dyDescent="0.2">
      <c r="A100" s="85"/>
      <c r="B100" s="85"/>
      <c r="C100" s="85"/>
      <c r="D100" s="85"/>
      <c r="E100" s="85"/>
      <c r="F100" s="85"/>
      <c r="G100" s="85"/>
      <c r="H100" s="202"/>
      <c r="I100" s="202"/>
      <c r="J100" s="202"/>
      <c r="K100" s="202"/>
      <c r="L100" s="202"/>
      <c r="M100" s="202"/>
      <c r="N100" s="202"/>
      <c r="O100" s="202"/>
      <c r="P100" s="202"/>
      <c r="Q100" s="202"/>
      <c r="R100" s="202"/>
      <c r="S100" s="202"/>
      <c r="T100" s="202"/>
      <c r="U100" s="202"/>
      <c r="V100" s="202"/>
      <c r="W100" s="202"/>
      <c r="X100" s="202"/>
      <c r="Y100" s="202"/>
      <c r="Z100" s="85"/>
      <c r="AA100" s="85"/>
      <c r="AB100" s="85"/>
      <c r="AC100" s="85"/>
      <c r="AD100" s="85"/>
      <c r="AE100" s="85"/>
      <c r="AF100" s="85"/>
      <c r="AG100" s="85"/>
      <c r="AH100" s="85"/>
      <c r="AI100" s="129"/>
      <c r="AJ100" s="129"/>
      <c r="AK100" s="129"/>
      <c r="AL100" s="129"/>
      <c r="AM100" s="202"/>
      <c r="AN100" s="203"/>
      <c r="AO100" s="203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85"/>
      <c r="BA100" s="85"/>
      <c r="BB100" s="85"/>
      <c r="BC100" s="85"/>
      <c r="BD100" s="85"/>
      <c r="BE100" s="85"/>
      <c r="BF100" s="85"/>
      <c r="BG100" s="85"/>
      <c r="BH100" s="85"/>
      <c r="BI100" s="85"/>
      <c r="BJ100" s="85"/>
      <c r="BK100" s="85"/>
      <c r="BL100" s="85"/>
      <c r="BM100" s="85"/>
      <c r="BN100" s="85"/>
      <c r="BO100" s="85"/>
      <c r="BP100" s="85"/>
      <c r="BQ100" s="85"/>
      <c r="BR100" s="85"/>
      <c r="BS100" s="85"/>
      <c r="BT100" s="85"/>
      <c r="BU100" s="85"/>
      <c r="BV100" s="85"/>
      <c r="BW100" s="85"/>
      <c r="BX100" s="85"/>
      <c r="BY100" s="85"/>
      <c r="BZ100" s="85"/>
      <c r="CA100" s="85"/>
      <c r="CB100" s="85"/>
      <c r="CC100" s="85"/>
      <c r="CD100" s="85"/>
      <c r="CE100" s="85"/>
      <c r="CF100" s="85"/>
      <c r="CG100" s="85"/>
      <c r="CH100" s="85"/>
      <c r="CI100" s="85"/>
      <c r="CJ100" s="85"/>
      <c r="CK100" s="85"/>
      <c r="CL100" s="85"/>
      <c r="CM100" s="85"/>
      <c r="CN100" s="85"/>
      <c r="CO100" s="85"/>
      <c r="CP100" s="85"/>
      <c r="CQ100" s="85"/>
      <c r="CR100" s="85"/>
      <c r="CS100" s="85"/>
      <c r="CT100" s="85"/>
      <c r="CU100" s="85"/>
      <c r="CV100" s="85"/>
    </row>
    <row r="101" spans="1:100" s="155" customFormat="1" x14ac:dyDescent="0.2">
      <c r="A101" s="85"/>
      <c r="B101" s="85"/>
      <c r="C101" s="85"/>
      <c r="D101" s="85"/>
      <c r="E101" s="85"/>
      <c r="F101" s="85"/>
      <c r="G101" s="85"/>
      <c r="H101" s="202"/>
      <c r="I101" s="202"/>
      <c r="J101" s="202"/>
      <c r="K101" s="202"/>
      <c r="L101" s="202"/>
      <c r="M101" s="202"/>
      <c r="N101" s="202"/>
      <c r="O101" s="202"/>
      <c r="P101" s="202"/>
      <c r="Q101" s="202"/>
      <c r="R101" s="202"/>
      <c r="S101" s="202"/>
      <c r="T101" s="202"/>
      <c r="U101" s="202"/>
      <c r="V101" s="202"/>
      <c r="W101" s="202"/>
      <c r="X101" s="202"/>
      <c r="Y101" s="202"/>
      <c r="Z101" s="85"/>
      <c r="AA101" s="85"/>
      <c r="AB101" s="85"/>
      <c r="AC101" s="85"/>
      <c r="AD101" s="85"/>
      <c r="AE101" s="85"/>
      <c r="AF101" s="85"/>
      <c r="AG101" s="85"/>
      <c r="AH101" s="85"/>
      <c r="AI101" s="129"/>
      <c r="AJ101" s="129"/>
      <c r="AK101" s="129"/>
      <c r="AL101" s="129"/>
      <c r="AM101" s="202"/>
      <c r="AN101" s="203"/>
      <c r="AO101" s="203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85"/>
      <c r="BA101" s="85"/>
      <c r="BB101" s="85"/>
      <c r="BC101" s="85"/>
      <c r="BD101" s="85"/>
      <c r="BE101" s="85"/>
      <c r="BF101" s="85"/>
      <c r="BG101" s="85"/>
      <c r="BH101" s="85"/>
      <c r="BI101" s="85"/>
      <c r="BJ101" s="85"/>
      <c r="BK101" s="85"/>
      <c r="BL101" s="85"/>
      <c r="BM101" s="85"/>
      <c r="BN101" s="85"/>
      <c r="BO101" s="85"/>
      <c r="BP101" s="85"/>
      <c r="BQ101" s="85"/>
      <c r="BR101" s="85"/>
      <c r="BS101" s="85"/>
      <c r="BT101" s="85"/>
      <c r="BU101" s="85"/>
      <c r="BV101" s="85"/>
      <c r="BW101" s="85"/>
      <c r="BX101" s="85"/>
      <c r="BY101" s="85"/>
      <c r="BZ101" s="85"/>
      <c r="CA101" s="85"/>
      <c r="CB101" s="85"/>
      <c r="CC101" s="85"/>
      <c r="CD101" s="85"/>
      <c r="CE101" s="85"/>
      <c r="CF101" s="85"/>
      <c r="CG101" s="85"/>
      <c r="CH101" s="85"/>
      <c r="CI101" s="85"/>
      <c r="CJ101" s="85"/>
      <c r="CK101" s="85"/>
      <c r="CL101" s="85"/>
      <c r="CM101" s="85"/>
      <c r="CN101" s="85"/>
      <c r="CO101" s="85"/>
      <c r="CP101" s="85"/>
      <c r="CQ101" s="85"/>
      <c r="CR101" s="85"/>
      <c r="CS101" s="85"/>
      <c r="CT101" s="85"/>
      <c r="CU101" s="85"/>
      <c r="CV101" s="85"/>
    </row>
    <row r="102" spans="1:100" s="129" customFormat="1" x14ac:dyDescent="0.2">
      <c r="A102" s="85"/>
      <c r="B102" s="85"/>
      <c r="C102" s="85"/>
      <c r="D102" s="85"/>
      <c r="E102" s="85"/>
      <c r="F102" s="85"/>
      <c r="G102" s="85"/>
      <c r="H102" s="202"/>
      <c r="I102" s="202"/>
      <c r="J102" s="202"/>
      <c r="K102" s="202"/>
      <c r="L102" s="202"/>
      <c r="M102" s="202"/>
      <c r="N102" s="202"/>
      <c r="O102" s="202"/>
      <c r="P102" s="202"/>
      <c r="Q102" s="202"/>
      <c r="R102" s="202"/>
      <c r="S102" s="202"/>
      <c r="T102" s="202"/>
      <c r="U102" s="202"/>
      <c r="V102" s="202"/>
      <c r="W102" s="202"/>
      <c r="X102" s="202"/>
      <c r="Y102" s="202"/>
      <c r="Z102" s="85"/>
      <c r="AA102" s="85"/>
      <c r="AB102" s="85"/>
      <c r="AC102" s="85"/>
      <c r="AD102" s="85"/>
      <c r="AE102" s="85"/>
      <c r="AF102" s="85"/>
      <c r="AG102" s="85"/>
      <c r="AH102" s="85"/>
      <c r="AM102" s="202"/>
      <c r="AN102" s="203"/>
      <c r="AO102" s="203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85"/>
      <c r="BA102" s="85"/>
      <c r="BB102" s="85"/>
      <c r="BC102" s="85"/>
      <c r="BD102" s="85"/>
      <c r="BE102" s="85"/>
      <c r="BF102" s="85"/>
      <c r="BG102" s="85"/>
      <c r="BH102" s="85"/>
      <c r="BI102" s="85"/>
      <c r="BJ102" s="85"/>
      <c r="BK102" s="85"/>
      <c r="BL102" s="85"/>
      <c r="BM102" s="85"/>
      <c r="BN102" s="85"/>
      <c r="BO102" s="85"/>
      <c r="BP102" s="85"/>
      <c r="BQ102" s="85"/>
      <c r="BR102" s="85"/>
      <c r="BS102" s="85"/>
      <c r="BT102" s="85"/>
      <c r="BU102" s="85"/>
      <c r="BV102" s="85"/>
      <c r="BW102" s="85"/>
      <c r="BX102" s="85"/>
      <c r="BY102" s="85"/>
      <c r="BZ102" s="85"/>
      <c r="CA102" s="85"/>
      <c r="CB102" s="85"/>
      <c r="CC102" s="85"/>
      <c r="CD102" s="85"/>
      <c r="CE102" s="85"/>
      <c r="CF102" s="85"/>
      <c r="CG102" s="85"/>
      <c r="CH102" s="85"/>
      <c r="CI102" s="85"/>
      <c r="CJ102" s="85"/>
      <c r="CK102" s="85"/>
      <c r="CL102" s="85"/>
      <c r="CM102" s="85"/>
      <c r="CN102" s="85"/>
      <c r="CO102" s="85"/>
      <c r="CP102" s="85"/>
      <c r="CQ102" s="85"/>
      <c r="CR102" s="85"/>
      <c r="CS102" s="85"/>
      <c r="CT102" s="85"/>
      <c r="CU102" s="85"/>
      <c r="CV102" s="85"/>
    </row>
    <row r="103" spans="1:100" s="129" customFormat="1" x14ac:dyDescent="0.2">
      <c r="A103" s="85"/>
      <c r="B103" s="85"/>
      <c r="C103" s="85"/>
      <c r="D103" s="85"/>
      <c r="E103" s="85"/>
      <c r="F103" s="85"/>
      <c r="G103" s="85"/>
      <c r="H103" s="202"/>
      <c r="I103" s="202"/>
      <c r="J103" s="202"/>
      <c r="K103" s="202"/>
      <c r="L103" s="202"/>
      <c r="M103" s="202"/>
      <c r="N103" s="202"/>
      <c r="O103" s="202"/>
      <c r="P103" s="202"/>
      <c r="Q103" s="202"/>
      <c r="R103" s="202"/>
      <c r="S103" s="202"/>
      <c r="T103" s="202"/>
      <c r="U103" s="202"/>
      <c r="V103" s="202"/>
      <c r="W103" s="202"/>
      <c r="X103" s="202"/>
      <c r="Y103" s="202"/>
      <c r="Z103" s="85"/>
      <c r="AA103" s="85"/>
      <c r="AB103" s="85"/>
      <c r="AC103" s="85"/>
      <c r="AD103" s="85"/>
      <c r="AE103" s="85"/>
      <c r="AF103" s="85"/>
      <c r="AG103" s="85"/>
      <c r="AH103" s="85"/>
      <c r="AM103" s="202"/>
      <c r="AN103" s="203"/>
      <c r="AO103" s="203"/>
      <c r="AP103" s="85"/>
      <c r="AQ103" s="85"/>
      <c r="AR103" s="85"/>
      <c r="AS103" s="85"/>
      <c r="AT103" s="85"/>
      <c r="AU103" s="85"/>
      <c r="AV103" s="85"/>
      <c r="AW103" s="85"/>
      <c r="AX103" s="85"/>
      <c r="AY103" s="85"/>
      <c r="AZ103" s="85"/>
      <c r="BA103" s="85"/>
      <c r="BB103" s="85"/>
      <c r="BC103" s="85"/>
      <c r="BD103" s="85"/>
      <c r="BE103" s="85"/>
      <c r="BF103" s="85"/>
      <c r="BG103" s="85"/>
      <c r="BH103" s="85"/>
      <c r="BI103" s="85"/>
      <c r="BJ103" s="85"/>
      <c r="BK103" s="85"/>
      <c r="BL103" s="85"/>
      <c r="BM103" s="85"/>
      <c r="BN103" s="85"/>
      <c r="BO103" s="85"/>
      <c r="BP103" s="85"/>
      <c r="BQ103" s="85"/>
      <c r="BR103" s="85"/>
      <c r="BS103" s="85"/>
      <c r="BT103" s="85"/>
      <c r="BU103" s="85"/>
      <c r="BV103" s="85"/>
      <c r="BW103" s="85"/>
      <c r="BX103" s="85"/>
      <c r="BY103" s="85"/>
      <c r="BZ103" s="85"/>
      <c r="CA103" s="85"/>
      <c r="CB103" s="85"/>
      <c r="CC103" s="85"/>
      <c r="CD103" s="85"/>
      <c r="CE103" s="85"/>
      <c r="CF103" s="85"/>
      <c r="CG103" s="85"/>
      <c r="CH103" s="85"/>
      <c r="CI103" s="85"/>
      <c r="CJ103" s="85"/>
      <c r="CK103" s="85"/>
      <c r="CL103" s="85"/>
      <c r="CM103" s="85"/>
      <c r="CN103" s="85"/>
      <c r="CO103" s="85"/>
      <c r="CP103" s="85"/>
      <c r="CQ103" s="85"/>
      <c r="CR103" s="85"/>
      <c r="CS103" s="85"/>
      <c r="CT103" s="85"/>
      <c r="CU103" s="85"/>
      <c r="CV103" s="85"/>
    </row>
    <row r="104" spans="1:100" s="129" customFormat="1" x14ac:dyDescent="0.2">
      <c r="A104" s="85"/>
      <c r="B104" s="85"/>
      <c r="C104" s="85"/>
      <c r="D104" s="85"/>
      <c r="E104" s="85"/>
      <c r="F104" s="85"/>
      <c r="G104" s="85"/>
      <c r="H104" s="202"/>
      <c r="I104" s="202"/>
      <c r="J104" s="202"/>
      <c r="K104" s="202"/>
      <c r="L104" s="202"/>
      <c r="M104" s="202"/>
      <c r="N104" s="202"/>
      <c r="O104" s="202"/>
      <c r="P104" s="202"/>
      <c r="Q104" s="202"/>
      <c r="R104" s="202"/>
      <c r="S104" s="202"/>
      <c r="T104" s="202"/>
      <c r="U104" s="202"/>
      <c r="V104" s="202"/>
      <c r="W104" s="202"/>
      <c r="X104" s="202"/>
      <c r="Y104" s="202"/>
      <c r="Z104" s="85"/>
      <c r="AA104" s="85"/>
      <c r="AB104" s="85"/>
      <c r="AC104" s="85"/>
      <c r="AD104" s="85"/>
      <c r="AE104" s="85"/>
      <c r="AF104" s="85"/>
      <c r="AG104" s="85"/>
      <c r="AH104" s="85"/>
      <c r="AM104" s="202"/>
      <c r="AN104" s="203"/>
      <c r="AO104" s="203"/>
      <c r="AP104" s="85"/>
      <c r="AQ104" s="85"/>
      <c r="AR104" s="85"/>
      <c r="AS104" s="85"/>
      <c r="AT104" s="85"/>
      <c r="AU104" s="85"/>
      <c r="AV104" s="85"/>
      <c r="AW104" s="85"/>
      <c r="AX104" s="85"/>
      <c r="AY104" s="85"/>
      <c r="AZ104" s="85"/>
      <c r="BA104" s="85"/>
      <c r="BB104" s="85"/>
      <c r="BC104" s="85"/>
      <c r="BD104" s="85"/>
      <c r="BE104" s="85"/>
      <c r="BF104" s="85"/>
      <c r="BG104" s="85"/>
      <c r="BH104" s="85"/>
      <c r="BI104" s="85"/>
      <c r="BJ104" s="85"/>
      <c r="BK104" s="85"/>
      <c r="BL104" s="85"/>
      <c r="BM104" s="85"/>
      <c r="BN104" s="85"/>
      <c r="BO104" s="85"/>
      <c r="BP104" s="85"/>
      <c r="BQ104" s="85"/>
      <c r="BR104" s="85"/>
      <c r="BS104" s="85"/>
      <c r="BT104" s="85"/>
      <c r="BU104" s="85"/>
      <c r="BV104" s="85"/>
      <c r="BW104" s="85"/>
      <c r="BX104" s="85"/>
      <c r="BY104" s="85"/>
      <c r="BZ104" s="85"/>
      <c r="CA104" s="85"/>
      <c r="CB104" s="85"/>
      <c r="CC104" s="85"/>
      <c r="CD104" s="85"/>
      <c r="CE104" s="85"/>
      <c r="CF104" s="85"/>
      <c r="CG104" s="85"/>
      <c r="CH104" s="85"/>
      <c r="CI104" s="85"/>
      <c r="CJ104" s="85"/>
      <c r="CK104" s="85"/>
      <c r="CL104" s="85"/>
      <c r="CM104" s="85"/>
      <c r="CN104" s="85"/>
      <c r="CO104" s="85"/>
      <c r="CP104" s="85"/>
      <c r="CQ104" s="85"/>
      <c r="CR104" s="85"/>
      <c r="CS104" s="85"/>
      <c r="CT104" s="85"/>
      <c r="CU104" s="85"/>
      <c r="CV104" s="85"/>
    </row>
    <row r="105" spans="1:100" s="155" customFormat="1" x14ac:dyDescent="0.2">
      <c r="A105" s="85"/>
      <c r="B105" s="85"/>
      <c r="C105" s="85"/>
      <c r="D105" s="85"/>
      <c r="E105" s="85"/>
      <c r="F105" s="85"/>
      <c r="G105" s="85"/>
      <c r="H105" s="202"/>
      <c r="I105" s="202"/>
      <c r="J105" s="202"/>
      <c r="K105" s="202"/>
      <c r="L105" s="202"/>
      <c r="M105" s="202"/>
      <c r="N105" s="202"/>
      <c r="O105" s="202"/>
      <c r="P105" s="202"/>
      <c r="Q105" s="202"/>
      <c r="R105" s="202"/>
      <c r="S105" s="202"/>
      <c r="T105" s="202"/>
      <c r="U105" s="202"/>
      <c r="V105" s="202"/>
      <c r="W105" s="202"/>
      <c r="X105" s="202"/>
      <c r="Y105" s="202"/>
      <c r="Z105" s="85"/>
      <c r="AA105" s="85"/>
      <c r="AB105" s="85"/>
      <c r="AC105" s="85"/>
      <c r="AD105" s="85"/>
      <c r="AE105" s="85"/>
      <c r="AF105" s="85"/>
      <c r="AG105" s="85"/>
      <c r="AH105" s="85"/>
      <c r="AI105" s="129"/>
      <c r="AJ105" s="129"/>
      <c r="AK105" s="129"/>
      <c r="AL105" s="129"/>
      <c r="AM105" s="202"/>
      <c r="AN105" s="203"/>
      <c r="AO105" s="203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  <c r="BD105" s="85"/>
      <c r="BE105" s="85"/>
      <c r="BF105" s="85"/>
      <c r="BG105" s="85"/>
      <c r="BH105" s="85"/>
      <c r="BI105" s="85"/>
      <c r="BJ105" s="85"/>
      <c r="BK105" s="85"/>
      <c r="BL105" s="85"/>
      <c r="BM105" s="85"/>
      <c r="BN105" s="85"/>
      <c r="BO105" s="85"/>
      <c r="BP105" s="85"/>
      <c r="BQ105" s="85"/>
      <c r="BR105" s="85"/>
      <c r="BS105" s="85"/>
      <c r="BT105" s="85"/>
      <c r="BU105" s="85"/>
      <c r="BV105" s="85"/>
      <c r="BW105" s="85"/>
      <c r="BX105" s="85"/>
      <c r="BY105" s="85"/>
      <c r="BZ105" s="85"/>
      <c r="CA105" s="85"/>
      <c r="CB105" s="85"/>
      <c r="CC105" s="85"/>
      <c r="CD105" s="85"/>
      <c r="CE105" s="85"/>
      <c r="CF105" s="85"/>
      <c r="CG105" s="85"/>
      <c r="CH105" s="85"/>
      <c r="CI105" s="85"/>
      <c r="CJ105" s="85"/>
      <c r="CK105" s="85"/>
      <c r="CL105" s="85"/>
      <c r="CM105" s="85"/>
      <c r="CN105" s="85"/>
      <c r="CO105" s="85"/>
      <c r="CP105" s="85"/>
      <c r="CQ105" s="85"/>
      <c r="CR105" s="85"/>
      <c r="CS105" s="85"/>
      <c r="CT105" s="85"/>
      <c r="CU105" s="85"/>
      <c r="CV105" s="85"/>
    </row>
    <row r="106" spans="1:100" s="129" customFormat="1" x14ac:dyDescent="0.2">
      <c r="A106" s="85"/>
      <c r="B106" s="85"/>
      <c r="C106" s="85"/>
      <c r="D106" s="85"/>
      <c r="E106" s="85"/>
      <c r="F106" s="85"/>
      <c r="G106" s="85"/>
      <c r="H106" s="202"/>
      <c r="I106" s="202"/>
      <c r="J106" s="202"/>
      <c r="K106" s="202"/>
      <c r="L106" s="202"/>
      <c r="M106" s="202"/>
      <c r="N106" s="202"/>
      <c r="O106" s="202"/>
      <c r="P106" s="202"/>
      <c r="Q106" s="202"/>
      <c r="R106" s="202"/>
      <c r="S106" s="202"/>
      <c r="T106" s="202"/>
      <c r="U106" s="202"/>
      <c r="V106" s="202"/>
      <c r="W106" s="202"/>
      <c r="X106" s="202"/>
      <c r="Y106" s="202"/>
      <c r="Z106" s="85"/>
      <c r="AA106" s="85"/>
      <c r="AB106" s="85"/>
      <c r="AC106" s="85"/>
      <c r="AD106" s="85"/>
      <c r="AE106" s="85"/>
      <c r="AF106" s="85"/>
      <c r="AG106" s="85"/>
      <c r="AH106" s="85"/>
      <c r="AM106" s="202"/>
      <c r="AN106" s="203"/>
      <c r="AO106" s="203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  <c r="BD106" s="85"/>
      <c r="BE106" s="85"/>
      <c r="BF106" s="85"/>
      <c r="BG106" s="85"/>
      <c r="BH106" s="85"/>
      <c r="BI106" s="85"/>
      <c r="BJ106" s="85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5"/>
      <c r="BV106" s="85"/>
      <c r="BW106" s="85"/>
      <c r="BX106" s="85"/>
      <c r="BY106" s="85"/>
      <c r="BZ106" s="85"/>
      <c r="CA106" s="85"/>
      <c r="CB106" s="85"/>
      <c r="CC106" s="85"/>
      <c r="CD106" s="85"/>
      <c r="CE106" s="85"/>
      <c r="CF106" s="85"/>
      <c r="CG106" s="85"/>
      <c r="CH106" s="85"/>
      <c r="CI106" s="85"/>
      <c r="CJ106" s="85"/>
      <c r="CK106" s="85"/>
      <c r="CL106" s="85"/>
      <c r="CM106" s="85"/>
      <c r="CN106" s="85"/>
      <c r="CO106" s="85"/>
      <c r="CP106" s="85"/>
      <c r="CQ106" s="85"/>
      <c r="CR106" s="85"/>
      <c r="CS106" s="85"/>
      <c r="CT106" s="85"/>
      <c r="CU106" s="85"/>
      <c r="CV106" s="85"/>
    </row>
    <row r="107" spans="1:100" s="155" customFormat="1" x14ac:dyDescent="0.2">
      <c r="A107" s="85"/>
      <c r="B107" s="85"/>
      <c r="C107" s="85"/>
      <c r="D107" s="85"/>
      <c r="E107" s="85"/>
      <c r="F107" s="85"/>
      <c r="G107" s="85"/>
      <c r="H107" s="202"/>
      <c r="I107" s="202"/>
      <c r="J107" s="202"/>
      <c r="K107" s="202"/>
      <c r="L107" s="202"/>
      <c r="M107" s="202"/>
      <c r="N107" s="202"/>
      <c r="O107" s="202"/>
      <c r="P107" s="202"/>
      <c r="Q107" s="202"/>
      <c r="R107" s="202"/>
      <c r="S107" s="202"/>
      <c r="T107" s="202"/>
      <c r="U107" s="202"/>
      <c r="V107" s="202"/>
      <c r="W107" s="202"/>
      <c r="X107" s="202"/>
      <c r="Y107" s="202"/>
      <c r="Z107" s="85"/>
      <c r="AA107" s="85"/>
      <c r="AB107" s="85"/>
      <c r="AC107" s="85"/>
      <c r="AD107" s="85"/>
      <c r="AE107" s="85"/>
      <c r="AF107" s="85"/>
      <c r="AG107" s="85"/>
      <c r="AH107" s="85"/>
      <c r="AI107" s="129"/>
      <c r="AJ107" s="129"/>
      <c r="AK107" s="129"/>
      <c r="AL107" s="129"/>
      <c r="AM107" s="202"/>
      <c r="AN107" s="203"/>
      <c r="AO107" s="203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85"/>
      <c r="BA107" s="85"/>
      <c r="BB107" s="85"/>
      <c r="BC107" s="85"/>
      <c r="BD107" s="85"/>
      <c r="BE107" s="85"/>
      <c r="BF107" s="85"/>
      <c r="BG107" s="85"/>
      <c r="BH107" s="85"/>
      <c r="BI107" s="85"/>
      <c r="BJ107" s="85"/>
      <c r="BK107" s="85"/>
      <c r="BL107" s="85"/>
      <c r="BM107" s="85"/>
      <c r="BN107" s="85"/>
      <c r="BO107" s="85"/>
      <c r="BP107" s="85"/>
      <c r="BQ107" s="85"/>
      <c r="BR107" s="85"/>
      <c r="BS107" s="85"/>
      <c r="BT107" s="85"/>
      <c r="BU107" s="85"/>
      <c r="BV107" s="85"/>
      <c r="BW107" s="85"/>
      <c r="BX107" s="85"/>
      <c r="BY107" s="85"/>
      <c r="BZ107" s="85"/>
      <c r="CA107" s="85"/>
      <c r="CB107" s="85"/>
      <c r="CC107" s="85"/>
      <c r="CD107" s="85"/>
      <c r="CE107" s="85"/>
      <c r="CF107" s="85"/>
      <c r="CG107" s="85"/>
      <c r="CH107" s="85"/>
      <c r="CI107" s="85"/>
      <c r="CJ107" s="85"/>
      <c r="CK107" s="85"/>
      <c r="CL107" s="85"/>
      <c r="CM107" s="85"/>
      <c r="CN107" s="85"/>
      <c r="CO107" s="85"/>
      <c r="CP107" s="85"/>
      <c r="CQ107" s="85"/>
      <c r="CR107" s="85"/>
      <c r="CS107" s="85"/>
      <c r="CT107" s="85"/>
      <c r="CU107" s="85"/>
      <c r="CV107" s="85"/>
    </row>
    <row r="108" spans="1:100" s="166" customFormat="1" x14ac:dyDescent="0.2">
      <c r="A108" s="85"/>
      <c r="B108" s="85"/>
      <c r="C108" s="85"/>
      <c r="D108" s="85"/>
      <c r="E108" s="85"/>
      <c r="F108" s="85"/>
      <c r="G108" s="85"/>
      <c r="H108" s="202"/>
      <c r="I108" s="202"/>
      <c r="J108" s="202"/>
      <c r="K108" s="202"/>
      <c r="L108" s="202"/>
      <c r="M108" s="202"/>
      <c r="N108" s="202"/>
      <c r="O108" s="202"/>
      <c r="P108" s="202"/>
      <c r="Q108" s="202"/>
      <c r="R108" s="202"/>
      <c r="S108" s="202"/>
      <c r="T108" s="202"/>
      <c r="U108" s="202"/>
      <c r="V108" s="202"/>
      <c r="W108" s="202"/>
      <c r="X108" s="202"/>
      <c r="Y108" s="202"/>
      <c r="Z108" s="85"/>
      <c r="AA108" s="85"/>
      <c r="AB108" s="85"/>
      <c r="AC108" s="85"/>
      <c r="AD108" s="85"/>
      <c r="AE108" s="85"/>
      <c r="AF108" s="85"/>
      <c r="AG108" s="85"/>
      <c r="AH108" s="85"/>
      <c r="AI108" s="129"/>
      <c r="AJ108" s="129"/>
      <c r="AK108" s="129"/>
      <c r="AL108" s="129"/>
      <c r="AM108" s="202"/>
      <c r="AN108" s="203"/>
      <c r="AO108" s="203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85"/>
      <c r="BA108" s="85"/>
      <c r="BB108" s="85"/>
      <c r="BC108" s="85"/>
      <c r="BD108" s="85"/>
      <c r="BE108" s="85"/>
      <c r="BF108" s="85"/>
      <c r="BG108" s="85"/>
      <c r="BH108" s="85"/>
      <c r="BI108" s="85"/>
      <c r="BJ108" s="85"/>
      <c r="BK108" s="85"/>
      <c r="BL108" s="85"/>
      <c r="BM108" s="85"/>
      <c r="BN108" s="85"/>
      <c r="BO108" s="85"/>
      <c r="BP108" s="85"/>
      <c r="BQ108" s="85"/>
      <c r="BR108" s="85"/>
      <c r="BS108" s="85"/>
      <c r="BT108" s="85"/>
      <c r="BU108" s="85"/>
      <c r="BV108" s="85"/>
      <c r="BW108" s="85"/>
      <c r="BX108" s="85"/>
      <c r="BY108" s="85"/>
      <c r="BZ108" s="85"/>
      <c r="CA108" s="85"/>
      <c r="CB108" s="85"/>
      <c r="CC108" s="85"/>
      <c r="CD108" s="85"/>
      <c r="CE108" s="85"/>
      <c r="CF108" s="85"/>
      <c r="CG108" s="85"/>
      <c r="CH108" s="85"/>
      <c r="CI108" s="85"/>
      <c r="CJ108" s="85"/>
      <c r="CK108" s="85"/>
      <c r="CL108" s="85"/>
      <c r="CM108" s="85"/>
      <c r="CN108" s="85"/>
      <c r="CO108" s="85"/>
      <c r="CP108" s="85"/>
      <c r="CQ108" s="85"/>
      <c r="CR108" s="85"/>
      <c r="CS108" s="85"/>
      <c r="CT108" s="85"/>
      <c r="CU108" s="85"/>
      <c r="CV108" s="85"/>
    </row>
    <row r="109" spans="1:100" s="166" customFormat="1" x14ac:dyDescent="0.2">
      <c r="A109" s="85"/>
      <c r="B109" s="85"/>
      <c r="C109" s="85"/>
      <c r="D109" s="85"/>
      <c r="E109" s="85"/>
      <c r="F109" s="85"/>
      <c r="G109" s="85"/>
      <c r="H109" s="202"/>
      <c r="I109" s="202"/>
      <c r="J109" s="202"/>
      <c r="K109" s="202"/>
      <c r="L109" s="202"/>
      <c r="M109" s="202"/>
      <c r="N109" s="202"/>
      <c r="O109" s="202"/>
      <c r="P109" s="202"/>
      <c r="Q109" s="202"/>
      <c r="R109" s="202"/>
      <c r="S109" s="202"/>
      <c r="T109" s="202"/>
      <c r="U109" s="202"/>
      <c r="V109" s="202"/>
      <c r="W109" s="202"/>
      <c r="X109" s="202"/>
      <c r="Y109" s="202"/>
      <c r="Z109" s="85"/>
      <c r="AA109" s="85"/>
      <c r="AB109" s="85"/>
      <c r="AC109" s="85"/>
      <c r="AD109" s="85"/>
      <c r="AE109" s="85"/>
      <c r="AF109" s="85"/>
      <c r="AG109" s="85"/>
      <c r="AH109" s="85"/>
      <c r="AI109" s="129"/>
      <c r="AJ109" s="129"/>
      <c r="AK109" s="129"/>
      <c r="AL109" s="129"/>
      <c r="AM109" s="202"/>
      <c r="AN109" s="203"/>
      <c r="AO109" s="203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85"/>
      <c r="BA109" s="85"/>
      <c r="BB109" s="85"/>
      <c r="BC109" s="85"/>
      <c r="BD109" s="85"/>
      <c r="BE109" s="85"/>
      <c r="BF109" s="85"/>
      <c r="BG109" s="85"/>
      <c r="BH109" s="85"/>
      <c r="BI109" s="85"/>
      <c r="BJ109" s="85"/>
      <c r="BK109" s="85"/>
      <c r="BL109" s="85"/>
      <c r="BM109" s="85"/>
      <c r="BN109" s="85"/>
      <c r="BO109" s="85"/>
      <c r="BP109" s="85"/>
      <c r="BQ109" s="85"/>
      <c r="BR109" s="85"/>
      <c r="BS109" s="85"/>
      <c r="BT109" s="85"/>
      <c r="BU109" s="85"/>
      <c r="BV109" s="85"/>
      <c r="BW109" s="85"/>
      <c r="BX109" s="85"/>
      <c r="BY109" s="85"/>
      <c r="BZ109" s="85"/>
      <c r="CA109" s="85"/>
      <c r="CB109" s="85"/>
      <c r="CC109" s="85"/>
      <c r="CD109" s="85"/>
      <c r="CE109" s="85"/>
      <c r="CF109" s="85"/>
      <c r="CG109" s="85"/>
      <c r="CH109" s="85"/>
      <c r="CI109" s="85"/>
      <c r="CJ109" s="85"/>
      <c r="CK109" s="85"/>
      <c r="CL109" s="85"/>
      <c r="CM109" s="85"/>
      <c r="CN109" s="85"/>
      <c r="CO109" s="85"/>
      <c r="CP109" s="85"/>
      <c r="CQ109" s="85"/>
      <c r="CR109" s="85"/>
      <c r="CS109" s="85"/>
      <c r="CT109" s="85"/>
      <c r="CU109" s="85"/>
      <c r="CV109" s="85"/>
    </row>
    <row r="110" spans="1:100" s="166" customFormat="1" x14ac:dyDescent="0.2">
      <c r="A110" s="85"/>
      <c r="B110" s="85"/>
      <c r="C110" s="85"/>
      <c r="D110" s="85"/>
      <c r="E110" s="85"/>
      <c r="F110" s="85"/>
      <c r="G110" s="85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202"/>
      <c r="V110" s="202"/>
      <c r="W110" s="202"/>
      <c r="X110" s="202"/>
      <c r="Y110" s="202"/>
      <c r="Z110" s="85"/>
      <c r="AA110" s="85"/>
      <c r="AB110" s="85"/>
      <c r="AC110" s="85"/>
      <c r="AD110" s="85"/>
      <c r="AE110" s="85"/>
      <c r="AF110" s="85"/>
      <c r="AG110" s="85"/>
      <c r="AH110" s="85"/>
      <c r="AI110" s="129"/>
      <c r="AJ110" s="129"/>
      <c r="AK110" s="129"/>
      <c r="AL110" s="129"/>
      <c r="AM110" s="202"/>
      <c r="AN110" s="203"/>
      <c r="AO110" s="203"/>
      <c r="AP110" s="85"/>
      <c r="AQ110" s="85"/>
      <c r="AR110" s="85"/>
      <c r="AS110" s="85"/>
      <c r="AT110" s="85"/>
      <c r="AU110" s="85"/>
      <c r="AV110" s="85"/>
      <c r="AW110" s="85"/>
      <c r="AX110" s="85"/>
      <c r="AY110" s="85"/>
      <c r="AZ110" s="85"/>
      <c r="BA110" s="85"/>
      <c r="BB110" s="85"/>
      <c r="BC110" s="85"/>
      <c r="BD110" s="85"/>
      <c r="BE110" s="85"/>
      <c r="BF110" s="85"/>
      <c r="BG110" s="85"/>
      <c r="BH110" s="85"/>
      <c r="BI110" s="85"/>
      <c r="BJ110" s="85"/>
      <c r="BK110" s="85"/>
      <c r="BL110" s="85"/>
      <c r="BM110" s="85"/>
      <c r="BN110" s="85"/>
      <c r="BO110" s="85"/>
      <c r="BP110" s="85"/>
      <c r="BQ110" s="85"/>
      <c r="BR110" s="85"/>
      <c r="BS110" s="85"/>
      <c r="BT110" s="85"/>
      <c r="BU110" s="85"/>
      <c r="BV110" s="85"/>
      <c r="BW110" s="85"/>
      <c r="BX110" s="85"/>
      <c r="BY110" s="85"/>
      <c r="BZ110" s="85"/>
      <c r="CA110" s="85"/>
      <c r="CB110" s="85"/>
      <c r="CC110" s="85"/>
      <c r="CD110" s="85"/>
      <c r="CE110" s="85"/>
      <c r="CF110" s="85"/>
      <c r="CG110" s="85"/>
      <c r="CH110" s="85"/>
      <c r="CI110" s="85"/>
      <c r="CJ110" s="85"/>
      <c r="CK110" s="85"/>
      <c r="CL110" s="85"/>
      <c r="CM110" s="85"/>
      <c r="CN110" s="85"/>
      <c r="CO110" s="85"/>
      <c r="CP110" s="85"/>
      <c r="CQ110" s="85"/>
      <c r="CR110" s="85"/>
      <c r="CS110" s="85"/>
      <c r="CT110" s="85"/>
      <c r="CU110" s="85"/>
      <c r="CV110" s="85"/>
    </row>
    <row r="111" spans="1:100" s="166" customFormat="1" x14ac:dyDescent="0.2">
      <c r="A111" s="85"/>
      <c r="B111" s="85"/>
      <c r="C111" s="85"/>
      <c r="D111" s="85"/>
      <c r="E111" s="85"/>
      <c r="F111" s="85"/>
      <c r="G111" s="85"/>
      <c r="H111" s="202"/>
      <c r="I111" s="202"/>
      <c r="J111" s="202"/>
      <c r="K111" s="202"/>
      <c r="L111" s="202"/>
      <c r="M111" s="202"/>
      <c r="N111" s="202"/>
      <c r="O111" s="202"/>
      <c r="P111" s="202"/>
      <c r="Q111" s="202"/>
      <c r="R111" s="202"/>
      <c r="S111" s="202"/>
      <c r="T111" s="202"/>
      <c r="U111" s="202"/>
      <c r="V111" s="202"/>
      <c r="W111" s="202"/>
      <c r="X111" s="202"/>
      <c r="Y111" s="202"/>
      <c r="Z111" s="85"/>
      <c r="AA111" s="85"/>
      <c r="AB111" s="85"/>
      <c r="AC111" s="85"/>
      <c r="AD111" s="85"/>
      <c r="AE111" s="85"/>
      <c r="AF111" s="85"/>
      <c r="AG111" s="85"/>
      <c r="AH111" s="85"/>
      <c r="AI111" s="129"/>
      <c r="AJ111" s="129"/>
      <c r="AK111" s="129"/>
      <c r="AL111" s="129"/>
      <c r="AM111" s="202"/>
      <c r="AN111" s="203"/>
      <c r="AO111" s="203"/>
      <c r="AP111" s="85"/>
      <c r="AQ111" s="85"/>
      <c r="AR111" s="85"/>
      <c r="AS111" s="85"/>
      <c r="AT111" s="85"/>
      <c r="AU111" s="85"/>
      <c r="AV111" s="85"/>
      <c r="AW111" s="85"/>
      <c r="AX111" s="85"/>
      <c r="AY111" s="85"/>
      <c r="AZ111" s="85"/>
      <c r="BA111" s="85"/>
      <c r="BB111" s="85"/>
      <c r="BC111" s="85"/>
      <c r="BD111" s="85"/>
      <c r="BE111" s="85"/>
      <c r="BF111" s="85"/>
      <c r="BG111" s="85"/>
      <c r="BH111" s="85"/>
      <c r="BI111" s="85"/>
      <c r="BJ111" s="85"/>
      <c r="BK111" s="85"/>
      <c r="BL111" s="85"/>
      <c r="BM111" s="85"/>
      <c r="BN111" s="85"/>
      <c r="BO111" s="85"/>
      <c r="BP111" s="85"/>
      <c r="BQ111" s="85"/>
      <c r="BR111" s="85"/>
      <c r="BS111" s="85"/>
      <c r="BT111" s="85"/>
      <c r="BU111" s="85"/>
      <c r="BV111" s="85"/>
      <c r="BW111" s="85"/>
      <c r="BX111" s="85"/>
      <c r="BY111" s="85"/>
      <c r="BZ111" s="85"/>
      <c r="CA111" s="85"/>
      <c r="CB111" s="85"/>
      <c r="CC111" s="85"/>
      <c r="CD111" s="85"/>
      <c r="CE111" s="85"/>
      <c r="CF111" s="85"/>
      <c r="CG111" s="85"/>
      <c r="CH111" s="85"/>
      <c r="CI111" s="85"/>
      <c r="CJ111" s="85"/>
      <c r="CK111" s="85"/>
      <c r="CL111" s="85"/>
      <c r="CM111" s="85"/>
      <c r="CN111" s="85"/>
      <c r="CO111" s="85"/>
      <c r="CP111" s="85"/>
      <c r="CQ111" s="85"/>
      <c r="CR111" s="85"/>
      <c r="CS111" s="85"/>
      <c r="CT111" s="85"/>
      <c r="CU111" s="85"/>
      <c r="CV111" s="85"/>
    </row>
    <row r="112" spans="1:100" s="166" customFormat="1" x14ac:dyDescent="0.2">
      <c r="A112" s="85"/>
      <c r="B112" s="85"/>
      <c r="C112" s="85"/>
      <c r="D112" s="85"/>
      <c r="E112" s="85"/>
      <c r="F112" s="85"/>
      <c r="G112" s="85"/>
      <c r="H112" s="202"/>
      <c r="I112" s="202"/>
      <c r="J112" s="202"/>
      <c r="K112" s="202"/>
      <c r="L112" s="202"/>
      <c r="M112" s="202"/>
      <c r="N112" s="202"/>
      <c r="O112" s="202"/>
      <c r="P112" s="202"/>
      <c r="Q112" s="202"/>
      <c r="R112" s="202"/>
      <c r="S112" s="202"/>
      <c r="T112" s="202"/>
      <c r="U112" s="202"/>
      <c r="V112" s="202"/>
      <c r="W112" s="202"/>
      <c r="X112" s="202"/>
      <c r="Y112" s="202"/>
      <c r="Z112" s="85"/>
      <c r="AA112" s="85"/>
      <c r="AB112" s="85"/>
      <c r="AC112" s="85"/>
      <c r="AD112" s="85"/>
      <c r="AE112" s="85"/>
      <c r="AF112" s="85"/>
      <c r="AG112" s="85"/>
      <c r="AH112" s="85"/>
      <c r="AI112" s="129"/>
      <c r="AJ112" s="129"/>
      <c r="AK112" s="129"/>
      <c r="AL112" s="129"/>
      <c r="AM112" s="202"/>
      <c r="AN112" s="203"/>
      <c r="AO112" s="203"/>
      <c r="AP112" s="85"/>
      <c r="AQ112" s="85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  <c r="BD112" s="85"/>
      <c r="BE112" s="85"/>
      <c r="BF112" s="85"/>
      <c r="BG112" s="85"/>
      <c r="BH112" s="85"/>
      <c r="BI112" s="85"/>
      <c r="BJ112" s="85"/>
      <c r="BK112" s="85"/>
      <c r="BL112" s="85"/>
      <c r="BM112" s="85"/>
      <c r="BN112" s="85"/>
      <c r="BO112" s="85"/>
      <c r="BP112" s="85"/>
      <c r="BQ112" s="85"/>
      <c r="BR112" s="85"/>
      <c r="BS112" s="85"/>
      <c r="BT112" s="85"/>
      <c r="BU112" s="85"/>
      <c r="BV112" s="85"/>
      <c r="BW112" s="85"/>
      <c r="BX112" s="85"/>
      <c r="BY112" s="85"/>
      <c r="BZ112" s="85"/>
      <c r="CA112" s="85"/>
      <c r="CB112" s="85"/>
      <c r="CC112" s="85"/>
      <c r="CD112" s="85"/>
      <c r="CE112" s="85"/>
      <c r="CF112" s="85"/>
      <c r="CG112" s="85"/>
      <c r="CH112" s="85"/>
      <c r="CI112" s="85"/>
      <c r="CJ112" s="85"/>
      <c r="CK112" s="85"/>
      <c r="CL112" s="85"/>
      <c r="CM112" s="85"/>
      <c r="CN112" s="85"/>
      <c r="CO112" s="85"/>
      <c r="CP112" s="85"/>
      <c r="CQ112" s="85"/>
      <c r="CR112" s="85"/>
      <c r="CS112" s="85"/>
      <c r="CT112" s="85"/>
      <c r="CU112" s="85"/>
      <c r="CV112" s="85"/>
    </row>
    <row r="113" spans="1:100" s="166" customFormat="1" x14ac:dyDescent="0.2">
      <c r="A113" s="85"/>
      <c r="B113" s="85"/>
      <c r="C113" s="85"/>
      <c r="D113" s="85"/>
      <c r="E113" s="85"/>
      <c r="F113" s="85"/>
      <c r="G113" s="85"/>
      <c r="H113" s="202"/>
      <c r="I113" s="202"/>
      <c r="J113" s="202"/>
      <c r="K113" s="202"/>
      <c r="L113" s="202"/>
      <c r="M113" s="202"/>
      <c r="N113" s="202"/>
      <c r="O113" s="202"/>
      <c r="P113" s="202"/>
      <c r="Q113" s="202"/>
      <c r="R113" s="202"/>
      <c r="S113" s="202"/>
      <c r="T113" s="202"/>
      <c r="U113" s="202"/>
      <c r="V113" s="202"/>
      <c r="W113" s="202"/>
      <c r="X113" s="202"/>
      <c r="Y113" s="202"/>
      <c r="Z113" s="85"/>
      <c r="AA113" s="85"/>
      <c r="AB113" s="85"/>
      <c r="AC113" s="85"/>
      <c r="AD113" s="85"/>
      <c r="AE113" s="85"/>
      <c r="AF113" s="85"/>
      <c r="AG113" s="85"/>
      <c r="AH113" s="85"/>
      <c r="AI113" s="129"/>
      <c r="AJ113" s="129"/>
      <c r="AK113" s="129"/>
      <c r="AL113" s="129"/>
      <c r="AM113" s="202"/>
      <c r="AN113" s="203"/>
      <c r="AO113" s="203"/>
      <c r="AP113" s="85"/>
      <c r="AQ113" s="85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  <c r="BD113" s="85"/>
      <c r="BE113" s="85"/>
      <c r="BF113" s="85"/>
      <c r="BG113" s="85"/>
      <c r="BH113" s="85"/>
      <c r="BI113" s="85"/>
      <c r="BJ113" s="85"/>
      <c r="BK113" s="85"/>
      <c r="BL113" s="85"/>
      <c r="BM113" s="85"/>
      <c r="BN113" s="85"/>
      <c r="BO113" s="85"/>
      <c r="BP113" s="85"/>
      <c r="BQ113" s="85"/>
      <c r="BR113" s="85"/>
      <c r="BS113" s="85"/>
      <c r="BT113" s="85"/>
      <c r="BU113" s="85"/>
      <c r="BV113" s="85"/>
      <c r="BW113" s="85"/>
      <c r="BX113" s="85"/>
      <c r="BY113" s="85"/>
      <c r="BZ113" s="85"/>
      <c r="CA113" s="85"/>
      <c r="CB113" s="85"/>
      <c r="CC113" s="85"/>
      <c r="CD113" s="85"/>
      <c r="CE113" s="85"/>
      <c r="CF113" s="85"/>
      <c r="CG113" s="85"/>
      <c r="CH113" s="85"/>
      <c r="CI113" s="85"/>
      <c r="CJ113" s="85"/>
      <c r="CK113" s="85"/>
      <c r="CL113" s="85"/>
      <c r="CM113" s="85"/>
      <c r="CN113" s="85"/>
      <c r="CO113" s="85"/>
      <c r="CP113" s="85"/>
      <c r="CQ113" s="85"/>
      <c r="CR113" s="85"/>
      <c r="CS113" s="85"/>
      <c r="CT113" s="85"/>
      <c r="CU113" s="85"/>
      <c r="CV113" s="85"/>
    </row>
    <row r="114" spans="1:100" s="166" customFormat="1" x14ac:dyDescent="0.2">
      <c r="A114" s="85"/>
      <c r="B114" s="85"/>
      <c r="C114" s="85"/>
      <c r="D114" s="85"/>
      <c r="E114" s="85"/>
      <c r="F114" s="85"/>
      <c r="G114" s="85"/>
      <c r="H114" s="202"/>
      <c r="I114" s="202"/>
      <c r="J114" s="202"/>
      <c r="K114" s="202"/>
      <c r="L114" s="202"/>
      <c r="M114" s="202"/>
      <c r="N114" s="202"/>
      <c r="O114" s="202"/>
      <c r="P114" s="202"/>
      <c r="Q114" s="202"/>
      <c r="R114" s="202"/>
      <c r="S114" s="202"/>
      <c r="T114" s="202"/>
      <c r="U114" s="202"/>
      <c r="V114" s="202"/>
      <c r="W114" s="202"/>
      <c r="X114" s="202"/>
      <c r="Y114" s="202"/>
      <c r="Z114" s="85"/>
      <c r="AA114" s="85"/>
      <c r="AB114" s="85"/>
      <c r="AC114" s="85"/>
      <c r="AD114" s="85"/>
      <c r="AE114" s="85"/>
      <c r="AF114" s="85"/>
      <c r="AG114" s="85"/>
      <c r="AH114" s="85"/>
      <c r="AI114" s="129"/>
      <c r="AJ114" s="129"/>
      <c r="AK114" s="129"/>
      <c r="AL114" s="129"/>
      <c r="AM114" s="202"/>
      <c r="AN114" s="203"/>
      <c r="AO114" s="203"/>
      <c r="AP114" s="85"/>
      <c r="AQ114" s="85"/>
      <c r="AR114" s="85"/>
      <c r="AS114" s="85"/>
      <c r="AT114" s="85"/>
      <c r="AU114" s="85"/>
      <c r="AV114" s="85"/>
      <c r="AW114" s="85"/>
      <c r="AX114" s="85"/>
      <c r="AY114" s="85"/>
      <c r="AZ114" s="85"/>
      <c r="BA114" s="85"/>
      <c r="BB114" s="85"/>
      <c r="BC114" s="85"/>
      <c r="BD114" s="85"/>
      <c r="BE114" s="85"/>
      <c r="BF114" s="85"/>
      <c r="BG114" s="85"/>
      <c r="BH114" s="85"/>
      <c r="BI114" s="85"/>
      <c r="BJ114" s="85"/>
      <c r="BK114" s="85"/>
      <c r="BL114" s="85"/>
      <c r="BM114" s="85"/>
      <c r="BN114" s="85"/>
      <c r="BO114" s="85"/>
      <c r="BP114" s="85"/>
      <c r="BQ114" s="85"/>
      <c r="BR114" s="85"/>
      <c r="BS114" s="85"/>
      <c r="BT114" s="85"/>
      <c r="BU114" s="85"/>
      <c r="BV114" s="85"/>
      <c r="BW114" s="85"/>
      <c r="BX114" s="85"/>
      <c r="BY114" s="85"/>
      <c r="BZ114" s="85"/>
      <c r="CA114" s="85"/>
      <c r="CB114" s="85"/>
      <c r="CC114" s="85"/>
      <c r="CD114" s="85"/>
      <c r="CE114" s="85"/>
      <c r="CF114" s="85"/>
      <c r="CG114" s="85"/>
      <c r="CH114" s="85"/>
      <c r="CI114" s="85"/>
      <c r="CJ114" s="85"/>
      <c r="CK114" s="85"/>
      <c r="CL114" s="85"/>
      <c r="CM114" s="85"/>
      <c r="CN114" s="85"/>
      <c r="CO114" s="85"/>
      <c r="CP114" s="85"/>
      <c r="CQ114" s="85"/>
      <c r="CR114" s="85"/>
      <c r="CS114" s="85"/>
      <c r="CT114" s="85"/>
      <c r="CU114" s="85"/>
      <c r="CV114" s="85"/>
    </row>
    <row r="115" spans="1:100" s="166" customFormat="1" x14ac:dyDescent="0.2">
      <c r="A115" s="85"/>
      <c r="B115" s="85"/>
      <c r="C115" s="85"/>
      <c r="D115" s="85"/>
      <c r="E115" s="85"/>
      <c r="F115" s="85"/>
      <c r="G115" s="85"/>
      <c r="H115" s="202"/>
      <c r="I115" s="202"/>
      <c r="J115" s="202"/>
      <c r="K115" s="202"/>
      <c r="L115" s="202"/>
      <c r="M115" s="202"/>
      <c r="N115" s="202"/>
      <c r="O115" s="202"/>
      <c r="P115" s="202"/>
      <c r="Q115" s="202"/>
      <c r="R115" s="202"/>
      <c r="S115" s="202"/>
      <c r="T115" s="202"/>
      <c r="U115" s="202"/>
      <c r="V115" s="202"/>
      <c r="W115" s="202"/>
      <c r="X115" s="202"/>
      <c r="Y115" s="202"/>
      <c r="Z115" s="85"/>
      <c r="AA115" s="85"/>
      <c r="AB115" s="85"/>
      <c r="AC115" s="85"/>
      <c r="AD115" s="85"/>
      <c r="AE115" s="85"/>
      <c r="AF115" s="85"/>
      <c r="AG115" s="85"/>
      <c r="AH115" s="85"/>
      <c r="AI115" s="129"/>
      <c r="AJ115" s="129"/>
      <c r="AK115" s="129"/>
      <c r="AL115" s="129"/>
      <c r="AM115" s="202"/>
      <c r="AN115" s="203"/>
      <c r="AO115" s="203"/>
      <c r="AP115" s="85"/>
      <c r="AQ115" s="85"/>
      <c r="AR115" s="85"/>
      <c r="AS115" s="85"/>
      <c r="AT115" s="85"/>
      <c r="AU115" s="85"/>
      <c r="AV115" s="85"/>
      <c r="AW115" s="85"/>
      <c r="AX115" s="85"/>
      <c r="AY115" s="85"/>
      <c r="AZ115" s="85"/>
      <c r="BA115" s="85"/>
      <c r="BB115" s="85"/>
      <c r="BC115" s="85"/>
      <c r="BD115" s="85"/>
      <c r="BE115" s="85"/>
      <c r="BF115" s="85"/>
      <c r="BG115" s="85"/>
      <c r="BH115" s="85"/>
      <c r="BI115" s="85"/>
      <c r="BJ115" s="85"/>
      <c r="BK115" s="85"/>
      <c r="BL115" s="85"/>
      <c r="BM115" s="85"/>
      <c r="BN115" s="85"/>
      <c r="BO115" s="85"/>
      <c r="BP115" s="85"/>
      <c r="BQ115" s="85"/>
      <c r="BR115" s="85"/>
      <c r="BS115" s="85"/>
      <c r="BT115" s="85"/>
      <c r="BU115" s="85"/>
      <c r="BV115" s="85"/>
      <c r="BW115" s="85"/>
      <c r="BX115" s="85"/>
      <c r="BY115" s="85"/>
      <c r="BZ115" s="85"/>
      <c r="CA115" s="85"/>
      <c r="CB115" s="85"/>
      <c r="CC115" s="85"/>
      <c r="CD115" s="85"/>
      <c r="CE115" s="85"/>
      <c r="CF115" s="85"/>
      <c r="CG115" s="85"/>
      <c r="CH115" s="85"/>
      <c r="CI115" s="85"/>
      <c r="CJ115" s="85"/>
      <c r="CK115" s="85"/>
      <c r="CL115" s="85"/>
      <c r="CM115" s="85"/>
      <c r="CN115" s="85"/>
      <c r="CO115" s="85"/>
      <c r="CP115" s="85"/>
      <c r="CQ115" s="85"/>
      <c r="CR115" s="85"/>
      <c r="CS115" s="85"/>
      <c r="CT115" s="85"/>
      <c r="CU115" s="85"/>
      <c r="CV115" s="85"/>
    </row>
    <row r="116" spans="1:100" s="155" customFormat="1" x14ac:dyDescent="0.2">
      <c r="A116" s="85"/>
      <c r="B116" s="85"/>
      <c r="C116" s="85"/>
      <c r="D116" s="85"/>
      <c r="E116" s="85"/>
      <c r="F116" s="85"/>
      <c r="G116" s="85"/>
      <c r="H116" s="202"/>
      <c r="I116" s="202"/>
      <c r="J116" s="202"/>
      <c r="K116" s="202"/>
      <c r="L116" s="202"/>
      <c r="M116" s="202"/>
      <c r="N116" s="202"/>
      <c r="O116" s="202"/>
      <c r="P116" s="202"/>
      <c r="Q116" s="202"/>
      <c r="R116" s="202"/>
      <c r="S116" s="202"/>
      <c r="T116" s="202"/>
      <c r="U116" s="202"/>
      <c r="V116" s="202"/>
      <c r="W116" s="202"/>
      <c r="X116" s="202"/>
      <c r="Y116" s="202"/>
      <c r="Z116" s="85"/>
      <c r="AA116" s="85"/>
      <c r="AB116" s="85"/>
      <c r="AC116" s="85"/>
      <c r="AD116" s="85"/>
      <c r="AE116" s="85"/>
      <c r="AF116" s="85"/>
      <c r="AG116" s="85"/>
      <c r="AH116" s="85"/>
      <c r="AI116" s="129"/>
      <c r="AJ116" s="129"/>
      <c r="AK116" s="129"/>
      <c r="AL116" s="129"/>
      <c r="AM116" s="202"/>
      <c r="AN116" s="203"/>
      <c r="AO116" s="203"/>
      <c r="AP116" s="85"/>
      <c r="AQ116" s="85"/>
      <c r="AR116" s="85"/>
      <c r="AS116" s="85"/>
      <c r="AT116" s="85"/>
      <c r="AU116" s="85"/>
      <c r="AV116" s="85"/>
      <c r="AW116" s="85"/>
      <c r="AX116" s="85"/>
      <c r="AY116" s="85"/>
      <c r="AZ116" s="85"/>
      <c r="BA116" s="85"/>
      <c r="BB116" s="85"/>
      <c r="BC116" s="85"/>
      <c r="BD116" s="85"/>
      <c r="BE116" s="85"/>
      <c r="BF116" s="85"/>
      <c r="BG116" s="85"/>
      <c r="BH116" s="85"/>
      <c r="BI116" s="85"/>
      <c r="BJ116" s="85"/>
      <c r="BK116" s="85"/>
      <c r="BL116" s="85"/>
      <c r="BM116" s="85"/>
      <c r="BN116" s="85"/>
      <c r="BO116" s="85"/>
      <c r="BP116" s="85"/>
      <c r="BQ116" s="85"/>
      <c r="BR116" s="85"/>
      <c r="BS116" s="85"/>
      <c r="BT116" s="85"/>
      <c r="BU116" s="85"/>
      <c r="BV116" s="85"/>
      <c r="BW116" s="85"/>
      <c r="BX116" s="85"/>
      <c r="BY116" s="85"/>
      <c r="BZ116" s="85"/>
      <c r="CA116" s="85"/>
      <c r="CB116" s="85"/>
      <c r="CC116" s="85"/>
      <c r="CD116" s="85"/>
      <c r="CE116" s="85"/>
      <c r="CF116" s="85"/>
      <c r="CG116" s="85"/>
      <c r="CH116" s="85"/>
      <c r="CI116" s="85"/>
      <c r="CJ116" s="85"/>
      <c r="CK116" s="85"/>
      <c r="CL116" s="85"/>
      <c r="CM116" s="85"/>
      <c r="CN116" s="85"/>
      <c r="CO116" s="85"/>
      <c r="CP116" s="85"/>
      <c r="CQ116" s="85"/>
      <c r="CR116" s="85"/>
      <c r="CS116" s="85"/>
      <c r="CT116" s="85"/>
      <c r="CU116" s="85"/>
      <c r="CV116" s="85"/>
    </row>
    <row r="117" spans="1:100" s="166" customFormat="1" x14ac:dyDescent="0.2">
      <c r="A117" s="85"/>
      <c r="B117" s="85"/>
      <c r="C117" s="85"/>
      <c r="D117" s="85"/>
      <c r="E117" s="85"/>
      <c r="F117" s="85"/>
      <c r="G117" s="85"/>
      <c r="H117" s="202"/>
      <c r="I117" s="202"/>
      <c r="J117" s="202"/>
      <c r="K117" s="202"/>
      <c r="L117" s="202"/>
      <c r="M117" s="202"/>
      <c r="N117" s="202"/>
      <c r="O117" s="202"/>
      <c r="P117" s="202"/>
      <c r="Q117" s="202"/>
      <c r="R117" s="202"/>
      <c r="S117" s="202"/>
      <c r="T117" s="202"/>
      <c r="U117" s="202"/>
      <c r="V117" s="202"/>
      <c r="W117" s="202"/>
      <c r="X117" s="202"/>
      <c r="Y117" s="202"/>
      <c r="Z117" s="85"/>
      <c r="AA117" s="85"/>
      <c r="AB117" s="85"/>
      <c r="AC117" s="85"/>
      <c r="AD117" s="85"/>
      <c r="AE117" s="85"/>
      <c r="AF117" s="85"/>
      <c r="AG117" s="85"/>
      <c r="AH117" s="85"/>
      <c r="AI117" s="129"/>
      <c r="AJ117" s="129"/>
      <c r="AK117" s="129"/>
      <c r="AL117" s="129"/>
      <c r="AM117" s="202"/>
      <c r="AN117" s="203"/>
      <c r="AO117" s="203"/>
      <c r="AP117" s="85"/>
      <c r="AQ117" s="85"/>
      <c r="AR117" s="85"/>
      <c r="AS117" s="85"/>
      <c r="AT117" s="85"/>
      <c r="AU117" s="85"/>
      <c r="AV117" s="85"/>
      <c r="AW117" s="85"/>
      <c r="AX117" s="85"/>
      <c r="AY117" s="85"/>
      <c r="AZ117" s="85"/>
      <c r="BA117" s="85"/>
      <c r="BB117" s="85"/>
      <c r="BC117" s="85"/>
      <c r="BD117" s="85"/>
      <c r="BE117" s="85"/>
      <c r="BF117" s="85"/>
      <c r="BG117" s="85"/>
      <c r="BH117" s="85"/>
      <c r="BI117" s="85"/>
      <c r="BJ117" s="85"/>
      <c r="BK117" s="85"/>
      <c r="BL117" s="85"/>
      <c r="BM117" s="85"/>
      <c r="BN117" s="85"/>
      <c r="BO117" s="85"/>
      <c r="BP117" s="85"/>
      <c r="BQ117" s="85"/>
      <c r="BR117" s="85"/>
      <c r="BS117" s="85"/>
      <c r="BT117" s="85"/>
      <c r="BU117" s="85"/>
      <c r="BV117" s="85"/>
      <c r="BW117" s="85"/>
      <c r="BX117" s="85"/>
      <c r="BY117" s="85"/>
      <c r="BZ117" s="85"/>
      <c r="CA117" s="85"/>
      <c r="CB117" s="85"/>
      <c r="CC117" s="85"/>
      <c r="CD117" s="85"/>
      <c r="CE117" s="85"/>
      <c r="CF117" s="85"/>
      <c r="CG117" s="85"/>
      <c r="CH117" s="85"/>
      <c r="CI117" s="85"/>
      <c r="CJ117" s="85"/>
      <c r="CK117" s="85"/>
      <c r="CL117" s="85"/>
      <c r="CM117" s="85"/>
      <c r="CN117" s="85"/>
      <c r="CO117" s="85"/>
      <c r="CP117" s="85"/>
      <c r="CQ117" s="85"/>
      <c r="CR117" s="85"/>
      <c r="CS117" s="85"/>
      <c r="CT117" s="85"/>
      <c r="CU117" s="85"/>
      <c r="CV117" s="85"/>
    </row>
    <row r="118" spans="1:100" s="166" customFormat="1" x14ac:dyDescent="0.2">
      <c r="A118" s="85"/>
      <c r="B118" s="85"/>
      <c r="C118" s="85"/>
      <c r="D118" s="85"/>
      <c r="E118" s="85"/>
      <c r="F118" s="85"/>
      <c r="G118" s="85"/>
      <c r="H118" s="202"/>
      <c r="I118" s="202"/>
      <c r="J118" s="202"/>
      <c r="K118" s="202"/>
      <c r="L118" s="202"/>
      <c r="M118" s="202"/>
      <c r="N118" s="202"/>
      <c r="O118" s="202"/>
      <c r="P118" s="202"/>
      <c r="Q118" s="202"/>
      <c r="R118" s="202"/>
      <c r="S118" s="202"/>
      <c r="T118" s="202"/>
      <c r="U118" s="202"/>
      <c r="V118" s="202"/>
      <c r="W118" s="202"/>
      <c r="X118" s="202"/>
      <c r="Y118" s="202"/>
      <c r="Z118" s="85"/>
      <c r="AA118" s="85"/>
      <c r="AB118" s="85"/>
      <c r="AC118" s="85"/>
      <c r="AD118" s="85"/>
      <c r="AE118" s="85"/>
      <c r="AF118" s="85"/>
      <c r="AG118" s="85"/>
      <c r="AH118" s="85"/>
      <c r="AI118" s="129"/>
      <c r="AJ118" s="129"/>
      <c r="AK118" s="129"/>
      <c r="AL118" s="129"/>
      <c r="AM118" s="202"/>
      <c r="AN118" s="203"/>
      <c r="AO118" s="203"/>
      <c r="AP118" s="85"/>
      <c r="AQ118" s="85"/>
      <c r="AR118" s="85"/>
      <c r="AS118" s="85"/>
      <c r="AT118" s="85"/>
      <c r="AU118" s="85"/>
      <c r="AV118" s="85"/>
      <c r="AW118" s="85"/>
      <c r="AX118" s="85"/>
      <c r="AY118" s="85"/>
      <c r="AZ118" s="85"/>
      <c r="BA118" s="85"/>
      <c r="BB118" s="85"/>
      <c r="BC118" s="85"/>
      <c r="BD118" s="85"/>
      <c r="BE118" s="85"/>
      <c r="BF118" s="85"/>
      <c r="BG118" s="85"/>
      <c r="BH118" s="85"/>
      <c r="BI118" s="85"/>
      <c r="BJ118" s="85"/>
      <c r="BK118" s="85"/>
      <c r="BL118" s="85"/>
      <c r="BM118" s="85"/>
      <c r="BN118" s="85"/>
      <c r="BO118" s="85"/>
      <c r="BP118" s="85"/>
      <c r="BQ118" s="85"/>
      <c r="BR118" s="85"/>
      <c r="BS118" s="85"/>
      <c r="BT118" s="85"/>
      <c r="BU118" s="85"/>
      <c r="BV118" s="85"/>
      <c r="BW118" s="85"/>
      <c r="BX118" s="85"/>
      <c r="BY118" s="85"/>
      <c r="BZ118" s="85"/>
      <c r="CA118" s="85"/>
      <c r="CB118" s="85"/>
      <c r="CC118" s="85"/>
      <c r="CD118" s="85"/>
      <c r="CE118" s="85"/>
      <c r="CF118" s="85"/>
      <c r="CG118" s="85"/>
      <c r="CH118" s="85"/>
      <c r="CI118" s="85"/>
      <c r="CJ118" s="85"/>
      <c r="CK118" s="85"/>
      <c r="CL118" s="85"/>
      <c r="CM118" s="85"/>
      <c r="CN118" s="85"/>
      <c r="CO118" s="85"/>
      <c r="CP118" s="85"/>
      <c r="CQ118" s="85"/>
      <c r="CR118" s="85"/>
      <c r="CS118" s="85"/>
      <c r="CT118" s="85"/>
      <c r="CU118" s="85"/>
      <c r="CV118" s="85"/>
    </row>
    <row r="119" spans="1:100" s="155" customFormat="1" x14ac:dyDescent="0.2">
      <c r="A119" s="85"/>
      <c r="B119" s="85"/>
      <c r="C119" s="85"/>
      <c r="D119" s="85"/>
      <c r="E119" s="85"/>
      <c r="F119" s="85"/>
      <c r="G119" s="85"/>
      <c r="H119" s="202"/>
      <c r="I119" s="202"/>
      <c r="J119" s="202"/>
      <c r="K119" s="202"/>
      <c r="L119" s="202"/>
      <c r="M119" s="202"/>
      <c r="N119" s="202"/>
      <c r="O119" s="202"/>
      <c r="P119" s="202"/>
      <c r="Q119" s="202"/>
      <c r="R119" s="202"/>
      <c r="S119" s="202"/>
      <c r="T119" s="202"/>
      <c r="U119" s="202"/>
      <c r="V119" s="202"/>
      <c r="W119" s="202"/>
      <c r="X119" s="202"/>
      <c r="Y119" s="202"/>
      <c r="Z119" s="85"/>
      <c r="AA119" s="85"/>
      <c r="AB119" s="85"/>
      <c r="AC119" s="85"/>
      <c r="AD119" s="85"/>
      <c r="AE119" s="85"/>
      <c r="AF119" s="85"/>
      <c r="AG119" s="85"/>
      <c r="AH119" s="85"/>
      <c r="AI119" s="129"/>
      <c r="AJ119" s="129"/>
      <c r="AK119" s="129"/>
      <c r="AL119" s="129"/>
      <c r="AM119" s="202"/>
      <c r="AN119" s="203"/>
      <c r="AO119" s="203"/>
      <c r="AP119" s="85"/>
      <c r="AQ119" s="85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  <c r="BD119" s="85"/>
      <c r="BE119" s="85"/>
      <c r="BF119" s="85"/>
      <c r="BG119" s="85"/>
      <c r="BH119" s="85"/>
      <c r="BI119" s="85"/>
      <c r="BJ119" s="85"/>
      <c r="BK119" s="85"/>
      <c r="BL119" s="85"/>
      <c r="BM119" s="85"/>
      <c r="BN119" s="85"/>
      <c r="BO119" s="85"/>
      <c r="BP119" s="85"/>
      <c r="BQ119" s="85"/>
      <c r="BR119" s="85"/>
      <c r="BS119" s="85"/>
      <c r="BT119" s="85"/>
      <c r="BU119" s="85"/>
      <c r="BV119" s="85"/>
      <c r="BW119" s="85"/>
      <c r="BX119" s="85"/>
      <c r="BY119" s="85"/>
      <c r="BZ119" s="85"/>
      <c r="CA119" s="85"/>
      <c r="CB119" s="85"/>
      <c r="CC119" s="85"/>
      <c r="CD119" s="85"/>
      <c r="CE119" s="85"/>
      <c r="CF119" s="85"/>
      <c r="CG119" s="85"/>
      <c r="CH119" s="85"/>
      <c r="CI119" s="85"/>
      <c r="CJ119" s="85"/>
      <c r="CK119" s="85"/>
      <c r="CL119" s="85"/>
      <c r="CM119" s="85"/>
      <c r="CN119" s="85"/>
      <c r="CO119" s="85"/>
      <c r="CP119" s="85"/>
      <c r="CQ119" s="85"/>
      <c r="CR119" s="85"/>
      <c r="CS119" s="85"/>
      <c r="CT119" s="85"/>
      <c r="CU119" s="85"/>
      <c r="CV119" s="85"/>
    </row>
    <row r="120" spans="1:100" s="155" customFormat="1" x14ac:dyDescent="0.2">
      <c r="A120" s="85"/>
      <c r="B120" s="85"/>
      <c r="C120" s="85"/>
      <c r="D120" s="85"/>
      <c r="E120" s="85"/>
      <c r="F120" s="85"/>
      <c r="G120" s="85"/>
      <c r="H120" s="202"/>
      <c r="I120" s="202"/>
      <c r="J120" s="202"/>
      <c r="K120" s="202"/>
      <c r="L120" s="202"/>
      <c r="M120" s="202"/>
      <c r="N120" s="202"/>
      <c r="O120" s="202"/>
      <c r="P120" s="202"/>
      <c r="Q120" s="202"/>
      <c r="R120" s="202"/>
      <c r="S120" s="202"/>
      <c r="T120" s="202"/>
      <c r="U120" s="202"/>
      <c r="V120" s="202"/>
      <c r="W120" s="202"/>
      <c r="X120" s="202"/>
      <c r="Y120" s="202"/>
      <c r="Z120" s="85"/>
      <c r="AA120" s="85"/>
      <c r="AB120" s="85"/>
      <c r="AC120" s="85"/>
      <c r="AD120" s="85"/>
      <c r="AE120" s="85"/>
      <c r="AF120" s="85"/>
      <c r="AG120" s="85"/>
      <c r="AH120" s="85"/>
      <c r="AI120" s="129"/>
      <c r="AJ120" s="129"/>
      <c r="AK120" s="129"/>
      <c r="AL120" s="129"/>
      <c r="AM120" s="202"/>
      <c r="AN120" s="203"/>
      <c r="AO120" s="203"/>
      <c r="AP120" s="85"/>
      <c r="AQ120" s="85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  <c r="BD120" s="85"/>
      <c r="BE120" s="85"/>
      <c r="BF120" s="85"/>
      <c r="BG120" s="85"/>
      <c r="BH120" s="85"/>
      <c r="BI120" s="85"/>
      <c r="BJ120" s="85"/>
      <c r="BK120" s="85"/>
      <c r="BL120" s="85"/>
      <c r="BM120" s="85"/>
      <c r="BN120" s="85"/>
      <c r="BO120" s="85"/>
      <c r="BP120" s="85"/>
      <c r="BQ120" s="85"/>
      <c r="BR120" s="85"/>
      <c r="BS120" s="85"/>
      <c r="BT120" s="85"/>
      <c r="BU120" s="85"/>
      <c r="BV120" s="85"/>
      <c r="BW120" s="85"/>
      <c r="BX120" s="85"/>
      <c r="BY120" s="85"/>
      <c r="BZ120" s="85"/>
      <c r="CA120" s="85"/>
      <c r="CB120" s="85"/>
      <c r="CC120" s="85"/>
      <c r="CD120" s="85"/>
      <c r="CE120" s="85"/>
      <c r="CF120" s="85"/>
      <c r="CG120" s="85"/>
      <c r="CH120" s="85"/>
      <c r="CI120" s="85"/>
      <c r="CJ120" s="85"/>
      <c r="CK120" s="85"/>
      <c r="CL120" s="85"/>
      <c r="CM120" s="85"/>
      <c r="CN120" s="85"/>
      <c r="CO120" s="85"/>
      <c r="CP120" s="85"/>
      <c r="CQ120" s="85"/>
      <c r="CR120" s="85"/>
      <c r="CS120" s="85"/>
      <c r="CT120" s="85"/>
      <c r="CU120" s="85"/>
      <c r="CV120" s="85"/>
    </row>
    <row r="121" spans="1:100" s="155" customFormat="1" x14ac:dyDescent="0.2">
      <c r="A121" s="85"/>
      <c r="B121" s="85"/>
      <c r="C121" s="85"/>
      <c r="D121" s="85"/>
      <c r="E121" s="85"/>
      <c r="F121" s="85"/>
      <c r="G121" s="85"/>
      <c r="H121" s="202"/>
      <c r="I121" s="202"/>
      <c r="J121" s="202"/>
      <c r="K121" s="202"/>
      <c r="L121" s="202"/>
      <c r="M121" s="202"/>
      <c r="N121" s="202"/>
      <c r="O121" s="202"/>
      <c r="P121" s="202"/>
      <c r="Q121" s="202"/>
      <c r="R121" s="202"/>
      <c r="S121" s="202"/>
      <c r="T121" s="202"/>
      <c r="U121" s="202"/>
      <c r="V121" s="202"/>
      <c r="W121" s="202"/>
      <c r="X121" s="202"/>
      <c r="Y121" s="202"/>
      <c r="Z121" s="85"/>
      <c r="AA121" s="85"/>
      <c r="AB121" s="85"/>
      <c r="AC121" s="85"/>
      <c r="AD121" s="85"/>
      <c r="AE121" s="85"/>
      <c r="AF121" s="85"/>
      <c r="AG121" s="85"/>
      <c r="AH121" s="85"/>
      <c r="AI121" s="129"/>
      <c r="AJ121" s="129"/>
      <c r="AK121" s="129"/>
      <c r="AL121" s="129"/>
      <c r="AM121" s="202"/>
      <c r="AN121" s="203"/>
      <c r="AO121" s="203"/>
      <c r="AP121" s="85"/>
      <c r="AQ121" s="85"/>
      <c r="AR121" s="85"/>
      <c r="AS121" s="85"/>
      <c r="AT121" s="85"/>
      <c r="AU121" s="85"/>
      <c r="AV121" s="85"/>
      <c r="AW121" s="85"/>
      <c r="AX121" s="85"/>
      <c r="AY121" s="85"/>
      <c r="AZ121" s="85"/>
      <c r="BA121" s="85"/>
      <c r="BB121" s="85"/>
      <c r="BC121" s="85"/>
      <c r="BD121" s="85"/>
      <c r="BE121" s="85"/>
      <c r="BF121" s="85"/>
      <c r="BG121" s="85"/>
      <c r="BH121" s="85"/>
      <c r="BI121" s="85"/>
      <c r="BJ121" s="85"/>
      <c r="BK121" s="85"/>
      <c r="BL121" s="85"/>
      <c r="BM121" s="85"/>
      <c r="BN121" s="85"/>
      <c r="BO121" s="85"/>
      <c r="BP121" s="85"/>
      <c r="BQ121" s="85"/>
      <c r="BR121" s="85"/>
      <c r="BS121" s="85"/>
      <c r="BT121" s="85"/>
      <c r="BU121" s="85"/>
      <c r="BV121" s="85"/>
      <c r="BW121" s="85"/>
      <c r="BX121" s="85"/>
      <c r="BY121" s="85"/>
      <c r="BZ121" s="85"/>
      <c r="CA121" s="85"/>
      <c r="CB121" s="85"/>
      <c r="CC121" s="85"/>
      <c r="CD121" s="85"/>
      <c r="CE121" s="85"/>
      <c r="CF121" s="85"/>
      <c r="CG121" s="85"/>
      <c r="CH121" s="85"/>
      <c r="CI121" s="85"/>
      <c r="CJ121" s="85"/>
      <c r="CK121" s="85"/>
      <c r="CL121" s="85"/>
      <c r="CM121" s="85"/>
      <c r="CN121" s="85"/>
      <c r="CO121" s="85"/>
      <c r="CP121" s="85"/>
      <c r="CQ121" s="85"/>
      <c r="CR121" s="85"/>
      <c r="CS121" s="85"/>
      <c r="CT121" s="85"/>
      <c r="CU121" s="85"/>
      <c r="CV121" s="85"/>
    </row>
    <row r="122" spans="1:100" s="155" customFormat="1" x14ac:dyDescent="0.2">
      <c r="A122" s="85"/>
      <c r="B122" s="85"/>
      <c r="C122" s="85"/>
      <c r="D122" s="85"/>
      <c r="E122" s="85"/>
      <c r="F122" s="85"/>
      <c r="G122" s="85"/>
      <c r="H122" s="202"/>
      <c r="I122" s="202"/>
      <c r="J122" s="202"/>
      <c r="K122" s="202"/>
      <c r="L122" s="202"/>
      <c r="M122" s="202"/>
      <c r="N122" s="202"/>
      <c r="O122" s="202"/>
      <c r="P122" s="202"/>
      <c r="Q122" s="202"/>
      <c r="R122" s="202"/>
      <c r="S122" s="202"/>
      <c r="T122" s="202"/>
      <c r="U122" s="202"/>
      <c r="V122" s="202"/>
      <c r="W122" s="202"/>
      <c r="X122" s="202"/>
      <c r="Y122" s="202"/>
      <c r="Z122" s="85"/>
      <c r="AA122" s="85"/>
      <c r="AB122" s="85"/>
      <c r="AC122" s="85"/>
      <c r="AD122" s="85"/>
      <c r="AE122" s="85"/>
      <c r="AF122" s="85"/>
      <c r="AG122" s="85"/>
      <c r="AH122" s="85"/>
      <c r="AI122" s="129"/>
      <c r="AJ122" s="129"/>
      <c r="AK122" s="129"/>
      <c r="AL122" s="129"/>
      <c r="AM122" s="202"/>
      <c r="AN122" s="203"/>
      <c r="AO122" s="203"/>
      <c r="AP122" s="85"/>
      <c r="AQ122" s="85"/>
      <c r="AR122" s="85"/>
      <c r="AS122" s="85"/>
      <c r="AT122" s="85"/>
      <c r="AU122" s="85"/>
      <c r="AV122" s="85"/>
      <c r="AW122" s="85"/>
      <c r="AX122" s="85"/>
      <c r="AY122" s="85"/>
      <c r="AZ122" s="85"/>
      <c r="BA122" s="85"/>
      <c r="BB122" s="85"/>
      <c r="BC122" s="85"/>
      <c r="BD122" s="85"/>
      <c r="BE122" s="85"/>
      <c r="BF122" s="85"/>
      <c r="BG122" s="85"/>
      <c r="BH122" s="85"/>
      <c r="BI122" s="85"/>
      <c r="BJ122" s="85"/>
      <c r="BK122" s="85"/>
      <c r="BL122" s="85"/>
      <c r="BM122" s="85"/>
      <c r="BN122" s="85"/>
      <c r="BO122" s="85"/>
      <c r="BP122" s="85"/>
      <c r="BQ122" s="85"/>
      <c r="BR122" s="85"/>
      <c r="BS122" s="85"/>
      <c r="BT122" s="85"/>
      <c r="BU122" s="85"/>
      <c r="BV122" s="85"/>
      <c r="BW122" s="85"/>
      <c r="BX122" s="85"/>
      <c r="BY122" s="85"/>
      <c r="BZ122" s="85"/>
      <c r="CA122" s="85"/>
      <c r="CB122" s="85"/>
      <c r="CC122" s="85"/>
      <c r="CD122" s="85"/>
      <c r="CE122" s="85"/>
      <c r="CF122" s="85"/>
      <c r="CG122" s="85"/>
      <c r="CH122" s="85"/>
      <c r="CI122" s="85"/>
      <c r="CJ122" s="85"/>
      <c r="CK122" s="85"/>
      <c r="CL122" s="85"/>
      <c r="CM122" s="85"/>
      <c r="CN122" s="85"/>
      <c r="CO122" s="85"/>
      <c r="CP122" s="85"/>
      <c r="CQ122" s="85"/>
      <c r="CR122" s="85"/>
      <c r="CS122" s="85"/>
      <c r="CT122" s="85"/>
      <c r="CU122" s="85"/>
      <c r="CV122" s="85"/>
    </row>
    <row r="123" spans="1:100" s="155" customFormat="1" x14ac:dyDescent="0.2">
      <c r="A123" s="85"/>
      <c r="B123" s="85"/>
      <c r="C123" s="85"/>
      <c r="D123" s="85"/>
      <c r="E123" s="85"/>
      <c r="F123" s="85"/>
      <c r="G123" s="85"/>
      <c r="H123" s="202"/>
      <c r="I123" s="202"/>
      <c r="J123" s="202"/>
      <c r="K123" s="202"/>
      <c r="L123" s="202"/>
      <c r="M123" s="202"/>
      <c r="N123" s="202"/>
      <c r="O123" s="202"/>
      <c r="P123" s="202"/>
      <c r="Q123" s="202"/>
      <c r="R123" s="202"/>
      <c r="S123" s="202"/>
      <c r="T123" s="202"/>
      <c r="U123" s="202"/>
      <c r="V123" s="202"/>
      <c r="W123" s="202"/>
      <c r="X123" s="202"/>
      <c r="Y123" s="202"/>
      <c r="Z123" s="85"/>
      <c r="AA123" s="85"/>
      <c r="AB123" s="85"/>
      <c r="AC123" s="85"/>
      <c r="AD123" s="85"/>
      <c r="AE123" s="85"/>
      <c r="AF123" s="85"/>
      <c r="AG123" s="85"/>
      <c r="AH123" s="85"/>
      <c r="AI123" s="129"/>
      <c r="AJ123" s="129"/>
      <c r="AK123" s="129"/>
      <c r="AL123" s="129"/>
      <c r="AM123" s="202"/>
      <c r="AN123" s="203"/>
      <c r="AO123" s="203"/>
      <c r="AP123" s="85"/>
      <c r="AQ123" s="85"/>
      <c r="AR123" s="85"/>
      <c r="AS123" s="85"/>
      <c r="AT123" s="85"/>
      <c r="AU123" s="85"/>
      <c r="AV123" s="85"/>
      <c r="AW123" s="85"/>
      <c r="AX123" s="85"/>
      <c r="AY123" s="85"/>
      <c r="AZ123" s="85"/>
      <c r="BA123" s="85"/>
      <c r="BB123" s="85"/>
      <c r="BC123" s="85"/>
      <c r="BD123" s="85"/>
      <c r="BE123" s="85"/>
      <c r="BF123" s="85"/>
      <c r="BG123" s="85"/>
      <c r="BH123" s="85"/>
      <c r="BI123" s="85"/>
      <c r="BJ123" s="85"/>
      <c r="BK123" s="85"/>
      <c r="BL123" s="85"/>
      <c r="BM123" s="85"/>
      <c r="BN123" s="85"/>
      <c r="BO123" s="85"/>
      <c r="BP123" s="85"/>
      <c r="BQ123" s="85"/>
      <c r="BR123" s="85"/>
      <c r="BS123" s="85"/>
      <c r="BT123" s="85"/>
      <c r="BU123" s="85"/>
      <c r="BV123" s="85"/>
      <c r="BW123" s="85"/>
      <c r="BX123" s="85"/>
      <c r="BY123" s="85"/>
      <c r="BZ123" s="85"/>
      <c r="CA123" s="85"/>
      <c r="CB123" s="85"/>
      <c r="CC123" s="85"/>
      <c r="CD123" s="85"/>
      <c r="CE123" s="85"/>
      <c r="CF123" s="85"/>
      <c r="CG123" s="85"/>
      <c r="CH123" s="85"/>
      <c r="CI123" s="85"/>
      <c r="CJ123" s="85"/>
      <c r="CK123" s="85"/>
      <c r="CL123" s="85"/>
      <c r="CM123" s="85"/>
      <c r="CN123" s="85"/>
      <c r="CO123" s="85"/>
      <c r="CP123" s="85"/>
      <c r="CQ123" s="85"/>
      <c r="CR123" s="85"/>
      <c r="CS123" s="85"/>
      <c r="CT123" s="85"/>
      <c r="CU123" s="85"/>
      <c r="CV123" s="85"/>
    </row>
    <row r="124" spans="1:100" s="155" customFormat="1" x14ac:dyDescent="0.2">
      <c r="A124" s="85"/>
      <c r="B124" s="85"/>
      <c r="C124" s="85"/>
      <c r="D124" s="85"/>
      <c r="E124" s="85"/>
      <c r="F124" s="85"/>
      <c r="G124" s="85"/>
      <c r="H124" s="202"/>
      <c r="I124" s="202"/>
      <c r="J124" s="202"/>
      <c r="K124" s="202"/>
      <c r="L124" s="202"/>
      <c r="M124" s="202"/>
      <c r="N124" s="202"/>
      <c r="O124" s="202"/>
      <c r="P124" s="202"/>
      <c r="Q124" s="202"/>
      <c r="R124" s="202"/>
      <c r="S124" s="202"/>
      <c r="T124" s="202"/>
      <c r="U124" s="202"/>
      <c r="V124" s="202"/>
      <c r="W124" s="202"/>
      <c r="X124" s="202"/>
      <c r="Y124" s="202"/>
      <c r="Z124" s="85"/>
      <c r="AA124" s="85"/>
      <c r="AB124" s="85"/>
      <c r="AC124" s="85"/>
      <c r="AD124" s="85"/>
      <c r="AE124" s="85"/>
      <c r="AF124" s="85"/>
      <c r="AG124" s="85"/>
      <c r="AH124" s="85"/>
      <c r="AI124" s="129"/>
      <c r="AJ124" s="129"/>
      <c r="AK124" s="129"/>
      <c r="AL124" s="129"/>
      <c r="AM124" s="202"/>
      <c r="AN124" s="203"/>
      <c r="AO124" s="203"/>
      <c r="AP124" s="85"/>
      <c r="AQ124" s="85"/>
      <c r="AR124" s="85"/>
      <c r="AS124" s="85"/>
      <c r="AT124" s="85"/>
      <c r="AU124" s="85"/>
      <c r="AV124" s="85"/>
      <c r="AW124" s="85"/>
      <c r="AX124" s="85"/>
      <c r="AY124" s="85"/>
      <c r="AZ124" s="85"/>
      <c r="BA124" s="85"/>
      <c r="BB124" s="85"/>
      <c r="BC124" s="85"/>
      <c r="BD124" s="85"/>
      <c r="BE124" s="85"/>
      <c r="BF124" s="85"/>
      <c r="BG124" s="85"/>
      <c r="BH124" s="85"/>
      <c r="BI124" s="85"/>
      <c r="BJ124" s="85"/>
      <c r="BK124" s="85"/>
      <c r="BL124" s="85"/>
      <c r="BM124" s="85"/>
      <c r="BN124" s="85"/>
      <c r="BO124" s="85"/>
      <c r="BP124" s="85"/>
      <c r="BQ124" s="85"/>
      <c r="BR124" s="85"/>
      <c r="BS124" s="85"/>
      <c r="BT124" s="85"/>
      <c r="BU124" s="85"/>
      <c r="BV124" s="85"/>
      <c r="BW124" s="85"/>
      <c r="BX124" s="85"/>
      <c r="BY124" s="85"/>
      <c r="BZ124" s="85"/>
      <c r="CA124" s="85"/>
      <c r="CB124" s="85"/>
      <c r="CC124" s="85"/>
      <c r="CD124" s="85"/>
      <c r="CE124" s="85"/>
      <c r="CF124" s="85"/>
      <c r="CG124" s="85"/>
      <c r="CH124" s="85"/>
      <c r="CI124" s="85"/>
      <c r="CJ124" s="85"/>
      <c r="CK124" s="85"/>
      <c r="CL124" s="85"/>
      <c r="CM124" s="85"/>
      <c r="CN124" s="85"/>
      <c r="CO124" s="85"/>
      <c r="CP124" s="85"/>
      <c r="CQ124" s="85"/>
      <c r="CR124" s="85"/>
      <c r="CS124" s="85"/>
      <c r="CT124" s="85"/>
      <c r="CU124" s="85"/>
      <c r="CV124" s="85"/>
    </row>
    <row r="125" spans="1:100" s="155" customFormat="1" x14ac:dyDescent="0.2">
      <c r="A125" s="85"/>
      <c r="B125" s="85"/>
      <c r="C125" s="85"/>
      <c r="D125" s="85"/>
      <c r="E125" s="85"/>
      <c r="F125" s="85"/>
      <c r="G125" s="85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202"/>
      <c r="V125" s="202"/>
      <c r="W125" s="202"/>
      <c r="X125" s="202"/>
      <c r="Y125" s="202"/>
      <c r="Z125" s="85"/>
      <c r="AA125" s="85"/>
      <c r="AB125" s="85"/>
      <c r="AC125" s="85"/>
      <c r="AD125" s="85"/>
      <c r="AE125" s="85"/>
      <c r="AF125" s="85"/>
      <c r="AG125" s="85"/>
      <c r="AH125" s="85"/>
      <c r="AI125" s="129"/>
      <c r="AJ125" s="129"/>
      <c r="AK125" s="129"/>
      <c r="AL125" s="129"/>
      <c r="AM125" s="202"/>
      <c r="AN125" s="203"/>
      <c r="AO125" s="203"/>
      <c r="AP125" s="85"/>
      <c r="AQ125" s="85"/>
      <c r="AR125" s="85"/>
      <c r="AS125" s="85"/>
      <c r="AT125" s="85"/>
      <c r="AU125" s="85"/>
      <c r="AV125" s="85"/>
      <c r="AW125" s="85"/>
      <c r="AX125" s="85"/>
      <c r="AY125" s="85"/>
      <c r="AZ125" s="85"/>
      <c r="BA125" s="85"/>
      <c r="BB125" s="85"/>
      <c r="BC125" s="85"/>
      <c r="BD125" s="85"/>
      <c r="BE125" s="85"/>
      <c r="BF125" s="85"/>
      <c r="BG125" s="85"/>
      <c r="BH125" s="85"/>
      <c r="BI125" s="85"/>
      <c r="BJ125" s="85"/>
      <c r="BK125" s="85"/>
      <c r="BL125" s="85"/>
      <c r="BM125" s="85"/>
      <c r="BN125" s="85"/>
      <c r="BO125" s="85"/>
      <c r="BP125" s="85"/>
      <c r="BQ125" s="85"/>
      <c r="BR125" s="85"/>
      <c r="BS125" s="85"/>
      <c r="BT125" s="85"/>
      <c r="BU125" s="85"/>
      <c r="BV125" s="85"/>
      <c r="BW125" s="85"/>
      <c r="BX125" s="85"/>
      <c r="BY125" s="85"/>
      <c r="BZ125" s="85"/>
      <c r="CA125" s="85"/>
      <c r="CB125" s="85"/>
      <c r="CC125" s="85"/>
      <c r="CD125" s="85"/>
      <c r="CE125" s="85"/>
      <c r="CF125" s="85"/>
      <c r="CG125" s="85"/>
      <c r="CH125" s="85"/>
      <c r="CI125" s="85"/>
      <c r="CJ125" s="85"/>
      <c r="CK125" s="85"/>
      <c r="CL125" s="85"/>
      <c r="CM125" s="85"/>
      <c r="CN125" s="85"/>
      <c r="CO125" s="85"/>
      <c r="CP125" s="85"/>
      <c r="CQ125" s="85"/>
      <c r="CR125" s="85"/>
      <c r="CS125" s="85"/>
      <c r="CT125" s="85"/>
      <c r="CU125" s="85"/>
      <c r="CV125" s="85"/>
    </row>
    <row r="126" spans="1:100" s="155" customFormat="1" x14ac:dyDescent="0.2">
      <c r="A126" s="85"/>
      <c r="B126" s="85"/>
      <c r="C126" s="85"/>
      <c r="D126" s="85"/>
      <c r="E126" s="85"/>
      <c r="F126" s="85"/>
      <c r="G126" s="85"/>
      <c r="H126" s="202"/>
      <c r="I126" s="202"/>
      <c r="J126" s="202"/>
      <c r="K126" s="202"/>
      <c r="L126" s="202"/>
      <c r="M126" s="202"/>
      <c r="N126" s="202"/>
      <c r="O126" s="202"/>
      <c r="P126" s="202"/>
      <c r="Q126" s="202"/>
      <c r="R126" s="202"/>
      <c r="S126" s="202"/>
      <c r="T126" s="202"/>
      <c r="U126" s="202"/>
      <c r="V126" s="202"/>
      <c r="W126" s="202"/>
      <c r="X126" s="202"/>
      <c r="Y126" s="202"/>
      <c r="Z126" s="85"/>
      <c r="AA126" s="85"/>
      <c r="AB126" s="85"/>
      <c r="AC126" s="85"/>
      <c r="AD126" s="85"/>
      <c r="AE126" s="85"/>
      <c r="AF126" s="85"/>
      <c r="AG126" s="85"/>
      <c r="AH126" s="85"/>
      <c r="AI126" s="129"/>
      <c r="AJ126" s="129"/>
      <c r="AK126" s="129"/>
      <c r="AL126" s="129"/>
      <c r="AM126" s="202"/>
      <c r="AN126" s="203"/>
      <c r="AO126" s="203"/>
      <c r="AP126" s="85"/>
      <c r="AQ126" s="85"/>
      <c r="AR126" s="85"/>
      <c r="AS126" s="85"/>
      <c r="AT126" s="85"/>
      <c r="AU126" s="85"/>
      <c r="AV126" s="85"/>
      <c r="AW126" s="85"/>
      <c r="AX126" s="85"/>
      <c r="AY126" s="85"/>
      <c r="AZ126" s="85"/>
      <c r="BA126" s="85"/>
      <c r="BB126" s="85"/>
      <c r="BC126" s="85"/>
      <c r="BD126" s="85"/>
      <c r="BE126" s="85"/>
      <c r="BF126" s="85"/>
      <c r="BG126" s="85"/>
      <c r="BH126" s="85"/>
      <c r="BI126" s="85"/>
      <c r="BJ126" s="85"/>
      <c r="BK126" s="85"/>
      <c r="BL126" s="85"/>
      <c r="BM126" s="85"/>
      <c r="BN126" s="85"/>
      <c r="BO126" s="85"/>
      <c r="BP126" s="85"/>
      <c r="BQ126" s="85"/>
      <c r="BR126" s="85"/>
      <c r="BS126" s="85"/>
      <c r="BT126" s="85"/>
      <c r="BU126" s="85"/>
      <c r="BV126" s="85"/>
      <c r="BW126" s="85"/>
      <c r="BX126" s="85"/>
      <c r="BY126" s="85"/>
      <c r="BZ126" s="85"/>
      <c r="CA126" s="85"/>
      <c r="CB126" s="85"/>
      <c r="CC126" s="85"/>
      <c r="CD126" s="85"/>
      <c r="CE126" s="85"/>
      <c r="CF126" s="85"/>
      <c r="CG126" s="85"/>
      <c r="CH126" s="85"/>
      <c r="CI126" s="85"/>
      <c r="CJ126" s="85"/>
      <c r="CK126" s="85"/>
      <c r="CL126" s="85"/>
      <c r="CM126" s="85"/>
      <c r="CN126" s="85"/>
      <c r="CO126" s="85"/>
      <c r="CP126" s="85"/>
      <c r="CQ126" s="85"/>
      <c r="CR126" s="85"/>
      <c r="CS126" s="85"/>
      <c r="CT126" s="85"/>
      <c r="CU126" s="85"/>
      <c r="CV126" s="85"/>
    </row>
    <row r="127" spans="1:100" s="155" customFormat="1" x14ac:dyDescent="0.2">
      <c r="A127" s="85"/>
      <c r="B127" s="85"/>
      <c r="C127" s="85"/>
      <c r="D127" s="85"/>
      <c r="E127" s="85"/>
      <c r="F127" s="85"/>
      <c r="G127" s="85"/>
      <c r="H127" s="202"/>
      <c r="I127" s="202"/>
      <c r="J127" s="202"/>
      <c r="K127" s="202"/>
      <c r="L127" s="202"/>
      <c r="M127" s="202"/>
      <c r="N127" s="202"/>
      <c r="O127" s="202"/>
      <c r="P127" s="202"/>
      <c r="Q127" s="202"/>
      <c r="R127" s="202"/>
      <c r="S127" s="202"/>
      <c r="T127" s="202"/>
      <c r="U127" s="202"/>
      <c r="V127" s="202"/>
      <c r="W127" s="202"/>
      <c r="X127" s="202"/>
      <c r="Y127" s="202"/>
      <c r="Z127" s="85"/>
      <c r="AA127" s="85"/>
      <c r="AB127" s="85"/>
      <c r="AC127" s="85"/>
      <c r="AD127" s="85"/>
      <c r="AE127" s="85"/>
      <c r="AF127" s="85"/>
      <c r="AG127" s="85"/>
      <c r="AH127" s="85"/>
      <c r="AI127" s="129"/>
      <c r="AJ127" s="129"/>
      <c r="AK127" s="129"/>
      <c r="AL127" s="129"/>
      <c r="AM127" s="202"/>
      <c r="AN127" s="203"/>
      <c r="AO127" s="203"/>
      <c r="AP127" s="85"/>
      <c r="AQ127" s="85"/>
      <c r="AR127" s="85"/>
      <c r="AS127" s="85"/>
      <c r="AT127" s="85"/>
      <c r="AU127" s="85"/>
      <c r="AV127" s="85"/>
      <c r="AW127" s="85"/>
      <c r="AX127" s="85"/>
      <c r="AY127" s="85"/>
      <c r="AZ127" s="85"/>
      <c r="BA127" s="85"/>
      <c r="BB127" s="85"/>
      <c r="BC127" s="85"/>
      <c r="BD127" s="85"/>
      <c r="BE127" s="85"/>
      <c r="BF127" s="85"/>
      <c r="BG127" s="85"/>
      <c r="BH127" s="85"/>
      <c r="BI127" s="85"/>
      <c r="BJ127" s="85"/>
      <c r="BK127" s="85"/>
      <c r="BL127" s="85"/>
      <c r="BM127" s="85"/>
      <c r="BN127" s="85"/>
      <c r="BO127" s="85"/>
      <c r="BP127" s="85"/>
      <c r="BQ127" s="85"/>
      <c r="BR127" s="85"/>
      <c r="BS127" s="85"/>
      <c r="BT127" s="85"/>
      <c r="BU127" s="85"/>
      <c r="BV127" s="85"/>
      <c r="BW127" s="85"/>
      <c r="BX127" s="85"/>
      <c r="BY127" s="85"/>
      <c r="BZ127" s="85"/>
      <c r="CA127" s="85"/>
      <c r="CB127" s="85"/>
      <c r="CC127" s="85"/>
      <c r="CD127" s="85"/>
      <c r="CE127" s="85"/>
      <c r="CF127" s="85"/>
      <c r="CG127" s="85"/>
      <c r="CH127" s="85"/>
      <c r="CI127" s="85"/>
      <c r="CJ127" s="85"/>
      <c r="CK127" s="85"/>
      <c r="CL127" s="85"/>
      <c r="CM127" s="85"/>
      <c r="CN127" s="85"/>
      <c r="CO127" s="85"/>
      <c r="CP127" s="85"/>
      <c r="CQ127" s="85"/>
      <c r="CR127" s="85"/>
      <c r="CS127" s="85"/>
      <c r="CT127" s="85"/>
      <c r="CU127" s="85"/>
      <c r="CV127" s="85"/>
    </row>
    <row r="128" spans="1:100" s="155" customFormat="1" x14ac:dyDescent="0.2">
      <c r="A128" s="85"/>
      <c r="B128" s="85"/>
      <c r="C128" s="85"/>
      <c r="D128" s="85"/>
      <c r="E128" s="85"/>
      <c r="F128" s="85"/>
      <c r="G128" s="85"/>
      <c r="H128" s="202"/>
      <c r="I128" s="202"/>
      <c r="J128" s="202"/>
      <c r="K128" s="202"/>
      <c r="L128" s="202"/>
      <c r="M128" s="202"/>
      <c r="N128" s="202"/>
      <c r="O128" s="202"/>
      <c r="P128" s="202"/>
      <c r="Q128" s="202"/>
      <c r="R128" s="202"/>
      <c r="S128" s="202"/>
      <c r="T128" s="202"/>
      <c r="U128" s="202"/>
      <c r="V128" s="202"/>
      <c r="W128" s="202"/>
      <c r="X128" s="202"/>
      <c r="Y128" s="202"/>
      <c r="Z128" s="85"/>
      <c r="AA128" s="85"/>
      <c r="AB128" s="85"/>
      <c r="AC128" s="85"/>
      <c r="AD128" s="85"/>
      <c r="AE128" s="85"/>
      <c r="AF128" s="85"/>
      <c r="AG128" s="85"/>
      <c r="AH128" s="85"/>
      <c r="AI128" s="129"/>
      <c r="AJ128" s="129"/>
      <c r="AK128" s="129"/>
      <c r="AL128" s="129"/>
      <c r="AM128" s="202"/>
      <c r="AN128" s="203"/>
      <c r="AO128" s="203"/>
      <c r="AP128" s="85"/>
      <c r="AQ128" s="85"/>
      <c r="AR128" s="85"/>
      <c r="AS128" s="85"/>
      <c r="AT128" s="85"/>
      <c r="AU128" s="85"/>
      <c r="AV128" s="85"/>
      <c r="AW128" s="85"/>
      <c r="AX128" s="85"/>
      <c r="AY128" s="85"/>
      <c r="AZ128" s="85"/>
      <c r="BA128" s="85"/>
      <c r="BB128" s="85"/>
      <c r="BC128" s="85"/>
      <c r="BD128" s="85"/>
      <c r="BE128" s="85"/>
      <c r="BF128" s="85"/>
      <c r="BG128" s="85"/>
      <c r="BH128" s="85"/>
      <c r="BI128" s="85"/>
      <c r="BJ128" s="85"/>
      <c r="BK128" s="85"/>
      <c r="BL128" s="85"/>
      <c r="BM128" s="85"/>
      <c r="BN128" s="85"/>
      <c r="BO128" s="85"/>
      <c r="BP128" s="85"/>
      <c r="BQ128" s="85"/>
      <c r="BR128" s="85"/>
      <c r="BS128" s="85"/>
      <c r="BT128" s="85"/>
      <c r="BU128" s="85"/>
      <c r="BV128" s="85"/>
      <c r="BW128" s="85"/>
      <c r="BX128" s="85"/>
      <c r="BY128" s="85"/>
      <c r="BZ128" s="85"/>
      <c r="CA128" s="85"/>
      <c r="CB128" s="85"/>
      <c r="CC128" s="85"/>
      <c r="CD128" s="85"/>
      <c r="CE128" s="85"/>
      <c r="CF128" s="85"/>
      <c r="CG128" s="85"/>
      <c r="CH128" s="85"/>
      <c r="CI128" s="85"/>
      <c r="CJ128" s="85"/>
      <c r="CK128" s="85"/>
      <c r="CL128" s="85"/>
      <c r="CM128" s="85"/>
      <c r="CN128" s="85"/>
      <c r="CO128" s="85"/>
      <c r="CP128" s="85"/>
      <c r="CQ128" s="85"/>
      <c r="CR128" s="85"/>
      <c r="CS128" s="85"/>
      <c r="CT128" s="85"/>
      <c r="CU128" s="85"/>
      <c r="CV128" s="85"/>
    </row>
    <row r="129" spans="1:100" s="155" customFormat="1" x14ac:dyDescent="0.2">
      <c r="A129" s="85"/>
      <c r="B129" s="85"/>
      <c r="C129" s="85"/>
      <c r="D129" s="85"/>
      <c r="E129" s="85"/>
      <c r="F129" s="85"/>
      <c r="G129" s="85"/>
      <c r="H129" s="202"/>
      <c r="I129" s="202"/>
      <c r="J129" s="202"/>
      <c r="K129" s="202"/>
      <c r="L129" s="202"/>
      <c r="M129" s="202"/>
      <c r="N129" s="202"/>
      <c r="O129" s="202"/>
      <c r="P129" s="202"/>
      <c r="Q129" s="202"/>
      <c r="R129" s="202"/>
      <c r="S129" s="202"/>
      <c r="T129" s="202"/>
      <c r="U129" s="202"/>
      <c r="V129" s="202"/>
      <c r="W129" s="202"/>
      <c r="X129" s="202"/>
      <c r="Y129" s="202"/>
      <c r="Z129" s="85"/>
      <c r="AA129" s="85"/>
      <c r="AB129" s="85"/>
      <c r="AC129" s="85"/>
      <c r="AD129" s="85"/>
      <c r="AE129" s="85"/>
      <c r="AF129" s="85"/>
      <c r="AG129" s="85"/>
      <c r="AH129" s="85"/>
      <c r="AI129" s="129"/>
      <c r="AJ129" s="129"/>
      <c r="AK129" s="129"/>
      <c r="AL129" s="129"/>
      <c r="AM129" s="202"/>
      <c r="AN129" s="203"/>
      <c r="AO129" s="203"/>
      <c r="AP129" s="85"/>
      <c r="AQ129" s="85"/>
      <c r="AR129" s="85"/>
      <c r="AS129" s="85"/>
      <c r="AT129" s="85"/>
      <c r="AU129" s="85"/>
      <c r="AV129" s="85"/>
      <c r="AW129" s="85"/>
      <c r="AX129" s="85"/>
      <c r="AY129" s="85"/>
      <c r="AZ129" s="85"/>
      <c r="BA129" s="85"/>
      <c r="BB129" s="85"/>
      <c r="BC129" s="85"/>
      <c r="BD129" s="85"/>
      <c r="BE129" s="85"/>
      <c r="BF129" s="85"/>
      <c r="BG129" s="85"/>
      <c r="BH129" s="85"/>
      <c r="BI129" s="85"/>
      <c r="BJ129" s="85"/>
      <c r="BK129" s="85"/>
      <c r="BL129" s="85"/>
      <c r="BM129" s="85"/>
      <c r="BN129" s="85"/>
      <c r="BO129" s="85"/>
      <c r="BP129" s="85"/>
      <c r="BQ129" s="85"/>
      <c r="BR129" s="85"/>
      <c r="BS129" s="85"/>
      <c r="BT129" s="85"/>
      <c r="BU129" s="85"/>
      <c r="BV129" s="85"/>
      <c r="BW129" s="85"/>
      <c r="BX129" s="85"/>
      <c r="BY129" s="85"/>
      <c r="BZ129" s="85"/>
      <c r="CA129" s="85"/>
      <c r="CB129" s="85"/>
      <c r="CC129" s="85"/>
      <c r="CD129" s="85"/>
      <c r="CE129" s="85"/>
      <c r="CF129" s="85"/>
      <c r="CG129" s="85"/>
      <c r="CH129" s="85"/>
      <c r="CI129" s="85"/>
      <c r="CJ129" s="85"/>
      <c r="CK129" s="85"/>
      <c r="CL129" s="85"/>
      <c r="CM129" s="85"/>
      <c r="CN129" s="85"/>
      <c r="CO129" s="85"/>
      <c r="CP129" s="85"/>
      <c r="CQ129" s="85"/>
      <c r="CR129" s="85"/>
      <c r="CS129" s="85"/>
      <c r="CT129" s="85"/>
      <c r="CU129" s="85"/>
      <c r="CV129" s="85"/>
    </row>
    <row r="130" spans="1:100" s="155" customFormat="1" x14ac:dyDescent="0.2">
      <c r="A130" s="85"/>
      <c r="B130" s="85"/>
      <c r="C130" s="85"/>
      <c r="D130" s="85"/>
      <c r="E130" s="85"/>
      <c r="F130" s="85"/>
      <c r="G130" s="85"/>
      <c r="H130" s="202"/>
      <c r="I130" s="202"/>
      <c r="J130" s="202"/>
      <c r="K130" s="202"/>
      <c r="L130" s="202"/>
      <c r="M130" s="202"/>
      <c r="N130" s="202"/>
      <c r="O130" s="202"/>
      <c r="P130" s="202"/>
      <c r="Q130" s="202"/>
      <c r="R130" s="202"/>
      <c r="S130" s="202"/>
      <c r="T130" s="202"/>
      <c r="U130" s="202"/>
      <c r="V130" s="202"/>
      <c r="W130" s="202"/>
      <c r="X130" s="202"/>
      <c r="Y130" s="202"/>
      <c r="Z130" s="85"/>
      <c r="AA130" s="85"/>
      <c r="AB130" s="85"/>
      <c r="AC130" s="85"/>
      <c r="AD130" s="85"/>
      <c r="AE130" s="85"/>
      <c r="AF130" s="85"/>
      <c r="AG130" s="85"/>
      <c r="AH130" s="85"/>
      <c r="AI130" s="129"/>
      <c r="AJ130" s="129"/>
      <c r="AK130" s="129"/>
      <c r="AL130" s="129"/>
      <c r="AM130" s="202"/>
      <c r="AN130" s="203"/>
      <c r="AO130" s="203"/>
      <c r="AP130" s="85"/>
      <c r="AQ130" s="85"/>
      <c r="AR130" s="85"/>
      <c r="AS130" s="85"/>
      <c r="AT130" s="85"/>
      <c r="AU130" s="85"/>
      <c r="AV130" s="85"/>
      <c r="AW130" s="85"/>
      <c r="AX130" s="85"/>
      <c r="AY130" s="85"/>
      <c r="AZ130" s="85"/>
      <c r="BA130" s="85"/>
      <c r="BB130" s="85"/>
      <c r="BC130" s="85"/>
      <c r="BD130" s="85"/>
      <c r="BE130" s="85"/>
      <c r="BF130" s="85"/>
      <c r="BG130" s="85"/>
      <c r="BH130" s="85"/>
      <c r="BI130" s="85"/>
      <c r="BJ130" s="85"/>
      <c r="BK130" s="85"/>
      <c r="BL130" s="85"/>
      <c r="BM130" s="85"/>
      <c r="BN130" s="85"/>
      <c r="BO130" s="85"/>
      <c r="BP130" s="85"/>
      <c r="BQ130" s="85"/>
      <c r="BR130" s="85"/>
      <c r="BS130" s="85"/>
      <c r="BT130" s="85"/>
      <c r="BU130" s="85"/>
      <c r="BV130" s="85"/>
      <c r="BW130" s="85"/>
      <c r="BX130" s="85"/>
      <c r="BY130" s="85"/>
      <c r="BZ130" s="85"/>
      <c r="CA130" s="85"/>
      <c r="CB130" s="85"/>
      <c r="CC130" s="85"/>
      <c r="CD130" s="85"/>
      <c r="CE130" s="85"/>
      <c r="CF130" s="85"/>
      <c r="CG130" s="85"/>
      <c r="CH130" s="85"/>
      <c r="CI130" s="85"/>
      <c r="CJ130" s="85"/>
      <c r="CK130" s="85"/>
      <c r="CL130" s="85"/>
      <c r="CM130" s="85"/>
      <c r="CN130" s="85"/>
      <c r="CO130" s="85"/>
      <c r="CP130" s="85"/>
      <c r="CQ130" s="85"/>
      <c r="CR130" s="85"/>
      <c r="CS130" s="85"/>
      <c r="CT130" s="85"/>
      <c r="CU130" s="85"/>
      <c r="CV130" s="85"/>
    </row>
    <row r="131" spans="1:100" s="155" customFormat="1" x14ac:dyDescent="0.2">
      <c r="A131" s="85"/>
      <c r="B131" s="85"/>
      <c r="C131" s="85"/>
      <c r="D131" s="85"/>
      <c r="E131" s="85"/>
      <c r="F131" s="85"/>
      <c r="G131" s="85"/>
      <c r="H131" s="202"/>
      <c r="I131" s="202"/>
      <c r="J131" s="202"/>
      <c r="K131" s="202"/>
      <c r="L131" s="202"/>
      <c r="M131" s="202"/>
      <c r="N131" s="202"/>
      <c r="O131" s="202"/>
      <c r="P131" s="202"/>
      <c r="Q131" s="202"/>
      <c r="R131" s="202"/>
      <c r="S131" s="202"/>
      <c r="T131" s="202"/>
      <c r="U131" s="202"/>
      <c r="V131" s="202"/>
      <c r="W131" s="202"/>
      <c r="X131" s="202"/>
      <c r="Y131" s="202"/>
      <c r="Z131" s="85"/>
      <c r="AA131" s="85"/>
      <c r="AB131" s="85"/>
      <c r="AC131" s="85"/>
      <c r="AD131" s="85"/>
      <c r="AE131" s="85"/>
      <c r="AF131" s="85"/>
      <c r="AG131" s="85"/>
      <c r="AH131" s="85"/>
      <c r="AI131" s="129"/>
      <c r="AJ131" s="129"/>
      <c r="AK131" s="129"/>
      <c r="AL131" s="129"/>
      <c r="AM131" s="202"/>
      <c r="AN131" s="203"/>
      <c r="AO131" s="203"/>
      <c r="AP131" s="85"/>
      <c r="AQ131" s="85"/>
      <c r="AR131" s="85"/>
      <c r="AS131" s="85"/>
      <c r="AT131" s="85"/>
      <c r="AU131" s="85"/>
      <c r="AV131" s="85"/>
      <c r="AW131" s="85"/>
      <c r="AX131" s="85"/>
      <c r="AY131" s="85"/>
      <c r="AZ131" s="85"/>
      <c r="BA131" s="85"/>
      <c r="BB131" s="85"/>
      <c r="BC131" s="85"/>
      <c r="BD131" s="85"/>
      <c r="BE131" s="85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85"/>
      <c r="BQ131" s="85"/>
      <c r="BR131" s="85"/>
      <c r="BS131" s="85"/>
      <c r="BT131" s="85"/>
      <c r="BU131" s="85"/>
      <c r="BV131" s="85"/>
      <c r="BW131" s="85"/>
      <c r="BX131" s="85"/>
      <c r="BY131" s="85"/>
      <c r="BZ131" s="85"/>
      <c r="CA131" s="85"/>
      <c r="CB131" s="85"/>
      <c r="CC131" s="85"/>
      <c r="CD131" s="85"/>
      <c r="CE131" s="85"/>
      <c r="CF131" s="85"/>
      <c r="CG131" s="85"/>
      <c r="CH131" s="85"/>
      <c r="CI131" s="85"/>
      <c r="CJ131" s="85"/>
      <c r="CK131" s="85"/>
      <c r="CL131" s="85"/>
      <c r="CM131" s="85"/>
      <c r="CN131" s="85"/>
      <c r="CO131" s="85"/>
      <c r="CP131" s="85"/>
      <c r="CQ131" s="85"/>
      <c r="CR131" s="85"/>
      <c r="CS131" s="85"/>
      <c r="CT131" s="85"/>
      <c r="CU131" s="85"/>
      <c r="CV131" s="85"/>
    </row>
    <row r="132" spans="1:100" s="155" customFormat="1" x14ac:dyDescent="0.2">
      <c r="A132" s="85"/>
      <c r="B132" s="85"/>
      <c r="C132" s="85"/>
      <c r="D132" s="85"/>
      <c r="E132" s="85"/>
      <c r="F132" s="85"/>
      <c r="G132" s="85"/>
      <c r="H132" s="202"/>
      <c r="I132" s="202"/>
      <c r="J132" s="202"/>
      <c r="K132" s="202"/>
      <c r="L132" s="202"/>
      <c r="M132" s="202"/>
      <c r="N132" s="202"/>
      <c r="O132" s="202"/>
      <c r="P132" s="202"/>
      <c r="Q132" s="202"/>
      <c r="R132" s="202"/>
      <c r="S132" s="202"/>
      <c r="T132" s="202"/>
      <c r="U132" s="202"/>
      <c r="V132" s="202"/>
      <c r="W132" s="202"/>
      <c r="X132" s="202"/>
      <c r="Y132" s="202"/>
      <c r="Z132" s="85"/>
      <c r="AA132" s="85"/>
      <c r="AB132" s="85"/>
      <c r="AC132" s="85"/>
      <c r="AD132" s="85"/>
      <c r="AE132" s="85"/>
      <c r="AF132" s="85"/>
      <c r="AG132" s="85"/>
      <c r="AH132" s="85"/>
      <c r="AI132" s="129"/>
      <c r="AJ132" s="129"/>
      <c r="AK132" s="129"/>
      <c r="AL132" s="129"/>
      <c r="AM132" s="202"/>
      <c r="AN132" s="203"/>
      <c r="AO132" s="203"/>
      <c r="AP132" s="85"/>
      <c r="AQ132" s="85"/>
      <c r="AR132" s="85"/>
      <c r="AS132" s="85"/>
      <c r="AT132" s="85"/>
      <c r="AU132" s="85"/>
      <c r="AV132" s="85"/>
      <c r="AW132" s="85"/>
      <c r="AX132" s="85"/>
      <c r="AY132" s="85"/>
      <c r="AZ132" s="85"/>
      <c r="BA132" s="85"/>
      <c r="BB132" s="85"/>
      <c r="BC132" s="85"/>
      <c r="BD132" s="85"/>
      <c r="BE132" s="85"/>
      <c r="BF132" s="85"/>
      <c r="BG132" s="85"/>
      <c r="BH132" s="85"/>
      <c r="BI132" s="85"/>
      <c r="BJ132" s="85"/>
      <c r="BK132" s="85"/>
      <c r="BL132" s="85"/>
      <c r="BM132" s="85"/>
      <c r="BN132" s="85"/>
      <c r="BO132" s="85"/>
      <c r="BP132" s="85"/>
      <c r="BQ132" s="85"/>
      <c r="BR132" s="85"/>
      <c r="BS132" s="85"/>
      <c r="BT132" s="85"/>
      <c r="BU132" s="85"/>
      <c r="BV132" s="85"/>
      <c r="BW132" s="85"/>
      <c r="BX132" s="85"/>
      <c r="BY132" s="85"/>
      <c r="BZ132" s="85"/>
      <c r="CA132" s="85"/>
      <c r="CB132" s="85"/>
      <c r="CC132" s="85"/>
      <c r="CD132" s="85"/>
      <c r="CE132" s="85"/>
      <c r="CF132" s="85"/>
      <c r="CG132" s="85"/>
      <c r="CH132" s="85"/>
      <c r="CI132" s="85"/>
      <c r="CJ132" s="85"/>
      <c r="CK132" s="85"/>
      <c r="CL132" s="85"/>
      <c r="CM132" s="85"/>
      <c r="CN132" s="85"/>
      <c r="CO132" s="85"/>
      <c r="CP132" s="85"/>
      <c r="CQ132" s="85"/>
      <c r="CR132" s="85"/>
      <c r="CS132" s="85"/>
      <c r="CT132" s="85"/>
      <c r="CU132" s="85"/>
      <c r="CV132" s="85"/>
    </row>
    <row r="133" spans="1:100" s="155" customFormat="1" x14ac:dyDescent="0.2">
      <c r="A133" s="85"/>
      <c r="B133" s="85"/>
      <c r="C133" s="85"/>
      <c r="D133" s="85"/>
      <c r="E133" s="85"/>
      <c r="F133" s="85"/>
      <c r="G133" s="85"/>
      <c r="H133" s="202"/>
      <c r="I133" s="202"/>
      <c r="J133" s="202"/>
      <c r="K133" s="202"/>
      <c r="L133" s="202"/>
      <c r="M133" s="202"/>
      <c r="N133" s="202"/>
      <c r="O133" s="202"/>
      <c r="P133" s="202"/>
      <c r="Q133" s="202"/>
      <c r="R133" s="202"/>
      <c r="S133" s="202"/>
      <c r="T133" s="202"/>
      <c r="U133" s="202"/>
      <c r="V133" s="202"/>
      <c r="W133" s="202"/>
      <c r="X133" s="202"/>
      <c r="Y133" s="202"/>
      <c r="Z133" s="85"/>
      <c r="AA133" s="85"/>
      <c r="AB133" s="85"/>
      <c r="AC133" s="85"/>
      <c r="AD133" s="85"/>
      <c r="AE133" s="85"/>
      <c r="AF133" s="85"/>
      <c r="AG133" s="85"/>
      <c r="AH133" s="85"/>
      <c r="AI133" s="129"/>
      <c r="AJ133" s="129"/>
      <c r="AK133" s="129"/>
      <c r="AL133" s="129"/>
      <c r="AM133" s="202"/>
      <c r="AN133" s="203"/>
      <c r="AO133" s="203"/>
      <c r="AP133" s="85"/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  <c r="BQ133" s="85"/>
      <c r="BR133" s="85"/>
      <c r="BS133" s="85"/>
      <c r="BT133" s="85"/>
      <c r="BU133" s="85"/>
      <c r="BV133" s="85"/>
      <c r="BW133" s="85"/>
      <c r="BX133" s="85"/>
      <c r="BY133" s="85"/>
      <c r="BZ133" s="85"/>
      <c r="CA133" s="85"/>
      <c r="CB133" s="85"/>
      <c r="CC133" s="85"/>
      <c r="CD133" s="85"/>
      <c r="CE133" s="85"/>
      <c r="CF133" s="85"/>
      <c r="CG133" s="85"/>
      <c r="CH133" s="85"/>
      <c r="CI133" s="85"/>
      <c r="CJ133" s="85"/>
      <c r="CK133" s="85"/>
      <c r="CL133" s="85"/>
      <c r="CM133" s="85"/>
      <c r="CN133" s="85"/>
      <c r="CO133" s="85"/>
      <c r="CP133" s="85"/>
      <c r="CQ133" s="85"/>
      <c r="CR133" s="85"/>
      <c r="CS133" s="85"/>
      <c r="CT133" s="85"/>
      <c r="CU133" s="85"/>
      <c r="CV133" s="85"/>
    </row>
    <row r="134" spans="1:100" s="155" customFormat="1" x14ac:dyDescent="0.2">
      <c r="A134" s="85"/>
      <c r="B134" s="85"/>
      <c r="C134" s="85"/>
      <c r="D134" s="85"/>
      <c r="E134" s="85"/>
      <c r="F134" s="85"/>
      <c r="G134" s="85"/>
      <c r="H134" s="202"/>
      <c r="I134" s="202"/>
      <c r="J134" s="202"/>
      <c r="K134" s="202"/>
      <c r="L134" s="202"/>
      <c r="M134" s="202"/>
      <c r="N134" s="202"/>
      <c r="O134" s="202"/>
      <c r="P134" s="202"/>
      <c r="Q134" s="202"/>
      <c r="R134" s="202"/>
      <c r="S134" s="202"/>
      <c r="T134" s="202"/>
      <c r="U134" s="202"/>
      <c r="V134" s="202"/>
      <c r="W134" s="202"/>
      <c r="X134" s="202"/>
      <c r="Y134" s="202"/>
      <c r="Z134" s="85"/>
      <c r="AA134" s="85"/>
      <c r="AB134" s="85"/>
      <c r="AC134" s="85"/>
      <c r="AD134" s="85"/>
      <c r="AE134" s="85"/>
      <c r="AF134" s="85"/>
      <c r="AG134" s="85"/>
      <c r="AH134" s="85"/>
      <c r="AI134" s="129"/>
      <c r="AJ134" s="129"/>
      <c r="AK134" s="129"/>
      <c r="AL134" s="129"/>
      <c r="AM134" s="202"/>
      <c r="AN134" s="203"/>
      <c r="AO134" s="203"/>
      <c r="AP134" s="85"/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  <c r="BQ134" s="85"/>
      <c r="BR134" s="85"/>
      <c r="BS134" s="85"/>
      <c r="BT134" s="85"/>
      <c r="BU134" s="85"/>
      <c r="BV134" s="85"/>
      <c r="BW134" s="85"/>
      <c r="BX134" s="85"/>
      <c r="BY134" s="85"/>
      <c r="BZ134" s="85"/>
      <c r="CA134" s="85"/>
      <c r="CB134" s="85"/>
      <c r="CC134" s="85"/>
      <c r="CD134" s="85"/>
      <c r="CE134" s="85"/>
      <c r="CF134" s="85"/>
      <c r="CG134" s="85"/>
      <c r="CH134" s="85"/>
      <c r="CI134" s="85"/>
      <c r="CJ134" s="85"/>
      <c r="CK134" s="85"/>
      <c r="CL134" s="85"/>
      <c r="CM134" s="85"/>
      <c r="CN134" s="85"/>
      <c r="CO134" s="85"/>
      <c r="CP134" s="85"/>
      <c r="CQ134" s="85"/>
      <c r="CR134" s="85"/>
      <c r="CS134" s="85"/>
      <c r="CT134" s="85"/>
      <c r="CU134" s="85"/>
      <c r="CV134" s="85"/>
    </row>
    <row r="135" spans="1:100" s="155" customFormat="1" x14ac:dyDescent="0.2">
      <c r="A135" s="85"/>
      <c r="B135" s="85"/>
      <c r="C135" s="85"/>
      <c r="D135" s="85"/>
      <c r="E135" s="85"/>
      <c r="F135" s="85"/>
      <c r="G135" s="85"/>
      <c r="H135" s="202"/>
      <c r="I135" s="202"/>
      <c r="J135" s="202"/>
      <c r="K135" s="202"/>
      <c r="L135" s="202"/>
      <c r="M135" s="202"/>
      <c r="N135" s="202"/>
      <c r="O135" s="202"/>
      <c r="P135" s="202"/>
      <c r="Q135" s="202"/>
      <c r="R135" s="202"/>
      <c r="S135" s="202"/>
      <c r="T135" s="202"/>
      <c r="U135" s="202"/>
      <c r="V135" s="202"/>
      <c r="W135" s="202"/>
      <c r="X135" s="202"/>
      <c r="Y135" s="202"/>
      <c r="Z135" s="85"/>
      <c r="AA135" s="85"/>
      <c r="AB135" s="85"/>
      <c r="AC135" s="85"/>
      <c r="AD135" s="85"/>
      <c r="AE135" s="85"/>
      <c r="AF135" s="85"/>
      <c r="AG135" s="85"/>
      <c r="AH135" s="85"/>
      <c r="AI135" s="129"/>
      <c r="AJ135" s="129"/>
      <c r="AK135" s="129"/>
      <c r="AL135" s="129"/>
      <c r="AM135" s="202"/>
      <c r="AN135" s="203"/>
      <c r="AO135" s="203"/>
      <c r="AP135" s="85"/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  <c r="BQ135" s="85"/>
      <c r="BR135" s="85"/>
      <c r="BS135" s="85"/>
      <c r="BT135" s="85"/>
      <c r="BU135" s="85"/>
      <c r="BV135" s="85"/>
      <c r="BW135" s="85"/>
      <c r="BX135" s="85"/>
      <c r="BY135" s="85"/>
      <c r="BZ135" s="85"/>
      <c r="CA135" s="85"/>
      <c r="CB135" s="85"/>
      <c r="CC135" s="85"/>
      <c r="CD135" s="85"/>
      <c r="CE135" s="85"/>
      <c r="CF135" s="85"/>
      <c r="CG135" s="85"/>
      <c r="CH135" s="85"/>
      <c r="CI135" s="85"/>
      <c r="CJ135" s="85"/>
      <c r="CK135" s="85"/>
      <c r="CL135" s="85"/>
      <c r="CM135" s="85"/>
      <c r="CN135" s="85"/>
      <c r="CO135" s="85"/>
      <c r="CP135" s="85"/>
      <c r="CQ135" s="85"/>
      <c r="CR135" s="85"/>
      <c r="CS135" s="85"/>
      <c r="CT135" s="85"/>
      <c r="CU135" s="85"/>
      <c r="CV135" s="85"/>
    </row>
    <row r="136" spans="1:100" s="155" customFormat="1" x14ac:dyDescent="0.2">
      <c r="A136" s="85"/>
      <c r="B136" s="85"/>
      <c r="C136" s="85"/>
      <c r="D136" s="85"/>
      <c r="E136" s="85"/>
      <c r="F136" s="85"/>
      <c r="G136" s="85"/>
      <c r="H136" s="202"/>
      <c r="I136" s="202"/>
      <c r="J136" s="202"/>
      <c r="K136" s="202"/>
      <c r="L136" s="202"/>
      <c r="M136" s="202"/>
      <c r="N136" s="202"/>
      <c r="O136" s="202"/>
      <c r="P136" s="202"/>
      <c r="Q136" s="202"/>
      <c r="R136" s="202"/>
      <c r="S136" s="202"/>
      <c r="T136" s="202"/>
      <c r="U136" s="202"/>
      <c r="V136" s="202"/>
      <c r="W136" s="202"/>
      <c r="X136" s="202"/>
      <c r="Y136" s="202"/>
      <c r="Z136" s="85"/>
      <c r="AA136" s="85"/>
      <c r="AB136" s="85"/>
      <c r="AC136" s="85"/>
      <c r="AD136" s="85"/>
      <c r="AE136" s="85"/>
      <c r="AF136" s="85"/>
      <c r="AG136" s="85"/>
      <c r="AH136" s="85"/>
      <c r="AI136" s="129"/>
      <c r="AJ136" s="129"/>
      <c r="AK136" s="129"/>
      <c r="AL136" s="129"/>
      <c r="AM136" s="202"/>
      <c r="AN136" s="203"/>
      <c r="AO136" s="203"/>
      <c r="AP136" s="85"/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  <c r="BQ136" s="85"/>
      <c r="BR136" s="85"/>
      <c r="BS136" s="85"/>
      <c r="BT136" s="85"/>
      <c r="BU136" s="85"/>
      <c r="BV136" s="85"/>
      <c r="BW136" s="85"/>
      <c r="BX136" s="85"/>
      <c r="BY136" s="85"/>
      <c r="BZ136" s="85"/>
      <c r="CA136" s="85"/>
      <c r="CB136" s="85"/>
      <c r="CC136" s="85"/>
      <c r="CD136" s="85"/>
      <c r="CE136" s="85"/>
      <c r="CF136" s="85"/>
      <c r="CG136" s="85"/>
      <c r="CH136" s="85"/>
      <c r="CI136" s="85"/>
      <c r="CJ136" s="85"/>
      <c r="CK136" s="85"/>
      <c r="CL136" s="85"/>
      <c r="CM136" s="85"/>
      <c r="CN136" s="85"/>
      <c r="CO136" s="85"/>
      <c r="CP136" s="85"/>
      <c r="CQ136" s="85"/>
      <c r="CR136" s="85"/>
      <c r="CS136" s="85"/>
      <c r="CT136" s="85"/>
      <c r="CU136" s="85"/>
      <c r="CV136" s="85"/>
    </row>
    <row r="137" spans="1:100" s="155" customFormat="1" x14ac:dyDescent="0.2">
      <c r="A137" s="85"/>
      <c r="B137" s="85"/>
      <c r="C137" s="85"/>
      <c r="D137" s="85"/>
      <c r="E137" s="85"/>
      <c r="F137" s="85"/>
      <c r="G137" s="85"/>
      <c r="H137" s="202"/>
      <c r="I137" s="202"/>
      <c r="J137" s="202"/>
      <c r="K137" s="202"/>
      <c r="L137" s="202"/>
      <c r="M137" s="202"/>
      <c r="N137" s="202"/>
      <c r="O137" s="202"/>
      <c r="P137" s="202"/>
      <c r="Q137" s="202"/>
      <c r="R137" s="202"/>
      <c r="S137" s="202"/>
      <c r="T137" s="202"/>
      <c r="U137" s="202"/>
      <c r="V137" s="202"/>
      <c r="W137" s="202"/>
      <c r="X137" s="202"/>
      <c r="Y137" s="202"/>
      <c r="Z137" s="85"/>
      <c r="AA137" s="85"/>
      <c r="AB137" s="85"/>
      <c r="AC137" s="85"/>
      <c r="AD137" s="85"/>
      <c r="AE137" s="85"/>
      <c r="AF137" s="85"/>
      <c r="AG137" s="85"/>
      <c r="AH137" s="85"/>
      <c r="AI137" s="129"/>
      <c r="AJ137" s="129"/>
      <c r="AK137" s="129"/>
      <c r="AL137" s="129"/>
      <c r="AM137" s="202"/>
      <c r="AN137" s="203"/>
      <c r="AO137" s="203"/>
      <c r="AP137" s="85"/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  <c r="BQ137" s="85"/>
      <c r="BR137" s="85"/>
      <c r="BS137" s="85"/>
      <c r="BT137" s="85"/>
      <c r="BU137" s="85"/>
      <c r="BV137" s="85"/>
      <c r="BW137" s="85"/>
      <c r="BX137" s="85"/>
      <c r="BY137" s="85"/>
      <c r="BZ137" s="85"/>
      <c r="CA137" s="85"/>
      <c r="CB137" s="85"/>
      <c r="CC137" s="85"/>
      <c r="CD137" s="85"/>
      <c r="CE137" s="85"/>
      <c r="CF137" s="85"/>
      <c r="CG137" s="85"/>
      <c r="CH137" s="85"/>
      <c r="CI137" s="85"/>
      <c r="CJ137" s="85"/>
      <c r="CK137" s="85"/>
      <c r="CL137" s="85"/>
      <c r="CM137" s="85"/>
      <c r="CN137" s="85"/>
      <c r="CO137" s="85"/>
      <c r="CP137" s="85"/>
      <c r="CQ137" s="85"/>
      <c r="CR137" s="85"/>
      <c r="CS137" s="85"/>
      <c r="CT137" s="85"/>
      <c r="CU137" s="85"/>
      <c r="CV137" s="85"/>
    </row>
    <row r="138" spans="1:100" s="155" customFormat="1" x14ac:dyDescent="0.2">
      <c r="A138" s="85"/>
      <c r="B138" s="85"/>
      <c r="C138" s="85"/>
      <c r="D138" s="85"/>
      <c r="E138" s="85"/>
      <c r="F138" s="85"/>
      <c r="G138" s="85"/>
      <c r="H138" s="202"/>
      <c r="I138" s="202"/>
      <c r="J138" s="202"/>
      <c r="K138" s="202"/>
      <c r="L138" s="202"/>
      <c r="M138" s="202"/>
      <c r="N138" s="202"/>
      <c r="O138" s="202"/>
      <c r="P138" s="202"/>
      <c r="Q138" s="202"/>
      <c r="R138" s="202"/>
      <c r="S138" s="202"/>
      <c r="T138" s="202"/>
      <c r="U138" s="202"/>
      <c r="V138" s="202"/>
      <c r="W138" s="202"/>
      <c r="X138" s="202"/>
      <c r="Y138" s="202"/>
      <c r="Z138" s="85"/>
      <c r="AA138" s="85"/>
      <c r="AB138" s="85"/>
      <c r="AC138" s="85"/>
      <c r="AD138" s="85"/>
      <c r="AE138" s="85"/>
      <c r="AF138" s="85"/>
      <c r="AG138" s="85"/>
      <c r="AH138" s="85"/>
      <c r="AI138" s="129"/>
      <c r="AJ138" s="129"/>
      <c r="AK138" s="129"/>
      <c r="AL138" s="129"/>
      <c r="AM138" s="202"/>
      <c r="AN138" s="203"/>
      <c r="AO138" s="203"/>
      <c r="AP138" s="85"/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  <c r="BQ138" s="85"/>
      <c r="BR138" s="85"/>
      <c r="BS138" s="85"/>
      <c r="BT138" s="85"/>
      <c r="BU138" s="85"/>
      <c r="BV138" s="85"/>
      <c r="BW138" s="85"/>
      <c r="BX138" s="85"/>
      <c r="BY138" s="85"/>
      <c r="BZ138" s="85"/>
      <c r="CA138" s="85"/>
      <c r="CB138" s="85"/>
      <c r="CC138" s="85"/>
      <c r="CD138" s="85"/>
      <c r="CE138" s="85"/>
      <c r="CF138" s="85"/>
      <c r="CG138" s="85"/>
      <c r="CH138" s="85"/>
      <c r="CI138" s="85"/>
      <c r="CJ138" s="85"/>
      <c r="CK138" s="85"/>
      <c r="CL138" s="85"/>
      <c r="CM138" s="85"/>
      <c r="CN138" s="85"/>
      <c r="CO138" s="85"/>
      <c r="CP138" s="85"/>
      <c r="CQ138" s="85"/>
      <c r="CR138" s="85"/>
      <c r="CS138" s="85"/>
      <c r="CT138" s="85"/>
      <c r="CU138" s="85"/>
      <c r="CV138" s="85"/>
    </row>
    <row r="139" spans="1:100" s="155" customFormat="1" x14ac:dyDescent="0.2">
      <c r="A139" s="85"/>
      <c r="B139" s="85"/>
      <c r="C139" s="85"/>
      <c r="D139" s="85"/>
      <c r="E139" s="85"/>
      <c r="F139" s="85"/>
      <c r="G139" s="85"/>
      <c r="H139" s="202"/>
      <c r="I139" s="202"/>
      <c r="J139" s="202"/>
      <c r="K139" s="202"/>
      <c r="L139" s="202"/>
      <c r="M139" s="202"/>
      <c r="N139" s="202"/>
      <c r="O139" s="202"/>
      <c r="P139" s="202"/>
      <c r="Q139" s="202"/>
      <c r="R139" s="202"/>
      <c r="S139" s="202"/>
      <c r="T139" s="202"/>
      <c r="U139" s="202"/>
      <c r="V139" s="202"/>
      <c r="W139" s="202"/>
      <c r="X139" s="202"/>
      <c r="Y139" s="202"/>
      <c r="Z139" s="85"/>
      <c r="AA139" s="85"/>
      <c r="AB139" s="85"/>
      <c r="AC139" s="85"/>
      <c r="AD139" s="85"/>
      <c r="AE139" s="85"/>
      <c r="AF139" s="85"/>
      <c r="AG139" s="85"/>
      <c r="AH139" s="85"/>
      <c r="AI139" s="129"/>
      <c r="AJ139" s="129"/>
      <c r="AK139" s="129"/>
      <c r="AL139" s="129"/>
      <c r="AM139" s="202"/>
      <c r="AN139" s="203"/>
      <c r="AO139" s="203"/>
      <c r="AP139" s="85"/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  <c r="BQ139" s="85"/>
      <c r="BR139" s="85"/>
      <c r="BS139" s="85"/>
      <c r="BT139" s="85"/>
      <c r="BU139" s="85"/>
      <c r="BV139" s="85"/>
      <c r="BW139" s="85"/>
      <c r="BX139" s="85"/>
      <c r="BY139" s="85"/>
      <c r="BZ139" s="85"/>
      <c r="CA139" s="85"/>
      <c r="CB139" s="85"/>
      <c r="CC139" s="85"/>
      <c r="CD139" s="85"/>
      <c r="CE139" s="85"/>
      <c r="CF139" s="85"/>
      <c r="CG139" s="85"/>
      <c r="CH139" s="85"/>
      <c r="CI139" s="85"/>
      <c r="CJ139" s="85"/>
      <c r="CK139" s="85"/>
      <c r="CL139" s="85"/>
      <c r="CM139" s="85"/>
      <c r="CN139" s="85"/>
      <c r="CO139" s="85"/>
      <c r="CP139" s="85"/>
      <c r="CQ139" s="85"/>
      <c r="CR139" s="85"/>
      <c r="CS139" s="85"/>
      <c r="CT139" s="85"/>
      <c r="CU139" s="85"/>
      <c r="CV139" s="85"/>
    </row>
    <row r="140" spans="1:100" s="155" customFormat="1" x14ac:dyDescent="0.2">
      <c r="A140" s="85"/>
      <c r="B140" s="85"/>
      <c r="C140" s="85"/>
      <c r="D140" s="85"/>
      <c r="E140" s="85"/>
      <c r="F140" s="85"/>
      <c r="G140" s="85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202"/>
      <c r="V140" s="202"/>
      <c r="W140" s="202"/>
      <c r="X140" s="202"/>
      <c r="Y140" s="202"/>
      <c r="Z140" s="85"/>
      <c r="AA140" s="85"/>
      <c r="AB140" s="85"/>
      <c r="AC140" s="85"/>
      <c r="AD140" s="85"/>
      <c r="AE140" s="85"/>
      <c r="AF140" s="85"/>
      <c r="AG140" s="85"/>
      <c r="AH140" s="85"/>
      <c r="AI140" s="129"/>
      <c r="AJ140" s="129"/>
      <c r="AK140" s="129"/>
      <c r="AL140" s="129"/>
      <c r="AM140" s="202"/>
      <c r="AN140" s="203"/>
      <c r="AO140" s="203"/>
      <c r="AP140" s="85"/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  <c r="BQ140" s="85"/>
      <c r="BR140" s="85"/>
      <c r="BS140" s="85"/>
      <c r="BT140" s="85"/>
      <c r="BU140" s="85"/>
      <c r="BV140" s="85"/>
      <c r="BW140" s="85"/>
      <c r="BX140" s="85"/>
      <c r="BY140" s="85"/>
      <c r="BZ140" s="85"/>
      <c r="CA140" s="85"/>
      <c r="CB140" s="85"/>
      <c r="CC140" s="85"/>
      <c r="CD140" s="85"/>
      <c r="CE140" s="85"/>
      <c r="CF140" s="85"/>
      <c r="CG140" s="85"/>
      <c r="CH140" s="85"/>
      <c r="CI140" s="85"/>
      <c r="CJ140" s="85"/>
      <c r="CK140" s="85"/>
      <c r="CL140" s="85"/>
      <c r="CM140" s="85"/>
      <c r="CN140" s="85"/>
      <c r="CO140" s="85"/>
      <c r="CP140" s="85"/>
      <c r="CQ140" s="85"/>
      <c r="CR140" s="85"/>
      <c r="CS140" s="85"/>
      <c r="CT140" s="85"/>
      <c r="CU140" s="85"/>
      <c r="CV140" s="85"/>
    </row>
    <row r="141" spans="1:100" s="155" customFormat="1" x14ac:dyDescent="0.2">
      <c r="A141" s="85"/>
      <c r="B141" s="85"/>
      <c r="C141" s="85"/>
      <c r="D141" s="85"/>
      <c r="E141" s="85"/>
      <c r="F141" s="85"/>
      <c r="G141" s="85"/>
      <c r="H141" s="202"/>
      <c r="I141" s="202"/>
      <c r="J141" s="202"/>
      <c r="K141" s="202"/>
      <c r="L141" s="202"/>
      <c r="M141" s="202"/>
      <c r="N141" s="202"/>
      <c r="O141" s="202"/>
      <c r="P141" s="202"/>
      <c r="Q141" s="202"/>
      <c r="R141" s="202"/>
      <c r="S141" s="202"/>
      <c r="T141" s="202"/>
      <c r="U141" s="202"/>
      <c r="V141" s="202"/>
      <c r="W141" s="202"/>
      <c r="X141" s="202"/>
      <c r="Y141" s="202"/>
      <c r="Z141" s="85"/>
      <c r="AA141" s="85"/>
      <c r="AB141" s="85"/>
      <c r="AC141" s="85"/>
      <c r="AD141" s="85"/>
      <c r="AE141" s="85"/>
      <c r="AF141" s="85"/>
      <c r="AG141" s="85"/>
      <c r="AH141" s="85"/>
      <c r="AI141" s="129"/>
      <c r="AJ141" s="129"/>
      <c r="AK141" s="129"/>
      <c r="AL141" s="129"/>
      <c r="AM141" s="202"/>
      <c r="AN141" s="203"/>
      <c r="AO141" s="203"/>
      <c r="AP141" s="85"/>
      <c r="AQ141" s="85"/>
      <c r="AR141" s="85"/>
      <c r="AS141" s="85"/>
      <c r="AT141" s="85"/>
      <c r="AU141" s="85"/>
      <c r="AV141" s="85"/>
      <c r="AW141" s="85"/>
      <c r="AX141" s="85"/>
      <c r="AY141" s="85"/>
      <c r="AZ141" s="85"/>
      <c r="BA141" s="85"/>
      <c r="BB141" s="85"/>
      <c r="BC141" s="85"/>
      <c r="BD141" s="85"/>
      <c r="BE141" s="85"/>
      <c r="BF141" s="85"/>
      <c r="BG141" s="85"/>
      <c r="BH141" s="85"/>
      <c r="BI141" s="85"/>
      <c r="BJ141" s="85"/>
      <c r="BK141" s="85"/>
      <c r="BL141" s="85"/>
      <c r="BM141" s="85"/>
      <c r="BN141" s="85"/>
      <c r="BO141" s="85"/>
      <c r="BP141" s="85"/>
      <c r="BQ141" s="85"/>
      <c r="BR141" s="85"/>
      <c r="BS141" s="85"/>
      <c r="BT141" s="85"/>
      <c r="BU141" s="85"/>
      <c r="BV141" s="85"/>
      <c r="BW141" s="85"/>
      <c r="BX141" s="85"/>
      <c r="BY141" s="85"/>
      <c r="BZ141" s="85"/>
      <c r="CA141" s="85"/>
      <c r="CB141" s="85"/>
      <c r="CC141" s="85"/>
      <c r="CD141" s="85"/>
      <c r="CE141" s="85"/>
      <c r="CF141" s="85"/>
      <c r="CG141" s="85"/>
      <c r="CH141" s="85"/>
      <c r="CI141" s="85"/>
      <c r="CJ141" s="85"/>
      <c r="CK141" s="85"/>
      <c r="CL141" s="85"/>
      <c r="CM141" s="85"/>
      <c r="CN141" s="85"/>
      <c r="CO141" s="85"/>
      <c r="CP141" s="85"/>
      <c r="CQ141" s="85"/>
      <c r="CR141" s="85"/>
      <c r="CS141" s="85"/>
      <c r="CT141" s="85"/>
      <c r="CU141" s="85"/>
      <c r="CV141" s="85"/>
    </row>
    <row r="142" spans="1:100" s="155" customFormat="1" x14ac:dyDescent="0.2">
      <c r="A142" s="85"/>
      <c r="B142" s="85"/>
      <c r="C142" s="85"/>
      <c r="D142" s="85"/>
      <c r="E142" s="85"/>
      <c r="F142" s="85"/>
      <c r="G142" s="85"/>
      <c r="H142" s="202"/>
      <c r="I142" s="202"/>
      <c r="J142" s="202"/>
      <c r="K142" s="202"/>
      <c r="L142" s="202"/>
      <c r="M142" s="202"/>
      <c r="N142" s="202"/>
      <c r="O142" s="202"/>
      <c r="P142" s="202"/>
      <c r="Q142" s="202"/>
      <c r="R142" s="202"/>
      <c r="S142" s="202"/>
      <c r="T142" s="202"/>
      <c r="U142" s="202"/>
      <c r="V142" s="202"/>
      <c r="W142" s="202"/>
      <c r="X142" s="202"/>
      <c r="Y142" s="202"/>
      <c r="Z142" s="85"/>
      <c r="AA142" s="85"/>
      <c r="AB142" s="85"/>
      <c r="AC142" s="85"/>
      <c r="AD142" s="85"/>
      <c r="AE142" s="85"/>
      <c r="AF142" s="85"/>
      <c r="AG142" s="85"/>
      <c r="AH142" s="85"/>
      <c r="AI142" s="129"/>
      <c r="AJ142" s="129"/>
      <c r="AK142" s="129"/>
      <c r="AL142" s="129"/>
      <c r="AM142" s="202"/>
      <c r="AN142" s="203"/>
      <c r="AO142" s="203"/>
      <c r="AP142" s="85"/>
      <c r="AQ142" s="85"/>
      <c r="AR142" s="85"/>
      <c r="AS142" s="85"/>
      <c r="AT142" s="85"/>
      <c r="AU142" s="85"/>
      <c r="AV142" s="85"/>
      <c r="AW142" s="85"/>
      <c r="AX142" s="85"/>
      <c r="AY142" s="85"/>
      <c r="AZ142" s="85"/>
      <c r="BA142" s="85"/>
      <c r="BB142" s="85"/>
      <c r="BC142" s="85"/>
      <c r="BD142" s="85"/>
      <c r="BE142" s="85"/>
      <c r="BF142" s="85"/>
      <c r="BG142" s="85"/>
      <c r="BH142" s="85"/>
      <c r="BI142" s="85"/>
      <c r="BJ142" s="85"/>
      <c r="BK142" s="85"/>
      <c r="BL142" s="85"/>
      <c r="BM142" s="85"/>
      <c r="BN142" s="85"/>
      <c r="BO142" s="85"/>
      <c r="BP142" s="85"/>
      <c r="BQ142" s="85"/>
      <c r="BR142" s="85"/>
      <c r="BS142" s="85"/>
      <c r="BT142" s="85"/>
      <c r="BU142" s="85"/>
      <c r="BV142" s="85"/>
      <c r="BW142" s="85"/>
      <c r="BX142" s="85"/>
      <c r="BY142" s="85"/>
      <c r="BZ142" s="85"/>
      <c r="CA142" s="85"/>
      <c r="CB142" s="85"/>
      <c r="CC142" s="85"/>
      <c r="CD142" s="85"/>
      <c r="CE142" s="85"/>
      <c r="CF142" s="85"/>
      <c r="CG142" s="85"/>
      <c r="CH142" s="85"/>
      <c r="CI142" s="85"/>
      <c r="CJ142" s="85"/>
      <c r="CK142" s="85"/>
      <c r="CL142" s="85"/>
      <c r="CM142" s="85"/>
      <c r="CN142" s="85"/>
      <c r="CO142" s="85"/>
      <c r="CP142" s="85"/>
      <c r="CQ142" s="85"/>
      <c r="CR142" s="85"/>
      <c r="CS142" s="85"/>
      <c r="CT142" s="85"/>
      <c r="CU142" s="85"/>
      <c r="CV142" s="85"/>
    </row>
    <row r="143" spans="1:100" s="155" customFormat="1" x14ac:dyDescent="0.2">
      <c r="A143" s="85"/>
      <c r="B143" s="85"/>
      <c r="C143" s="85"/>
      <c r="D143" s="85"/>
      <c r="E143" s="85"/>
      <c r="F143" s="85"/>
      <c r="G143" s="85"/>
      <c r="H143" s="202"/>
      <c r="I143" s="202"/>
      <c r="J143" s="202"/>
      <c r="K143" s="202"/>
      <c r="L143" s="202"/>
      <c r="M143" s="202"/>
      <c r="N143" s="202"/>
      <c r="O143" s="202"/>
      <c r="P143" s="202"/>
      <c r="Q143" s="202"/>
      <c r="R143" s="202"/>
      <c r="S143" s="202"/>
      <c r="T143" s="202"/>
      <c r="U143" s="202"/>
      <c r="V143" s="202"/>
      <c r="W143" s="202"/>
      <c r="X143" s="202"/>
      <c r="Y143" s="202"/>
      <c r="Z143" s="85"/>
      <c r="AA143" s="85"/>
      <c r="AB143" s="85"/>
      <c r="AC143" s="85"/>
      <c r="AD143" s="85"/>
      <c r="AE143" s="85"/>
      <c r="AF143" s="85"/>
      <c r="AG143" s="85"/>
      <c r="AH143" s="85"/>
      <c r="AI143" s="129"/>
      <c r="AJ143" s="129"/>
      <c r="AK143" s="129"/>
      <c r="AL143" s="129"/>
      <c r="AM143" s="202"/>
      <c r="AN143" s="203"/>
      <c r="AO143" s="203"/>
      <c r="AP143" s="85"/>
      <c r="AQ143" s="85"/>
      <c r="AR143" s="85"/>
      <c r="AS143" s="85"/>
      <c r="AT143" s="85"/>
      <c r="AU143" s="85"/>
      <c r="AV143" s="85"/>
      <c r="AW143" s="85"/>
      <c r="AX143" s="85"/>
      <c r="AY143" s="85"/>
      <c r="AZ143" s="85"/>
      <c r="BA143" s="85"/>
      <c r="BB143" s="85"/>
      <c r="BC143" s="85"/>
      <c r="BD143" s="85"/>
      <c r="BE143" s="85"/>
      <c r="BF143" s="85"/>
      <c r="BG143" s="85"/>
      <c r="BH143" s="85"/>
      <c r="BI143" s="85"/>
      <c r="BJ143" s="85"/>
      <c r="BK143" s="85"/>
      <c r="BL143" s="85"/>
      <c r="BM143" s="85"/>
      <c r="BN143" s="85"/>
      <c r="BO143" s="85"/>
      <c r="BP143" s="85"/>
      <c r="BQ143" s="85"/>
      <c r="BR143" s="85"/>
      <c r="BS143" s="85"/>
      <c r="BT143" s="85"/>
      <c r="BU143" s="85"/>
      <c r="BV143" s="85"/>
      <c r="BW143" s="85"/>
      <c r="BX143" s="85"/>
      <c r="BY143" s="85"/>
      <c r="BZ143" s="85"/>
      <c r="CA143" s="85"/>
      <c r="CB143" s="85"/>
      <c r="CC143" s="85"/>
      <c r="CD143" s="85"/>
      <c r="CE143" s="85"/>
      <c r="CF143" s="85"/>
      <c r="CG143" s="85"/>
      <c r="CH143" s="85"/>
      <c r="CI143" s="85"/>
      <c r="CJ143" s="85"/>
      <c r="CK143" s="85"/>
      <c r="CL143" s="85"/>
      <c r="CM143" s="85"/>
      <c r="CN143" s="85"/>
      <c r="CO143" s="85"/>
      <c r="CP143" s="85"/>
      <c r="CQ143" s="85"/>
      <c r="CR143" s="85"/>
      <c r="CS143" s="85"/>
      <c r="CT143" s="85"/>
      <c r="CU143" s="85"/>
      <c r="CV143" s="85"/>
    </row>
    <row r="144" spans="1:100" s="155" customFormat="1" x14ac:dyDescent="0.2">
      <c r="A144" s="85"/>
      <c r="B144" s="85"/>
      <c r="C144" s="85"/>
      <c r="D144" s="85"/>
      <c r="E144" s="85"/>
      <c r="F144" s="85"/>
      <c r="G144" s="85"/>
      <c r="H144" s="202"/>
      <c r="I144" s="202"/>
      <c r="J144" s="202"/>
      <c r="K144" s="202"/>
      <c r="L144" s="202"/>
      <c r="M144" s="202"/>
      <c r="N144" s="202"/>
      <c r="O144" s="202"/>
      <c r="P144" s="202"/>
      <c r="Q144" s="202"/>
      <c r="R144" s="202"/>
      <c r="S144" s="202"/>
      <c r="T144" s="202"/>
      <c r="U144" s="202"/>
      <c r="V144" s="202"/>
      <c r="W144" s="202"/>
      <c r="X144" s="202"/>
      <c r="Y144" s="202"/>
      <c r="Z144" s="85"/>
      <c r="AA144" s="85"/>
      <c r="AB144" s="85"/>
      <c r="AC144" s="85"/>
      <c r="AD144" s="85"/>
      <c r="AE144" s="85"/>
      <c r="AF144" s="85"/>
      <c r="AG144" s="85"/>
      <c r="AH144" s="85"/>
      <c r="AI144" s="129"/>
      <c r="AJ144" s="129"/>
      <c r="AK144" s="129"/>
      <c r="AL144" s="129"/>
      <c r="AM144" s="202"/>
      <c r="AN144" s="203"/>
      <c r="AO144" s="203"/>
      <c r="AP144" s="85"/>
      <c r="AQ144" s="85"/>
      <c r="AR144" s="85"/>
      <c r="AS144" s="85"/>
      <c r="AT144" s="85"/>
      <c r="AU144" s="85"/>
      <c r="AV144" s="85"/>
      <c r="AW144" s="85"/>
      <c r="AX144" s="85"/>
      <c r="AY144" s="85"/>
      <c r="AZ144" s="85"/>
      <c r="BA144" s="85"/>
      <c r="BB144" s="85"/>
      <c r="BC144" s="85"/>
      <c r="BD144" s="85"/>
      <c r="BE144" s="85"/>
      <c r="BF144" s="85"/>
      <c r="BG144" s="85"/>
      <c r="BH144" s="85"/>
      <c r="BI144" s="85"/>
      <c r="BJ144" s="85"/>
      <c r="BK144" s="85"/>
      <c r="BL144" s="85"/>
      <c r="BM144" s="85"/>
      <c r="BN144" s="85"/>
      <c r="BO144" s="85"/>
      <c r="BP144" s="85"/>
      <c r="BQ144" s="85"/>
      <c r="BR144" s="85"/>
      <c r="BS144" s="85"/>
      <c r="BT144" s="85"/>
      <c r="BU144" s="85"/>
      <c r="BV144" s="85"/>
      <c r="BW144" s="85"/>
      <c r="BX144" s="85"/>
      <c r="BY144" s="85"/>
      <c r="BZ144" s="85"/>
      <c r="CA144" s="85"/>
      <c r="CB144" s="85"/>
      <c r="CC144" s="85"/>
      <c r="CD144" s="85"/>
      <c r="CE144" s="85"/>
      <c r="CF144" s="85"/>
      <c r="CG144" s="85"/>
      <c r="CH144" s="85"/>
      <c r="CI144" s="85"/>
      <c r="CJ144" s="85"/>
      <c r="CK144" s="85"/>
      <c r="CL144" s="85"/>
      <c r="CM144" s="85"/>
      <c r="CN144" s="85"/>
      <c r="CO144" s="85"/>
      <c r="CP144" s="85"/>
      <c r="CQ144" s="85"/>
      <c r="CR144" s="85"/>
      <c r="CS144" s="85"/>
      <c r="CT144" s="85"/>
      <c r="CU144" s="85"/>
      <c r="CV144" s="85"/>
    </row>
    <row r="145" spans="1:100" s="155" customFormat="1" x14ac:dyDescent="0.2">
      <c r="A145" s="85"/>
      <c r="B145" s="85"/>
      <c r="C145" s="85"/>
      <c r="D145" s="85"/>
      <c r="E145" s="85"/>
      <c r="F145" s="85"/>
      <c r="G145" s="85"/>
      <c r="H145" s="202"/>
      <c r="I145" s="202"/>
      <c r="J145" s="202"/>
      <c r="K145" s="202"/>
      <c r="L145" s="202"/>
      <c r="M145" s="202"/>
      <c r="N145" s="202"/>
      <c r="O145" s="202"/>
      <c r="P145" s="202"/>
      <c r="Q145" s="202"/>
      <c r="R145" s="202"/>
      <c r="S145" s="202"/>
      <c r="T145" s="202"/>
      <c r="U145" s="202"/>
      <c r="V145" s="202"/>
      <c r="W145" s="202"/>
      <c r="X145" s="202"/>
      <c r="Y145" s="202"/>
      <c r="Z145" s="85"/>
      <c r="AA145" s="85"/>
      <c r="AB145" s="85"/>
      <c r="AC145" s="85"/>
      <c r="AD145" s="85"/>
      <c r="AE145" s="85"/>
      <c r="AF145" s="85"/>
      <c r="AG145" s="85"/>
      <c r="AH145" s="85"/>
      <c r="AI145" s="129"/>
      <c r="AJ145" s="129"/>
      <c r="AK145" s="129"/>
      <c r="AL145" s="129"/>
      <c r="AM145" s="202"/>
      <c r="AN145" s="203"/>
      <c r="AO145" s="203"/>
      <c r="AP145" s="85"/>
      <c r="AQ145" s="85"/>
      <c r="AR145" s="85"/>
      <c r="AS145" s="85"/>
      <c r="AT145" s="85"/>
      <c r="AU145" s="85"/>
      <c r="AV145" s="85"/>
      <c r="AW145" s="85"/>
      <c r="AX145" s="85"/>
      <c r="AY145" s="85"/>
      <c r="AZ145" s="85"/>
      <c r="BA145" s="85"/>
      <c r="BB145" s="85"/>
      <c r="BC145" s="85"/>
      <c r="BD145" s="85"/>
      <c r="BE145" s="85"/>
      <c r="BF145" s="85"/>
      <c r="BG145" s="85"/>
      <c r="BH145" s="85"/>
      <c r="BI145" s="85"/>
      <c r="BJ145" s="85"/>
      <c r="BK145" s="85"/>
      <c r="BL145" s="85"/>
      <c r="BM145" s="85"/>
      <c r="BN145" s="85"/>
      <c r="BO145" s="85"/>
      <c r="BP145" s="85"/>
      <c r="BQ145" s="85"/>
      <c r="BR145" s="85"/>
      <c r="BS145" s="85"/>
      <c r="BT145" s="85"/>
      <c r="BU145" s="85"/>
      <c r="BV145" s="85"/>
      <c r="BW145" s="85"/>
      <c r="BX145" s="85"/>
      <c r="BY145" s="85"/>
      <c r="BZ145" s="85"/>
      <c r="CA145" s="85"/>
      <c r="CB145" s="85"/>
      <c r="CC145" s="85"/>
      <c r="CD145" s="85"/>
      <c r="CE145" s="85"/>
      <c r="CF145" s="85"/>
      <c r="CG145" s="85"/>
      <c r="CH145" s="85"/>
      <c r="CI145" s="85"/>
      <c r="CJ145" s="85"/>
      <c r="CK145" s="85"/>
      <c r="CL145" s="85"/>
      <c r="CM145" s="85"/>
      <c r="CN145" s="85"/>
      <c r="CO145" s="85"/>
      <c r="CP145" s="85"/>
      <c r="CQ145" s="85"/>
      <c r="CR145" s="85"/>
      <c r="CS145" s="85"/>
      <c r="CT145" s="85"/>
      <c r="CU145" s="85"/>
      <c r="CV145" s="85"/>
    </row>
    <row r="146" spans="1:100" s="155" customFormat="1" x14ac:dyDescent="0.2">
      <c r="A146" s="85"/>
      <c r="B146" s="85"/>
      <c r="C146" s="85"/>
      <c r="D146" s="85"/>
      <c r="E146" s="85"/>
      <c r="F146" s="85"/>
      <c r="G146" s="85"/>
      <c r="H146" s="202"/>
      <c r="I146" s="202"/>
      <c r="J146" s="202"/>
      <c r="K146" s="202"/>
      <c r="L146" s="202"/>
      <c r="M146" s="202"/>
      <c r="N146" s="202"/>
      <c r="O146" s="202"/>
      <c r="P146" s="202"/>
      <c r="Q146" s="202"/>
      <c r="R146" s="202"/>
      <c r="S146" s="202"/>
      <c r="T146" s="202"/>
      <c r="U146" s="202"/>
      <c r="V146" s="202"/>
      <c r="W146" s="202"/>
      <c r="X146" s="202"/>
      <c r="Y146" s="202"/>
      <c r="Z146" s="85"/>
      <c r="AA146" s="85"/>
      <c r="AB146" s="85"/>
      <c r="AC146" s="85"/>
      <c r="AD146" s="85"/>
      <c r="AE146" s="85"/>
      <c r="AF146" s="85"/>
      <c r="AG146" s="85"/>
      <c r="AH146" s="85"/>
      <c r="AI146" s="129"/>
      <c r="AJ146" s="129"/>
      <c r="AK146" s="129"/>
      <c r="AL146" s="129"/>
      <c r="AM146" s="202"/>
      <c r="AN146" s="203"/>
      <c r="AO146" s="203"/>
      <c r="AP146" s="85"/>
      <c r="AQ146" s="85"/>
      <c r="AR146" s="85"/>
      <c r="AS146" s="85"/>
      <c r="AT146" s="85"/>
      <c r="AU146" s="85"/>
      <c r="AV146" s="85"/>
      <c r="AW146" s="85"/>
      <c r="AX146" s="85"/>
      <c r="AY146" s="85"/>
      <c r="AZ146" s="85"/>
      <c r="BA146" s="85"/>
      <c r="BB146" s="85"/>
      <c r="BC146" s="85"/>
      <c r="BD146" s="85"/>
      <c r="BE146" s="85"/>
      <c r="BF146" s="85"/>
      <c r="BG146" s="85"/>
      <c r="BH146" s="85"/>
      <c r="BI146" s="85"/>
      <c r="BJ146" s="85"/>
      <c r="BK146" s="85"/>
      <c r="BL146" s="85"/>
      <c r="BM146" s="85"/>
      <c r="BN146" s="85"/>
      <c r="BO146" s="85"/>
      <c r="BP146" s="85"/>
      <c r="BQ146" s="85"/>
      <c r="BR146" s="85"/>
      <c r="BS146" s="85"/>
      <c r="BT146" s="85"/>
      <c r="BU146" s="85"/>
      <c r="BV146" s="85"/>
      <c r="BW146" s="85"/>
      <c r="BX146" s="85"/>
      <c r="BY146" s="85"/>
      <c r="BZ146" s="85"/>
      <c r="CA146" s="85"/>
      <c r="CB146" s="85"/>
      <c r="CC146" s="85"/>
      <c r="CD146" s="85"/>
      <c r="CE146" s="85"/>
      <c r="CF146" s="85"/>
      <c r="CG146" s="85"/>
      <c r="CH146" s="85"/>
      <c r="CI146" s="85"/>
      <c r="CJ146" s="85"/>
      <c r="CK146" s="85"/>
      <c r="CL146" s="85"/>
      <c r="CM146" s="85"/>
      <c r="CN146" s="85"/>
      <c r="CO146" s="85"/>
      <c r="CP146" s="85"/>
      <c r="CQ146" s="85"/>
      <c r="CR146" s="85"/>
      <c r="CS146" s="85"/>
      <c r="CT146" s="85"/>
      <c r="CU146" s="85"/>
      <c r="CV146" s="85"/>
    </row>
    <row r="147" spans="1:100" s="155" customFormat="1" x14ac:dyDescent="0.2">
      <c r="A147" s="85"/>
      <c r="B147" s="85"/>
      <c r="C147" s="85"/>
      <c r="D147" s="85"/>
      <c r="E147" s="85"/>
      <c r="F147" s="85"/>
      <c r="G147" s="85"/>
      <c r="H147" s="202"/>
      <c r="I147" s="202"/>
      <c r="J147" s="202"/>
      <c r="K147" s="202"/>
      <c r="L147" s="202"/>
      <c r="M147" s="202"/>
      <c r="N147" s="202"/>
      <c r="O147" s="202"/>
      <c r="P147" s="202"/>
      <c r="Q147" s="202"/>
      <c r="R147" s="202"/>
      <c r="S147" s="202"/>
      <c r="T147" s="202"/>
      <c r="U147" s="202"/>
      <c r="V147" s="202"/>
      <c r="W147" s="202"/>
      <c r="X147" s="202"/>
      <c r="Y147" s="202"/>
      <c r="Z147" s="85"/>
      <c r="AA147" s="85"/>
      <c r="AB147" s="85"/>
      <c r="AC147" s="85"/>
      <c r="AD147" s="85"/>
      <c r="AE147" s="85"/>
      <c r="AF147" s="85"/>
      <c r="AG147" s="85"/>
      <c r="AH147" s="85"/>
      <c r="AI147" s="129"/>
      <c r="AJ147" s="129"/>
      <c r="AK147" s="129"/>
      <c r="AL147" s="129"/>
      <c r="AM147" s="202"/>
      <c r="AN147" s="203"/>
      <c r="AO147" s="203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  <c r="BF147" s="85"/>
      <c r="BG147" s="85"/>
      <c r="BH147" s="85"/>
      <c r="BI147" s="85"/>
      <c r="BJ147" s="85"/>
      <c r="BK147" s="85"/>
      <c r="BL147" s="85"/>
      <c r="BM147" s="85"/>
      <c r="BN147" s="85"/>
      <c r="BO147" s="85"/>
      <c r="BP147" s="85"/>
      <c r="BQ147" s="85"/>
      <c r="BR147" s="85"/>
      <c r="BS147" s="85"/>
      <c r="BT147" s="85"/>
      <c r="BU147" s="85"/>
      <c r="BV147" s="85"/>
      <c r="BW147" s="85"/>
      <c r="BX147" s="85"/>
      <c r="BY147" s="85"/>
      <c r="BZ147" s="85"/>
      <c r="CA147" s="85"/>
      <c r="CB147" s="85"/>
      <c r="CC147" s="85"/>
      <c r="CD147" s="85"/>
      <c r="CE147" s="85"/>
      <c r="CF147" s="85"/>
      <c r="CG147" s="85"/>
      <c r="CH147" s="85"/>
      <c r="CI147" s="85"/>
      <c r="CJ147" s="85"/>
      <c r="CK147" s="85"/>
      <c r="CL147" s="85"/>
      <c r="CM147" s="85"/>
      <c r="CN147" s="85"/>
      <c r="CO147" s="85"/>
      <c r="CP147" s="85"/>
      <c r="CQ147" s="85"/>
      <c r="CR147" s="85"/>
      <c r="CS147" s="85"/>
      <c r="CT147" s="85"/>
      <c r="CU147" s="85"/>
      <c r="CV147" s="85"/>
    </row>
    <row r="148" spans="1:100" s="155" customFormat="1" x14ac:dyDescent="0.2">
      <c r="A148" s="85"/>
      <c r="B148" s="85"/>
      <c r="C148" s="85"/>
      <c r="D148" s="85"/>
      <c r="E148" s="85"/>
      <c r="F148" s="85"/>
      <c r="G148" s="85"/>
      <c r="H148" s="202"/>
      <c r="I148" s="202"/>
      <c r="J148" s="202"/>
      <c r="K148" s="202"/>
      <c r="L148" s="202"/>
      <c r="M148" s="202"/>
      <c r="N148" s="202"/>
      <c r="O148" s="202"/>
      <c r="P148" s="202"/>
      <c r="Q148" s="202"/>
      <c r="R148" s="202"/>
      <c r="S148" s="202"/>
      <c r="T148" s="202"/>
      <c r="U148" s="202"/>
      <c r="V148" s="202"/>
      <c r="W148" s="202"/>
      <c r="X148" s="202"/>
      <c r="Y148" s="202"/>
      <c r="Z148" s="85"/>
      <c r="AA148" s="85"/>
      <c r="AB148" s="85"/>
      <c r="AC148" s="85"/>
      <c r="AD148" s="85"/>
      <c r="AE148" s="85"/>
      <c r="AF148" s="85"/>
      <c r="AG148" s="85"/>
      <c r="AH148" s="85"/>
      <c r="AI148" s="129"/>
      <c r="AJ148" s="129"/>
      <c r="AK148" s="129"/>
      <c r="AL148" s="129"/>
      <c r="AM148" s="202"/>
      <c r="AN148" s="203"/>
      <c r="AO148" s="203"/>
      <c r="AP148" s="85"/>
      <c r="AQ148" s="85"/>
      <c r="AR148" s="85"/>
      <c r="AS148" s="85"/>
      <c r="AT148" s="85"/>
      <c r="AU148" s="85"/>
      <c r="AV148" s="85"/>
      <c r="AW148" s="85"/>
      <c r="AX148" s="85"/>
      <c r="AY148" s="85"/>
      <c r="AZ148" s="85"/>
      <c r="BA148" s="85"/>
      <c r="BB148" s="85"/>
      <c r="BC148" s="85"/>
      <c r="BD148" s="85"/>
      <c r="BE148" s="85"/>
      <c r="BF148" s="85"/>
      <c r="BG148" s="85"/>
      <c r="BH148" s="85"/>
      <c r="BI148" s="85"/>
      <c r="BJ148" s="85"/>
      <c r="BK148" s="85"/>
      <c r="BL148" s="85"/>
      <c r="BM148" s="85"/>
      <c r="BN148" s="85"/>
      <c r="BO148" s="85"/>
      <c r="BP148" s="85"/>
      <c r="BQ148" s="85"/>
      <c r="BR148" s="85"/>
      <c r="BS148" s="85"/>
      <c r="BT148" s="85"/>
      <c r="BU148" s="85"/>
      <c r="BV148" s="85"/>
      <c r="BW148" s="85"/>
      <c r="BX148" s="85"/>
      <c r="BY148" s="85"/>
      <c r="BZ148" s="85"/>
      <c r="CA148" s="85"/>
      <c r="CB148" s="85"/>
      <c r="CC148" s="85"/>
      <c r="CD148" s="85"/>
      <c r="CE148" s="85"/>
      <c r="CF148" s="85"/>
      <c r="CG148" s="85"/>
      <c r="CH148" s="85"/>
      <c r="CI148" s="85"/>
      <c r="CJ148" s="85"/>
      <c r="CK148" s="85"/>
      <c r="CL148" s="85"/>
      <c r="CM148" s="85"/>
      <c r="CN148" s="85"/>
      <c r="CO148" s="85"/>
      <c r="CP148" s="85"/>
      <c r="CQ148" s="85"/>
      <c r="CR148" s="85"/>
      <c r="CS148" s="85"/>
      <c r="CT148" s="85"/>
      <c r="CU148" s="85"/>
      <c r="CV148" s="85"/>
    </row>
    <row r="149" spans="1:100" s="155" customFormat="1" x14ac:dyDescent="0.2">
      <c r="A149" s="85"/>
      <c r="B149" s="85"/>
      <c r="C149" s="85"/>
      <c r="D149" s="85"/>
      <c r="E149" s="85"/>
      <c r="F149" s="85"/>
      <c r="G149" s="85"/>
      <c r="H149" s="202"/>
      <c r="I149" s="202"/>
      <c r="J149" s="202"/>
      <c r="K149" s="202"/>
      <c r="L149" s="202"/>
      <c r="M149" s="202"/>
      <c r="N149" s="202"/>
      <c r="O149" s="202"/>
      <c r="P149" s="202"/>
      <c r="Q149" s="202"/>
      <c r="R149" s="202"/>
      <c r="S149" s="202"/>
      <c r="T149" s="202"/>
      <c r="U149" s="202"/>
      <c r="V149" s="202"/>
      <c r="W149" s="202"/>
      <c r="X149" s="202"/>
      <c r="Y149" s="202"/>
      <c r="Z149" s="85"/>
      <c r="AA149" s="85"/>
      <c r="AB149" s="85"/>
      <c r="AC149" s="85"/>
      <c r="AD149" s="85"/>
      <c r="AE149" s="85"/>
      <c r="AF149" s="85"/>
      <c r="AG149" s="85"/>
      <c r="AH149" s="85"/>
      <c r="AI149" s="129"/>
      <c r="AJ149" s="129"/>
      <c r="AK149" s="129"/>
      <c r="AL149" s="129"/>
      <c r="AM149" s="202"/>
      <c r="AN149" s="203"/>
      <c r="AO149" s="203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85"/>
      <c r="BD149" s="85"/>
      <c r="BE149" s="85"/>
      <c r="BF149" s="85"/>
      <c r="BG149" s="85"/>
      <c r="BH149" s="85"/>
      <c r="BI149" s="85"/>
      <c r="BJ149" s="85"/>
      <c r="BK149" s="85"/>
      <c r="BL149" s="85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  <c r="CB149" s="85"/>
      <c r="CC149" s="85"/>
      <c r="CD149" s="85"/>
      <c r="CE149" s="85"/>
      <c r="CF149" s="85"/>
      <c r="CG149" s="85"/>
      <c r="CH149" s="85"/>
      <c r="CI149" s="85"/>
      <c r="CJ149" s="85"/>
      <c r="CK149" s="85"/>
      <c r="CL149" s="85"/>
      <c r="CM149" s="85"/>
      <c r="CN149" s="85"/>
      <c r="CO149" s="85"/>
      <c r="CP149" s="85"/>
      <c r="CQ149" s="85"/>
      <c r="CR149" s="85"/>
      <c r="CS149" s="85"/>
      <c r="CT149" s="85"/>
      <c r="CU149" s="85"/>
      <c r="CV149" s="85"/>
    </row>
    <row r="150" spans="1:100" s="155" customFormat="1" x14ac:dyDescent="0.2">
      <c r="A150" s="85"/>
      <c r="B150" s="85"/>
      <c r="C150" s="85"/>
      <c r="D150" s="85"/>
      <c r="E150" s="85"/>
      <c r="F150" s="85"/>
      <c r="G150" s="85"/>
      <c r="H150" s="202"/>
      <c r="I150" s="202"/>
      <c r="J150" s="202"/>
      <c r="K150" s="202"/>
      <c r="L150" s="202"/>
      <c r="M150" s="202"/>
      <c r="N150" s="202"/>
      <c r="O150" s="202"/>
      <c r="P150" s="202"/>
      <c r="Q150" s="202"/>
      <c r="R150" s="202"/>
      <c r="S150" s="202"/>
      <c r="T150" s="202"/>
      <c r="U150" s="202"/>
      <c r="V150" s="202"/>
      <c r="W150" s="202"/>
      <c r="X150" s="202"/>
      <c r="Y150" s="202"/>
      <c r="Z150" s="85"/>
      <c r="AA150" s="85"/>
      <c r="AB150" s="85"/>
      <c r="AC150" s="85"/>
      <c r="AD150" s="85"/>
      <c r="AE150" s="85"/>
      <c r="AF150" s="85"/>
      <c r="AG150" s="85"/>
      <c r="AH150" s="85"/>
      <c r="AI150" s="129"/>
      <c r="AJ150" s="129"/>
      <c r="AK150" s="129"/>
      <c r="AL150" s="129"/>
      <c r="AM150" s="202"/>
      <c r="AN150" s="203"/>
      <c r="AO150" s="203"/>
      <c r="AP150" s="85"/>
      <c r="AQ150" s="85"/>
      <c r="AR150" s="85"/>
      <c r="AS150" s="85"/>
      <c r="AT150" s="85"/>
      <c r="AU150" s="85"/>
      <c r="AV150" s="85"/>
      <c r="AW150" s="85"/>
      <c r="AX150" s="85"/>
      <c r="AY150" s="85"/>
      <c r="AZ150" s="85"/>
      <c r="BA150" s="85"/>
      <c r="BB150" s="85"/>
      <c r="BC150" s="85"/>
      <c r="BD150" s="85"/>
      <c r="BE150" s="85"/>
      <c r="BF150" s="85"/>
      <c r="BG150" s="85"/>
      <c r="BH150" s="85"/>
      <c r="BI150" s="85"/>
      <c r="BJ150" s="85"/>
      <c r="BK150" s="85"/>
      <c r="BL150" s="85"/>
      <c r="BM150" s="85"/>
      <c r="BN150" s="85"/>
      <c r="BO150" s="85"/>
      <c r="BP150" s="85"/>
      <c r="BQ150" s="85"/>
      <c r="BR150" s="85"/>
      <c r="BS150" s="85"/>
      <c r="BT150" s="85"/>
      <c r="BU150" s="85"/>
      <c r="BV150" s="85"/>
      <c r="BW150" s="85"/>
      <c r="BX150" s="85"/>
      <c r="BY150" s="85"/>
      <c r="BZ150" s="85"/>
      <c r="CA150" s="85"/>
      <c r="CB150" s="85"/>
      <c r="CC150" s="85"/>
      <c r="CD150" s="85"/>
      <c r="CE150" s="85"/>
      <c r="CF150" s="85"/>
      <c r="CG150" s="85"/>
      <c r="CH150" s="85"/>
      <c r="CI150" s="85"/>
      <c r="CJ150" s="85"/>
      <c r="CK150" s="85"/>
      <c r="CL150" s="85"/>
      <c r="CM150" s="85"/>
      <c r="CN150" s="85"/>
      <c r="CO150" s="85"/>
      <c r="CP150" s="85"/>
      <c r="CQ150" s="85"/>
      <c r="CR150" s="85"/>
      <c r="CS150" s="85"/>
      <c r="CT150" s="85"/>
      <c r="CU150" s="85"/>
      <c r="CV150" s="85"/>
    </row>
    <row r="151" spans="1:100" s="155" customFormat="1" x14ac:dyDescent="0.2">
      <c r="A151" s="85"/>
      <c r="B151" s="85"/>
      <c r="C151" s="85"/>
      <c r="D151" s="85"/>
      <c r="E151" s="85"/>
      <c r="F151" s="85"/>
      <c r="G151" s="85"/>
      <c r="H151" s="202"/>
      <c r="I151" s="202"/>
      <c r="J151" s="202"/>
      <c r="K151" s="202"/>
      <c r="L151" s="202"/>
      <c r="M151" s="202"/>
      <c r="N151" s="202"/>
      <c r="O151" s="202"/>
      <c r="P151" s="202"/>
      <c r="Q151" s="202"/>
      <c r="R151" s="202"/>
      <c r="S151" s="202"/>
      <c r="T151" s="202"/>
      <c r="U151" s="202"/>
      <c r="V151" s="202"/>
      <c r="W151" s="202"/>
      <c r="X151" s="202"/>
      <c r="Y151" s="202"/>
      <c r="Z151" s="85"/>
      <c r="AA151" s="85"/>
      <c r="AB151" s="85"/>
      <c r="AC151" s="85"/>
      <c r="AD151" s="85"/>
      <c r="AE151" s="85"/>
      <c r="AF151" s="85"/>
      <c r="AG151" s="85"/>
      <c r="AH151" s="85"/>
      <c r="AI151" s="129"/>
      <c r="AJ151" s="129"/>
      <c r="AK151" s="129"/>
      <c r="AL151" s="129"/>
      <c r="AM151" s="202"/>
      <c r="AN151" s="203"/>
      <c r="AO151" s="203"/>
      <c r="AP151" s="85"/>
      <c r="AQ151" s="85"/>
      <c r="AR151" s="85"/>
      <c r="AS151" s="85"/>
      <c r="AT151" s="85"/>
      <c r="AU151" s="85"/>
      <c r="AV151" s="85"/>
      <c r="AW151" s="85"/>
      <c r="AX151" s="85"/>
      <c r="AY151" s="85"/>
      <c r="AZ151" s="85"/>
      <c r="BA151" s="85"/>
      <c r="BB151" s="85"/>
      <c r="BC151" s="85"/>
      <c r="BD151" s="85"/>
      <c r="BE151" s="85"/>
      <c r="BF151" s="85"/>
      <c r="BG151" s="85"/>
      <c r="BH151" s="85"/>
      <c r="BI151" s="85"/>
      <c r="BJ151" s="85"/>
      <c r="BK151" s="85"/>
      <c r="BL151" s="85"/>
      <c r="BM151" s="85"/>
      <c r="BN151" s="85"/>
      <c r="BO151" s="85"/>
      <c r="BP151" s="85"/>
      <c r="BQ151" s="85"/>
      <c r="BR151" s="85"/>
      <c r="BS151" s="85"/>
      <c r="BT151" s="85"/>
      <c r="BU151" s="85"/>
      <c r="BV151" s="85"/>
      <c r="BW151" s="85"/>
      <c r="BX151" s="85"/>
      <c r="BY151" s="85"/>
      <c r="BZ151" s="85"/>
      <c r="CA151" s="85"/>
      <c r="CB151" s="85"/>
      <c r="CC151" s="85"/>
      <c r="CD151" s="85"/>
      <c r="CE151" s="85"/>
      <c r="CF151" s="85"/>
      <c r="CG151" s="85"/>
      <c r="CH151" s="85"/>
      <c r="CI151" s="85"/>
      <c r="CJ151" s="85"/>
      <c r="CK151" s="85"/>
      <c r="CL151" s="85"/>
      <c r="CM151" s="85"/>
      <c r="CN151" s="85"/>
      <c r="CO151" s="85"/>
      <c r="CP151" s="85"/>
      <c r="CQ151" s="85"/>
      <c r="CR151" s="85"/>
      <c r="CS151" s="85"/>
      <c r="CT151" s="85"/>
      <c r="CU151" s="85"/>
      <c r="CV151" s="85"/>
    </row>
    <row r="152" spans="1:100" s="129" customFormat="1" x14ac:dyDescent="0.2">
      <c r="A152" s="85"/>
      <c r="B152" s="85"/>
      <c r="C152" s="85"/>
      <c r="D152" s="85"/>
      <c r="E152" s="85"/>
      <c r="F152" s="85"/>
      <c r="G152" s="85"/>
      <c r="H152" s="202"/>
      <c r="I152" s="202"/>
      <c r="J152" s="202"/>
      <c r="K152" s="202"/>
      <c r="L152" s="202"/>
      <c r="M152" s="202"/>
      <c r="N152" s="202"/>
      <c r="O152" s="202"/>
      <c r="P152" s="202"/>
      <c r="Q152" s="202"/>
      <c r="R152" s="202"/>
      <c r="S152" s="202"/>
      <c r="T152" s="202"/>
      <c r="U152" s="202"/>
      <c r="V152" s="202"/>
      <c r="W152" s="202"/>
      <c r="X152" s="202"/>
      <c r="Y152" s="202"/>
      <c r="Z152" s="85"/>
      <c r="AA152" s="85"/>
      <c r="AB152" s="85"/>
      <c r="AC152" s="85"/>
      <c r="AD152" s="85"/>
      <c r="AE152" s="85"/>
      <c r="AF152" s="85"/>
      <c r="AG152" s="85"/>
      <c r="AH152" s="85"/>
      <c r="AM152" s="202"/>
      <c r="AN152" s="203"/>
      <c r="AO152" s="203"/>
      <c r="AP152" s="85"/>
      <c r="AQ152" s="85"/>
      <c r="AR152" s="85"/>
      <c r="AS152" s="85"/>
      <c r="AT152" s="85"/>
      <c r="AU152" s="85"/>
      <c r="AV152" s="85"/>
      <c r="AW152" s="85"/>
      <c r="AX152" s="85"/>
      <c r="AY152" s="85"/>
      <c r="AZ152" s="85"/>
      <c r="BA152" s="85"/>
      <c r="BB152" s="85"/>
      <c r="BC152" s="85"/>
      <c r="BD152" s="85"/>
      <c r="BE152" s="85"/>
      <c r="BF152" s="85"/>
      <c r="BG152" s="85"/>
      <c r="BH152" s="85"/>
      <c r="BI152" s="85"/>
      <c r="BJ152" s="85"/>
      <c r="BK152" s="85"/>
      <c r="BL152" s="85"/>
      <c r="BM152" s="85"/>
      <c r="BN152" s="85"/>
      <c r="BO152" s="85"/>
      <c r="BP152" s="85"/>
      <c r="BQ152" s="85"/>
      <c r="BR152" s="85"/>
      <c r="BS152" s="85"/>
      <c r="BT152" s="85"/>
      <c r="BU152" s="85"/>
      <c r="BV152" s="85"/>
      <c r="BW152" s="85"/>
      <c r="BX152" s="85"/>
      <c r="BY152" s="85"/>
      <c r="BZ152" s="85"/>
      <c r="CA152" s="85"/>
      <c r="CB152" s="85"/>
      <c r="CC152" s="85"/>
      <c r="CD152" s="85"/>
      <c r="CE152" s="85"/>
      <c r="CF152" s="85"/>
      <c r="CG152" s="85"/>
      <c r="CH152" s="85"/>
      <c r="CI152" s="85"/>
      <c r="CJ152" s="85"/>
      <c r="CK152" s="85"/>
      <c r="CL152" s="85"/>
      <c r="CM152" s="85"/>
      <c r="CN152" s="85"/>
      <c r="CO152" s="85"/>
      <c r="CP152" s="85"/>
      <c r="CQ152" s="85"/>
      <c r="CR152" s="85"/>
      <c r="CS152" s="85"/>
      <c r="CT152" s="85"/>
      <c r="CU152" s="85"/>
      <c r="CV152" s="85"/>
    </row>
    <row r="153" spans="1:100" s="129" customFormat="1" x14ac:dyDescent="0.2">
      <c r="A153" s="85"/>
      <c r="B153" s="85"/>
      <c r="C153" s="85"/>
      <c r="D153" s="85"/>
      <c r="E153" s="85"/>
      <c r="F153" s="85"/>
      <c r="G153" s="85"/>
      <c r="H153" s="202"/>
      <c r="I153" s="202"/>
      <c r="J153" s="202"/>
      <c r="K153" s="202"/>
      <c r="L153" s="202"/>
      <c r="M153" s="202"/>
      <c r="N153" s="202"/>
      <c r="O153" s="202"/>
      <c r="P153" s="202"/>
      <c r="Q153" s="202"/>
      <c r="R153" s="202"/>
      <c r="S153" s="202"/>
      <c r="T153" s="202"/>
      <c r="U153" s="202"/>
      <c r="V153" s="202"/>
      <c r="W153" s="202"/>
      <c r="X153" s="202"/>
      <c r="Y153" s="202"/>
      <c r="Z153" s="85"/>
      <c r="AA153" s="85"/>
      <c r="AB153" s="85"/>
      <c r="AC153" s="85"/>
      <c r="AD153" s="85"/>
      <c r="AE153" s="85"/>
      <c r="AF153" s="85"/>
      <c r="AG153" s="85"/>
      <c r="AH153" s="85"/>
      <c r="AM153" s="202"/>
      <c r="AN153" s="203"/>
      <c r="AO153" s="203"/>
      <c r="AP153" s="85"/>
      <c r="AQ153" s="85"/>
      <c r="AR153" s="85"/>
      <c r="AS153" s="85"/>
      <c r="AT153" s="85"/>
      <c r="AU153" s="85"/>
      <c r="AV153" s="85"/>
      <c r="AW153" s="85"/>
      <c r="AX153" s="85"/>
      <c r="AY153" s="85"/>
      <c r="AZ153" s="85"/>
      <c r="BA153" s="85"/>
      <c r="BB153" s="85"/>
      <c r="BC153" s="85"/>
      <c r="BD153" s="85"/>
      <c r="BE153" s="85"/>
      <c r="BF153" s="85"/>
      <c r="BG153" s="85"/>
      <c r="BH153" s="85"/>
      <c r="BI153" s="85"/>
      <c r="BJ153" s="85"/>
      <c r="BK153" s="85"/>
      <c r="BL153" s="85"/>
      <c r="BM153" s="85"/>
      <c r="BN153" s="85"/>
      <c r="BO153" s="85"/>
      <c r="BP153" s="85"/>
      <c r="BQ153" s="85"/>
      <c r="BR153" s="85"/>
      <c r="BS153" s="85"/>
      <c r="BT153" s="85"/>
      <c r="BU153" s="85"/>
      <c r="BV153" s="85"/>
      <c r="BW153" s="85"/>
      <c r="BX153" s="85"/>
      <c r="BY153" s="85"/>
      <c r="BZ153" s="85"/>
      <c r="CA153" s="85"/>
      <c r="CB153" s="85"/>
      <c r="CC153" s="85"/>
      <c r="CD153" s="85"/>
      <c r="CE153" s="85"/>
      <c r="CF153" s="85"/>
      <c r="CG153" s="85"/>
      <c r="CH153" s="85"/>
      <c r="CI153" s="85"/>
      <c r="CJ153" s="85"/>
      <c r="CK153" s="85"/>
      <c r="CL153" s="85"/>
      <c r="CM153" s="85"/>
      <c r="CN153" s="85"/>
      <c r="CO153" s="85"/>
      <c r="CP153" s="85"/>
      <c r="CQ153" s="85"/>
      <c r="CR153" s="85"/>
      <c r="CS153" s="85"/>
      <c r="CT153" s="85"/>
      <c r="CU153" s="85"/>
      <c r="CV153" s="85"/>
    </row>
    <row r="154" spans="1:100" s="129" customFormat="1" x14ac:dyDescent="0.2">
      <c r="A154" s="85"/>
      <c r="B154" s="85"/>
      <c r="C154" s="85"/>
      <c r="D154" s="85"/>
      <c r="E154" s="85"/>
      <c r="F154" s="85"/>
      <c r="G154" s="85"/>
      <c r="H154" s="202"/>
      <c r="I154" s="202"/>
      <c r="J154" s="202"/>
      <c r="K154" s="202"/>
      <c r="L154" s="202"/>
      <c r="M154" s="202"/>
      <c r="N154" s="202"/>
      <c r="O154" s="202"/>
      <c r="P154" s="202"/>
      <c r="Q154" s="202"/>
      <c r="R154" s="202"/>
      <c r="S154" s="202"/>
      <c r="T154" s="202"/>
      <c r="U154" s="202"/>
      <c r="V154" s="202"/>
      <c r="W154" s="202"/>
      <c r="X154" s="202"/>
      <c r="Y154" s="202"/>
      <c r="Z154" s="85"/>
      <c r="AA154" s="85"/>
      <c r="AB154" s="85"/>
      <c r="AC154" s="85"/>
      <c r="AD154" s="85"/>
      <c r="AE154" s="85"/>
      <c r="AF154" s="85"/>
      <c r="AG154" s="85"/>
      <c r="AH154" s="85"/>
      <c r="AM154" s="202"/>
      <c r="AN154" s="203"/>
      <c r="AO154" s="203"/>
      <c r="AP154" s="85"/>
      <c r="AQ154" s="85"/>
      <c r="AR154" s="85"/>
      <c r="AS154" s="85"/>
      <c r="AT154" s="85"/>
      <c r="AU154" s="85"/>
      <c r="AV154" s="85"/>
      <c r="AW154" s="85"/>
      <c r="AX154" s="85"/>
      <c r="AY154" s="85"/>
      <c r="AZ154" s="85"/>
      <c r="BA154" s="85"/>
      <c r="BB154" s="85"/>
      <c r="BC154" s="85"/>
      <c r="BD154" s="85"/>
      <c r="BE154" s="85"/>
      <c r="BF154" s="85"/>
      <c r="BG154" s="85"/>
      <c r="BH154" s="85"/>
      <c r="BI154" s="85"/>
      <c r="BJ154" s="85"/>
      <c r="BK154" s="85"/>
      <c r="BL154" s="85"/>
      <c r="BM154" s="85"/>
      <c r="BN154" s="85"/>
      <c r="BO154" s="85"/>
      <c r="BP154" s="85"/>
      <c r="BQ154" s="85"/>
      <c r="BR154" s="85"/>
      <c r="BS154" s="85"/>
      <c r="BT154" s="85"/>
      <c r="BU154" s="85"/>
      <c r="BV154" s="85"/>
      <c r="BW154" s="85"/>
      <c r="BX154" s="85"/>
      <c r="BY154" s="85"/>
      <c r="BZ154" s="85"/>
      <c r="CA154" s="85"/>
      <c r="CB154" s="85"/>
      <c r="CC154" s="85"/>
      <c r="CD154" s="85"/>
      <c r="CE154" s="85"/>
      <c r="CF154" s="85"/>
      <c r="CG154" s="85"/>
      <c r="CH154" s="85"/>
      <c r="CI154" s="85"/>
      <c r="CJ154" s="85"/>
      <c r="CK154" s="85"/>
      <c r="CL154" s="85"/>
      <c r="CM154" s="85"/>
      <c r="CN154" s="85"/>
      <c r="CO154" s="85"/>
      <c r="CP154" s="85"/>
      <c r="CQ154" s="85"/>
      <c r="CR154" s="85"/>
      <c r="CS154" s="85"/>
      <c r="CT154" s="85"/>
      <c r="CU154" s="85"/>
      <c r="CV154" s="85"/>
    </row>
    <row r="155" spans="1:100" s="129" customFormat="1" x14ac:dyDescent="0.2">
      <c r="A155" s="85"/>
      <c r="B155" s="85"/>
      <c r="C155" s="85"/>
      <c r="D155" s="85"/>
      <c r="E155" s="85"/>
      <c r="F155" s="85"/>
      <c r="G155" s="85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202"/>
      <c r="V155" s="202"/>
      <c r="W155" s="202"/>
      <c r="X155" s="202"/>
      <c r="Y155" s="202"/>
      <c r="Z155" s="85"/>
      <c r="AA155" s="85"/>
      <c r="AB155" s="85"/>
      <c r="AC155" s="85"/>
      <c r="AD155" s="85"/>
      <c r="AE155" s="85"/>
      <c r="AF155" s="85"/>
      <c r="AG155" s="85"/>
      <c r="AH155" s="85"/>
      <c r="AM155" s="202"/>
      <c r="AN155" s="203"/>
      <c r="AO155" s="203"/>
      <c r="AP155" s="85"/>
      <c r="AQ155" s="85"/>
      <c r="AR155" s="85"/>
      <c r="AS155" s="85"/>
      <c r="AT155" s="85"/>
      <c r="AU155" s="85"/>
      <c r="AV155" s="85"/>
      <c r="AW155" s="85"/>
      <c r="AX155" s="85"/>
      <c r="AY155" s="85"/>
      <c r="AZ155" s="85"/>
      <c r="BA155" s="85"/>
      <c r="BB155" s="85"/>
      <c r="BC155" s="85"/>
      <c r="BD155" s="85"/>
      <c r="BE155" s="85"/>
      <c r="BF155" s="85"/>
      <c r="BG155" s="85"/>
      <c r="BH155" s="85"/>
      <c r="BI155" s="85"/>
      <c r="BJ155" s="85"/>
      <c r="BK155" s="85"/>
      <c r="BL155" s="85"/>
      <c r="BM155" s="85"/>
      <c r="BN155" s="85"/>
      <c r="BO155" s="85"/>
      <c r="BP155" s="85"/>
      <c r="BQ155" s="85"/>
      <c r="BR155" s="85"/>
      <c r="BS155" s="85"/>
      <c r="BT155" s="85"/>
      <c r="BU155" s="85"/>
      <c r="BV155" s="85"/>
      <c r="BW155" s="85"/>
      <c r="BX155" s="85"/>
      <c r="BY155" s="85"/>
      <c r="BZ155" s="85"/>
      <c r="CA155" s="85"/>
      <c r="CB155" s="85"/>
      <c r="CC155" s="85"/>
      <c r="CD155" s="85"/>
      <c r="CE155" s="85"/>
      <c r="CF155" s="85"/>
      <c r="CG155" s="85"/>
      <c r="CH155" s="85"/>
      <c r="CI155" s="85"/>
      <c r="CJ155" s="85"/>
      <c r="CK155" s="85"/>
      <c r="CL155" s="85"/>
      <c r="CM155" s="85"/>
      <c r="CN155" s="85"/>
      <c r="CO155" s="85"/>
      <c r="CP155" s="85"/>
      <c r="CQ155" s="85"/>
      <c r="CR155" s="85"/>
      <c r="CS155" s="85"/>
      <c r="CT155" s="85"/>
      <c r="CU155" s="85"/>
      <c r="CV155" s="85"/>
    </row>
    <row r="156" spans="1:100" s="129" customFormat="1" x14ac:dyDescent="0.2">
      <c r="A156" s="85"/>
      <c r="B156" s="85"/>
      <c r="C156" s="85"/>
      <c r="D156" s="85"/>
      <c r="E156" s="85"/>
      <c r="F156" s="85"/>
      <c r="G156" s="85"/>
      <c r="H156" s="202"/>
      <c r="I156" s="202"/>
      <c r="J156" s="202"/>
      <c r="K156" s="202"/>
      <c r="L156" s="202"/>
      <c r="M156" s="202"/>
      <c r="N156" s="202"/>
      <c r="O156" s="202"/>
      <c r="P156" s="202"/>
      <c r="Q156" s="202"/>
      <c r="R156" s="202"/>
      <c r="S156" s="202"/>
      <c r="T156" s="202"/>
      <c r="U156" s="202"/>
      <c r="V156" s="202"/>
      <c r="W156" s="202"/>
      <c r="X156" s="202"/>
      <c r="Y156" s="202"/>
      <c r="Z156" s="85"/>
      <c r="AA156" s="85"/>
      <c r="AB156" s="85"/>
      <c r="AC156" s="85"/>
      <c r="AD156" s="85"/>
      <c r="AE156" s="85"/>
      <c r="AF156" s="85"/>
      <c r="AG156" s="85"/>
      <c r="AH156" s="85"/>
      <c r="AM156" s="202"/>
      <c r="AN156" s="203"/>
      <c r="AO156" s="203"/>
      <c r="AP156" s="85"/>
      <c r="AQ156" s="85"/>
      <c r="AR156" s="85"/>
      <c r="AS156" s="85"/>
      <c r="AT156" s="85"/>
      <c r="AU156" s="85"/>
      <c r="AV156" s="85"/>
      <c r="AW156" s="85"/>
      <c r="AX156" s="85"/>
      <c r="AY156" s="85"/>
      <c r="AZ156" s="85"/>
      <c r="BA156" s="85"/>
      <c r="BB156" s="85"/>
      <c r="BC156" s="85"/>
      <c r="BD156" s="85"/>
      <c r="BE156" s="85"/>
      <c r="BF156" s="85"/>
      <c r="BG156" s="85"/>
      <c r="BH156" s="85"/>
      <c r="BI156" s="85"/>
      <c r="BJ156" s="85"/>
      <c r="BK156" s="85"/>
      <c r="BL156" s="85"/>
      <c r="BM156" s="85"/>
      <c r="BN156" s="85"/>
      <c r="BO156" s="85"/>
      <c r="BP156" s="85"/>
      <c r="BQ156" s="85"/>
      <c r="BR156" s="85"/>
      <c r="BS156" s="85"/>
      <c r="BT156" s="85"/>
      <c r="BU156" s="85"/>
      <c r="BV156" s="85"/>
      <c r="BW156" s="85"/>
      <c r="BX156" s="85"/>
      <c r="BY156" s="85"/>
      <c r="BZ156" s="85"/>
      <c r="CA156" s="85"/>
      <c r="CB156" s="85"/>
      <c r="CC156" s="85"/>
      <c r="CD156" s="85"/>
      <c r="CE156" s="85"/>
      <c r="CF156" s="85"/>
      <c r="CG156" s="85"/>
      <c r="CH156" s="85"/>
      <c r="CI156" s="85"/>
      <c r="CJ156" s="85"/>
      <c r="CK156" s="85"/>
      <c r="CL156" s="85"/>
      <c r="CM156" s="85"/>
      <c r="CN156" s="85"/>
      <c r="CO156" s="85"/>
      <c r="CP156" s="85"/>
      <c r="CQ156" s="85"/>
      <c r="CR156" s="85"/>
      <c r="CS156" s="85"/>
      <c r="CT156" s="85"/>
      <c r="CU156" s="85"/>
      <c r="CV156" s="85"/>
    </row>
    <row r="157" spans="1:100" s="129" customFormat="1" x14ac:dyDescent="0.2">
      <c r="A157" s="85"/>
      <c r="B157" s="85"/>
      <c r="C157" s="85"/>
      <c r="D157" s="85"/>
      <c r="E157" s="85"/>
      <c r="F157" s="85"/>
      <c r="G157" s="85"/>
      <c r="H157" s="202"/>
      <c r="I157" s="202"/>
      <c r="J157" s="202"/>
      <c r="K157" s="202"/>
      <c r="L157" s="202"/>
      <c r="M157" s="202"/>
      <c r="N157" s="202"/>
      <c r="O157" s="202"/>
      <c r="P157" s="202"/>
      <c r="Q157" s="202"/>
      <c r="R157" s="202"/>
      <c r="S157" s="202"/>
      <c r="T157" s="202"/>
      <c r="U157" s="202"/>
      <c r="V157" s="202"/>
      <c r="W157" s="202"/>
      <c r="X157" s="202"/>
      <c r="Y157" s="202"/>
      <c r="Z157" s="85"/>
      <c r="AA157" s="85"/>
      <c r="AB157" s="85"/>
      <c r="AC157" s="85"/>
      <c r="AD157" s="85"/>
      <c r="AE157" s="85"/>
      <c r="AF157" s="85"/>
      <c r="AG157" s="85"/>
      <c r="AH157" s="85"/>
      <c r="AM157" s="202"/>
      <c r="AN157" s="203"/>
      <c r="AO157" s="203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  <c r="BF157" s="85"/>
      <c r="BG157" s="85"/>
      <c r="BH157" s="85"/>
      <c r="BI157" s="85"/>
      <c r="BJ157" s="85"/>
      <c r="BK157" s="85"/>
      <c r="BL157" s="85"/>
      <c r="BM157" s="85"/>
      <c r="BN157" s="85"/>
      <c r="BO157" s="85"/>
      <c r="BP157" s="85"/>
      <c r="BQ157" s="85"/>
      <c r="BR157" s="85"/>
      <c r="BS157" s="85"/>
      <c r="BT157" s="85"/>
      <c r="BU157" s="85"/>
      <c r="BV157" s="85"/>
      <c r="BW157" s="85"/>
      <c r="BX157" s="85"/>
      <c r="BY157" s="85"/>
      <c r="BZ157" s="85"/>
      <c r="CA157" s="85"/>
      <c r="CB157" s="85"/>
      <c r="CC157" s="85"/>
      <c r="CD157" s="85"/>
      <c r="CE157" s="85"/>
      <c r="CF157" s="85"/>
      <c r="CG157" s="85"/>
      <c r="CH157" s="85"/>
      <c r="CI157" s="85"/>
      <c r="CJ157" s="85"/>
      <c r="CK157" s="85"/>
      <c r="CL157" s="85"/>
      <c r="CM157" s="85"/>
      <c r="CN157" s="85"/>
      <c r="CO157" s="85"/>
      <c r="CP157" s="85"/>
      <c r="CQ157" s="85"/>
      <c r="CR157" s="85"/>
      <c r="CS157" s="85"/>
      <c r="CT157" s="85"/>
      <c r="CU157" s="85"/>
      <c r="CV157" s="85"/>
    </row>
    <row r="158" spans="1:100" s="129" customFormat="1" x14ac:dyDescent="0.2">
      <c r="A158" s="85"/>
      <c r="B158" s="85"/>
      <c r="C158" s="85"/>
      <c r="D158" s="85"/>
      <c r="E158" s="85"/>
      <c r="F158" s="85"/>
      <c r="G158" s="85"/>
      <c r="H158" s="202"/>
      <c r="I158" s="202"/>
      <c r="J158" s="202"/>
      <c r="K158" s="202"/>
      <c r="L158" s="202"/>
      <c r="M158" s="202"/>
      <c r="N158" s="202"/>
      <c r="O158" s="202"/>
      <c r="P158" s="202"/>
      <c r="Q158" s="202"/>
      <c r="R158" s="202"/>
      <c r="S158" s="202"/>
      <c r="T158" s="202"/>
      <c r="U158" s="202"/>
      <c r="V158" s="202"/>
      <c r="W158" s="202"/>
      <c r="X158" s="202"/>
      <c r="Y158" s="202"/>
      <c r="Z158" s="85"/>
      <c r="AA158" s="85"/>
      <c r="AB158" s="85"/>
      <c r="AC158" s="85"/>
      <c r="AD158" s="85"/>
      <c r="AE158" s="85"/>
      <c r="AF158" s="85"/>
      <c r="AG158" s="85"/>
      <c r="AH158" s="85"/>
      <c r="AM158" s="202"/>
      <c r="AN158" s="203"/>
      <c r="AO158" s="203"/>
      <c r="AP158" s="85"/>
      <c r="AQ158" s="85"/>
      <c r="AR158" s="85"/>
      <c r="AS158" s="85"/>
      <c r="AT158" s="85"/>
      <c r="AU158" s="85"/>
      <c r="AV158" s="85"/>
      <c r="AW158" s="85"/>
      <c r="AX158" s="85"/>
      <c r="AY158" s="85"/>
      <c r="AZ158" s="85"/>
      <c r="BA158" s="85"/>
      <c r="BB158" s="85"/>
      <c r="BC158" s="85"/>
      <c r="BD158" s="85"/>
      <c r="BE158" s="85"/>
      <c r="BF158" s="85"/>
      <c r="BG158" s="85"/>
      <c r="BH158" s="85"/>
      <c r="BI158" s="85"/>
      <c r="BJ158" s="85"/>
      <c r="BK158" s="85"/>
      <c r="BL158" s="85"/>
      <c r="BM158" s="85"/>
      <c r="BN158" s="85"/>
      <c r="BO158" s="85"/>
      <c r="BP158" s="85"/>
      <c r="BQ158" s="85"/>
      <c r="BR158" s="85"/>
      <c r="BS158" s="85"/>
      <c r="BT158" s="85"/>
      <c r="BU158" s="85"/>
      <c r="BV158" s="85"/>
      <c r="BW158" s="85"/>
      <c r="BX158" s="85"/>
      <c r="BY158" s="85"/>
      <c r="BZ158" s="85"/>
      <c r="CA158" s="85"/>
      <c r="CB158" s="85"/>
      <c r="CC158" s="85"/>
      <c r="CD158" s="85"/>
      <c r="CE158" s="85"/>
      <c r="CF158" s="85"/>
      <c r="CG158" s="85"/>
      <c r="CH158" s="85"/>
      <c r="CI158" s="85"/>
      <c r="CJ158" s="85"/>
      <c r="CK158" s="85"/>
      <c r="CL158" s="85"/>
      <c r="CM158" s="85"/>
      <c r="CN158" s="85"/>
      <c r="CO158" s="85"/>
      <c r="CP158" s="85"/>
      <c r="CQ158" s="85"/>
      <c r="CR158" s="85"/>
      <c r="CS158" s="85"/>
      <c r="CT158" s="85"/>
      <c r="CU158" s="85"/>
      <c r="CV158" s="85"/>
    </row>
    <row r="159" spans="1:100" s="129" customFormat="1" x14ac:dyDescent="0.2">
      <c r="A159" s="85"/>
      <c r="B159" s="85"/>
      <c r="C159" s="85"/>
      <c r="D159" s="85"/>
      <c r="E159" s="85"/>
      <c r="F159" s="85"/>
      <c r="G159" s="85"/>
      <c r="H159" s="202"/>
      <c r="I159" s="202"/>
      <c r="J159" s="202"/>
      <c r="K159" s="202"/>
      <c r="L159" s="202"/>
      <c r="M159" s="202"/>
      <c r="N159" s="202"/>
      <c r="O159" s="202"/>
      <c r="P159" s="202"/>
      <c r="Q159" s="202"/>
      <c r="R159" s="202"/>
      <c r="S159" s="202"/>
      <c r="T159" s="202"/>
      <c r="U159" s="202"/>
      <c r="V159" s="202"/>
      <c r="W159" s="202"/>
      <c r="X159" s="202"/>
      <c r="Y159" s="202"/>
      <c r="Z159" s="85"/>
      <c r="AA159" s="85"/>
      <c r="AB159" s="85"/>
      <c r="AC159" s="85"/>
      <c r="AD159" s="85"/>
      <c r="AE159" s="85"/>
      <c r="AF159" s="85"/>
      <c r="AG159" s="85"/>
      <c r="AH159" s="85"/>
      <c r="AM159" s="202"/>
      <c r="AN159" s="203"/>
      <c r="AO159" s="203"/>
      <c r="AP159" s="85"/>
      <c r="AQ159" s="85"/>
      <c r="AR159" s="85"/>
      <c r="AS159" s="85"/>
      <c r="AT159" s="85"/>
      <c r="AU159" s="85"/>
      <c r="AV159" s="85"/>
      <c r="AW159" s="85"/>
      <c r="AX159" s="85"/>
      <c r="AY159" s="85"/>
      <c r="AZ159" s="85"/>
      <c r="BA159" s="85"/>
      <c r="BB159" s="85"/>
      <c r="BC159" s="85"/>
      <c r="BD159" s="85"/>
      <c r="BE159" s="85"/>
      <c r="BF159" s="85"/>
      <c r="BG159" s="85"/>
      <c r="BH159" s="85"/>
      <c r="BI159" s="85"/>
      <c r="BJ159" s="85"/>
      <c r="BK159" s="85"/>
      <c r="BL159" s="85"/>
      <c r="BM159" s="85"/>
      <c r="BN159" s="85"/>
      <c r="BO159" s="85"/>
      <c r="BP159" s="85"/>
      <c r="BQ159" s="85"/>
      <c r="BR159" s="85"/>
      <c r="BS159" s="85"/>
      <c r="BT159" s="85"/>
      <c r="BU159" s="85"/>
      <c r="BV159" s="85"/>
      <c r="BW159" s="85"/>
      <c r="BX159" s="85"/>
      <c r="BY159" s="85"/>
      <c r="BZ159" s="85"/>
      <c r="CA159" s="85"/>
      <c r="CB159" s="85"/>
      <c r="CC159" s="85"/>
      <c r="CD159" s="85"/>
      <c r="CE159" s="85"/>
      <c r="CF159" s="85"/>
      <c r="CG159" s="85"/>
      <c r="CH159" s="85"/>
      <c r="CI159" s="85"/>
      <c r="CJ159" s="85"/>
      <c r="CK159" s="85"/>
      <c r="CL159" s="85"/>
      <c r="CM159" s="85"/>
      <c r="CN159" s="85"/>
      <c r="CO159" s="85"/>
      <c r="CP159" s="85"/>
      <c r="CQ159" s="85"/>
      <c r="CR159" s="85"/>
      <c r="CS159" s="85"/>
      <c r="CT159" s="85"/>
      <c r="CU159" s="85"/>
      <c r="CV159" s="85"/>
    </row>
    <row r="160" spans="1:100" s="155" customFormat="1" x14ac:dyDescent="0.2">
      <c r="A160" s="85"/>
      <c r="B160" s="85"/>
      <c r="C160" s="85"/>
      <c r="D160" s="85"/>
      <c r="E160" s="85"/>
      <c r="F160" s="85"/>
      <c r="G160" s="85"/>
      <c r="H160" s="202"/>
      <c r="I160" s="202"/>
      <c r="J160" s="202"/>
      <c r="K160" s="202"/>
      <c r="L160" s="202"/>
      <c r="M160" s="202"/>
      <c r="N160" s="202"/>
      <c r="O160" s="202"/>
      <c r="P160" s="202"/>
      <c r="Q160" s="202"/>
      <c r="R160" s="202"/>
      <c r="S160" s="202"/>
      <c r="T160" s="202"/>
      <c r="U160" s="202"/>
      <c r="V160" s="202"/>
      <c r="W160" s="202"/>
      <c r="X160" s="202"/>
      <c r="Y160" s="202"/>
      <c r="Z160" s="85"/>
      <c r="AA160" s="85"/>
      <c r="AB160" s="85"/>
      <c r="AC160" s="85"/>
      <c r="AD160" s="85"/>
      <c r="AE160" s="85"/>
      <c r="AF160" s="85"/>
      <c r="AG160" s="85"/>
      <c r="AH160" s="85"/>
      <c r="AI160" s="129"/>
      <c r="AJ160" s="129"/>
      <c r="AK160" s="129"/>
      <c r="AL160" s="129"/>
      <c r="AM160" s="202"/>
      <c r="AN160" s="203"/>
      <c r="AO160" s="203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  <c r="BF160" s="85"/>
      <c r="BG160" s="85"/>
      <c r="BH160" s="85"/>
      <c r="BI160" s="85"/>
      <c r="BJ160" s="85"/>
      <c r="BK160" s="85"/>
      <c r="BL160" s="85"/>
      <c r="BM160" s="85"/>
      <c r="BN160" s="85"/>
      <c r="BO160" s="85"/>
      <c r="BP160" s="85"/>
      <c r="BQ160" s="85"/>
      <c r="BR160" s="85"/>
      <c r="BS160" s="85"/>
      <c r="BT160" s="85"/>
      <c r="BU160" s="85"/>
      <c r="BV160" s="85"/>
      <c r="BW160" s="85"/>
      <c r="BX160" s="85"/>
      <c r="BY160" s="85"/>
      <c r="BZ160" s="85"/>
      <c r="CA160" s="85"/>
      <c r="CB160" s="85"/>
      <c r="CC160" s="85"/>
      <c r="CD160" s="85"/>
      <c r="CE160" s="85"/>
      <c r="CF160" s="85"/>
      <c r="CG160" s="85"/>
      <c r="CH160" s="85"/>
      <c r="CI160" s="85"/>
      <c r="CJ160" s="85"/>
      <c r="CK160" s="85"/>
      <c r="CL160" s="85"/>
      <c r="CM160" s="85"/>
      <c r="CN160" s="85"/>
      <c r="CO160" s="85"/>
      <c r="CP160" s="85"/>
      <c r="CQ160" s="85"/>
      <c r="CR160" s="85"/>
      <c r="CS160" s="85"/>
      <c r="CT160" s="85"/>
      <c r="CU160" s="85"/>
      <c r="CV160" s="85"/>
    </row>
    <row r="161" spans="1:100" s="129" customFormat="1" x14ac:dyDescent="0.2">
      <c r="A161" s="85"/>
      <c r="B161" s="85"/>
      <c r="C161" s="85"/>
      <c r="D161" s="85"/>
      <c r="E161" s="85"/>
      <c r="F161" s="85"/>
      <c r="G161" s="85"/>
      <c r="H161" s="202"/>
      <c r="I161" s="202"/>
      <c r="J161" s="202"/>
      <c r="K161" s="202"/>
      <c r="L161" s="202"/>
      <c r="M161" s="202"/>
      <c r="N161" s="202"/>
      <c r="O161" s="202"/>
      <c r="P161" s="202"/>
      <c r="Q161" s="202"/>
      <c r="R161" s="202"/>
      <c r="S161" s="202"/>
      <c r="T161" s="202"/>
      <c r="U161" s="202"/>
      <c r="V161" s="202"/>
      <c r="W161" s="202"/>
      <c r="X161" s="202"/>
      <c r="Y161" s="202"/>
      <c r="Z161" s="85"/>
      <c r="AA161" s="85"/>
      <c r="AB161" s="85"/>
      <c r="AC161" s="85"/>
      <c r="AD161" s="85"/>
      <c r="AE161" s="85"/>
      <c r="AF161" s="85"/>
      <c r="AG161" s="85"/>
      <c r="AH161" s="85"/>
      <c r="AM161" s="202"/>
      <c r="AN161" s="203"/>
      <c r="AO161" s="203"/>
      <c r="AP161" s="85"/>
      <c r="AQ161" s="85"/>
      <c r="AR161" s="85"/>
      <c r="AS161" s="85"/>
      <c r="AT161" s="85"/>
      <c r="AU161" s="85"/>
      <c r="AV161" s="85"/>
      <c r="AW161" s="85"/>
      <c r="AX161" s="85"/>
      <c r="AY161" s="85"/>
      <c r="AZ161" s="85"/>
      <c r="BA161" s="85"/>
      <c r="BB161" s="85"/>
      <c r="BC161" s="85"/>
      <c r="BD161" s="85"/>
      <c r="BE161" s="85"/>
      <c r="BF161" s="85"/>
      <c r="BG161" s="85"/>
      <c r="BH161" s="85"/>
      <c r="BI161" s="85"/>
      <c r="BJ161" s="85"/>
      <c r="BK161" s="85"/>
      <c r="BL161" s="85"/>
      <c r="BM161" s="85"/>
      <c r="BN161" s="85"/>
      <c r="BO161" s="85"/>
      <c r="BP161" s="85"/>
      <c r="BQ161" s="85"/>
      <c r="BR161" s="85"/>
      <c r="BS161" s="85"/>
      <c r="BT161" s="85"/>
      <c r="BU161" s="85"/>
      <c r="BV161" s="85"/>
      <c r="BW161" s="85"/>
      <c r="BX161" s="85"/>
      <c r="BY161" s="85"/>
      <c r="BZ161" s="85"/>
      <c r="CA161" s="85"/>
      <c r="CB161" s="85"/>
      <c r="CC161" s="85"/>
      <c r="CD161" s="85"/>
      <c r="CE161" s="85"/>
      <c r="CF161" s="85"/>
      <c r="CG161" s="85"/>
      <c r="CH161" s="85"/>
      <c r="CI161" s="85"/>
      <c r="CJ161" s="85"/>
      <c r="CK161" s="85"/>
      <c r="CL161" s="85"/>
      <c r="CM161" s="85"/>
      <c r="CN161" s="85"/>
      <c r="CO161" s="85"/>
      <c r="CP161" s="85"/>
      <c r="CQ161" s="85"/>
      <c r="CR161" s="85"/>
      <c r="CS161" s="85"/>
      <c r="CT161" s="85"/>
      <c r="CU161" s="85"/>
      <c r="CV161" s="85"/>
    </row>
    <row r="162" spans="1:100" s="155" customFormat="1" x14ac:dyDescent="0.2">
      <c r="A162" s="85"/>
      <c r="B162" s="85"/>
      <c r="C162" s="85"/>
      <c r="D162" s="85"/>
      <c r="E162" s="85"/>
      <c r="F162" s="85"/>
      <c r="G162" s="85"/>
      <c r="H162" s="202"/>
      <c r="I162" s="202"/>
      <c r="J162" s="202"/>
      <c r="K162" s="202"/>
      <c r="L162" s="202"/>
      <c r="M162" s="202"/>
      <c r="N162" s="202"/>
      <c r="O162" s="202"/>
      <c r="P162" s="202"/>
      <c r="Q162" s="202"/>
      <c r="R162" s="202"/>
      <c r="S162" s="202"/>
      <c r="T162" s="202"/>
      <c r="U162" s="202"/>
      <c r="V162" s="202"/>
      <c r="W162" s="202"/>
      <c r="X162" s="202"/>
      <c r="Y162" s="202"/>
      <c r="Z162" s="85"/>
      <c r="AA162" s="85"/>
      <c r="AB162" s="85"/>
      <c r="AC162" s="85"/>
      <c r="AD162" s="85"/>
      <c r="AE162" s="85"/>
      <c r="AF162" s="85"/>
      <c r="AG162" s="85"/>
      <c r="AH162" s="85"/>
      <c r="AI162" s="129"/>
      <c r="AJ162" s="129"/>
      <c r="AK162" s="129"/>
      <c r="AL162" s="129"/>
      <c r="AM162" s="202"/>
      <c r="AN162" s="203"/>
      <c r="AO162" s="203"/>
      <c r="AP162" s="85"/>
      <c r="AQ162" s="85"/>
      <c r="AR162" s="85"/>
      <c r="AS162" s="85"/>
      <c r="AT162" s="85"/>
      <c r="AU162" s="85"/>
      <c r="AV162" s="85"/>
      <c r="AW162" s="85"/>
      <c r="AX162" s="85"/>
      <c r="AY162" s="85"/>
      <c r="AZ162" s="85"/>
      <c r="BA162" s="85"/>
      <c r="BB162" s="85"/>
      <c r="BC162" s="85"/>
      <c r="BD162" s="85"/>
      <c r="BE162" s="85"/>
      <c r="BF162" s="85"/>
      <c r="BG162" s="85"/>
      <c r="BH162" s="85"/>
      <c r="BI162" s="85"/>
      <c r="BJ162" s="85"/>
      <c r="BK162" s="85"/>
      <c r="BL162" s="85"/>
      <c r="BM162" s="85"/>
      <c r="BN162" s="85"/>
      <c r="BO162" s="85"/>
      <c r="BP162" s="85"/>
      <c r="BQ162" s="85"/>
      <c r="BR162" s="85"/>
      <c r="BS162" s="85"/>
      <c r="BT162" s="85"/>
      <c r="BU162" s="85"/>
      <c r="BV162" s="85"/>
      <c r="BW162" s="85"/>
      <c r="BX162" s="85"/>
      <c r="BY162" s="85"/>
      <c r="BZ162" s="85"/>
      <c r="CA162" s="85"/>
      <c r="CB162" s="85"/>
      <c r="CC162" s="85"/>
      <c r="CD162" s="85"/>
      <c r="CE162" s="85"/>
      <c r="CF162" s="85"/>
      <c r="CG162" s="85"/>
      <c r="CH162" s="85"/>
      <c r="CI162" s="85"/>
      <c r="CJ162" s="85"/>
      <c r="CK162" s="85"/>
      <c r="CL162" s="85"/>
      <c r="CM162" s="85"/>
      <c r="CN162" s="85"/>
      <c r="CO162" s="85"/>
      <c r="CP162" s="85"/>
      <c r="CQ162" s="85"/>
      <c r="CR162" s="85"/>
      <c r="CS162" s="85"/>
      <c r="CT162" s="85"/>
      <c r="CU162" s="85"/>
      <c r="CV162" s="85"/>
    </row>
    <row r="163" spans="1:100" s="166" customFormat="1" x14ac:dyDescent="0.2">
      <c r="A163" s="85"/>
      <c r="B163" s="85"/>
      <c r="C163" s="85"/>
      <c r="D163" s="85"/>
      <c r="E163" s="85"/>
      <c r="F163" s="85"/>
      <c r="G163" s="85"/>
      <c r="H163" s="202"/>
      <c r="I163" s="202"/>
      <c r="J163" s="202"/>
      <c r="K163" s="202"/>
      <c r="L163" s="202"/>
      <c r="M163" s="202"/>
      <c r="N163" s="202"/>
      <c r="O163" s="202"/>
      <c r="P163" s="202"/>
      <c r="Q163" s="202"/>
      <c r="R163" s="202"/>
      <c r="S163" s="202"/>
      <c r="T163" s="202"/>
      <c r="U163" s="202"/>
      <c r="V163" s="202"/>
      <c r="W163" s="202"/>
      <c r="X163" s="202"/>
      <c r="Y163" s="202"/>
      <c r="Z163" s="85"/>
      <c r="AA163" s="85"/>
      <c r="AB163" s="85"/>
      <c r="AC163" s="85"/>
      <c r="AD163" s="85"/>
      <c r="AE163" s="85"/>
      <c r="AF163" s="85"/>
      <c r="AG163" s="85"/>
      <c r="AH163" s="85"/>
      <c r="AI163" s="129"/>
      <c r="AJ163" s="129"/>
      <c r="AK163" s="129"/>
      <c r="AL163" s="129"/>
      <c r="AM163" s="202"/>
      <c r="AN163" s="203"/>
      <c r="AO163" s="203"/>
      <c r="AP163" s="85"/>
      <c r="AQ163" s="85"/>
      <c r="AR163" s="85"/>
      <c r="AS163" s="85"/>
      <c r="AT163" s="85"/>
      <c r="AU163" s="85"/>
      <c r="AV163" s="85"/>
      <c r="AW163" s="85"/>
      <c r="AX163" s="85"/>
      <c r="AY163" s="85"/>
      <c r="AZ163" s="85"/>
      <c r="BA163" s="85"/>
      <c r="BB163" s="85"/>
      <c r="BC163" s="85"/>
      <c r="BD163" s="85"/>
      <c r="BE163" s="85"/>
      <c r="BF163" s="85"/>
      <c r="BG163" s="85"/>
      <c r="BH163" s="85"/>
      <c r="BI163" s="85"/>
      <c r="BJ163" s="85"/>
      <c r="BK163" s="85"/>
      <c r="BL163" s="85"/>
      <c r="BM163" s="85"/>
      <c r="BN163" s="85"/>
      <c r="BO163" s="85"/>
      <c r="BP163" s="85"/>
      <c r="BQ163" s="85"/>
      <c r="BR163" s="85"/>
      <c r="BS163" s="85"/>
      <c r="BT163" s="85"/>
      <c r="BU163" s="85"/>
      <c r="BV163" s="85"/>
      <c r="BW163" s="85"/>
      <c r="BX163" s="85"/>
      <c r="BY163" s="85"/>
      <c r="BZ163" s="85"/>
      <c r="CA163" s="85"/>
      <c r="CB163" s="85"/>
      <c r="CC163" s="85"/>
      <c r="CD163" s="85"/>
      <c r="CE163" s="85"/>
      <c r="CF163" s="85"/>
      <c r="CG163" s="85"/>
      <c r="CH163" s="85"/>
      <c r="CI163" s="85"/>
      <c r="CJ163" s="85"/>
      <c r="CK163" s="85"/>
      <c r="CL163" s="85"/>
      <c r="CM163" s="85"/>
      <c r="CN163" s="85"/>
      <c r="CO163" s="85"/>
      <c r="CP163" s="85"/>
      <c r="CQ163" s="85"/>
      <c r="CR163" s="85"/>
      <c r="CS163" s="85"/>
      <c r="CT163" s="85"/>
      <c r="CU163" s="85"/>
      <c r="CV163" s="85"/>
    </row>
    <row r="164" spans="1:100" s="166" customFormat="1" x14ac:dyDescent="0.2">
      <c r="A164" s="85"/>
      <c r="B164" s="85"/>
      <c r="C164" s="85"/>
      <c r="D164" s="85"/>
      <c r="E164" s="85"/>
      <c r="F164" s="85"/>
      <c r="G164" s="85"/>
      <c r="H164" s="202"/>
      <c r="I164" s="202"/>
      <c r="J164" s="202"/>
      <c r="K164" s="202"/>
      <c r="L164" s="202"/>
      <c r="M164" s="202"/>
      <c r="N164" s="202"/>
      <c r="O164" s="202"/>
      <c r="P164" s="202"/>
      <c r="Q164" s="202"/>
      <c r="R164" s="202"/>
      <c r="S164" s="202"/>
      <c r="T164" s="202"/>
      <c r="U164" s="202"/>
      <c r="V164" s="202"/>
      <c r="W164" s="202"/>
      <c r="X164" s="202"/>
      <c r="Y164" s="202"/>
      <c r="Z164" s="85"/>
      <c r="AA164" s="85"/>
      <c r="AB164" s="85"/>
      <c r="AC164" s="85"/>
      <c r="AD164" s="85"/>
      <c r="AE164" s="85"/>
      <c r="AF164" s="85"/>
      <c r="AG164" s="85"/>
      <c r="AH164" s="85"/>
      <c r="AI164" s="129"/>
      <c r="AJ164" s="129"/>
      <c r="AK164" s="129"/>
      <c r="AL164" s="129"/>
      <c r="AM164" s="202"/>
      <c r="AN164" s="203"/>
      <c r="AO164" s="203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  <c r="BF164" s="85"/>
      <c r="BG164" s="85"/>
      <c r="BH164" s="85"/>
      <c r="BI164" s="85"/>
      <c r="BJ164" s="85"/>
      <c r="BK164" s="85"/>
      <c r="BL164" s="85"/>
      <c r="BM164" s="85"/>
      <c r="BN164" s="85"/>
      <c r="BO164" s="85"/>
      <c r="BP164" s="85"/>
      <c r="BQ164" s="85"/>
      <c r="BR164" s="85"/>
      <c r="BS164" s="85"/>
      <c r="BT164" s="85"/>
      <c r="BU164" s="85"/>
      <c r="BV164" s="85"/>
      <c r="BW164" s="85"/>
      <c r="BX164" s="85"/>
      <c r="BY164" s="85"/>
      <c r="BZ164" s="85"/>
      <c r="CA164" s="85"/>
      <c r="CB164" s="85"/>
      <c r="CC164" s="85"/>
      <c r="CD164" s="85"/>
      <c r="CE164" s="85"/>
      <c r="CF164" s="85"/>
      <c r="CG164" s="85"/>
      <c r="CH164" s="85"/>
      <c r="CI164" s="85"/>
      <c r="CJ164" s="85"/>
      <c r="CK164" s="85"/>
      <c r="CL164" s="85"/>
      <c r="CM164" s="85"/>
      <c r="CN164" s="85"/>
      <c r="CO164" s="85"/>
      <c r="CP164" s="85"/>
      <c r="CQ164" s="85"/>
      <c r="CR164" s="85"/>
      <c r="CS164" s="85"/>
      <c r="CT164" s="85"/>
      <c r="CU164" s="85"/>
      <c r="CV164" s="85"/>
    </row>
    <row r="165" spans="1:100" s="166" customFormat="1" x14ac:dyDescent="0.2">
      <c r="A165" s="85"/>
      <c r="B165" s="85"/>
      <c r="C165" s="85"/>
      <c r="D165" s="85"/>
      <c r="E165" s="85"/>
      <c r="F165" s="85"/>
      <c r="G165" s="85"/>
      <c r="H165" s="202"/>
      <c r="I165" s="202"/>
      <c r="J165" s="202"/>
      <c r="K165" s="202"/>
      <c r="L165" s="202"/>
      <c r="M165" s="202"/>
      <c r="N165" s="202"/>
      <c r="O165" s="202"/>
      <c r="P165" s="202"/>
      <c r="Q165" s="202"/>
      <c r="R165" s="202"/>
      <c r="S165" s="202"/>
      <c r="T165" s="202"/>
      <c r="U165" s="202"/>
      <c r="V165" s="202"/>
      <c r="W165" s="202"/>
      <c r="X165" s="202"/>
      <c r="Y165" s="202"/>
      <c r="Z165" s="85"/>
      <c r="AA165" s="85"/>
      <c r="AB165" s="85"/>
      <c r="AC165" s="85"/>
      <c r="AD165" s="85"/>
      <c r="AE165" s="85"/>
      <c r="AF165" s="85"/>
      <c r="AG165" s="85"/>
      <c r="AH165" s="85"/>
      <c r="AI165" s="129"/>
      <c r="AJ165" s="129"/>
      <c r="AK165" s="129"/>
      <c r="AL165" s="129"/>
      <c r="AM165" s="202"/>
      <c r="AN165" s="203"/>
      <c r="AO165" s="203"/>
      <c r="AP165" s="85"/>
      <c r="AQ165" s="85"/>
      <c r="AR165" s="85"/>
      <c r="AS165" s="85"/>
      <c r="AT165" s="85"/>
      <c r="AU165" s="85"/>
      <c r="AV165" s="85"/>
      <c r="AW165" s="85"/>
      <c r="AX165" s="85"/>
      <c r="AY165" s="85"/>
      <c r="AZ165" s="85"/>
      <c r="BA165" s="85"/>
      <c r="BB165" s="85"/>
      <c r="BC165" s="85"/>
      <c r="BD165" s="85"/>
      <c r="BE165" s="85"/>
      <c r="BF165" s="85"/>
      <c r="BG165" s="85"/>
      <c r="BH165" s="85"/>
      <c r="BI165" s="85"/>
      <c r="BJ165" s="85"/>
      <c r="BK165" s="85"/>
      <c r="BL165" s="85"/>
      <c r="BM165" s="85"/>
      <c r="BN165" s="85"/>
      <c r="BO165" s="85"/>
      <c r="BP165" s="85"/>
      <c r="BQ165" s="85"/>
      <c r="BR165" s="85"/>
      <c r="BS165" s="85"/>
      <c r="BT165" s="85"/>
      <c r="BU165" s="85"/>
      <c r="BV165" s="85"/>
      <c r="BW165" s="85"/>
      <c r="BX165" s="85"/>
      <c r="BY165" s="85"/>
      <c r="BZ165" s="85"/>
      <c r="CA165" s="85"/>
      <c r="CB165" s="85"/>
      <c r="CC165" s="85"/>
      <c r="CD165" s="85"/>
      <c r="CE165" s="85"/>
      <c r="CF165" s="85"/>
      <c r="CG165" s="85"/>
      <c r="CH165" s="85"/>
      <c r="CI165" s="85"/>
      <c r="CJ165" s="85"/>
      <c r="CK165" s="85"/>
      <c r="CL165" s="85"/>
      <c r="CM165" s="85"/>
      <c r="CN165" s="85"/>
      <c r="CO165" s="85"/>
      <c r="CP165" s="85"/>
      <c r="CQ165" s="85"/>
      <c r="CR165" s="85"/>
      <c r="CS165" s="85"/>
      <c r="CT165" s="85"/>
      <c r="CU165" s="85"/>
      <c r="CV165" s="85"/>
    </row>
    <row r="166" spans="1:100" s="166" customFormat="1" x14ac:dyDescent="0.2">
      <c r="A166" s="85"/>
      <c r="B166" s="85"/>
      <c r="C166" s="85"/>
      <c r="D166" s="85"/>
      <c r="E166" s="85"/>
      <c r="F166" s="85"/>
      <c r="G166" s="85"/>
      <c r="H166" s="202"/>
      <c r="I166" s="202"/>
      <c r="J166" s="202"/>
      <c r="K166" s="202"/>
      <c r="L166" s="202"/>
      <c r="M166" s="202"/>
      <c r="N166" s="202"/>
      <c r="O166" s="202"/>
      <c r="P166" s="202"/>
      <c r="Q166" s="202"/>
      <c r="R166" s="202"/>
      <c r="S166" s="202"/>
      <c r="T166" s="202"/>
      <c r="U166" s="202"/>
      <c r="V166" s="202"/>
      <c r="W166" s="202"/>
      <c r="X166" s="202"/>
      <c r="Y166" s="202"/>
      <c r="Z166" s="85"/>
      <c r="AA166" s="85"/>
      <c r="AB166" s="85"/>
      <c r="AC166" s="85"/>
      <c r="AD166" s="85"/>
      <c r="AE166" s="85"/>
      <c r="AF166" s="85"/>
      <c r="AG166" s="85"/>
      <c r="AH166" s="85"/>
      <c r="AI166" s="129"/>
      <c r="AJ166" s="129"/>
      <c r="AK166" s="129"/>
      <c r="AL166" s="129"/>
      <c r="AM166" s="202"/>
      <c r="AN166" s="203"/>
      <c r="AO166" s="203"/>
      <c r="AP166" s="85"/>
      <c r="AQ166" s="85"/>
      <c r="AR166" s="85"/>
      <c r="AS166" s="85"/>
      <c r="AT166" s="85"/>
      <c r="AU166" s="85"/>
      <c r="AV166" s="85"/>
      <c r="AW166" s="85"/>
      <c r="AX166" s="85"/>
      <c r="AY166" s="85"/>
      <c r="AZ166" s="85"/>
      <c r="BA166" s="85"/>
      <c r="BB166" s="85"/>
      <c r="BC166" s="85"/>
      <c r="BD166" s="85"/>
      <c r="BE166" s="85"/>
      <c r="BF166" s="85"/>
      <c r="BG166" s="85"/>
      <c r="BH166" s="85"/>
      <c r="BI166" s="85"/>
      <c r="BJ166" s="85"/>
      <c r="BK166" s="85"/>
      <c r="BL166" s="85"/>
      <c r="BM166" s="85"/>
      <c r="BN166" s="85"/>
      <c r="BO166" s="85"/>
      <c r="BP166" s="85"/>
      <c r="BQ166" s="85"/>
      <c r="BR166" s="85"/>
      <c r="BS166" s="85"/>
      <c r="BT166" s="85"/>
      <c r="BU166" s="85"/>
      <c r="BV166" s="85"/>
      <c r="BW166" s="85"/>
      <c r="BX166" s="85"/>
      <c r="BY166" s="85"/>
      <c r="BZ166" s="85"/>
      <c r="CA166" s="85"/>
      <c r="CB166" s="85"/>
      <c r="CC166" s="85"/>
      <c r="CD166" s="85"/>
      <c r="CE166" s="85"/>
      <c r="CF166" s="85"/>
      <c r="CG166" s="85"/>
      <c r="CH166" s="85"/>
      <c r="CI166" s="85"/>
      <c r="CJ166" s="85"/>
      <c r="CK166" s="85"/>
      <c r="CL166" s="85"/>
      <c r="CM166" s="85"/>
      <c r="CN166" s="85"/>
      <c r="CO166" s="85"/>
      <c r="CP166" s="85"/>
      <c r="CQ166" s="85"/>
      <c r="CR166" s="85"/>
      <c r="CS166" s="85"/>
      <c r="CT166" s="85"/>
      <c r="CU166" s="85"/>
      <c r="CV166" s="85"/>
    </row>
    <row r="167" spans="1:100" s="166" customFormat="1" x14ac:dyDescent="0.2">
      <c r="A167" s="85"/>
      <c r="B167" s="85"/>
      <c r="C167" s="85"/>
      <c r="D167" s="85"/>
      <c r="E167" s="85"/>
      <c r="F167" s="85"/>
      <c r="G167" s="85"/>
      <c r="H167" s="202"/>
      <c r="I167" s="202"/>
      <c r="J167" s="202"/>
      <c r="K167" s="202"/>
      <c r="L167" s="202"/>
      <c r="M167" s="202"/>
      <c r="N167" s="202"/>
      <c r="O167" s="202"/>
      <c r="P167" s="202"/>
      <c r="Q167" s="202"/>
      <c r="R167" s="202"/>
      <c r="S167" s="202"/>
      <c r="T167" s="202"/>
      <c r="U167" s="202"/>
      <c r="V167" s="202"/>
      <c r="W167" s="202"/>
      <c r="X167" s="202"/>
      <c r="Y167" s="202"/>
      <c r="Z167" s="85"/>
      <c r="AA167" s="85"/>
      <c r="AB167" s="85"/>
      <c r="AC167" s="85"/>
      <c r="AD167" s="85"/>
      <c r="AE167" s="85"/>
      <c r="AF167" s="85"/>
      <c r="AG167" s="85"/>
      <c r="AH167" s="85"/>
      <c r="AI167" s="129"/>
      <c r="AJ167" s="129"/>
      <c r="AK167" s="129"/>
      <c r="AL167" s="129"/>
      <c r="AM167" s="202"/>
      <c r="AN167" s="203"/>
      <c r="AO167" s="203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  <c r="BF167" s="85"/>
      <c r="BG167" s="85"/>
      <c r="BH167" s="85"/>
      <c r="BI167" s="85"/>
      <c r="BJ167" s="85"/>
      <c r="BK167" s="85"/>
      <c r="BL167" s="85"/>
      <c r="BM167" s="85"/>
      <c r="BN167" s="85"/>
      <c r="BO167" s="85"/>
      <c r="BP167" s="85"/>
      <c r="BQ167" s="85"/>
      <c r="BR167" s="85"/>
      <c r="BS167" s="85"/>
      <c r="BT167" s="85"/>
      <c r="BU167" s="85"/>
      <c r="BV167" s="85"/>
      <c r="BW167" s="85"/>
      <c r="BX167" s="85"/>
      <c r="BY167" s="85"/>
      <c r="BZ167" s="85"/>
      <c r="CA167" s="85"/>
      <c r="CB167" s="85"/>
      <c r="CC167" s="85"/>
      <c r="CD167" s="85"/>
      <c r="CE167" s="85"/>
      <c r="CF167" s="85"/>
      <c r="CG167" s="85"/>
      <c r="CH167" s="85"/>
      <c r="CI167" s="85"/>
      <c r="CJ167" s="85"/>
      <c r="CK167" s="85"/>
      <c r="CL167" s="85"/>
      <c r="CM167" s="85"/>
      <c r="CN167" s="85"/>
      <c r="CO167" s="85"/>
      <c r="CP167" s="85"/>
      <c r="CQ167" s="85"/>
      <c r="CR167" s="85"/>
      <c r="CS167" s="85"/>
      <c r="CT167" s="85"/>
      <c r="CU167" s="85"/>
      <c r="CV167" s="85"/>
    </row>
    <row r="168" spans="1:100" s="166" customFormat="1" x14ac:dyDescent="0.2">
      <c r="A168" s="85"/>
      <c r="B168" s="85"/>
      <c r="C168" s="85"/>
      <c r="D168" s="85"/>
      <c r="E168" s="85"/>
      <c r="F168" s="85"/>
      <c r="G168" s="85"/>
      <c r="H168" s="202"/>
      <c r="I168" s="202"/>
      <c r="J168" s="202"/>
      <c r="K168" s="202"/>
      <c r="L168" s="202"/>
      <c r="M168" s="202"/>
      <c r="N168" s="202"/>
      <c r="O168" s="202"/>
      <c r="P168" s="202"/>
      <c r="Q168" s="202"/>
      <c r="R168" s="202"/>
      <c r="S168" s="202"/>
      <c r="T168" s="202"/>
      <c r="U168" s="202"/>
      <c r="V168" s="202"/>
      <c r="W168" s="202"/>
      <c r="X168" s="202"/>
      <c r="Y168" s="202"/>
      <c r="Z168" s="85"/>
      <c r="AA168" s="85"/>
      <c r="AB168" s="85"/>
      <c r="AC168" s="85"/>
      <c r="AD168" s="85"/>
      <c r="AE168" s="85"/>
      <c r="AF168" s="85"/>
      <c r="AG168" s="85"/>
      <c r="AH168" s="85"/>
      <c r="AI168" s="129"/>
      <c r="AJ168" s="129"/>
      <c r="AK168" s="129"/>
      <c r="AL168" s="129"/>
      <c r="AM168" s="202"/>
      <c r="AN168" s="203"/>
      <c r="AO168" s="203"/>
      <c r="AP168" s="85"/>
      <c r="AQ168" s="85"/>
      <c r="AR168" s="85"/>
      <c r="AS168" s="85"/>
      <c r="AT168" s="85"/>
      <c r="AU168" s="85"/>
      <c r="AV168" s="85"/>
      <c r="AW168" s="85"/>
      <c r="AX168" s="85"/>
      <c r="AY168" s="85"/>
      <c r="AZ168" s="85"/>
      <c r="BA168" s="85"/>
      <c r="BB168" s="85"/>
      <c r="BC168" s="85"/>
      <c r="BD168" s="85"/>
      <c r="BE168" s="85"/>
      <c r="BF168" s="85"/>
      <c r="BG168" s="85"/>
      <c r="BH168" s="85"/>
      <c r="BI168" s="85"/>
      <c r="BJ168" s="85"/>
      <c r="BK168" s="85"/>
      <c r="BL168" s="85"/>
      <c r="BM168" s="85"/>
      <c r="BN168" s="85"/>
      <c r="BO168" s="85"/>
      <c r="BP168" s="85"/>
      <c r="BQ168" s="85"/>
      <c r="BR168" s="85"/>
      <c r="BS168" s="85"/>
      <c r="BT168" s="85"/>
      <c r="BU168" s="85"/>
      <c r="BV168" s="85"/>
      <c r="BW168" s="85"/>
      <c r="BX168" s="85"/>
      <c r="BY168" s="85"/>
      <c r="BZ168" s="85"/>
      <c r="CA168" s="85"/>
      <c r="CB168" s="85"/>
      <c r="CC168" s="85"/>
      <c r="CD168" s="85"/>
      <c r="CE168" s="85"/>
      <c r="CF168" s="85"/>
      <c r="CG168" s="85"/>
      <c r="CH168" s="85"/>
      <c r="CI168" s="85"/>
      <c r="CJ168" s="85"/>
      <c r="CK168" s="85"/>
      <c r="CL168" s="85"/>
      <c r="CM168" s="85"/>
      <c r="CN168" s="85"/>
      <c r="CO168" s="85"/>
      <c r="CP168" s="85"/>
      <c r="CQ168" s="85"/>
      <c r="CR168" s="85"/>
      <c r="CS168" s="85"/>
      <c r="CT168" s="85"/>
      <c r="CU168" s="85"/>
      <c r="CV168" s="85"/>
    </row>
    <row r="169" spans="1:100" s="166" customFormat="1" x14ac:dyDescent="0.2">
      <c r="A169" s="85"/>
      <c r="B169" s="85"/>
      <c r="C169" s="85"/>
      <c r="D169" s="85"/>
      <c r="E169" s="85"/>
      <c r="F169" s="85"/>
      <c r="G169" s="85"/>
      <c r="H169" s="202"/>
      <c r="I169" s="202"/>
      <c r="J169" s="202"/>
      <c r="K169" s="202"/>
      <c r="L169" s="202"/>
      <c r="M169" s="202"/>
      <c r="N169" s="202"/>
      <c r="O169" s="202"/>
      <c r="P169" s="202"/>
      <c r="Q169" s="202"/>
      <c r="R169" s="202"/>
      <c r="S169" s="202"/>
      <c r="T169" s="202"/>
      <c r="U169" s="202"/>
      <c r="V169" s="202"/>
      <c r="W169" s="202"/>
      <c r="X169" s="202"/>
      <c r="Y169" s="202"/>
      <c r="Z169" s="85"/>
      <c r="AA169" s="85"/>
      <c r="AB169" s="85"/>
      <c r="AC169" s="85"/>
      <c r="AD169" s="85"/>
      <c r="AE169" s="85"/>
      <c r="AF169" s="85"/>
      <c r="AG169" s="85"/>
      <c r="AH169" s="85"/>
      <c r="AI169" s="129"/>
      <c r="AJ169" s="129"/>
      <c r="AK169" s="129"/>
      <c r="AL169" s="129"/>
      <c r="AM169" s="202"/>
      <c r="AN169" s="203"/>
      <c r="AO169" s="203"/>
      <c r="AP169" s="85"/>
      <c r="AQ169" s="85"/>
      <c r="AR169" s="85"/>
      <c r="AS169" s="85"/>
      <c r="AT169" s="85"/>
      <c r="AU169" s="85"/>
      <c r="AV169" s="85"/>
      <c r="AW169" s="85"/>
      <c r="AX169" s="85"/>
      <c r="AY169" s="85"/>
      <c r="AZ169" s="85"/>
      <c r="BA169" s="85"/>
      <c r="BB169" s="85"/>
      <c r="BC169" s="85"/>
      <c r="BD169" s="85"/>
      <c r="BE169" s="85"/>
      <c r="BF169" s="85"/>
      <c r="BG169" s="85"/>
      <c r="BH169" s="85"/>
      <c r="BI169" s="85"/>
      <c r="BJ169" s="85"/>
      <c r="BK169" s="85"/>
      <c r="BL169" s="85"/>
      <c r="BM169" s="85"/>
      <c r="BN169" s="85"/>
      <c r="BO169" s="85"/>
      <c r="BP169" s="85"/>
      <c r="BQ169" s="85"/>
      <c r="BR169" s="85"/>
      <c r="BS169" s="85"/>
      <c r="BT169" s="85"/>
      <c r="BU169" s="85"/>
      <c r="BV169" s="85"/>
      <c r="BW169" s="85"/>
      <c r="BX169" s="85"/>
      <c r="BY169" s="85"/>
      <c r="BZ169" s="85"/>
      <c r="CA169" s="85"/>
      <c r="CB169" s="85"/>
      <c r="CC169" s="85"/>
      <c r="CD169" s="85"/>
      <c r="CE169" s="85"/>
      <c r="CF169" s="85"/>
      <c r="CG169" s="85"/>
      <c r="CH169" s="85"/>
      <c r="CI169" s="85"/>
      <c r="CJ169" s="85"/>
      <c r="CK169" s="85"/>
      <c r="CL169" s="85"/>
      <c r="CM169" s="85"/>
      <c r="CN169" s="85"/>
      <c r="CO169" s="85"/>
      <c r="CP169" s="85"/>
      <c r="CQ169" s="85"/>
      <c r="CR169" s="85"/>
      <c r="CS169" s="85"/>
      <c r="CT169" s="85"/>
      <c r="CU169" s="85"/>
      <c r="CV169" s="85"/>
    </row>
    <row r="170" spans="1:100" s="166" customFormat="1" x14ac:dyDescent="0.2">
      <c r="A170" s="85"/>
      <c r="B170" s="85"/>
      <c r="C170" s="85"/>
      <c r="D170" s="85"/>
      <c r="E170" s="85"/>
      <c r="F170" s="85"/>
      <c r="G170" s="85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202"/>
      <c r="V170" s="202"/>
      <c r="W170" s="202"/>
      <c r="X170" s="202"/>
      <c r="Y170" s="202"/>
      <c r="Z170" s="85"/>
      <c r="AA170" s="85"/>
      <c r="AB170" s="85"/>
      <c r="AC170" s="85"/>
      <c r="AD170" s="85"/>
      <c r="AE170" s="85"/>
      <c r="AF170" s="85"/>
      <c r="AG170" s="85"/>
      <c r="AH170" s="85"/>
      <c r="AI170" s="129"/>
      <c r="AJ170" s="129"/>
      <c r="AK170" s="129"/>
      <c r="AL170" s="129"/>
      <c r="AM170" s="202"/>
      <c r="AN170" s="203"/>
      <c r="AO170" s="203"/>
      <c r="AP170" s="85"/>
      <c r="AQ170" s="85"/>
      <c r="AR170" s="85"/>
      <c r="AS170" s="85"/>
      <c r="AT170" s="85"/>
      <c r="AU170" s="85"/>
      <c r="AV170" s="85"/>
      <c r="AW170" s="85"/>
      <c r="AX170" s="85"/>
      <c r="AY170" s="85"/>
      <c r="AZ170" s="85"/>
      <c r="BA170" s="85"/>
      <c r="BB170" s="85"/>
      <c r="BC170" s="85"/>
      <c r="BD170" s="85"/>
      <c r="BE170" s="85"/>
      <c r="BF170" s="85"/>
      <c r="BG170" s="85"/>
      <c r="BH170" s="85"/>
      <c r="BI170" s="85"/>
      <c r="BJ170" s="85"/>
      <c r="BK170" s="85"/>
      <c r="BL170" s="85"/>
      <c r="BM170" s="85"/>
      <c r="BN170" s="85"/>
      <c r="BO170" s="85"/>
      <c r="BP170" s="85"/>
      <c r="BQ170" s="85"/>
      <c r="BR170" s="85"/>
      <c r="BS170" s="85"/>
      <c r="BT170" s="85"/>
      <c r="BU170" s="85"/>
      <c r="BV170" s="85"/>
      <c r="BW170" s="85"/>
      <c r="BX170" s="85"/>
      <c r="BY170" s="85"/>
      <c r="BZ170" s="85"/>
      <c r="CA170" s="85"/>
      <c r="CB170" s="85"/>
      <c r="CC170" s="85"/>
      <c r="CD170" s="85"/>
      <c r="CE170" s="85"/>
      <c r="CF170" s="85"/>
      <c r="CG170" s="85"/>
      <c r="CH170" s="85"/>
      <c r="CI170" s="85"/>
      <c r="CJ170" s="85"/>
      <c r="CK170" s="85"/>
      <c r="CL170" s="85"/>
      <c r="CM170" s="85"/>
      <c r="CN170" s="85"/>
      <c r="CO170" s="85"/>
      <c r="CP170" s="85"/>
      <c r="CQ170" s="85"/>
      <c r="CR170" s="85"/>
      <c r="CS170" s="85"/>
      <c r="CT170" s="85"/>
      <c r="CU170" s="85"/>
      <c r="CV170" s="85"/>
    </row>
    <row r="171" spans="1:100" s="155" customFormat="1" x14ac:dyDescent="0.2">
      <c r="A171" s="85"/>
      <c r="B171" s="85"/>
      <c r="C171" s="85"/>
      <c r="D171" s="85"/>
      <c r="E171" s="85"/>
      <c r="F171" s="85"/>
      <c r="G171" s="85"/>
      <c r="H171" s="202"/>
      <c r="I171" s="202"/>
      <c r="J171" s="202"/>
      <c r="K171" s="202"/>
      <c r="L171" s="202"/>
      <c r="M171" s="202"/>
      <c r="N171" s="202"/>
      <c r="O171" s="202"/>
      <c r="P171" s="202"/>
      <c r="Q171" s="202"/>
      <c r="R171" s="202"/>
      <c r="S171" s="202"/>
      <c r="T171" s="202"/>
      <c r="U171" s="202"/>
      <c r="V171" s="202"/>
      <c r="W171" s="202"/>
      <c r="X171" s="202"/>
      <c r="Y171" s="202"/>
      <c r="Z171" s="85"/>
      <c r="AA171" s="85"/>
      <c r="AB171" s="85"/>
      <c r="AC171" s="85"/>
      <c r="AD171" s="85"/>
      <c r="AE171" s="85"/>
      <c r="AF171" s="85"/>
      <c r="AG171" s="85"/>
      <c r="AH171" s="85"/>
      <c r="AI171" s="129"/>
      <c r="AJ171" s="129"/>
      <c r="AK171" s="129"/>
      <c r="AL171" s="129"/>
      <c r="AM171" s="202"/>
      <c r="AN171" s="203"/>
      <c r="AO171" s="203"/>
      <c r="AP171" s="85"/>
      <c r="AQ171" s="85"/>
      <c r="AR171" s="85"/>
      <c r="AS171" s="85"/>
      <c r="AT171" s="85"/>
      <c r="AU171" s="85"/>
      <c r="AV171" s="85"/>
      <c r="AW171" s="85"/>
      <c r="AX171" s="85"/>
      <c r="AY171" s="85"/>
      <c r="AZ171" s="85"/>
      <c r="BA171" s="85"/>
      <c r="BB171" s="85"/>
      <c r="BC171" s="85"/>
      <c r="BD171" s="85"/>
      <c r="BE171" s="85"/>
      <c r="BF171" s="85"/>
      <c r="BG171" s="85"/>
      <c r="BH171" s="85"/>
      <c r="BI171" s="85"/>
      <c r="BJ171" s="85"/>
      <c r="BK171" s="85"/>
      <c r="BL171" s="85"/>
      <c r="BM171" s="85"/>
      <c r="BN171" s="85"/>
      <c r="BO171" s="85"/>
      <c r="BP171" s="85"/>
      <c r="BQ171" s="85"/>
      <c r="BR171" s="85"/>
      <c r="BS171" s="85"/>
      <c r="BT171" s="85"/>
      <c r="BU171" s="85"/>
      <c r="BV171" s="85"/>
      <c r="BW171" s="85"/>
      <c r="BX171" s="85"/>
      <c r="BY171" s="85"/>
      <c r="BZ171" s="85"/>
      <c r="CA171" s="85"/>
      <c r="CB171" s="85"/>
      <c r="CC171" s="85"/>
      <c r="CD171" s="85"/>
      <c r="CE171" s="85"/>
      <c r="CF171" s="85"/>
      <c r="CG171" s="85"/>
      <c r="CH171" s="85"/>
      <c r="CI171" s="85"/>
      <c r="CJ171" s="85"/>
      <c r="CK171" s="85"/>
      <c r="CL171" s="85"/>
      <c r="CM171" s="85"/>
      <c r="CN171" s="85"/>
      <c r="CO171" s="85"/>
      <c r="CP171" s="85"/>
      <c r="CQ171" s="85"/>
      <c r="CR171" s="85"/>
      <c r="CS171" s="85"/>
      <c r="CT171" s="85"/>
      <c r="CU171" s="85"/>
      <c r="CV171" s="85"/>
    </row>
    <row r="172" spans="1:100" s="166" customFormat="1" x14ac:dyDescent="0.2">
      <c r="A172" s="85"/>
      <c r="B172" s="85"/>
      <c r="C172" s="85"/>
      <c r="D172" s="85"/>
      <c r="E172" s="85"/>
      <c r="F172" s="85"/>
      <c r="G172" s="85"/>
      <c r="H172" s="202"/>
      <c r="I172" s="202"/>
      <c r="J172" s="202"/>
      <c r="K172" s="202"/>
      <c r="L172" s="202"/>
      <c r="M172" s="202"/>
      <c r="N172" s="202"/>
      <c r="O172" s="202"/>
      <c r="P172" s="202"/>
      <c r="Q172" s="202"/>
      <c r="R172" s="202"/>
      <c r="S172" s="202"/>
      <c r="T172" s="202"/>
      <c r="U172" s="202"/>
      <c r="V172" s="202"/>
      <c r="W172" s="202"/>
      <c r="X172" s="202"/>
      <c r="Y172" s="202"/>
      <c r="Z172" s="85"/>
      <c r="AA172" s="85"/>
      <c r="AB172" s="85"/>
      <c r="AC172" s="85"/>
      <c r="AD172" s="85"/>
      <c r="AE172" s="85"/>
      <c r="AF172" s="85"/>
      <c r="AG172" s="85"/>
      <c r="AH172" s="85"/>
      <c r="AI172" s="129"/>
      <c r="AJ172" s="129"/>
      <c r="AK172" s="129"/>
      <c r="AL172" s="129"/>
      <c r="AM172" s="202"/>
      <c r="AN172" s="203"/>
      <c r="AO172" s="203"/>
      <c r="AP172" s="85"/>
      <c r="AQ172" s="85"/>
      <c r="AR172" s="85"/>
      <c r="AS172" s="85"/>
      <c r="AT172" s="85"/>
      <c r="AU172" s="85"/>
      <c r="AV172" s="85"/>
      <c r="AW172" s="85"/>
      <c r="AX172" s="85"/>
      <c r="AY172" s="85"/>
      <c r="AZ172" s="85"/>
      <c r="BA172" s="85"/>
      <c r="BB172" s="85"/>
      <c r="BC172" s="85"/>
      <c r="BD172" s="85"/>
      <c r="BE172" s="85"/>
      <c r="BF172" s="85"/>
      <c r="BG172" s="85"/>
      <c r="BH172" s="85"/>
      <c r="BI172" s="85"/>
      <c r="BJ172" s="85"/>
      <c r="BK172" s="85"/>
      <c r="BL172" s="85"/>
      <c r="BM172" s="85"/>
      <c r="BN172" s="85"/>
      <c r="BO172" s="85"/>
      <c r="BP172" s="85"/>
      <c r="BQ172" s="85"/>
      <c r="BR172" s="85"/>
      <c r="BS172" s="85"/>
      <c r="BT172" s="85"/>
      <c r="BU172" s="85"/>
      <c r="BV172" s="85"/>
      <c r="BW172" s="85"/>
      <c r="BX172" s="85"/>
      <c r="BY172" s="85"/>
      <c r="BZ172" s="85"/>
      <c r="CA172" s="85"/>
      <c r="CB172" s="85"/>
      <c r="CC172" s="85"/>
      <c r="CD172" s="85"/>
      <c r="CE172" s="85"/>
      <c r="CF172" s="85"/>
      <c r="CG172" s="85"/>
      <c r="CH172" s="85"/>
      <c r="CI172" s="85"/>
      <c r="CJ172" s="85"/>
      <c r="CK172" s="85"/>
      <c r="CL172" s="85"/>
      <c r="CM172" s="85"/>
      <c r="CN172" s="85"/>
      <c r="CO172" s="85"/>
      <c r="CP172" s="85"/>
      <c r="CQ172" s="85"/>
      <c r="CR172" s="85"/>
      <c r="CS172" s="85"/>
      <c r="CT172" s="85"/>
      <c r="CU172" s="85"/>
      <c r="CV172" s="85"/>
    </row>
    <row r="173" spans="1:100" s="166" customFormat="1" x14ac:dyDescent="0.2">
      <c r="A173" s="85"/>
      <c r="B173" s="85"/>
      <c r="C173" s="85"/>
      <c r="D173" s="85"/>
      <c r="E173" s="85"/>
      <c r="F173" s="85"/>
      <c r="G173" s="85"/>
      <c r="H173" s="202"/>
      <c r="I173" s="202"/>
      <c r="J173" s="202"/>
      <c r="K173" s="202"/>
      <c r="L173" s="202"/>
      <c r="M173" s="202"/>
      <c r="N173" s="202"/>
      <c r="O173" s="202"/>
      <c r="P173" s="202"/>
      <c r="Q173" s="202"/>
      <c r="R173" s="202"/>
      <c r="S173" s="202"/>
      <c r="T173" s="202"/>
      <c r="U173" s="202"/>
      <c r="V173" s="202"/>
      <c r="W173" s="202"/>
      <c r="X173" s="202"/>
      <c r="Y173" s="202"/>
      <c r="Z173" s="85"/>
      <c r="AA173" s="85"/>
      <c r="AB173" s="85"/>
      <c r="AC173" s="85"/>
      <c r="AD173" s="85"/>
      <c r="AE173" s="85"/>
      <c r="AF173" s="85"/>
      <c r="AG173" s="85"/>
      <c r="AH173" s="85"/>
      <c r="AI173" s="129"/>
      <c r="AJ173" s="129"/>
      <c r="AK173" s="129"/>
      <c r="AL173" s="129"/>
      <c r="AM173" s="202"/>
      <c r="AN173" s="203"/>
      <c r="AO173" s="203"/>
      <c r="AP173" s="85"/>
      <c r="AQ173" s="85"/>
      <c r="AR173" s="85"/>
      <c r="AS173" s="85"/>
      <c r="AT173" s="85"/>
      <c r="AU173" s="85"/>
      <c r="AV173" s="85"/>
      <c r="AW173" s="85"/>
      <c r="AX173" s="85"/>
      <c r="AY173" s="85"/>
      <c r="AZ173" s="85"/>
      <c r="BA173" s="85"/>
      <c r="BB173" s="85"/>
      <c r="BC173" s="85"/>
      <c r="BD173" s="85"/>
      <c r="BE173" s="85"/>
      <c r="BF173" s="85"/>
      <c r="BG173" s="85"/>
      <c r="BH173" s="85"/>
      <c r="BI173" s="85"/>
      <c r="BJ173" s="85"/>
      <c r="BK173" s="85"/>
      <c r="BL173" s="85"/>
      <c r="BM173" s="85"/>
      <c r="BN173" s="85"/>
      <c r="BO173" s="85"/>
      <c r="BP173" s="85"/>
      <c r="BQ173" s="85"/>
      <c r="BR173" s="85"/>
      <c r="BS173" s="85"/>
      <c r="BT173" s="85"/>
      <c r="BU173" s="85"/>
      <c r="BV173" s="85"/>
      <c r="BW173" s="85"/>
      <c r="BX173" s="85"/>
      <c r="BY173" s="85"/>
      <c r="BZ173" s="85"/>
      <c r="CA173" s="85"/>
      <c r="CB173" s="85"/>
      <c r="CC173" s="85"/>
      <c r="CD173" s="85"/>
      <c r="CE173" s="85"/>
      <c r="CF173" s="85"/>
      <c r="CG173" s="85"/>
      <c r="CH173" s="85"/>
      <c r="CI173" s="85"/>
      <c r="CJ173" s="85"/>
      <c r="CK173" s="85"/>
      <c r="CL173" s="85"/>
      <c r="CM173" s="85"/>
      <c r="CN173" s="85"/>
      <c r="CO173" s="85"/>
      <c r="CP173" s="85"/>
      <c r="CQ173" s="85"/>
      <c r="CR173" s="85"/>
      <c r="CS173" s="85"/>
      <c r="CT173" s="85"/>
      <c r="CU173" s="85"/>
      <c r="CV173" s="85"/>
    </row>
    <row r="174" spans="1:100" s="155" customFormat="1" x14ac:dyDescent="0.2">
      <c r="A174" s="85"/>
      <c r="B174" s="85"/>
      <c r="C174" s="85"/>
      <c r="D174" s="85"/>
      <c r="E174" s="85"/>
      <c r="F174" s="85"/>
      <c r="G174" s="85"/>
      <c r="H174" s="202"/>
      <c r="I174" s="202"/>
      <c r="J174" s="202"/>
      <c r="K174" s="202"/>
      <c r="L174" s="202"/>
      <c r="M174" s="202"/>
      <c r="N174" s="202"/>
      <c r="O174" s="202"/>
      <c r="P174" s="202"/>
      <c r="Q174" s="202"/>
      <c r="R174" s="202"/>
      <c r="S174" s="202"/>
      <c r="T174" s="202"/>
      <c r="U174" s="202"/>
      <c r="V174" s="202"/>
      <c r="W174" s="202"/>
      <c r="X174" s="202"/>
      <c r="Y174" s="202"/>
      <c r="Z174" s="85"/>
      <c r="AA174" s="85"/>
      <c r="AB174" s="85"/>
      <c r="AC174" s="85"/>
      <c r="AD174" s="85"/>
      <c r="AE174" s="85"/>
      <c r="AF174" s="85"/>
      <c r="AG174" s="85"/>
      <c r="AH174" s="85"/>
      <c r="AI174" s="129"/>
      <c r="AJ174" s="129"/>
      <c r="AK174" s="129"/>
      <c r="AL174" s="129"/>
      <c r="AM174" s="202"/>
      <c r="AN174" s="203"/>
      <c r="AO174" s="203"/>
      <c r="AP174" s="85"/>
      <c r="AQ174" s="85"/>
      <c r="AR174" s="85"/>
      <c r="AS174" s="85"/>
      <c r="AT174" s="85"/>
      <c r="AU174" s="85"/>
      <c r="AV174" s="85"/>
      <c r="AW174" s="85"/>
      <c r="AX174" s="85"/>
      <c r="AY174" s="85"/>
      <c r="AZ174" s="85"/>
      <c r="BA174" s="85"/>
      <c r="BB174" s="85"/>
      <c r="BC174" s="85"/>
      <c r="BD174" s="85"/>
      <c r="BE174" s="85"/>
      <c r="BF174" s="85"/>
      <c r="BG174" s="85"/>
      <c r="BH174" s="85"/>
      <c r="BI174" s="85"/>
      <c r="BJ174" s="85"/>
      <c r="BK174" s="85"/>
      <c r="BL174" s="85"/>
      <c r="BM174" s="85"/>
      <c r="BN174" s="85"/>
      <c r="BO174" s="85"/>
      <c r="BP174" s="85"/>
      <c r="BQ174" s="85"/>
      <c r="BR174" s="85"/>
      <c r="BS174" s="85"/>
      <c r="BT174" s="85"/>
      <c r="BU174" s="85"/>
      <c r="BV174" s="85"/>
      <c r="BW174" s="85"/>
      <c r="BX174" s="85"/>
      <c r="BY174" s="85"/>
      <c r="BZ174" s="85"/>
      <c r="CA174" s="85"/>
      <c r="CB174" s="85"/>
      <c r="CC174" s="85"/>
      <c r="CD174" s="85"/>
      <c r="CE174" s="85"/>
      <c r="CF174" s="85"/>
      <c r="CG174" s="85"/>
      <c r="CH174" s="85"/>
      <c r="CI174" s="85"/>
      <c r="CJ174" s="85"/>
      <c r="CK174" s="85"/>
      <c r="CL174" s="85"/>
      <c r="CM174" s="85"/>
      <c r="CN174" s="85"/>
      <c r="CO174" s="85"/>
      <c r="CP174" s="85"/>
      <c r="CQ174" s="85"/>
      <c r="CR174" s="85"/>
      <c r="CS174" s="85"/>
      <c r="CT174" s="85"/>
      <c r="CU174" s="85"/>
      <c r="CV174" s="85"/>
    </row>
    <row r="175" spans="1:100" s="155" customFormat="1" x14ac:dyDescent="0.2">
      <c r="A175" s="85"/>
      <c r="B175" s="85"/>
      <c r="C175" s="85"/>
      <c r="D175" s="85"/>
      <c r="E175" s="85"/>
      <c r="F175" s="85"/>
      <c r="G175" s="85"/>
      <c r="H175" s="202"/>
      <c r="I175" s="202"/>
      <c r="J175" s="202"/>
      <c r="K175" s="202"/>
      <c r="L175" s="202"/>
      <c r="M175" s="202"/>
      <c r="N175" s="202"/>
      <c r="O175" s="202"/>
      <c r="P175" s="202"/>
      <c r="Q175" s="202"/>
      <c r="R175" s="202"/>
      <c r="S175" s="202"/>
      <c r="T175" s="202"/>
      <c r="U175" s="202"/>
      <c r="V175" s="202"/>
      <c r="W175" s="202"/>
      <c r="X175" s="202"/>
      <c r="Y175" s="202"/>
      <c r="Z175" s="85"/>
      <c r="AA175" s="85"/>
      <c r="AB175" s="85"/>
      <c r="AC175" s="85"/>
      <c r="AD175" s="85"/>
      <c r="AE175" s="85"/>
      <c r="AF175" s="85"/>
      <c r="AG175" s="85"/>
      <c r="AH175" s="85"/>
      <c r="AI175" s="129"/>
      <c r="AJ175" s="129"/>
      <c r="AK175" s="129"/>
      <c r="AL175" s="129"/>
      <c r="AM175" s="202"/>
      <c r="AN175" s="203"/>
      <c r="AO175" s="203"/>
      <c r="AP175" s="85"/>
      <c r="AQ175" s="85"/>
      <c r="AR175" s="85"/>
      <c r="AS175" s="85"/>
      <c r="AT175" s="85"/>
      <c r="AU175" s="85"/>
      <c r="AV175" s="85"/>
      <c r="AW175" s="85"/>
      <c r="AX175" s="85"/>
      <c r="AY175" s="85"/>
      <c r="AZ175" s="85"/>
      <c r="BA175" s="85"/>
      <c r="BB175" s="85"/>
      <c r="BC175" s="85"/>
      <c r="BD175" s="85"/>
      <c r="BE175" s="85"/>
      <c r="BF175" s="85"/>
      <c r="BG175" s="85"/>
      <c r="BH175" s="85"/>
      <c r="BI175" s="85"/>
      <c r="BJ175" s="85"/>
      <c r="BK175" s="85"/>
      <c r="BL175" s="85"/>
      <c r="BM175" s="85"/>
      <c r="BN175" s="85"/>
      <c r="BO175" s="85"/>
      <c r="BP175" s="85"/>
      <c r="BQ175" s="85"/>
      <c r="BR175" s="85"/>
      <c r="BS175" s="85"/>
      <c r="BT175" s="85"/>
      <c r="BU175" s="85"/>
      <c r="BV175" s="85"/>
      <c r="BW175" s="85"/>
      <c r="BX175" s="85"/>
      <c r="BY175" s="85"/>
      <c r="BZ175" s="85"/>
      <c r="CA175" s="85"/>
      <c r="CB175" s="85"/>
      <c r="CC175" s="85"/>
      <c r="CD175" s="85"/>
      <c r="CE175" s="85"/>
      <c r="CF175" s="85"/>
      <c r="CG175" s="85"/>
      <c r="CH175" s="85"/>
      <c r="CI175" s="85"/>
      <c r="CJ175" s="85"/>
      <c r="CK175" s="85"/>
      <c r="CL175" s="85"/>
      <c r="CM175" s="85"/>
      <c r="CN175" s="85"/>
      <c r="CO175" s="85"/>
      <c r="CP175" s="85"/>
      <c r="CQ175" s="85"/>
      <c r="CR175" s="85"/>
      <c r="CS175" s="85"/>
      <c r="CT175" s="85"/>
      <c r="CU175" s="85"/>
      <c r="CV175" s="85"/>
    </row>
    <row r="176" spans="1:100" s="155" customFormat="1" x14ac:dyDescent="0.2">
      <c r="A176" s="85"/>
      <c r="B176" s="85"/>
      <c r="C176" s="85"/>
      <c r="D176" s="85"/>
      <c r="E176" s="85"/>
      <c r="F176" s="85"/>
      <c r="G176" s="85"/>
      <c r="H176" s="202"/>
      <c r="I176" s="202"/>
      <c r="J176" s="202"/>
      <c r="K176" s="202"/>
      <c r="L176" s="202"/>
      <c r="M176" s="202"/>
      <c r="N176" s="202"/>
      <c r="O176" s="202"/>
      <c r="P176" s="202"/>
      <c r="Q176" s="202"/>
      <c r="R176" s="202"/>
      <c r="S176" s="202"/>
      <c r="T176" s="202"/>
      <c r="U176" s="202"/>
      <c r="V176" s="202"/>
      <c r="W176" s="202"/>
      <c r="X176" s="202"/>
      <c r="Y176" s="202"/>
      <c r="Z176" s="85"/>
      <c r="AA176" s="85"/>
      <c r="AB176" s="85"/>
      <c r="AC176" s="85"/>
      <c r="AD176" s="85"/>
      <c r="AE176" s="85"/>
      <c r="AF176" s="85"/>
      <c r="AG176" s="85"/>
      <c r="AH176" s="85"/>
      <c r="AI176" s="129"/>
      <c r="AJ176" s="129"/>
      <c r="AK176" s="129"/>
      <c r="AL176" s="129"/>
      <c r="AM176" s="202"/>
      <c r="AN176" s="203"/>
      <c r="AO176" s="203"/>
      <c r="AP176" s="85"/>
      <c r="AQ176" s="85"/>
      <c r="AR176" s="85"/>
      <c r="AS176" s="85"/>
      <c r="AT176" s="85"/>
      <c r="AU176" s="85"/>
      <c r="AV176" s="85"/>
      <c r="AW176" s="85"/>
      <c r="AX176" s="85"/>
      <c r="AY176" s="85"/>
      <c r="AZ176" s="85"/>
      <c r="BA176" s="85"/>
      <c r="BB176" s="85"/>
      <c r="BC176" s="85"/>
      <c r="BD176" s="85"/>
      <c r="BE176" s="85"/>
      <c r="BF176" s="85"/>
      <c r="BG176" s="85"/>
      <c r="BH176" s="85"/>
      <c r="BI176" s="85"/>
      <c r="BJ176" s="85"/>
      <c r="BK176" s="85"/>
      <c r="BL176" s="85"/>
      <c r="BM176" s="85"/>
      <c r="BN176" s="85"/>
      <c r="BO176" s="85"/>
      <c r="BP176" s="85"/>
      <c r="BQ176" s="85"/>
      <c r="BR176" s="85"/>
      <c r="BS176" s="85"/>
      <c r="BT176" s="85"/>
      <c r="BU176" s="85"/>
      <c r="BV176" s="85"/>
      <c r="BW176" s="85"/>
      <c r="BX176" s="85"/>
      <c r="BY176" s="85"/>
      <c r="BZ176" s="85"/>
      <c r="CA176" s="85"/>
      <c r="CB176" s="85"/>
      <c r="CC176" s="85"/>
      <c r="CD176" s="85"/>
      <c r="CE176" s="85"/>
      <c r="CF176" s="85"/>
      <c r="CG176" s="85"/>
      <c r="CH176" s="85"/>
      <c r="CI176" s="85"/>
      <c r="CJ176" s="85"/>
      <c r="CK176" s="85"/>
      <c r="CL176" s="85"/>
      <c r="CM176" s="85"/>
      <c r="CN176" s="85"/>
      <c r="CO176" s="85"/>
      <c r="CP176" s="85"/>
      <c r="CQ176" s="85"/>
      <c r="CR176" s="85"/>
      <c r="CS176" s="85"/>
      <c r="CT176" s="85"/>
      <c r="CU176" s="85"/>
      <c r="CV176" s="85"/>
    </row>
    <row r="177" spans="1:100" s="155" customFormat="1" x14ac:dyDescent="0.2">
      <c r="A177" s="85"/>
      <c r="B177" s="85"/>
      <c r="C177" s="85"/>
      <c r="D177" s="85"/>
      <c r="E177" s="85"/>
      <c r="F177" s="85"/>
      <c r="G177" s="85"/>
      <c r="H177" s="202"/>
      <c r="I177" s="202"/>
      <c r="J177" s="202"/>
      <c r="K177" s="202"/>
      <c r="L177" s="202"/>
      <c r="M177" s="202"/>
      <c r="N177" s="202"/>
      <c r="O177" s="202"/>
      <c r="P177" s="202"/>
      <c r="Q177" s="202"/>
      <c r="R177" s="202"/>
      <c r="S177" s="202"/>
      <c r="T177" s="202"/>
      <c r="U177" s="202"/>
      <c r="V177" s="202"/>
      <c r="W177" s="202"/>
      <c r="X177" s="202"/>
      <c r="Y177" s="202"/>
      <c r="Z177" s="85"/>
      <c r="AA177" s="85"/>
      <c r="AB177" s="85"/>
      <c r="AC177" s="85"/>
      <c r="AD177" s="85"/>
      <c r="AE177" s="85"/>
      <c r="AF177" s="85"/>
      <c r="AG177" s="85"/>
      <c r="AH177" s="85"/>
      <c r="AI177" s="129"/>
      <c r="AJ177" s="129"/>
      <c r="AK177" s="129"/>
      <c r="AL177" s="129"/>
      <c r="AM177" s="202"/>
      <c r="AN177" s="203"/>
      <c r="AO177" s="203"/>
      <c r="AP177" s="85"/>
      <c r="AQ177" s="85"/>
      <c r="AR177" s="85"/>
      <c r="AS177" s="85"/>
      <c r="AT177" s="85"/>
      <c r="AU177" s="85"/>
      <c r="AV177" s="85"/>
      <c r="AW177" s="85"/>
      <c r="AX177" s="85"/>
      <c r="AY177" s="85"/>
      <c r="AZ177" s="85"/>
      <c r="BA177" s="85"/>
      <c r="BB177" s="85"/>
      <c r="BC177" s="85"/>
      <c r="BD177" s="85"/>
      <c r="BE177" s="85"/>
      <c r="BF177" s="85"/>
      <c r="BG177" s="85"/>
      <c r="BH177" s="85"/>
      <c r="BI177" s="85"/>
      <c r="BJ177" s="85"/>
      <c r="BK177" s="85"/>
      <c r="BL177" s="85"/>
      <c r="BM177" s="85"/>
      <c r="BN177" s="85"/>
      <c r="BO177" s="85"/>
      <c r="BP177" s="85"/>
      <c r="BQ177" s="85"/>
      <c r="BR177" s="85"/>
      <c r="BS177" s="85"/>
      <c r="BT177" s="85"/>
      <c r="BU177" s="85"/>
      <c r="BV177" s="85"/>
      <c r="BW177" s="85"/>
      <c r="BX177" s="85"/>
      <c r="BY177" s="85"/>
      <c r="BZ177" s="85"/>
      <c r="CA177" s="85"/>
      <c r="CB177" s="85"/>
      <c r="CC177" s="85"/>
      <c r="CD177" s="85"/>
      <c r="CE177" s="85"/>
      <c r="CF177" s="85"/>
      <c r="CG177" s="85"/>
      <c r="CH177" s="85"/>
      <c r="CI177" s="85"/>
      <c r="CJ177" s="85"/>
      <c r="CK177" s="85"/>
      <c r="CL177" s="85"/>
      <c r="CM177" s="85"/>
      <c r="CN177" s="85"/>
      <c r="CO177" s="85"/>
      <c r="CP177" s="85"/>
      <c r="CQ177" s="85"/>
      <c r="CR177" s="85"/>
      <c r="CS177" s="85"/>
      <c r="CT177" s="85"/>
      <c r="CU177" s="85"/>
      <c r="CV177" s="85"/>
    </row>
    <row r="178" spans="1:100" s="155" customFormat="1" x14ac:dyDescent="0.2">
      <c r="A178" s="85"/>
      <c r="B178" s="85"/>
      <c r="C178" s="85"/>
      <c r="D178" s="85"/>
      <c r="E178" s="85"/>
      <c r="F178" s="85"/>
      <c r="G178" s="85"/>
      <c r="H178" s="202"/>
      <c r="I178" s="202"/>
      <c r="J178" s="202"/>
      <c r="K178" s="202"/>
      <c r="L178" s="202"/>
      <c r="M178" s="202"/>
      <c r="N178" s="202"/>
      <c r="O178" s="202"/>
      <c r="P178" s="202"/>
      <c r="Q178" s="202"/>
      <c r="R178" s="202"/>
      <c r="S178" s="202"/>
      <c r="T178" s="202"/>
      <c r="U178" s="202"/>
      <c r="V178" s="202"/>
      <c r="W178" s="202"/>
      <c r="X178" s="202"/>
      <c r="Y178" s="202"/>
      <c r="Z178" s="85"/>
      <c r="AA178" s="85"/>
      <c r="AB178" s="85"/>
      <c r="AC178" s="85"/>
      <c r="AD178" s="85"/>
      <c r="AE178" s="85"/>
      <c r="AF178" s="85"/>
      <c r="AG178" s="85"/>
      <c r="AH178" s="85"/>
      <c r="AI178" s="129"/>
      <c r="AJ178" s="129"/>
      <c r="AK178" s="129"/>
      <c r="AL178" s="129"/>
      <c r="AM178" s="202"/>
      <c r="AN178" s="203"/>
      <c r="AO178" s="203"/>
      <c r="AP178" s="85"/>
      <c r="AQ178" s="85"/>
      <c r="AR178" s="85"/>
      <c r="AS178" s="85"/>
      <c r="AT178" s="85"/>
      <c r="AU178" s="85"/>
      <c r="AV178" s="85"/>
      <c r="AW178" s="85"/>
      <c r="AX178" s="85"/>
      <c r="AY178" s="85"/>
      <c r="AZ178" s="85"/>
      <c r="BA178" s="85"/>
      <c r="BB178" s="85"/>
      <c r="BC178" s="85"/>
      <c r="BD178" s="85"/>
      <c r="BE178" s="85"/>
      <c r="BF178" s="85"/>
      <c r="BG178" s="85"/>
      <c r="BH178" s="85"/>
      <c r="BI178" s="85"/>
      <c r="BJ178" s="85"/>
      <c r="BK178" s="85"/>
      <c r="BL178" s="85"/>
      <c r="BM178" s="85"/>
      <c r="BN178" s="85"/>
      <c r="BO178" s="85"/>
      <c r="BP178" s="85"/>
      <c r="BQ178" s="85"/>
      <c r="BR178" s="85"/>
      <c r="BS178" s="85"/>
      <c r="BT178" s="85"/>
      <c r="BU178" s="85"/>
      <c r="BV178" s="85"/>
      <c r="BW178" s="85"/>
      <c r="BX178" s="85"/>
      <c r="BY178" s="85"/>
      <c r="BZ178" s="85"/>
      <c r="CA178" s="85"/>
      <c r="CB178" s="85"/>
      <c r="CC178" s="85"/>
      <c r="CD178" s="85"/>
      <c r="CE178" s="85"/>
      <c r="CF178" s="85"/>
      <c r="CG178" s="85"/>
      <c r="CH178" s="85"/>
      <c r="CI178" s="85"/>
      <c r="CJ178" s="85"/>
      <c r="CK178" s="85"/>
      <c r="CL178" s="85"/>
      <c r="CM178" s="85"/>
      <c r="CN178" s="85"/>
      <c r="CO178" s="85"/>
      <c r="CP178" s="85"/>
      <c r="CQ178" s="85"/>
      <c r="CR178" s="85"/>
      <c r="CS178" s="85"/>
      <c r="CT178" s="85"/>
      <c r="CU178" s="85"/>
      <c r="CV178" s="85"/>
    </row>
    <row r="179" spans="1:100" s="155" customFormat="1" x14ac:dyDescent="0.2">
      <c r="A179" s="85"/>
      <c r="B179" s="85"/>
      <c r="C179" s="85"/>
      <c r="D179" s="85"/>
      <c r="E179" s="85"/>
      <c r="F179" s="85"/>
      <c r="G179" s="85"/>
      <c r="H179" s="202"/>
      <c r="I179" s="202"/>
      <c r="J179" s="202"/>
      <c r="K179" s="202"/>
      <c r="L179" s="202"/>
      <c r="M179" s="202"/>
      <c r="N179" s="202"/>
      <c r="O179" s="202"/>
      <c r="P179" s="202"/>
      <c r="Q179" s="202"/>
      <c r="R179" s="202"/>
      <c r="S179" s="202"/>
      <c r="T179" s="202"/>
      <c r="U179" s="202"/>
      <c r="V179" s="202"/>
      <c r="W179" s="202"/>
      <c r="X179" s="202"/>
      <c r="Y179" s="202"/>
      <c r="Z179" s="85"/>
      <c r="AA179" s="85"/>
      <c r="AB179" s="85"/>
      <c r="AC179" s="85"/>
      <c r="AD179" s="85"/>
      <c r="AE179" s="85"/>
      <c r="AF179" s="85"/>
      <c r="AG179" s="85"/>
      <c r="AH179" s="85"/>
      <c r="AI179" s="129"/>
      <c r="AJ179" s="129"/>
      <c r="AK179" s="129"/>
      <c r="AL179" s="129"/>
      <c r="AM179" s="202"/>
      <c r="AN179" s="203"/>
      <c r="AO179" s="203"/>
      <c r="AP179" s="85"/>
      <c r="AQ179" s="85"/>
      <c r="AR179" s="85"/>
      <c r="AS179" s="85"/>
      <c r="AT179" s="85"/>
      <c r="AU179" s="85"/>
      <c r="AV179" s="85"/>
      <c r="AW179" s="85"/>
      <c r="AX179" s="85"/>
      <c r="AY179" s="85"/>
      <c r="AZ179" s="85"/>
      <c r="BA179" s="85"/>
      <c r="BB179" s="85"/>
      <c r="BC179" s="85"/>
      <c r="BD179" s="85"/>
      <c r="BE179" s="85"/>
      <c r="BF179" s="85"/>
      <c r="BG179" s="85"/>
      <c r="BH179" s="85"/>
      <c r="BI179" s="85"/>
      <c r="BJ179" s="85"/>
      <c r="BK179" s="85"/>
      <c r="BL179" s="85"/>
      <c r="BM179" s="85"/>
      <c r="BN179" s="85"/>
      <c r="BO179" s="85"/>
      <c r="BP179" s="85"/>
      <c r="BQ179" s="85"/>
      <c r="BR179" s="85"/>
      <c r="BS179" s="85"/>
      <c r="BT179" s="85"/>
      <c r="BU179" s="85"/>
      <c r="BV179" s="85"/>
      <c r="BW179" s="85"/>
      <c r="BX179" s="85"/>
      <c r="BY179" s="85"/>
      <c r="BZ179" s="85"/>
      <c r="CA179" s="85"/>
      <c r="CB179" s="85"/>
      <c r="CC179" s="85"/>
      <c r="CD179" s="85"/>
      <c r="CE179" s="85"/>
      <c r="CF179" s="85"/>
      <c r="CG179" s="85"/>
      <c r="CH179" s="85"/>
      <c r="CI179" s="85"/>
      <c r="CJ179" s="85"/>
      <c r="CK179" s="85"/>
      <c r="CL179" s="85"/>
      <c r="CM179" s="85"/>
      <c r="CN179" s="85"/>
      <c r="CO179" s="85"/>
      <c r="CP179" s="85"/>
      <c r="CQ179" s="85"/>
      <c r="CR179" s="85"/>
      <c r="CS179" s="85"/>
      <c r="CT179" s="85"/>
      <c r="CU179" s="85"/>
      <c r="CV179" s="85"/>
    </row>
    <row r="180" spans="1:100" s="155" customFormat="1" x14ac:dyDescent="0.2">
      <c r="A180" s="85"/>
      <c r="B180" s="85"/>
      <c r="C180" s="85"/>
      <c r="D180" s="85"/>
      <c r="E180" s="85"/>
      <c r="F180" s="85"/>
      <c r="G180" s="85"/>
      <c r="H180" s="202"/>
      <c r="I180" s="202"/>
      <c r="J180" s="202"/>
      <c r="K180" s="202"/>
      <c r="L180" s="202"/>
      <c r="M180" s="202"/>
      <c r="N180" s="202"/>
      <c r="O180" s="202"/>
      <c r="P180" s="202"/>
      <c r="Q180" s="202"/>
      <c r="R180" s="202"/>
      <c r="S180" s="202"/>
      <c r="T180" s="202"/>
      <c r="U180" s="202"/>
      <c r="V180" s="202"/>
      <c r="W180" s="202"/>
      <c r="X180" s="202"/>
      <c r="Y180" s="202"/>
      <c r="Z180" s="85"/>
      <c r="AA180" s="85"/>
      <c r="AB180" s="85"/>
      <c r="AC180" s="85"/>
      <c r="AD180" s="85"/>
      <c r="AE180" s="85"/>
      <c r="AF180" s="85"/>
      <c r="AG180" s="85"/>
      <c r="AH180" s="85"/>
      <c r="AI180" s="129"/>
      <c r="AJ180" s="129"/>
      <c r="AK180" s="129"/>
      <c r="AL180" s="129"/>
      <c r="AM180" s="202"/>
      <c r="AN180" s="203"/>
      <c r="AO180" s="203"/>
      <c r="AP180" s="85"/>
      <c r="AQ180" s="85"/>
      <c r="AR180" s="85"/>
      <c r="AS180" s="85"/>
      <c r="AT180" s="85"/>
      <c r="AU180" s="85"/>
      <c r="AV180" s="85"/>
      <c r="AW180" s="85"/>
      <c r="AX180" s="85"/>
      <c r="AY180" s="85"/>
      <c r="AZ180" s="85"/>
      <c r="BA180" s="85"/>
      <c r="BB180" s="85"/>
      <c r="BC180" s="85"/>
      <c r="BD180" s="85"/>
      <c r="BE180" s="85"/>
      <c r="BF180" s="85"/>
      <c r="BG180" s="85"/>
      <c r="BH180" s="85"/>
      <c r="BI180" s="85"/>
      <c r="BJ180" s="85"/>
      <c r="BK180" s="85"/>
      <c r="BL180" s="85"/>
      <c r="BM180" s="85"/>
      <c r="BN180" s="85"/>
      <c r="BO180" s="85"/>
      <c r="BP180" s="85"/>
      <c r="BQ180" s="85"/>
      <c r="BR180" s="85"/>
      <c r="BS180" s="85"/>
      <c r="BT180" s="85"/>
      <c r="BU180" s="85"/>
      <c r="BV180" s="85"/>
      <c r="BW180" s="85"/>
      <c r="BX180" s="85"/>
      <c r="BY180" s="85"/>
      <c r="BZ180" s="85"/>
      <c r="CA180" s="85"/>
      <c r="CB180" s="85"/>
      <c r="CC180" s="85"/>
      <c r="CD180" s="85"/>
      <c r="CE180" s="85"/>
      <c r="CF180" s="85"/>
      <c r="CG180" s="85"/>
      <c r="CH180" s="85"/>
      <c r="CI180" s="85"/>
      <c r="CJ180" s="85"/>
      <c r="CK180" s="85"/>
      <c r="CL180" s="85"/>
      <c r="CM180" s="85"/>
      <c r="CN180" s="85"/>
      <c r="CO180" s="85"/>
      <c r="CP180" s="85"/>
      <c r="CQ180" s="85"/>
      <c r="CR180" s="85"/>
      <c r="CS180" s="85"/>
      <c r="CT180" s="85"/>
      <c r="CU180" s="85"/>
      <c r="CV180" s="85"/>
    </row>
    <row r="181" spans="1:100" s="155" customFormat="1" x14ac:dyDescent="0.2">
      <c r="A181" s="85"/>
      <c r="B181" s="85"/>
      <c r="C181" s="85"/>
      <c r="D181" s="85"/>
      <c r="E181" s="85"/>
      <c r="F181" s="85"/>
      <c r="G181" s="85"/>
      <c r="H181" s="202"/>
      <c r="I181" s="202"/>
      <c r="J181" s="202"/>
      <c r="K181" s="202"/>
      <c r="L181" s="202"/>
      <c r="M181" s="202"/>
      <c r="N181" s="202"/>
      <c r="O181" s="202"/>
      <c r="P181" s="202"/>
      <c r="Q181" s="202"/>
      <c r="R181" s="202"/>
      <c r="S181" s="202"/>
      <c r="T181" s="202"/>
      <c r="U181" s="202"/>
      <c r="V181" s="202"/>
      <c r="W181" s="202"/>
      <c r="X181" s="202"/>
      <c r="Y181" s="202"/>
      <c r="Z181" s="85"/>
      <c r="AA181" s="85"/>
      <c r="AB181" s="85"/>
      <c r="AC181" s="85"/>
      <c r="AD181" s="85"/>
      <c r="AE181" s="85"/>
      <c r="AF181" s="85"/>
      <c r="AG181" s="85"/>
      <c r="AH181" s="85"/>
      <c r="AI181" s="129"/>
      <c r="AJ181" s="129"/>
      <c r="AK181" s="129"/>
      <c r="AL181" s="129"/>
      <c r="AM181" s="202"/>
      <c r="AN181" s="203"/>
      <c r="AO181" s="203"/>
      <c r="AP181" s="85"/>
      <c r="AQ181" s="85"/>
      <c r="AR181" s="85"/>
      <c r="AS181" s="85"/>
      <c r="AT181" s="85"/>
      <c r="AU181" s="85"/>
      <c r="AV181" s="85"/>
      <c r="AW181" s="85"/>
      <c r="AX181" s="85"/>
      <c r="AY181" s="85"/>
      <c r="AZ181" s="85"/>
      <c r="BA181" s="85"/>
      <c r="BB181" s="85"/>
      <c r="BC181" s="85"/>
      <c r="BD181" s="85"/>
      <c r="BE181" s="85"/>
      <c r="BF181" s="85"/>
      <c r="BG181" s="85"/>
      <c r="BH181" s="85"/>
      <c r="BI181" s="85"/>
      <c r="BJ181" s="85"/>
      <c r="BK181" s="85"/>
      <c r="BL181" s="85"/>
      <c r="BM181" s="85"/>
      <c r="BN181" s="85"/>
      <c r="BO181" s="85"/>
      <c r="BP181" s="85"/>
      <c r="BQ181" s="85"/>
      <c r="BR181" s="85"/>
      <c r="BS181" s="85"/>
      <c r="BT181" s="85"/>
      <c r="BU181" s="85"/>
      <c r="BV181" s="85"/>
      <c r="BW181" s="85"/>
      <c r="BX181" s="85"/>
      <c r="BY181" s="85"/>
      <c r="BZ181" s="85"/>
      <c r="CA181" s="85"/>
      <c r="CB181" s="85"/>
      <c r="CC181" s="85"/>
      <c r="CD181" s="85"/>
      <c r="CE181" s="85"/>
      <c r="CF181" s="85"/>
      <c r="CG181" s="85"/>
      <c r="CH181" s="85"/>
      <c r="CI181" s="85"/>
      <c r="CJ181" s="85"/>
      <c r="CK181" s="85"/>
      <c r="CL181" s="85"/>
      <c r="CM181" s="85"/>
      <c r="CN181" s="85"/>
      <c r="CO181" s="85"/>
      <c r="CP181" s="85"/>
      <c r="CQ181" s="85"/>
      <c r="CR181" s="85"/>
      <c r="CS181" s="85"/>
      <c r="CT181" s="85"/>
      <c r="CU181" s="85"/>
      <c r="CV181" s="85"/>
    </row>
    <row r="182" spans="1:100" s="155" customFormat="1" x14ac:dyDescent="0.2">
      <c r="A182" s="85"/>
      <c r="B182" s="85"/>
      <c r="C182" s="85"/>
      <c r="D182" s="85"/>
      <c r="E182" s="85"/>
      <c r="F182" s="85"/>
      <c r="G182" s="85"/>
      <c r="H182" s="202"/>
      <c r="I182" s="202"/>
      <c r="J182" s="202"/>
      <c r="K182" s="202"/>
      <c r="L182" s="202"/>
      <c r="M182" s="202"/>
      <c r="N182" s="202"/>
      <c r="O182" s="202"/>
      <c r="P182" s="202"/>
      <c r="Q182" s="202"/>
      <c r="R182" s="202"/>
      <c r="S182" s="202"/>
      <c r="T182" s="202"/>
      <c r="U182" s="202"/>
      <c r="V182" s="202"/>
      <c r="W182" s="202"/>
      <c r="X182" s="202"/>
      <c r="Y182" s="202"/>
      <c r="Z182" s="85"/>
      <c r="AA182" s="85"/>
      <c r="AB182" s="85"/>
      <c r="AC182" s="85"/>
      <c r="AD182" s="85"/>
      <c r="AE182" s="85"/>
      <c r="AF182" s="85"/>
      <c r="AG182" s="85"/>
      <c r="AH182" s="85"/>
      <c r="AI182" s="129"/>
      <c r="AJ182" s="129"/>
      <c r="AK182" s="129"/>
      <c r="AL182" s="129"/>
      <c r="AM182" s="202"/>
      <c r="AN182" s="203"/>
      <c r="AO182" s="203"/>
      <c r="AP182" s="85"/>
      <c r="AQ182" s="85"/>
      <c r="AR182" s="85"/>
      <c r="AS182" s="85"/>
      <c r="AT182" s="85"/>
      <c r="AU182" s="85"/>
      <c r="AV182" s="85"/>
      <c r="AW182" s="85"/>
      <c r="AX182" s="85"/>
      <c r="AY182" s="85"/>
      <c r="AZ182" s="85"/>
      <c r="BA182" s="85"/>
      <c r="BB182" s="85"/>
      <c r="BC182" s="85"/>
      <c r="BD182" s="85"/>
      <c r="BE182" s="85"/>
      <c r="BF182" s="85"/>
      <c r="BG182" s="85"/>
      <c r="BH182" s="85"/>
      <c r="BI182" s="85"/>
      <c r="BJ182" s="85"/>
      <c r="BK182" s="85"/>
      <c r="BL182" s="85"/>
      <c r="BM182" s="85"/>
      <c r="BN182" s="85"/>
      <c r="BO182" s="85"/>
      <c r="BP182" s="85"/>
      <c r="BQ182" s="85"/>
      <c r="BR182" s="85"/>
      <c r="BS182" s="85"/>
      <c r="BT182" s="85"/>
      <c r="BU182" s="85"/>
      <c r="BV182" s="85"/>
      <c r="BW182" s="85"/>
      <c r="BX182" s="85"/>
      <c r="BY182" s="85"/>
      <c r="BZ182" s="85"/>
      <c r="CA182" s="85"/>
      <c r="CB182" s="85"/>
      <c r="CC182" s="85"/>
      <c r="CD182" s="85"/>
      <c r="CE182" s="85"/>
      <c r="CF182" s="85"/>
      <c r="CG182" s="85"/>
      <c r="CH182" s="85"/>
      <c r="CI182" s="85"/>
      <c r="CJ182" s="85"/>
      <c r="CK182" s="85"/>
      <c r="CL182" s="85"/>
      <c r="CM182" s="85"/>
      <c r="CN182" s="85"/>
      <c r="CO182" s="85"/>
      <c r="CP182" s="85"/>
      <c r="CQ182" s="85"/>
      <c r="CR182" s="85"/>
      <c r="CS182" s="85"/>
      <c r="CT182" s="85"/>
      <c r="CU182" s="85"/>
      <c r="CV182" s="85"/>
    </row>
    <row r="183" spans="1:100" s="155" customFormat="1" x14ac:dyDescent="0.2">
      <c r="A183" s="85"/>
      <c r="B183" s="85"/>
      <c r="C183" s="85"/>
      <c r="D183" s="85"/>
      <c r="E183" s="85"/>
      <c r="F183" s="85"/>
      <c r="G183" s="85"/>
      <c r="H183" s="202"/>
      <c r="I183" s="202"/>
      <c r="J183" s="202"/>
      <c r="K183" s="202"/>
      <c r="L183" s="202"/>
      <c r="M183" s="202"/>
      <c r="N183" s="202"/>
      <c r="O183" s="202"/>
      <c r="P183" s="202"/>
      <c r="Q183" s="202"/>
      <c r="R183" s="202"/>
      <c r="S183" s="202"/>
      <c r="T183" s="202"/>
      <c r="U183" s="202"/>
      <c r="V183" s="202"/>
      <c r="W183" s="202"/>
      <c r="X183" s="202"/>
      <c r="Y183" s="202"/>
      <c r="Z183" s="85"/>
      <c r="AA183" s="85"/>
      <c r="AB183" s="85"/>
      <c r="AC183" s="85"/>
      <c r="AD183" s="85"/>
      <c r="AE183" s="85"/>
      <c r="AF183" s="85"/>
      <c r="AG183" s="85"/>
      <c r="AH183" s="85"/>
      <c r="AI183" s="129"/>
      <c r="AJ183" s="129"/>
      <c r="AK183" s="129"/>
      <c r="AL183" s="129"/>
      <c r="AM183" s="202"/>
      <c r="AN183" s="203"/>
      <c r="AO183" s="203"/>
      <c r="AP183" s="85"/>
      <c r="AQ183" s="85"/>
      <c r="AR183" s="85"/>
      <c r="AS183" s="85"/>
      <c r="AT183" s="85"/>
      <c r="AU183" s="85"/>
      <c r="AV183" s="85"/>
      <c r="AW183" s="85"/>
      <c r="AX183" s="85"/>
      <c r="AY183" s="85"/>
      <c r="AZ183" s="85"/>
      <c r="BA183" s="85"/>
      <c r="BB183" s="85"/>
      <c r="BC183" s="85"/>
      <c r="BD183" s="85"/>
      <c r="BE183" s="85"/>
      <c r="BF183" s="85"/>
      <c r="BG183" s="85"/>
      <c r="BH183" s="85"/>
      <c r="BI183" s="85"/>
      <c r="BJ183" s="85"/>
      <c r="BK183" s="85"/>
      <c r="BL183" s="85"/>
      <c r="BM183" s="85"/>
      <c r="BN183" s="85"/>
      <c r="BO183" s="85"/>
      <c r="BP183" s="85"/>
      <c r="BQ183" s="85"/>
      <c r="BR183" s="85"/>
      <c r="BS183" s="85"/>
      <c r="BT183" s="85"/>
      <c r="BU183" s="85"/>
      <c r="BV183" s="85"/>
      <c r="BW183" s="85"/>
      <c r="BX183" s="85"/>
      <c r="BY183" s="85"/>
      <c r="BZ183" s="85"/>
      <c r="CA183" s="85"/>
      <c r="CB183" s="85"/>
      <c r="CC183" s="85"/>
      <c r="CD183" s="85"/>
      <c r="CE183" s="85"/>
      <c r="CF183" s="85"/>
      <c r="CG183" s="85"/>
      <c r="CH183" s="85"/>
      <c r="CI183" s="85"/>
      <c r="CJ183" s="85"/>
      <c r="CK183" s="85"/>
      <c r="CL183" s="85"/>
      <c r="CM183" s="85"/>
      <c r="CN183" s="85"/>
      <c r="CO183" s="85"/>
      <c r="CP183" s="85"/>
      <c r="CQ183" s="85"/>
      <c r="CR183" s="85"/>
      <c r="CS183" s="85"/>
      <c r="CT183" s="85"/>
      <c r="CU183" s="85"/>
      <c r="CV183" s="85"/>
    </row>
    <row r="184" spans="1:100" s="155" customFormat="1" x14ac:dyDescent="0.2">
      <c r="A184" s="85"/>
      <c r="B184" s="85"/>
      <c r="C184" s="85"/>
      <c r="D184" s="85"/>
      <c r="E184" s="85"/>
      <c r="F184" s="85"/>
      <c r="G184" s="85"/>
      <c r="H184" s="202"/>
      <c r="I184" s="202"/>
      <c r="J184" s="202"/>
      <c r="K184" s="202"/>
      <c r="L184" s="202"/>
      <c r="M184" s="202"/>
      <c r="N184" s="202"/>
      <c r="O184" s="202"/>
      <c r="P184" s="202"/>
      <c r="Q184" s="202"/>
      <c r="R184" s="202"/>
      <c r="S184" s="202"/>
      <c r="T184" s="202"/>
      <c r="U184" s="202"/>
      <c r="V184" s="202"/>
      <c r="W184" s="202"/>
      <c r="X184" s="202"/>
      <c r="Y184" s="202"/>
      <c r="Z184" s="85"/>
      <c r="AA184" s="85"/>
      <c r="AB184" s="85"/>
      <c r="AC184" s="85"/>
      <c r="AD184" s="85"/>
      <c r="AE184" s="85"/>
      <c r="AF184" s="85"/>
      <c r="AG184" s="85"/>
      <c r="AH184" s="85"/>
      <c r="AI184" s="129"/>
      <c r="AJ184" s="129"/>
      <c r="AK184" s="129"/>
      <c r="AL184" s="129"/>
      <c r="AM184" s="202"/>
      <c r="AN184" s="203"/>
      <c r="AO184" s="203"/>
      <c r="AP184" s="85"/>
      <c r="AQ184" s="85"/>
      <c r="AR184" s="85"/>
      <c r="AS184" s="85"/>
      <c r="AT184" s="85"/>
      <c r="AU184" s="85"/>
      <c r="AV184" s="85"/>
      <c r="AW184" s="85"/>
      <c r="AX184" s="85"/>
      <c r="AY184" s="85"/>
      <c r="AZ184" s="85"/>
      <c r="BA184" s="85"/>
      <c r="BB184" s="85"/>
      <c r="BC184" s="85"/>
      <c r="BD184" s="85"/>
      <c r="BE184" s="85"/>
      <c r="BF184" s="85"/>
      <c r="BG184" s="85"/>
      <c r="BH184" s="85"/>
      <c r="BI184" s="85"/>
      <c r="BJ184" s="85"/>
      <c r="BK184" s="85"/>
      <c r="BL184" s="85"/>
      <c r="BM184" s="85"/>
      <c r="BN184" s="85"/>
      <c r="BO184" s="85"/>
      <c r="BP184" s="85"/>
      <c r="BQ184" s="85"/>
      <c r="BR184" s="85"/>
      <c r="BS184" s="85"/>
      <c r="BT184" s="85"/>
      <c r="BU184" s="85"/>
      <c r="BV184" s="85"/>
      <c r="BW184" s="85"/>
      <c r="BX184" s="85"/>
      <c r="BY184" s="85"/>
      <c r="BZ184" s="85"/>
      <c r="CA184" s="85"/>
      <c r="CB184" s="85"/>
      <c r="CC184" s="85"/>
      <c r="CD184" s="85"/>
      <c r="CE184" s="85"/>
      <c r="CF184" s="85"/>
      <c r="CG184" s="85"/>
      <c r="CH184" s="85"/>
      <c r="CI184" s="85"/>
      <c r="CJ184" s="85"/>
      <c r="CK184" s="85"/>
      <c r="CL184" s="85"/>
      <c r="CM184" s="85"/>
      <c r="CN184" s="85"/>
      <c r="CO184" s="85"/>
      <c r="CP184" s="85"/>
      <c r="CQ184" s="85"/>
      <c r="CR184" s="85"/>
      <c r="CS184" s="85"/>
      <c r="CT184" s="85"/>
      <c r="CU184" s="85"/>
      <c r="CV184" s="85"/>
    </row>
    <row r="185" spans="1:100" s="155" customFormat="1" x14ac:dyDescent="0.2">
      <c r="A185" s="85"/>
      <c r="B185" s="85"/>
      <c r="C185" s="85"/>
      <c r="D185" s="85"/>
      <c r="E185" s="85"/>
      <c r="F185" s="85"/>
      <c r="G185" s="85"/>
      <c r="H185" s="202"/>
      <c r="I185" s="202"/>
      <c r="J185" s="202"/>
      <c r="K185" s="202"/>
      <c r="L185" s="202"/>
      <c r="M185" s="202"/>
      <c r="N185" s="202"/>
      <c r="O185" s="202"/>
      <c r="P185" s="202"/>
      <c r="Q185" s="202"/>
      <c r="R185" s="202"/>
      <c r="S185" s="202"/>
      <c r="T185" s="202"/>
      <c r="U185" s="202"/>
      <c r="V185" s="202"/>
      <c r="W185" s="202"/>
      <c r="X185" s="202"/>
      <c r="Y185" s="202"/>
      <c r="Z185" s="85"/>
      <c r="AA185" s="85"/>
      <c r="AB185" s="85"/>
      <c r="AC185" s="85"/>
      <c r="AD185" s="85"/>
      <c r="AE185" s="85"/>
      <c r="AF185" s="85"/>
      <c r="AG185" s="85"/>
      <c r="AH185" s="85"/>
      <c r="AI185" s="129"/>
      <c r="AJ185" s="129"/>
      <c r="AK185" s="129"/>
      <c r="AL185" s="129"/>
      <c r="AM185" s="202"/>
      <c r="AN185" s="203"/>
      <c r="AO185" s="203"/>
      <c r="AP185" s="85"/>
      <c r="AQ185" s="85"/>
      <c r="AR185" s="85"/>
      <c r="AS185" s="85"/>
      <c r="AT185" s="85"/>
      <c r="AU185" s="85"/>
      <c r="AV185" s="85"/>
      <c r="AW185" s="85"/>
      <c r="AX185" s="85"/>
      <c r="AY185" s="85"/>
      <c r="AZ185" s="85"/>
      <c r="BA185" s="85"/>
      <c r="BB185" s="85"/>
      <c r="BC185" s="85"/>
      <c r="BD185" s="85"/>
      <c r="BE185" s="85"/>
      <c r="BF185" s="85"/>
      <c r="BG185" s="85"/>
      <c r="BH185" s="85"/>
      <c r="BI185" s="85"/>
      <c r="BJ185" s="85"/>
      <c r="BK185" s="85"/>
      <c r="BL185" s="85"/>
      <c r="BM185" s="85"/>
      <c r="BN185" s="85"/>
      <c r="BO185" s="85"/>
      <c r="BP185" s="85"/>
      <c r="BQ185" s="85"/>
      <c r="BR185" s="85"/>
      <c r="BS185" s="85"/>
      <c r="BT185" s="85"/>
      <c r="BU185" s="85"/>
      <c r="BV185" s="85"/>
      <c r="BW185" s="85"/>
      <c r="BX185" s="85"/>
      <c r="BY185" s="85"/>
      <c r="BZ185" s="85"/>
      <c r="CA185" s="85"/>
      <c r="CB185" s="85"/>
      <c r="CC185" s="85"/>
      <c r="CD185" s="85"/>
      <c r="CE185" s="85"/>
      <c r="CF185" s="85"/>
      <c r="CG185" s="85"/>
      <c r="CH185" s="85"/>
      <c r="CI185" s="85"/>
      <c r="CJ185" s="85"/>
      <c r="CK185" s="85"/>
      <c r="CL185" s="85"/>
      <c r="CM185" s="85"/>
      <c r="CN185" s="85"/>
      <c r="CO185" s="85"/>
      <c r="CP185" s="85"/>
      <c r="CQ185" s="85"/>
      <c r="CR185" s="85"/>
      <c r="CS185" s="85"/>
      <c r="CT185" s="85"/>
      <c r="CU185" s="85"/>
      <c r="CV185" s="85"/>
    </row>
    <row r="186" spans="1:100" s="155" customFormat="1" x14ac:dyDescent="0.2">
      <c r="A186" s="85"/>
      <c r="B186" s="85"/>
      <c r="C186" s="85"/>
      <c r="D186" s="85"/>
      <c r="E186" s="85"/>
      <c r="F186" s="85"/>
      <c r="G186" s="85"/>
      <c r="H186" s="202"/>
      <c r="I186" s="202"/>
      <c r="J186" s="202"/>
      <c r="K186" s="202"/>
      <c r="L186" s="202"/>
      <c r="M186" s="202"/>
      <c r="N186" s="202"/>
      <c r="O186" s="202"/>
      <c r="P186" s="202"/>
      <c r="Q186" s="202"/>
      <c r="R186" s="202"/>
      <c r="S186" s="202"/>
      <c r="T186" s="202"/>
      <c r="U186" s="202"/>
      <c r="V186" s="202"/>
      <c r="W186" s="202"/>
      <c r="X186" s="202"/>
      <c r="Y186" s="202"/>
      <c r="Z186" s="85"/>
      <c r="AA186" s="85"/>
      <c r="AB186" s="85"/>
      <c r="AC186" s="85"/>
      <c r="AD186" s="85"/>
      <c r="AE186" s="85"/>
      <c r="AF186" s="85"/>
      <c r="AG186" s="85"/>
      <c r="AH186" s="85"/>
      <c r="AI186" s="129"/>
      <c r="AJ186" s="129"/>
      <c r="AK186" s="129"/>
      <c r="AL186" s="129"/>
      <c r="AM186" s="202"/>
      <c r="AN186" s="203"/>
      <c r="AO186" s="203"/>
      <c r="AP186" s="85"/>
      <c r="AQ186" s="85"/>
      <c r="AR186" s="85"/>
      <c r="AS186" s="85"/>
      <c r="AT186" s="85"/>
      <c r="AU186" s="85"/>
      <c r="AV186" s="85"/>
      <c r="AW186" s="85"/>
      <c r="AX186" s="85"/>
      <c r="AY186" s="85"/>
      <c r="AZ186" s="85"/>
      <c r="BA186" s="85"/>
      <c r="BB186" s="85"/>
      <c r="BC186" s="85"/>
      <c r="BD186" s="85"/>
      <c r="BE186" s="85"/>
      <c r="BF186" s="85"/>
      <c r="BG186" s="85"/>
      <c r="BH186" s="85"/>
      <c r="BI186" s="85"/>
      <c r="BJ186" s="85"/>
      <c r="BK186" s="85"/>
      <c r="BL186" s="85"/>
      <c r="BM186" s="85"/>
      <c r="BN186" s="85"/>
      <c r="BO186" s="85"/>
      <c r="BP186" s="85"/>
      <c r="BQ186" s="85"/>
      <c r="BR186" s="85"/>
      <c r="BS186" s="85"/>
      <c r="BT186" s="85"/>
      <c r="BU186" s="85"/>
      <c r="BV186" s="85"/>
      <c r="BW186" s="85"/>
      <c r="BX186" s="85"/>
      <c r="BY186" s="85"/>
      <c r="BZ186" s="85"/>
      <c r="CA186" s="85"/>
      <c r="CB186" s="85"/>
      <c r="CC186" s="85"/>
      <c r="CD186" s="85"/>
      <c r="CE186" s="85"/>
      <c r="CF186" s="85"/>
      <c r="CG186" s="85"/>
      <c r="CH186" s="85"/>
      <c r="CI186" s="85"/>
      <c r="CJ186" s="85"/>
      <c r="CK186" s="85"/>
      <c r="CL186" s="85"/>
      <c r="CM186" s="85"/>
      <c r="CN186" s="85"/>
      <c r="CO186" s="85"/>
      <c r="CP186" s="85"/>
      <c r="CQ186" s="85"/>
      <c r="CR186" s="85"/>
      <c r="CS186" s="85"/>
      <c r="CT186" s="85"/>
      <c r="CU186" s="85"/>
      <c r="CV186" s="85"/>
    </row>
    <row r="187" spans="1:100" s="155" customFormat="1" x14ac:dyDescent="0.2">
      <c r="A187" s="85"/>
      <c r="B187" s="85"/>
      <c r="C187" s="85"/>
      <c r="D187" s="85"/>
      <c r="E187" s="85"/>
      <c r="F187" s="85"/>
      <c r="G187" s="85"/>
      <c r="H187" s="202"/>
      <c r="I187" s="202"/>
      <c r="J187" s="202"/>
      <c r="K187" s="202"/>
      <c r="L187" s="202"/>
      <c r="M187" s="202"/>
      <c r="N187" s="202"/>
      <c r="O187" s="202"/>
      <c r="P187" s="202"/>
      <c r="Q187" s="202"/>
      <c r="R187" s="202"/>
      <c r="S187" s="202"/>
      <c r="T187" s="202"/>
      <c r="U187" s="202"/>
      <c r="V187" s="202"/>
      <c r="W187" s="202"/>
      <c r="X187" s="202"/>
      <c r="Y187" s="202"/>
      <c r="Z187" s="85"/>
      <c r="AA187" s="85"/>
      <c r="AB187" s="85"/>
      <c r="AC187" s="85"/>
      <c r="AD187" s="85"/>
      <c r="AE187" s="85"/>
      <c r="AF187" s="85"/>
      <c r="AG187" s="85"/>
      <c r="AH187" s="85"/>
      <c r="AI187" s="129"/>
      <c r="AJ187" s="129"/>
      <c r="AK187" s="129"/>
      <c r="AL187" s="129"/>
      <c r="AM187" s="202"/>
      <c r="AN187" s="203"/>
      <c r="AO187" s="203"/>
      <c r="AP187" s="85"/>
      <c r="AQ187" s="85"/>
      <c r="AR187" s="85"/>
      <c r="AS187" s="85"/>
      <c r="AT187" s="85"/>
      <c r="AU187" s="85"/>
      <c r="AV187" s="85"/>
      <c r="AW187" s="85"/>
      <c r="AX187" s="85"/>
      <c r="AY187" s="85"/>
      <c r="AZ187" s="85"/>
      <c r="BA187" s="85"/>
      <c r="BB187" s="85"/>
      <c r="BC187" s="85"/>
      <c r="BD187" s="85"/>
      <c r="BE187" s="85"/>
      <c r="BF187" s="85"/>
      <c r="BG187" s="85"/>
      <c r="BH187" s="85"/>
      <c r="BI187" s="85"/>
      <c r="BJ187" s="85"/>
      <c r="BK187" s="85"/>
      <c r="BL187" s="85"/>
      <c r="BM187" s="85"/>
      <c r="BN187" s="85"/>
      <c r="BO187" s="85"/>
      <c r="BP187" s="85"/>
      <c r="BQ187" s="85"/>
      <c r="BR187" s="85"/>
      <c r="BS187" s="85"/>
      <c r="BT187" s="85"/>
      <c r="BU187" s="85"/>
      <c r="BV187" s="85"/>
      <c r="BW187" s="85"/>
      <c r="BX187" s="85"/>
      <c r="BY187" s="85"/>
      <c r="BZ187" s="85"/>
      <c r="CA187" s="85"/>
      <c r="CB187" s="85"/>
      <c r="CC187" s="85"/>
      <c r="CD187" s="85"/>
      <c r="CE187" s="85"/>
      <c r="CF187" s="85"/>
      <c r="CG187" s="85"/>
      <c r="CH187" s="85"/>
      <c r="CI187" s="85"/>
      <c r="CJ187" s="85"/>
      <c r="CK187" s="85"/>
      <c r="CL187" s="85"/>
      <c r="CM187" s="85"/>
      <c r="CN187" s="85"/>
      <c r="CO187" s="85"/>
      <c r="CP187" s="85"/>
      <c r="CQ187" s="85"/>
      <c r="CR187" s="85"/>
      <c r="CS187" s="85"/>
      <c r="CT187" s="85"/>
      <c r="CU187" s="85"/>
      <c r="CV187" s="85"/>
    </row>
    <row r="188" spans="1:100" s="155" customFormat="1" x14ac:dyDescent="0.2">
      <c r="A188" s="85"/>
      <c r="B188" s="85"/>
      <c r="C188" s="85"/>
      <c r="D188" s="85"/>
      <c r="E188" s="85"/>
      <c r="F188" s="85"/>
      <c r="G188" s="85"/>
      <c r="H188" s="202"/>
      <c r="I188" s="202"/>
      <c r="J188" s="202"/>
      <c r="K188" s="202"/>
      <c r="L188" s="202"/>
      <c r="M188" s="202"/>
      <c r="N188" s="202"/>
      <c r="O188" s="202"/>
      <c r="P188" s="202"/>
      <c r="Q188" s="202"/>
      <c r="R188" s="202"/>
      <c r="S188" s="202"/>
      <c r="T188" s="202"/>
      <c r="U188" s="202"/>
      <c r="V188" s="202"/>
      <c r="W188" s="202"/>
      <c r="X188" s="202"/>
      <c r="Y188" s="202"/>
      <c r="Z188" s="85"/>
      <c r="AA188" s="85"/>
      <c r="AB188" s="85"/>
      <c r="AC188" s="85"/>
      <c r="AD188" s="85"/>
      <c r="AE188" s="85"/>
      <c r="AF188" s="85"/>
      <c r="AG188" s="85"/>
      <c r="AH188" s="85"/>
      <c r="AI188" s="129"/>
      <c r="AJ188" s="129"/>
      <c r="AK188" s="129"/>
      <c r="AL188" s="129"/>
      <c r="AM188" s="202"/>
      <c r="AN188" s="203"/>
      <c r="AO188" s="203"/>
      <c r="AP188" s="85"/>
      <c r="AQ188" s="85"/>
      <c r="AR188" s="85"/>
      <c r="AS188" s="85"/>
      <c r="AT188" s="85"/>
      <c r="AU188" s="85"/>
      <c r="AV188" s="85"/>
      <c r="AW188" s="85"/>
      <c r="AX188" s="85"/>
      <c r="AY188" s="85"/>
      <c r="AZ188" s="85"/>
      <c r="BA188" s="85"/>
      <c r="BB188" s="85"/>
      <c r="BC188" s="85"/>
      <c r="BD188" s="85"/>
      <c r="BE188" s="85"/>
      <c r="BF188" s="85"/>
      <c r="BG188" s="85"/>
      <c r="BH188" s="85"/>
      <c r="BI188" s="85"/>
      <c r="BJ188" s="85"/>
      <c r="BK188" s="85"/>
      <c r="BL188" s="85"/>
      <c r="BM188" s="85"/>
      <c r="BN188" s="85"/>
      <c r="BO188" s="85"/>
      <c r="BP188" s="85"/>
      <c r="BQ188" s="85"/>
      <c r="BR188" s="85"/>
      <c r="BS188" s="85"/>
      <c r="BT188" s="85"/>
      <c r="BU188" s="85"/>
      <c r="BV188" s="85"/>
      <c r="BW188" s="85"/>
      <c r="BX188" s="85"/>
      <c r="BY188" s="85"/>
      <c r="BZ188" s="85"/>
      <c r="CA188" s="85"/>
      <c r="CB188" s="85"/>
      <c r="CC188" s="85"/>
      <c r="CD188" s="85"/>
      <c r="CE188" s="85"/>
      <c r="CF188" s="85"/>
      <c r="CG188" s="85"/>
      <c r="CH188" s="85"/>
      <c r="CI188" s="85"/>
      <c r="CJ188" s="85"/>
      <c r="CK188" s="85"/>
      <c r="CL188" s="85"/>
      <c r="CM188" s="85"/>
      <c r="CN188" s="85"/>
      <c r="CO188" s="85"/>
      <c r="CP188" s="85"/>
      <c r="CQ188" s="85"/>
      <c r="CR188" s="85"/>
      <c r="CS188" s="85"/>
      <c r="CT188" s="85"/>
      <c r="CU188" s="85"/>
      <c r="CV188" s="85"/>
    </row>
    <row r="189" spans="1:100" s="155" customFormat="1" x14ac:dyDescent="0.2">
      <c r="A189" s="85"/>
      <c r="B189" s="85"/>
      <c r="C189" s="85"/>
      <c r="D189" s="85"/>
      <c r="E189" s="85"/>
      <c r="F189" s="85"/>
      <c r="G189" s="85"/>
      <c r="H189" s="202"/>
      <c r="I189" s="202"/>
      <c r="J189" s="202"/>
      <c r="K189" s="202"/>
      <c r="L189" s="202"/>
      <c r="M189" s="202"/>
      <c r="N189" s="202"/>
      <c r="O189" s="202"/>
      <c r="P189" s="202"/>
      <c r="Q189" s="202"/>
      <c r="R189" s="202"/>
      <c r="S189" s="202"/>
      <c r="T189" s="202"/>
      <c r="U189" s="202"/>
      <c r="V189" s="202"/>
      <c r="W189" s="202"/>
      <c r="X189" s="202"/>
      <c r="Y189" s="202"/>
      <c r="Z189" s="85"/>
      <c r="AA189" s="85"/>
      <c r="AB189" s="85"/>
      <c r="AC189" s="85"/>
      <c r="AD189" s="85"/>
      <c r="AE189" s="85"/>
      <c r="AF189" s="85"/>
      <c r="AG189" s="85"/>
      <c r="AH189" s="85"/>
      <c r="AI189" s="129"/>
      <c r="AJ189" s="129"/>
      <c r="AK189" s="129"/>
      <c r="AL189" s="129"/>
      <c r="AM189" s="202"/>
      <c r="AN189" s="203"/>
      <c r="AO189" s="203"/>
      <c r="AP189" s="85"/>
      <c r="AQ189" s="85"/>
      <c r="AR189" s="85"/>
      <c r="AS189" s="85"/>
      <c r="AT189" s="85"/>
      <c r="AU189" s="85"/>
      <c r="AV189" s="85"/>
      <c r="AW189" s="85"/>
      <c r="AX189" s="85"/>
      <c r="AY189" s="85"/>
      <c r="AZ189" s="85"/>
      <c r="BA189" s="85"/>
      <c r="BB189" s="85"/>
      <c r="BC189" s="85"/>
      <c r="BD189" s="85"/>
      <c r="BE189" s="85"/>
      <c r="BF189" s="85"/>
      <c r="BG189" s="85"/>
      <c r="BH189" s="85"/>
      <c r="BI189" s="85"/>
      <c r="BJ189" s="85"/>
      <c r="BK189" s="85"/>
      <c r="BL189" s="85"/>
      <c r="BM189" s="85"/>
      <c r="BN189" s="85"/>
      <c r="BO189" s="85"/>
      <c r="BP189" s="85"/>
      <c r="BQ189" s="85"/>
      <c r="BR189" s="85"/>
      <c r="BS189" s="85"/>
      <c r="BT189" s="85"/>
      <c r="BU189" s="85"/>
      <c r="BV189" s="85"/>
      <c r="BW189" s="85"/>
      <c r="BX189" s="85"/>
      <c r="BY189" s="85"/>
      <c r="BZ189" s="85"/>
      <c r="CA189" s="85"/>
      <c r="CB189" s="85"/>
      <c r="CC189" s="85"/>
      <c r="CD189" s="85"/>
      <c r="CE189" s="85"/>
      <c r="CF189" s="85"/>
      <c r="CG189" s="85"/>
      <c r="CH189" s="85"/>
      <c r="CI189" s="85"/>
      <c r="CJ189" s="85"/>
      <c r="CK189" s="85"/>
      <c r="CL189" s="85"/>
      <c r="CM189" s="85"/>
      <c r="CN189" s="85"/>
      <c r="CO189" s="85"/>
      <c r="CP189" s="85"/>
      <c r="CQ189" s="85"/>
      <c r="CR189" s="85"/>
      <c r="CS189" s="85"/>
      <c r="CT189" s="85"/>
      <c r="CU189" s="85"/>
      <c r="CV189" s="85"/>
    </row>
    <row r="190" spans="1:100" s="155" customFormat="1" x14ac:dyDescent="0.2">
      <c r="A190" s="85"/>
      <c r="B190" s="85"/>
      <c r="C190" s="85"/>
      <c r="D190" s="85"/>
      <c r="E190" s="85"/>
      <c r="F190" s="85"/>
      <c r="G190" s="85"/>
      <c r="H190" s="202"/>
      <c r="I190" s="202"/>
      <c r="J190" s="202"/>
      <c r="K190" s="202"/>
      <c r="L190" s="202"/>
      <c r="M190" s="202"/>
      <c r="N190" s="202"/>
      <c r="O190" s="202"/>
      <c r="P190" s="202"/>
      <c r="Q190" s="202"/>
      <c r="R190" s="202"/>
      <c r="S190" s="202"/>
      <c r="T190" s="202"/>
      <c r="U190" s="202"/>
      <c r="V190" s="202"/>
      <c r="W190" s="202"/>
      <c r="X190" s="202"/>
      <c r="Y190" s="202"/>
      <c r="Z190" s="85"/>
      <c r="AA190" s="85"/>
      <c r="AB190" s="85"/>
      <c r="AC190" s="85"/>
      <c r="AD190" s="85"/>
      <c r="AE190" s="85"/>
      <c r="AF190" s="85"/>
      <c r="AG190" s="85"/>
      <c r="AH190" s="85"/>
      <c r="AI190" s="129"/>
      <c r="AJ190" s="129"/>
      <c r="AK190" s="129"/>
      <c r="AL190" s="129"/>
      <c r="AM190" s="202"/>
      <c r="AN190" s="203"/>
      <c r="AO190" s="203"/>
      <c r="AP190" s="85"/>
      <c r="AQ190" s="85"/>
      <c r="AR190" s="85"/>
      <c r="AS190" s="85"/>
      <c r="AT190" s="85"/>
      <c r="AU190" s="85"/>
      <c r="AV190" s="85"/>
      <c r="AW190" s="85"/>
      <c r="AX190" s="85"/>
      <c r="AY190" s="85"/>
      <c r="AZ190" s="85"/>
      <c r="BA190" s="85"/>
      <c r="BB190" s="85"/>
      <c r="BC190" s="85"/>
      <c r="BD190" s="85"/>
      <c r="BE190" s="85"/>
      <c r="BF190" s="85"/>
      <c r="BG190" s="85"/>
      <c r="BH190" s="85"/>
      <c r="BI190" s="85"/>
      <c r="BJ190" s="85"/>
      <c r="BK190" s="85"/>
      <c r="BL190" s="85"/>
      <c r="BM190" s="85"/>
      <c r="BN190" s="85"/>
      <c r="BO190" s="85"/>
      <c r="BP190" s="85"/>
      <c r="BQ190" s="85"/>
      <c r="BR190" s="85"/>
      <c r="BS190" s="85"/>
      <c r="BT190" s="85"/>
      <c r="BU190" s="85"/>
      <c r="BV190" s="85"/>
      <c r="BW190" s="85"/>
      <c r="BX190" s="85"/>
      <c r="BY190" s="85"/>
      <c r="BZ190" s="85"/>
      <c r="CA190" s="85"/>
      <c r="CB190" s="85"/>
      <c r="CC190" s="85"/>
      <c r="CD190" s="85"/>
      <c r="CE190" s="85"/>
      <c r="CF190" s="85"/>
      <c r="CG190" s="85"/>
      <c r="CH190" s="85"/>
      <c r="CI190" s="85"/>
      <c r="CJ190" s="85"/>
      <c r="CK190" s="85"/>
      <c r="CL190" s="85"/>
      <c r="CM190" s="85"/>
      <c r="CN190" s="85"/>
      <c r="CO190" s="85"/>
      <c r="CP190" s="85"/>
      <c r="CQ190" s="85"/>
      <c r="CR190" s="85"/>
      <c r="CS190" s="85"/>
      <c r="CT190" s="85"/>
      <c r="CU190" s="85"/>
      <c r="CV190" s="85"/>
    </row>
    <row r="191" spans="1:100" s="155" customFormat="1" x14ac:dyDescent="0.2">
      <c r="A191" s="85"/>
      <c r="B191" s="85"/>
      <c r="C191" s="85"/>
      <c r="D191" s="85"/>
      <c r="E191" s="85"/>
      <c r="F191" s="85"/>
      <c r="G191" s="85"/>
      <c r="H191" s="202"/>
      <c r="I191" s="202"/>
      <c r="J191" s="202"/>
      <c r="K191" s="202"/>
      <c r="L191" s="202"/>
      <c r="M191" s="202"/>
      <c r="N191" s="202"/>
      <c r="O191" s="202"/>
      <c r="P191" s="202"/>
      <c r="Q191" s="202"/>
      <c r="R191" s="202"/>
      <c r="S191" s="202"/>
      <c r="T191" s="202"/>
      <c r="U191" s="202"/>
      <c r="V191" s="202"/>
      <c r="W191" s="202"/>
      <c r="X191" s="202"/>
      <c r="Y191" s="202"/>
      <c r="Z191" s="85"/>
      <c r="AA191" s="85"/>
      <c r="AB191" s="85"/>
      <c r="AC191" s="85"/>
      <c r="AD191" s="85"/>
      <c r="AE191" s="85"/>
      <c r="AF191" s="85"/>
      <c r="AG191" s="85"/>
      <c r="AH191" s="85"/>
      <c r="AI191" s="129"/>
      <c r="AJ191" s="129"/>
      <c r="AK191" s="129"/>
      <c r="AL191" s="129"/>
      <c r="AM191" s="202"/>
      <c r="AN191" s="203"/>
      <c r="AO191" s="203"/>
      <c r="AP191" s="85"/>
      <c r="AQ191" s="85"/>
      <c r="AR191" s="85"/>
      <c r="AS191" s="85"/>
      <c r="AT191" s="85"/>
      <c r="AU191" s="85"/>
      <c r="AV191" s="85"/>
      <c r="AW191" s="85"/>
      <c r="AX191" s="85"/>
      <c r="AY191" s="85"/>
      <c r="AZ191" s="85"/>
      <c r="BA191" s="85"/>
      <c r="BB191" s="85"/>
      <c r="BC191" s="85"/>
      <c r="BD191" s="85"/>
      <c r="BE191" s="85"/>
      <c r="BF191" s="85"/>
      <c r="BG191" s="85"/>
      <c r="BH191" s="85"/>
      <c r="BI191" s="85"/>
      <c r="BJ191" s="85"/>
      <c r="BK191" s="85"/>
      <c r="BL191" s="85"/>
      <c r="BM191" s="85"/>
      <c r="BN191" s="85"/>
      <c r="BO191" s="85"/>
      <c r="BP191" s="85"/>
      <c r="BQ191" s="85"/>
      <c r="BR191" s="85"/>
      <c r="BS191" s="85"/>
      <c r="BT191" s="85"/>
      <c r="BU191" s="85"/>
      <c r="BV191" s="85"/>
      <c r="BW191" s="85"/>
      <c r="BX191" s="85"/>
      <c r="BY191" s="85"/>
      <c r="BZ191" s="85"/>
      <c r="CA191" s="85"/>
      <c r="CB191" s="85"/>
      <c r="CC191" s="85"/>
      <c r="CD191" s="85"/>
      <c r="CE191" s="85"/>
      <c r="CF191" s="85"/>
      <c r="CG191" s="85"/>
      <c r="CH191" s="85"/>
      <c r="CI191" s="85"/>
      <c r="CJ191" s="85"/>
      <c r="CK191" s="85"/>
      <c r="CL191" s="85"/>
      <c r="CM191" s="85"/>
      <c r="CN191" s="85"/>
      <c r="CO191" s="85"/>
      <c r="CP191" s="85"/>
      <c r="CQ191" s="85"/>
      <c r="CR191" s="85"/>
      <c r="CS191" s="85"/>
      <c r="CT191" s="85"/>
      <c r="CU191" s="85"/>
      <c r="CV191" s="85"/>
    </row>
    <row r="192" spans="1:100" s="155" customFormat="1" x14ac:dyDescent="0.2">
      <c r="A192" s="85"/>
      <c r="B192" s="85"/>
      <c r="C192" s="85"/>
      <c r="D192" s="85"/>
      <c r="E192" s="85"/>
      <c r="F192" s="85"/>
      <c r="G192" s="85"/>
      <c r="H192" s="202"/>
      <c r="I192" s="202"/>
      <c r="J192" s="202"/>
      <c r="K192" s="202"/>
      <c r="L192" s="202"/>
      <c r="M192" s="202"/>
      <c r="N192" s="202"/>
      <c r="O192" s="202"/>
      <c r="P192" s="202"/>
      <c r="Q192" s="202"/>
      <c r="R192" s="202"/>
      <c r="S192" s="202"/>
      <c r="T192" s="202"/>
      <c r="U192" s="202"/>
      <c r="V192" s="202"/>
      <c r="W192" s="202"/>
      <c r="X192" s="202"/>
      <c r="Y192" s="202"/>
      <c r="Z192" s="85"/>
      <c r="AA192" s="85"/>
      <c r="AB192" s="85"/>
      <c r="AC192" s="85"/>
      <c r="AD192" s="85"/>
      <c r="AE192" s="85"/>
      <c r="AF192" s="85"/>
      <c r="AG192" s="85"/>
      <c r="AH192" s="85"/>
      <c r="AI192" s="129"/>
      <c r="AJ192" s="129"/>
      <c r="AK192" s="129"/>
      <c r="AL192" s="129"/>
      <c r="AM192" s="202"/>
      <c r="AN192" s="203"/>
      <c r="AO192" s="203"/>
      <c r="AP192" s="85"/>
      <c r="AQ192" s="85"/>
      <c r="AR192" s="85"/>
      <c r="AS192" s="85"/>
      <c r="AT192" s="85"/>
      <c r="AU192" s="85"/>
      <c r="AV192" s="85"/>
      <c r="AW192" s="85"/>
      <c r="AX192" s="85"/>
      <c r="AY192" s="85"/>
      <c r="AZ192" s="85"/>
      <c r="BA192" s="85"/>
      <c r="BB192" s="85"/>
      <c r="BC192" s="85"/>
      <c r="BD192" s="85"/>
      <c r="BE192" s="85"/>
      <c r="BF192" s="85"/>
      <c r="BG192" s="85"/>
      <c r="BH192" s="85"/>
      <c r="BI192" s="85"/>
      <c r="BJ192" s="85"/>
      <c r="BK192" s="85"/>
      <c r="BL192" s="85"/>
      <c r="BM192" s="85"/>
      <c r="BN192" s="85"/>
      <c r="BO192" s="85"/>
      <c r="BP192" s="85"/>
      <c r="BQ192" s="85"/>
      <c r="BR192" s="85"/>
      <c r="BS192" s="85"/>
      <c r="BT192" s="85"/>
      <c r="BU192" s="85"/>
      <c r="BV192" s="85"/>
      <c r="BW192" s="85"/>
      <c r="BX192" s="85"/>
      <c r="BY192" s="85"/>
      <c r="BZ192" s="85"/>
      <c r="CA192" s="85"/>
      <c r="CB192" s="85"/>
      <c r="CC192" s="85"/>
      <c r="CD192" s="85"/>
      <c r="CE192" s="85"/>
      <c r="CF192" s="85"/>
      <c r="CG192" s="85"/>
      <c r="CH192" s="85"/>
      <c r="CI192" s="85"/>
      <c r="CJ192" s="85"/>
      <c r="CK192" s="85"/>
      <c r="CL192" s="85"/>
      <c r="CM192" s="85"/>
      <c r="CN192" s="85"/>
      <c r="CO192" s="85"/>
      <c r="CP192" s="85"/>
      <c r="CQ192" s="85"/>
      <c r="CR192" s="85"/>
      <c r="CS192" s="85"/>
      <c r="CT192" s="85"/>
      <c r="CU192" s="85"/>
      <c r="CV192" s="85"/>
    </row>
    <row r="193" spans="1:100" s="155" customFormat="1" x14ac:dyDescent="0.2">
      <c r="A193" s="85"/>
      <c r="B193" s="85"/>
      <c r="C193" s="85"/>
      <c r="D193" s="85"/>
      <c r="E193" s="85"/>
      <c r="F193" s="85"/>
      <c r="G193" s="85"/>
      <c r="H193" s="202"/>
      <c r="I193" s="202"/>
      <c r="J193" s="202"/>
      <c r="K193" s="202"/>
      <c r="L193" s="202"/>
      <c r="M193" s="202"/>
      <c r="N193" s="202"/>
      <c r="O193" s="202"/>
      <c r="P193" s="202"/>
      <c r="Q193" s="202"/>
      <c r="R193" s="202"/>
      <c r="S193" s="202"/>
      <c r="T193" s="202"/>
      <c r="U193" s="202"/>
      <c r="V193" s="202"/>
      <c r="W193" s="202"/>
      <c r="X193" s="202"/>
      <c r="Y193" s="202"/>
      <c r="Z193" s="85"/>
      <c r="AA193" s="85"/>
      <c r="AB193" s="85"/>
      <c r="AC193" s="85"/>
      <c r="AD193" s="85"/>
      <c r="AE193" s="85"/>
      <c r="AF193" s="85"/>
      <c r="AG193" s="85"/>
      <c r="AH193" s="85"/>
      <c r="AI193" s="129"/>
      <c r="AJ193" s="129"/>
      <c r="AK193" s="129"/>
      <c r="AL193" s="129"/>
      <c r="AM193" s="202"/>
      <c r="AN193" s="203"/>
      <c r="AO193" s="203"/>
      <c r="AP193" s="85"/>
      <c r="AQ193" s="85"/>
      <c r="AR193" s="85"/>
      <c r="AS193" s="85"/>
      <c r="AT193" s="85"/>
      <c r="AU193" s="85"/>
      <c r="AV193" s="85"/>
      <c r="AW193" s="85"/>
      <c r="AX193" s="85"/>
      <c r="AY193" s="85"/>
      <c r="AZ193" s="85"/>
      <c r="BA193" s="85"/>
      <c r="BB193" s="85"/>
      <c r="BC193" s="85"/>
      <c r="BD193" s="85"/>
      <c r="BE193" s="85"/>
      <c r="BF193" s="85"/>
      <c r="BG193" s="85"/>
      <c r="BH193" s="85"/>
      <c r="BI193" s="85"/>
      <c r="BJ193" s="85"/>
      <c r="BK193" s="85"/>
      <c r="BL193" s="85"/>
      <c r="BM193" s="85"/>
      <c r="BN193" s="85"/>
      <c r="BO193" s="85"/>
      <c r="BP193" s="85"/>
      <c r="BQ193" s="85"/>
      <c r="BR193" s="85"/>
      <c r="BS193" s="85"/>
      <c r="BT193" s="85"/>
      <c r="BU193" s="85"/>
      <c r="BV193" s="85"/>
      <c r="BW193" s="85"/>
      <c r="BX193" s="85"/>
      <c r="BY193" s="85"/>
      <c r="BZ193" s="85"/>
      <c r="CA193" s="85"/>
      <c r="CB193" s="85"/>
      <c r="CC193" s="85"/>
      <c r="CD193" s="85"/>
      <c r="CE193" s="85"/>
      <c r="CF193" s="85"/>
      <c r="CG193" s="85"/>
      <c r="CH193" s="85"/>
      <c r="CI193" s="85"/>
      <c r="CJ193" s="85"/>
      <c r="CK193" s="85"/>
      <c r="CL193" s="85"/>
      <c r="CM193" s="85"/>
      <c r="CN193" s="85"/>
      <c r="CO193" s="85"/>
      <c r="CP193" s="85"/>
      <c r="CQ193" s="85"/>
      <c r="CR193" s="85"/>
      <c r="CS193" s="85"/>
      <c r="CT193" s="85"/>
      <c r="CU193" s="85"/>
      <c r="CV193" s="85"/>
    </row>
    <row r="194" spans="1:100" s="155" customFormat="1" x14ac:dyDescent="0.2">
      <c r="A194" s="85"/>
      <c r="B194" s="85"/>
      <c r="C194" s="85"/>
      <c r="D194" s="85"/>
      <c r="E194" s="85"/>
      <c r="F194" s="85"/>
      <c r="G194" s="85"/>
      <c r="H194" s="202"/>
      <c r="I194" s="202"/>
      <c r="J194" s="202"/>
      <c r="K194" s="202"/>
      <c r="L194" s="202"/>
      <c r="M194" s="202"/>
      <c r="N194" s="202"/>
      <c r="O194" s="202"/>
      <c r="P194" s="202"/>
      <c r="Q194" s="202"/>
      <c r="R194" s="202"/>
      <c r="S194" s="202"/>
      <c r="T194" s="202"/>
      <c r="U194" s="202"/>
      <c r="V194" s="202"/>
      <c r="W194" s="202"/>
      <c r="X194" s="202"/>
      <c r="Y194" s="202"/>
      <c r="Z194" s="85"/>
      <c r="AA194" s="85"/>
      <c r="AB194" s="85"/>
      <c r="AC194" s="85"/>
      <c r="AD194" s="85"/>
      <c r="AE194" s="85"/>
      <c r="AF194" s="85"/>
      <c r="AG194" s="85"/>
      <c r="AH194" s="85"/>
      <c r="AI194" s="129"/>
      <c r="AJ194" s="129"/>
      <c r="AK194" s="129"/>
      <c r="AL194" s="129"/>
      <c r="AM194" s="202"/>
      <c r="AN194" s="203"/>
      <c r="AO194" s="203"/>
      <c r="AP194" s="85"/>
      <c r="AQ194" s="85"/>
      <c r="AR194" s="85"/>
      <c r="AS194" s="85"/>
      <c r="AT194" s="85"/>
      <c r="AU194" s="85"/>
      <c r="AV194" s="85"/>
      <c r="AW194" s="85"/>
      <c r="AX194" s="85"/>
      <c r="AY194" s="85"/>
      <c r="AZ194" s="85"/>
      <c r="BA194" s="85"/>
      <c r="BB194" s="85"/>
      <c r="BC194" s="85"/>
      <c r="BD194" s="85"/>
      <c r="BE194" s="85"/>
      <c r="BF194" s="85"/>
      <c r="BG194" s="85"/>
      <c r="BH194" s="85"/>
      <c r="BI194" s="85"/>
      <c r="BJ194" s="85"/>
      <c r="BK194" s="85"/>
      <c r="BL194" s="85"/>
      <c r="BM194" s="85"/>
      <c r="BN194" s="85"/>
      <c r="BO194" s="85"/>
      <c r="BP194" s="85"/>
      <c r="BQ194" s="85"/>
      <c r="BR194" s="85"/>
      <c r="BS194" s="85"/>
      <c r="BT194" s="85"/>
      <c r="BU194" s="85"/>
      <c r="BV194" s="85"/>
      <c r="BW194" s="85"/>
      <c r="BX194" s="85"/>
      <c r="BY194" s="85"/>
      <c r="BZ194" s="85"/>
      <c r="CA194" s="85"/>
      <c r="CB194" s="85"/>
      <c r="CC194" s="85"/>
      <c r="CD194" s="85"/>
      <c r="CE194" s="85"/>
      <c r="CF194" s="85"/>
      <c r="CG194" s="85"/>
      <c r="CH194" s="85"/>
      <c r="CI194" s="85"/>
      <c r="CJ194" s="85"/>
      <c r="CK194" s="85"/>
      <c r="CL194" s="85"/>
      <c r="CM194" s="85"/>
      <c r="CN194" s="85"/>
      <c r="CO194" s="85"/>
      <c r="CP194" s="85"/>
      <c r="CQ194" s="85"/>
      <c r="CR194" s="85"/>
      <c r="CS194" s="85"/>
      <c r="CT194" s="85"/>
      <c r="CU194" s="85"/>
      <c r="CV194" s="85"/>
    </row>
    <row r="195" spans="1:100" s="155" customFormat="1" x14ac:dyDescent="0.2">
      <c r="A195" s="85"/>
      <c r="B195" s="85"/>
      <c r="C195" s="85"/>
      <c r="D195" s="85"/>
      <c r="E195" s="85"/>
      <c r="F195" s="85"/>
      <c r="G195" s="85"/>
      <c r="H195" s="202"/>
      <c r="I195" s="202"/>
      <c r="J195" s="202"/>
      <c r="K195" s="202"/>
      <c r="L195" s="202"/>
      <c r="M195" s="202"/>
      <c r="N195" s="202"/>
      <c r="O195" s="202"/>
      <c r="P195" s="202"/>
      <c r="Q195" s="202"/>
      <c r="R195" s="202"/>
      <c r="S195" s="202"/>
      <c r="T195" s="202"/>
      <c r="U195" s="202"/>
      <c r="V195" s="202"/>
      <c r="W195" s="202"/>
      <c r="X195" s="202"/>
      <c r="Y195" s="202"/>
      <c r="Z195" s="85"/>
      <c r="AA195" s="85"/>
      <c r="AB195" s="85"/>
      <c r="AC195" s="85"/>
      <c r="AD195" s="85"/>
      <c r="AE195" s="85"/>
      <c r="AF195" s="85"/>
      <c r="AG195" s="85"/>
      <c r="AH195" s="85"/>
      <c r="AI195" s="129"/>
      <c r="AJ195" s="129"/>
      <c r="AK195" s="129"/>
      <c r="AL195" s="129"/>
      <c r="AM195" s="202"/>
      <c r="AN195" s="203"/>
      <c r="AO195" s="203"/>
      <c r="AP195" s="85"/>
      <c r="AQ195" s="85"/>
      <c r="AR195" s="85"/>
      <c r="AS195" s="85"/>
      <c r="AT195" s="85"/>
      <c r="AU195" s="85"/>
      <c r="AV195" s="85"/>
      <c r="AW195" s="85"/>
      <c r="AX195" s="85"/>
      <c r="AY195" s="85"/>
      <c r="AZ195" s="85"/>
      <c r="BA195" s="85"/>
      <c r="BB195" s="85"/>
      <c r="BC195" s="85"/>
      <c r="BD195" s="85"/>
      <c r="BE195" s="85"/>
      <c r="BF195" s="85"/>
      <c r="BG195" s="85"/>
      <c r="BH195" s="85"/>
      <c r="BI195" s="85"/>
      <c r="BJ195" s="85"/>
      <c r="BK195" s="85"/>
      <c r="BL195" s="85"/>
      <c r="BM195" s="85"/>
      <c r="BN195" s="85"/>
      <c r="BO195" s="85"/>
      <c r="BP195" s="85"/>
      <c r="BQ195" s="85"/>
      <c r="BR195" s="85"/>
      <c r="BS195" s="85"/>
      <c r="BT195" s="85"/>
      <c r="BU195" s="85"/>
      <c r="BV195" s="85"/>
      <c r="BW195" s="85"/>
      <c r="BX195" s="85"/>
      <c r="BY195" s="85"/>
      <c r="BZ195" s="85"/>
      <c r="CA195" s="85"/>
      <c r="CB195" s="85"/>
      <c r="CC195" s="85"/>
      <c r="CD195" s="85"/>
      <c r="CE195" s="85"/>
      <c r="CF195" s="85"/>
      <c r="CG195" s="85"/>
      <c r="CH195" s="85"/>
      <c r="CI195" s="85"/>
      <c r="CJ195" s="85"/>
      <c r="CK195" s="85"/>
      <c r="CL195" s="85"/>
      <c r="CM195" s="85"/>
      <c r="CN195" s="85"/>
      <c r="CO195" s="85"/>
      <c r="CP195" s="85"/>
      <c r="CQ195" s="85"/>
      <c r="CR195" s="85"/>
      <c r="CS195" s="85"/>
      <c r="CT195" s="85"/>
      <c r="CU195" s="85"/>
      <c r="CV195" s="85"/>
    </row>
    <row r="196" spans="1:100" s="155" customFormat="1" x14ac:dyDescent="0.2">
      <c r="A196" s="85"/>
      <c r="B196" s="85"/>
      <c r="C196" s="85"/>
      <c r="D196" s="85"/>
      <c r="E196" s="85"/>
      <c r="F196" s="85"/>
      <c r="G196" s="85"/>
      <c r="H196" s="202"/>
      <c r="I196" s="202"/>
      <c r="J196" s="202"/>
      <c r="K196" s="202"/>
      <c r="L196" s="202"/>
      <c r="M196" s="202"/>
      <c r="N196" s="202"/>
      <c r="O196" s="202"/>
      <c r="P196" s="202"/>
      <c r="Q196" s="202"/>
      <c r="R196" s="202"/>
      <c r="S196" s="202"/>
      <c r="T196" s="202"/>
      <c r="U196" s="202"/>
      <c r="V196" s="202"/>
      <c r="W196" s="202"/>
      <c r="X196" s="202"/>
      <c r="Y196" s="202"/>
      <c r="Z196" s="85"/>
      <c r="AA196" s="85"/>
      <c r="AB196" s="85"/>
      <c r="AC196" s="85"/>
      <c r="AD196" s="85"/>
      <c r="AE196" s="85"/>
      <c r="AF196" s="85"/>
      <c r="AG196" s="85"/>
      <c r="AH196" s="85"/>
      <c r="AI196" s="129"/>
      <c r="AJ196" s="129"/>
      <c r="AK196" s="129"/>
      <c r="AL196" s="129"/>
      <c r="AM196" s="202"/>
      <c r="AN196" s="203"/>
      <c r="AO196" s="203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85"/>
      <c r="BA196" s="85"/>
      <c r="BB196" s="85"/>
      <c r="BC196" s="85"/>
      <c r="BD196" s="85"/>
      <c r="BE196" s="85"/>
      <c r="BF196" s="85"/>
      <c r="BG196" s="85"/>
      <c r="BH196" s="85"/>
      <c r="BI196" s="85"/>
      <c r="BJ196" s="85"/>
      <c r="BK196" s="85"/>
      <c r="BL196" s="85"/>
      <c r="BM196" s="85"/>
      <c r="BN196" s="85"/>
      <c r="BO196" s="85"/>
      <c r="BP196" s="85"/>
      <c r="BQ196" s="85"/>
      <c r="BR196" s="85"/>
      <c r="BS196" s="85"/>
      <c r="BT196" s="85"/>
      <c r="BU196" s="85"/>
      <c r="BV196" s="85"/>
      <c r="BW196" s="85"/>
      <c r="BX196" s="85"/>
      <c r="BY196" s="85"/>
      <c r="BZ196" s="85"/>
      <c r="CA196" s="85"/>
      <c r="CB196" s="85"/>
      <c r="CC196" s="85"/>
      <c r="CD196" s="85"/>
      <c r="CE196" s="85"/>
      <c r="CF196" s="85"/>
      <c r="CG196" s="85"/>
      <c r="CH196" s="85"/>
      <c r="CI196" s="85"/>
      <c r="CJ196" s="85"/>
      <c r="CK196" s="85"/>
      <c r="CL196" s="85"/>
      <c r="CM196" s="85"/>
      <c r="CN196" s="85"/>
      <c r="CO196" s="85"/>
      <c r="CP196" s="85"/>
      <c r="CQ196" s="85"/>
      <c r="CR196" s="85"/>
      <c r="CS196" s="85"/>
      <c r="CT196" s="85"/>
      <c r="CU196" s="85"/>
      <c r="CV196" s="85"/>
    </row>
    <row r="197" spans="1:100" s="155" customFormat="1" x14ac:dyDescent="0.2">
      <c r="A197" s="85"/>
      <c r="B197" s="85"/>
      <c r="C197" s="85"/>
      <c r="D197" s="85"/>
      <c r="E197" s="85"/>
      <c r="F197" s="85"/>
      <c r="G197" s="85"/>
      <c r="H197" s="202"/>
      <c r="I197" s="202"/>
      <c r="J197" s="202"/>
      <c r="K197" s="202"/>
      <c r="L197" s="202"/>
      <c r="M197" s="202"/>
      <c r="N197" s="202"/>
      <c r="O197" s="202"/>
      <c r="P197" s="202"/>
      <c r="Q197" s="202"/>
      <c r="R197" s="202"/>
      <c r="S197" s="202"/>
      <c r="T197" s="202"/>
      <c r="U197" s="202"/>
      <c r="V197" s="202"/>
      <c r="W197" s="202"/>
      <c r="X197" s="202"/>
      <c r="Y197" s="202"/>
      <c r="Z197" s="85"/>
      <c r="AA197" s="85"/>
      <c r="AB197" s="85"/>
      <c r="AC197" s="85"/>
      <c r="AD197" s="85"/>
      <c r="AE197" s="85"/>
      <c r="AF197" s="85"/>
      <c r="AG197" s="85"/>
      <c r="AH197" s="85"/>
      <c r="AI197" s="129"/>
      <c r="AJ197" s="129"/>
      <c r="AK197" s="129"/>
      <c r="AL197" s="129"/>
      <c r="AM197" s="202"/>
      <c r="AN197" s="203"/>
      <c r="AO197" s="203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85"/>
      <c r="BA197" s="85"/>
      <c r="BB197" s="85"/>
      <c r="BC197" s="85"/>
      <c r="BD197" s="85"/>
      <c r="BE197" s="85"/>
      <c r="BF197" s="85"/>
      <c r="BG197" s="85"/>
      <c r="BH197" s="85"/>
      <c r="BI197" s="85"/>
      <c r="BJ197" s="85"/>
      <c r="BK197" s="85"/>
      <c r="BL197" s="85"/>
      <c r="BM197" s="85"/>
      <c r="BN197" s="85"/>
      <c r="BO197" s="85"/>
      <c r="BP197" s="85"/>
      <c r="BQ197" s="85"/>
      <c r="BR197" s="85"/>
      <c r="BS197" s="85"/>
      <c r="BT197" s="85"/>
      <c r="BU197" s="85"/>
      <c r="BV197" s="85"/>
      <c r="BW197" s="85"/>
      <c r="BX197" s="85"/>
      <c r="BY197" s="85"/>
      <c r="BZ197" s="85"/>
      <c r="CA197" s="85"/>
      <c r="CB197" s="85"/>
      <c r="CC197" s="85"/>
      <c r="CD197" s="85"/>
      <c r="CE197" s="85"/>
      <c r="CF197" s="85"/>
      <c r="CG197" s="85"/>
      <c r="CH197" s="85"/>
      <c r="CI197" s="85"/>
      <c r="CJ197" s="85"/>
      <c r="CK197" s="85"/>
      <c r="CL197" s="85"/>
      <c r="CM197" s="85"/>
      <c r="CN197" s="85"/>
      <c r="CO197" s="85"/>
      <c r="CP197" s="85"/>
      <c r="CQ197" s="85"/>
      <c r="CR197" s="85"/>
      <c r="CS197" s="85"/>
      <c r="CT197" s="85"/>
      <c r="CU197" s="85"/>
      <c r="CV197" s="85"/>
    </row>
    <row r="198" spans="1:100" s="155" customFormat="1" x14ac:dyDescent="0.2">
      <c r="A198" s="85"/>
      <c r="B198" s="85"/>
      <c r="C198" s="85"/>
      <c r="D198" s="85"/>
      <c r="E198" s="85"/>
      <c r="F198" s="85"/>
      <c r="G198" s="85"/>
      <c r="H198" s="202"/>
      <c r="I198" s="202"/>
      <c r="J198" s="202"/>
      <c r="K198" s="202"/>
      <c r="L198" s="202"/>
      <c r="M198" s="202"/>
      <c r="N198" s="202"/>
      <c r="O198" s="202"/>
      <c r="P198" s="202"/>
      <c r="Q198" s="202"/>
      <c r="R198" s="202"/>
      <c r="S198" s="202"/>
      <c r="T198" s="202"/>
      <c r="U198" s="202"/>
      <c r="V198" s="202"/>
      <c r="W198" s="202"/>
      <c r="X198" s="202"/>
      <c r="Y198" s="202"/>
      <c r="Z198" s="85"/>
      <c r="AA198" s="85"/>
      <c r="AB198" s="85"/>
      <c r="AC198" s="85"/>
      <c r="AD198" s="85"/>
      <c r="AE198" s="85"/>
      <c r="AF198" s="85"/>
      <c r="AG198" s="85"/>
      <c r="AH198" s="85"/>
      <c r="AI198" s="129"/>
      <c r="AJ198" s="129"/>
      <c r="AK198" s="129"/>
      <c r="AL198" s="129"/>
      <c r="AM198" s="202"/>
      <c r="AN198" s="203"/>
      <c r="AO198" s="203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85"/>
      <c r="BA198" s="85"/>
      <c r="BB198" s="85"/>
      <c r="BC198" s="85"/>
      <c r="BD198" s="85"/>
      <c r="BE198" s="85"/>
      <c r="BF198" s="85"/>
      <c r="BG198" s="85"/>
      <c r="BH198" s="85"/>
      <c r="BI198" s="85"/>
      <c r="BJ198" s="85"/>
      <c r="BK198" s="85"/>
      <c r="BL198" s="85"/>
      <c r="BM198" s="85"/>
      <c r="BN198" s="85"/>
      <c r="BO198" s="85"/>
      <c r="BP198" s="85"/>
      <c r="BQ198" s="85"/>
      <c r="BR198" s="85"/>
      <c r="BS198" s="85"/>
      <c r="BT198" s="85"/>
      <c r="BU198" s="85"/>
      <c r="BV198" s="85"/>
      <c r="BW198" s="85"/>
      <c r="BX198" s="85"/>
      <c r="BY198" s="85"/>
      <c r="BZ198" s="85"/>
      <c r="CA198" s="85"/>
      <c r="CB198" s="85"/>
      <c r="CC198" s="85"/>
      <c r="CD198" s="85"/>
      <c r="CE198" s="85"/>
      <c r="CF198" s="85"/>
      <c r="CG198" s="85"/>
      <c r="CH198" s="85"/>
      <c r="CI198" s="85"/>
      <c r="CJ198" s="85"/>
      <c r="CK198" s="85"/>
      <c r="CL198" s="85"/>
      <c r="CM198" s="85"/>
      <c r="CN198" s="85"/>
      <c r="CO198" s="85"/>
      <c r="CP198" s="85"/>
      <c r="CQ198" s="85"/>
      <c r="CR198" s="85"/>
      <c r="CS198" s="85"/>
      <c r="CT198" s="85"/>
      <c r="CU198" s="85"/>
      <c r="CV198" s="85"/>
    </row>
    <row r="199" spans="1:100" s="155" customFormat="1" x14ac:dyDescent="0.2">
      <c r="A199" s="85"/>
      <c r="B199" s="85"/>
      <c r="C199" s="85"/>
      <c r="D199" s="85"/>
      <c r="E199" s="85"/>
      <c r="F199" s="85"/>
      <c r="G199" s="85"/>
      <c r="H199" s="202"/>
      <c r="I199" s="202"/>
      <c r="J199" s="202"/>
      <c r="K199" s="202"/>
      <c r="L199" s="202"/>
      <c r="M199" s="202"/>
      <c r="N199" s="202"/>
      <c r="O199" s="202"/>
      <c r="P199" s="202"/>
      <c r="Q199" s="202"/>
      <c r="R199" s="202"/>
      <c r="S199" s="202"/>
      <c r="T199" s="202"/>
      <c r="U199" s="202"/>
      <c r="V199" s="202"/>
      <c r="W199" s="202"/>
      <c r="X199" s="202"/>
      <c r="Y199" s="202"/>
      <c r="Z199" s="85"/>
      <c r="AA199" s="85"/>
      <c r="AB199" s="85"/>
      <c r="AC199" s="85"/>
      <c r="AD199" s="85"/>
      <c r="AE199" s="85"/>
      <c r="AF199" s="85"/>
      <c r="AG199" s="85"/>
      <c r="AH199" s="85"/>
      <c r="AI199" s="129"/>
      <c r="AJ199" s="129"/>
      <c r="AK199" s="129"/>
      <c r="AL199" s="129"/>
      <c r="AM199" s="202"/>
      <c r="AN199" s="203"/>
      <c r="AO199" s="203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85"/>
      <c r="BA199" s="85"/>
      <c r="BB199" s="85"/>
      <c r="BC199" s="85"/>
      <c r="BD199" s="85"/>
      <c r="BE199" s="85"/>
      <c r="BF199" s="85"/>
      <c r="BG199" s="85"/>
      <c r="BH199" s="85"/>
      <c r="BI199" s="85"/>
      <c r="BJ199" s="85"/>
      <c r="BK199" s="85"/>
      <c r="BL199" s="85"/>
      <c r="BM199" s="85"/>
      <c r="BN199" s="85"/>
      <c r="BO199" s="85"/>
      <c r="BP199" s="85"/>
      <c r="BQ199" s="85"/>
      <c r="BR199" s="85"/>
      <c r="BS199" s="85"/>
      <c r="BT199" s="85"/>
      <c r="BU199" s="85"/>
      <c r="BV199" s="85"/>
      <c r="BW199" s="85"/>
      <c r="BX199" s="85"/>
      <c r="BY199" s="85"/>
      <c r="BZ199" s="85"/>
      <c r="CA199" s="85"/>
      <c r="CB199" s="85"/>
      <c r="CC199" s="85"/>
      <c r="CD199" s="85"/>
      <c r="CE199" s="85"/>
      <c r="CF199" s="85"/>
      <c r="CG199" s="85"/>
      <c r="CH199" s="85"/>
      <c r="CI199" s="85"/>
      <c r="CJ199" s="85"/>
      <c r="CK199" s="85"/>
      <c r="CL199" s="85"/>
      <c r="CM199" s="85"/>
      <c r="CN199" s="85"/>
      <c r="CO199" s="85"/>
      <c r="CP199" s="85"/>
      <c r="CQ199" s="85"/>
      <c r="CR199" s="85"/>
      <c r="CS199" s="85"/>
      <c r="CT199" s="85"/>
      <c r="CU199" s="85"/>
      <c r="CV199" s="85"/>
    </row>
    <row r="200" spans="1:100" s="155" customFormat="1" x14ac:dyDescent="0.2">
      <c r="A200" s="85"/>
      <c r="B200" s="85"/>
      <c r="C200" s="85"/>
      <c r="D200" s="85"/>
      <c r="E200" s="85"/>
      <c r="F200" s="85"/>
      <c r="G200" s="85"/>
      <c r="H200" s="202"/>
      <c r="I200" s="202"/>
      <c r="J200" s="202"/>
      <c r="K200" s="202"/>
      <c r="L200" s="202"/>
      <c r="M200" s="202"/>
      <c r="N200" s="202"/>
      <c r="O200" s="202"/>
      <c r="P200" s="202"/>
      <c r="Q200" s="202"/>
      <c r="R200" s="202"/>
      <c r="S200" s="202"/>
      <c r="T200" s="202"/>
      <c r="U200" s="202"/>
      <c r="V200" s="202"/>
      <c r="W200" s="202"/>
      <c r="X200" s="202"/>
      <c r="Y200" s="202"/>
      <c r="Z200" s="85"/>
      <c r="AA200" s="85"/>
      <c r="AB200" s="85"/>
      <c r="AC200" s="85"/>
      <c r="AD200" s="85"/>
      <c r="AE200" s="85"/>
      <c r="AF200" s="85"/>
      <c r="AG200" s="85"/>
      <c r="AH200" s="85"/>
      <c r="AI200" s="129"/>
      <c r="AJ200" s="129"/>
      <c r="AK200" s="129"/>
      <c r="AL200" s="129"/>
      <c r="AM200" s="202"/>
      <c r="AN200" s="203"/>
      <c r="AO200" s="203"/>
      <c r="AP200" s="85"/>
      <c r="AQ200" s="85"/>
      <c r="AR200" s="85"/>
      <c r="AS200" s="85"/>
      <c r="AT200" s="85"/>
      <c r="AU200" s="85"/>
      <c r="AV200" s="85"/>
      <c r="AW200" s="85"/>
      <c r="AX200" s="85"/>
      <c r="AY200" s="85"/>
      <c r="AZ200" s="85"/>
      <c r="BA200" s="85"/>
      <c r="BB200" s="85"/>
      <c r="BC200" s="85"/>
      <c r="BD200" s="85"/>
      <c r="BE200" s="85"/>
      <c r="BF200" s="85"/>
      <c r="BG200" s="85"/>
      <c r="BH200" s="85"/>
      <c r="BI200" s="85"/>
      <c r="BJ200" s="85"/>
      <c r="BK200" s="85"/>
      <c r="BL200" s="85"/>
      <c r="BM200" s="85"/>
      <c r="BN200" s="85"/>
      <c r="BO200" s="85"/>
      <c r="BP200" s="85"/>
      <c r="BQ200" s="85"/>
      <c r="BR200" s="85"/>
      <c r="BS200" s="85"/>
      <c r="BT200" s="85"/>
      <c r="BU200" s="85"/>
      <c r="BV200" s="85"/>
      <c r="BW200" s="85"/>
      <c r="BX200" s="85"/>
      <c r="BY200" s="85"/>
      <c r="BZ200" s="85"/>
      <c r="CA200" s="85"/>
      <c r="CB200" s="85"/>
      <c r="CC200" s="85"/>
      <c r="CD200" s="85"/>
      <c r="CE200" s="85"/>
      <c r="CF200" s="85"/>
      <c r="CG200" s="85"/>
      <c r="CH200" s="85"/>
      <c r="CI200" s="85"/>
      <c r="CJ200" s="85"/>
      <c r="CK200" s="85"/>
      <c r="CL200" s="85"/>
      <c r="CM200" s="85"/>
      <c r="CN200" s="85"/>
      <c r="CO200" s="85"/>
      <c r="CP200" s="85"/>
      <c r="CQ200" s="85"/>
      <c r="CR200" s="85"/>
      <c r="CS200" s="85"/>
      <c r="CT200" s="85"/>
      <c r="CU200" s="85"/>
      <c r="CV200" s="85"/>
    </row>
    <row r="201" spans="1:100" s="155" customFormat="1" x14ac:dyDescent="0.2">
      <c r="A201" s="85"/>
      <c r="B201" s="85"/>
      <c r="C201" s="85"/>
      <c r="D201" s="85"/>
      <c r="E201" s="85"/>
      <c r="F201" s="85"/>
      <c r="G201" s="85"/>
      <c r="H201" s="202"/>
      <c r="I201" s="202"/>
      <c r="J201" s="202"/>
      <c r="K201" s="202"/>
      <c r="L201" s="202"/>
      <c r="M201" s="202"/>
      <c r="N201" s="202"/>
      <c r="O201" s="202"/>
      <c r="P201" s="202"/>
      <c r="Q201" s="202"/>
      <c r="R201" s="202"/>
      <c r="S201" s="202"/>
      <c r="T201" s="202"/>
      <c r="U201" s="202"/>
      <c r="V201" s="202"/>
      <c r="W201" s="202"/>
      <c r="X201" s="202"/>
      <c r="Y201" s="202"/>
      <c r="Z201" s="85"/>
      <c r="AA201" s="85"/>
      <c r="AB201" s="85"/>
      <c r="AC201" s="85"/>
      <c r="AD201" s="85"/>
      <c r="AE201" s="85"/>
      <c r="AF201" s="85"/>
      <c r="AG201" s="85"/>
      <c r="AH201" s="85"/>
      <c r="AI201" s="129"/>
      <c r="AJ201" s="129"/>
      <c r="AK201" s="129"/>
      <c r="AL201" s="129"/>
      <c r="AM201" s="202"/>
      <c r="AN201" s="203"/>
      <c r="AO201" s="203"/>
      <c r="AP201" s="85"/>
      <c r="AQ201" s="85"/>
      <c r="AR201" s="85"/>
      <c r="AS201" s="85"/>
      <c r="AT201" s="85"/>
      <c r="AU201" s="85"/>
      <c r="AV201" s="85"/>
      <c r="AW201" s="85"/>
      <c r="AX201" s="85"/>
      <c r="AY201" s="85"/>
      <c r="AZ201" s="85"/>
      <c r="BA201" s="85"/>
      <c r="BB201" s="85"/>
      <c r="BC201" s="85"/>
      <c r="BD201" s="85"/>
      <c r="BE201" s="85"/>
      <c r="BF201" s="85"/>
      <c r="BG201" s="85"/>
      <c r="BH201" s="85"/>
      <c r="BI201" s="85"/>
      <c r="BJ201" s="85"/>
      <c r="BK201" s="85"/>
      <c r="BL201" s="85"/>
      <c r="BM201" s="85"/>
      <c r="BN201" s="85"/>
      <c r="BO201" s="85"/>
      <c r="BP201" s="85"/>
      <c r="BQ201" s="85"/>
      <c r="BR201" s="85"/>
      <c r="BS201" s="85"/>
      <c r="BT201" s="85"/>
      <c r="BU201" s="85"/>
      <c r="BV201" s="85"/>
      <c r="BW201" s="85"/>
      <c r="BX201" s="85"/>
      <c r="BY201" s="85"/>
      <c r="BZ201" s="85"/>
      <c r="CA201" s="85"/>
      <c r="CB201" s="85"/>
      <c r="CC201" s="85"/>
      <c r="CD201" s="85"/>
      <c r="CE201" s="85"/>
      <c r="CF201" s="85"/>
      <c r="CG201" s="85"/>
      <c r="CH201" s="85"/>
      <c r="CI201" s="85"/>
      <c r="CJ201" s="85"/>
      <c r="CK201" s="85"/>
      <c r="CL201" s="85"/>
      <c r="CM201" s="85"/>
      <c r="CN201" s="85"/>
      <c r="CO201" s="85"/>
      <c r="CP201" s="85"/>
      <c r="CQ201" s="85"/>
      <c r="CR201" s="85"/>
      <c r="CS201" s="85"/>
      <c r="CT201" s="85"/>
      <c r="CU201" s="85"/>
      <c r="CV201" s="85"/>
    </row>
    <row r="202" spans="1:100" s="155" customFormat="1" x14ac:dyDescent="0.2">
      <c r="A202" s="85"/>
      <c r="B202" s="85"/>
      <c r="C202" s="85"/>
      <c r="D202" s="85"/>
      <c r="E202" s="85"/>
      <c r="F202" s="85"/>
      <c r="G202" s="85"/>
      <c r="H202" s="202"/>
      <c r="I202" s="202"/>
      <c r="J202" s="202"/>
      <c r="K202" s="202"/>
      <c r="L202" s="202"/>
      <c r="M202" s="202"/>
      <c r="N202" s="202"/>
      <c r="O202" s="202"/>
      <c r="P202" s="202"/>
      <c r="Q202" s="202"/>
      <c r="R202" s="202"/>
      <c r="S202" s="202"/>
      <c r="T202" s="202"/>
      <c r="U202" s="202"/>
      <c r="V202" s="202"/>
      <c r="W202" s="202"/>
      <c r="X202" s="202"/>
      <c r="Y202" s="202"/>
      <c r="Z202" s="85"/>
      <c r="AA202" s="85"/>
      <c r="AB202" s="85"/>
      <c r="AC202" s="85"/>
      <c r="AD202" s="85"/>
      <c r="AE202" s="85"/>
      <c r="AF202" s="85"/>
      <c r="AG202" s="85"/>
      <c r="AH202" s="85"/>
      <c r="AI202" s="129"/>
      <c r="AJ202" s="129"/>
      <c r="AK202" s="129"/>
      <c r="AL202" s="129"/>
      <c r="AM202" s="202"/>
      <c r="AN202" s="203"/>
      <c r="AO202" s="203"/>
      <c r="AP202" s="85"/>
      <c r="AQ202" s="85"/>
      <c r="AR202" s="85"/>
      <c r="AS202" s="85"/>
      <c r="AT202" s="85"/>
      <c r="AU202" s="85"/>
      <c r="AV202" s="85"/>
      <c r="AW202" s="85"/>
      <c r="AX202" s="85"/>
      <c r="AY202" s="85"/>
      <c r="AZ202" s="85"/>
      <c r="BA202" s="85"/>
      <c r="BB202" s="85"/>
      <c r="BC202" s="85"/>
      <c r="BD202" s="85"/>
      <c r="BE202" s="85"/>
      <c r="BF202" s="85"/>
      <c r="BG202" s="85"/>
      <c r="BH202" s="85"/>
      <c r="BI202" s="85"/>
      <c r="BJ202" s="85"/>
      <c r="BK202" s="85"/>
      <c r="BL202" s="85"/>
      <c r="BM202" s="85"/>
      <c r="BN202" s="85"/>
      <c r="BO202" s="85"/>
      <c r="BP202" s="85"/>
      <c r="BQ202" s="85"/>
      <c r="BR202" s="85"/>
      <c r="BS202" s="85"/>
      <c r="BT202" s="85"/>
      <c r="BU202" s="85"/>
      <c r="BV202" s="85"/>
      <c r="BW202" s="85"/>
      <c r="BX202" s="85"/>
      <c r="BY202" s="85"/>
      <c r="BZ202" s="85"/>
      <c r="CA202" s="85"/>
      <c r="CB202" s="85"/>
      <c r="CC202" s="85"/>
      <c r="CD202" s="85"/>
      <c r="CE202" s="85"/>
      <c r="CF202" s="85"/>
      <c r="CG202" s="85"/>
      <c r="CH202" s="85"/>
      <c r="CI202" s="85"/>
      <c r="CJ202" s="85"/>
      <c r="CK202" s="85"/>
      <c r="CL202" s="85"/>
      <c r="CM202" s="85"/>
      <c r="CN202" s="85"/>
      <c r="CO202" s="85"/>
      <c r="CP202" s="85"/>
      <c r="CQ202" s="85"/>
      <c r="CR202" s="85"/>
      <c r="CS202" s="85"/>
      <c r="CT202" s="85"/>
      <c r="CU202" s="85"/>
      <c r="CV202" s="85"/>
    </row>
    <row r="203" spans="1:100" s="155" customFormat="1" x14ac:dyDescent="0.2">
      <c r="A203" s="85"/>
      <c r="B203" s="85"/>
      <c r="C203" s="85"/>
      <c r="D203" s="85"/>
      <c r="E203" s="85"/>
      <c r="F203" s="85"/>
      <c r="G203" s="85"/>
      <c r="H203" s="202"/>
      <c r="I203" s="202"/>
      <c r="J203" s="202"/>
      <c r="K203" s="202"/>
      <c r="L203" s="202"/>
      <c r="M203" s="202"/>
      <c r="N203" s="202"/>
      <c r="O203" s="202"/>
      <c r="P203" s="202"/>
      <c r="Q203" s="202"/>
      <c r="R203" s="202"/>
      <c r="S203" s="202"/>
      <c r="T203" s="202"/>
      <c r="U203" s="202"/>
      <c r="V203" s="202"/>
      <c r="W203" s="202"/>
      <c r="X203" s="202"/>
      <c r="Y203" s="202"/>
      <c r="Z203" s="85"/>
      <c r="AA203" s="85"/>
      <c r="AB203" s="85"/>
      <c r="AC203" s="85"/>
      <c r="AD203" s="85"/>
      <c r="AE203" s="85"/>
      <c r="AF203" s="85"/>
      <c r="AG203" s="85"/>
      <c r="AH203" s="85"/>
      <c r="AI203" s="129"/>
      <c r="AJ203" s="129"/>
      <c r="AK203" s="129"/>
      <c r="AL203" s="129"/>
      <c r="AM203" s="202"/>
      <c r="AN203" s="203"/>
      <c r="AO203" s="203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85"/>
      <c r="BA203" s="85"/>
      <c r="BB203" s="85"/>
      <c r="BC203" s="85"/>
      <c r="BD203" s="85"/>
      <c r="BE203" s="85"/>
      <c r="BF203" s="85"/>
      <c r="BG203" s="85"/>
      <c r="BH203" s="85"/>
      <c r="BI203" s="85"/>
      <c r="BJ203" s="85"/>
      <c r="BK203" s="85"/>
      <c r="BL203" s="85"/>
      <c r="BM203" s="85"/>
      <c r="BN203" s="85"/>
      <c r="BO203" s="85"/>
      <c r="BP203" s="85"/>
      <c r="BQ203" s="85"/>
      <c r="BR203" s="85"/>
      <c r="BS203" s="85"/>
      <c r="BT203" s="85"/>
      <c r="BU203" s="85"/>
      <c r="BV203" s="85"/>
      <c r="BW203" s="85"/>
      <c r="BX203" s="85"/>
      <c r="BY203" s="85"/>
      <c r="BZ203" s="85"/>
      <c r="CA203" s="85"/>
      <c r="CB203" s="85"/>
      <c r="CC203" s="85"/>
      <c r="CD203" s="85"/>
      <c r="CE203" s="85"/>
      <c r="CF203" s="85"/>
      <c r="CG203" s="85"/>
      <c r="CH203" s="85"/>
      <c r="CI203" s="85"/>
      <c r="CJ203" s="85"/>
      <c r="CK203" s="85"/>
      <c r="CL203" s="85"/>
      <c r="CM203" s="85"/>
      <c r="CN203" s="85"/>
      <c r="CO203" s="85"/>
      <c r="CP203" s="85"/>
      <c r="CQ203" s="85"/>
      <c r="CR203" s="85"/>
      <c r="CS203" s="85"/>
      <c r="CT203" s="85"/>
      <c r="CU203" s="85"/>
      <c r="CV203" s="85"/>
    </row>
    <row r="204" spans="1:100" s="155" customFormat="1" x14ac:dyDescent="0.2">
      <c r="A204" s="85"/>
      <c r="B204" s="85"/>
      <c r="C204" s="85"/>
      <c r="D204" s="85"/>
      <c r="E204" s="85"/>
      <c r="F204" s="85"/>
      <c r="G204" s="85"/>
      <c r="H204" s="202"/>
      <c r="I204" s="202"/>
      <c r="J204" s="202"/>
      <c r="K204" s="202"/>
      <c r="L204" s="202"/>
      <c r="M204" s="202"/>
      <c r="N204" s="202"/>
      <c r="O204" s="202"/>
      <c r="P204" s="202"/>
      <c r="Q204" s="202"/>
      <c r="R204" s="202"/>
      <c r="S204" s="202"/>
      <c r="T204" s="202"/>
      <c r="U204" s="202"/>
      <c r="V204" s="202"/>
      <c r="W204" s="202"/>
      <c r="X204" s="202"/>
      <c r="Y204" s="202"/>
      <c r="Z204" s="85"/>
      <c r="AA204" s="85"/>
      <c r="AB204" s="85"/>
      <c r="AC204" s="85"/>
      <c r="AD204" s="85"/>
      <c r="AE204" s="85"/>
      <c r="AF204" s="85"/>
      <c r="AG204" s="85"/>
      <c r="AH204" s="85"/>
      <c r="AI204" s="129"/>
      <c r="AJ204" s="129"/>
      <c r="AK204" s="129"/>
      <c r="AL204" s="129"/>
      <c r="AM204" s="202"/>
      <c r="AN204" s="203"/>
      <c r="AO204" s="203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85"/>
      <c r="BA204" s="85"/>
      <c r="BB204" s="85"/>
      <c r="BC204" s="85"/>
      <c r="BD204" s="85"/>
      <c r="BE204" s="85"/>
      <c r="BF204" s="85"/>
      <c r="BG204" s="85"/>
      <c r="BH204" s="85"/>
      <c r="BI204" s="85"/>
      <c r="BJ204" s="85"/>
      <c r="BK204" s="85"/>
      <c r="BL204" s="85"/>
      <c r="BM204" s="85"/>
      <c r="BN204" s="85"/>
      <c r="BO204" s="85"/>
      <c r="BP204" s="85"/>
      <c r="BQ204" s="85"/>
      <c r="BR204" s="85"/>
      <c r="BS204" s="85"/>
      <c r="BT204" s="85"/>
      <c r="BU204" s="85"/>
      <c r="BV204" s="85"/>
      <c r="BW204" s="85"/>
      <c r="BX204" s="85"/>
      <c r="BY204" s="85"/>
      <c r="BZ204" s="85"/>
      <c r="CA204" s="85"/>
      <c r="CB204" s="85"/>
      <c r="CC204" s="85"/>
      <c r="CD204" s="85"/>
      <c r="CE204" s="85"/>
      <c r="CF204" s="85"/>
      <c r="CG204" s="85"/>
      <c r="CH204" s="85"/>
      <c r="CI204" s="85"/>
      <c r="CJ204" s="85"/>
      <c r="CK204" s="85"/>
      <c r="CL204" s="85"/>
      <c r="CM204" s="85"/>
      <c r="CN204" s="85"/>
      <c r="CO204" s="85"/>
      <c r="CP204" s="85"/>
      <c r="CQ204" s="85"/>
      <c r="CR204" s="85"/>
      <c r="CS204" s="85"/>
      <c r="CT204" s="85"/>
      <c r="CU204" s="85"/>
      <c r="CV204" s="85"/>
    </row>
    <row r="205" spans="1:100" s="155" customFormat="1" x14ac:dyDescent="0.2">
      <c r="A205" s="85"/>
      <c r="B205" s="85"/>
      <c r="C205" s="85"/>
      <c r="D205" s="85"/>
      <c r="E205" s="85"/>
      <c r="F205" s="85"/>
      <c r="G205" s="85"/>
      <c r="H205" s="202"/>
      <c r="I205" s="202"/>
      <c r="J205" s="202"/>
      <c r="K205" s="202"/>
      <c r="L205" s="202"/>
      <c r="M205" s="202"/>
      <c r="N205" s="202"/>
      <c r="O205" s="202"/>
      <c r="P205" s="202"/>
      <c r="Q205" s="202"/>
      <c r="R205" s="202"/>
      <c r="S205" s="202"/>
      <c r="T205" s="202"/>
      <c r="U205" s="202"/>
      <c r="V205" s="202"/>
      <c r="W205" s="202"/>
      <c r="X205" s="202"/>
      <c r="Y205" s="202"/>
      <c r="Z205" s="85"/>
      <c r="AA205" s="85"/>
      <c r="AB205" s="85"/>
      <c r="AC205" s="85"/>
      <c r="AD205" s="85"/>
      <c r="AE205" s="85"/>
      <c r="AF205" s="85"/>
      <c r="AG205" s="85"/>
      <c r="AH205" s="85"/>
      <c r="AI205" s="129"/>
      <c r="AJ205" s="129"/>
      <c r="AK205" s="129"/>
      <c r="AL205" s="129"/>
      <c r="AM205" s="202"/>
      <c r="AN205" s="203"/>
      <c r="AO205" s="203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  <c r="BD205" s="85"/>
      <c r="BE205" s="85"/>
      <c r="BF205" s="85"/>
      <c r="BG205" s="85"/>
      <c r="BH205" s="85"/>
      <c r="BI205" s="85"/>
      <c r="BJ205" s="85"/>
      <c r="BK205" s="85"/>
      <c r="BL205" s="85"/>
      <c r="BM205" s="85"/>
      <c r="BN205" s="85"/>
      <c r="BO205" s="85"/>
      <c r="BP205" s="85"/>
      <c r="BQ205" s="85"/>
      <c r="BR205" s="85"/>
      <c r="BS205" s="85"/>
      <c r="BT205" s="85"/>
      <c r="BU205" s="85"/>
      <c r="BV205" s="85"/>
      <c r="BW205" s="85"/>
      <c r="BX205" s="85"/>
      <c r="BY205" s="85"/>
      <c r="BZ205" s="85"/>
      <c r="CA205" s="85"/>
      <c r="CB205" s="85"/>
      <c r="CC205" s="85"/>
      <c r="CD205" s="85"/>
      <c r="CE205" s="85"/>
      <c r="CF205" s="85"/>
      <c r="CG205" s="85"/>
      <c r="CH205" s="85"/>
      <c r="CI205" s="85"/>
      <c r="CJ205" s="85"/>
      <c r="CK205" s="85"/>
      <c r="CL205" s="85"/>
      <c r="CM205" s="85"/>
      <c r="CN205" s="85"/>
      <c r="CO205" s="85"/>
      <c r="CP205" s="85"/>
      <c r="CQ205" s="85"/>
      <c r="CR205" s="85"/>
      <c r="CS205" s="85"/>
      <c r="CT205" s="85"/>
      <c r="CU205" s="85"/>
      <c r="CV205" s="85"/>
    </row>
    <row r="206" spans="1:100" s="155" customFormat="1" x14ac:dyDescent="0.2">
      <c r="A206" s="85"/>
      <c r="B206" s="85"/>
      <c r="C206" s="85"/>
      <c r="D206" s="85"/>
      <c r="E206" s="85"/>
      <c r="F206" s="85"/>
      <c r="G206" s="85"/>
      <c r="H206" s="202"/>
      <c r="I206" s="202"/>
      <c r="J206" s="202"/>
      <c r="K206" s="202"/>
      <c r="L206" s="202"/>
      <c r="M206" s="202"/>
      <c r="N206" s="202"/>
      <c r="O206" s="202"/>
      <c r="P206" s="202"/>
      <c r="Q206" s="202"/>
      <c r="R206" s="202"/>
      <c r="S206" s="202"/>
      <c r="T206" s="202"/>
      <c r="U206" s="202"/>
      <c r="V206" s="202"/>
      <c r="W206" s="202"/>
      <c r="X206" s="202"/>
      <c r="Y206" s="202"/>
      <c r="Z206" s="85"/>
      <c r="AA206" s="85"/>
      <c r="AB206" s="85"/>
      <c r="AC206" s="85"/>
      <c r="AD206" s="85"/>
      <c r="AE206" s="85"/>
      <c r="AF206" s="85"/>
      <c r="AG206" s="85"/>
      <c r="AH206" s="85"/>
      <c r="AI206" s="129"/>
      <c r="AJ206" s="129"/>
      <c r="AK206" s="129"/>
      <c r="AL206" s="129"/>
      <c r="AM206" s="202"/>
      <c r="AN206" s="203"/>
      <c r="AO206" s="203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85"/>
      <c r="BA206" s="85"/>
      <c r="BB206" s="85"/>
      <c r="BC206" s="85"/>
      <c r="BD206" s="85"/>
      <c r="BE206" s="85"/>
      <c r="BF206" s="85"/>
      <c r="BG206" s="85"/>
      <c r="BH206" s="85"/>
      <c r="BI206" s="85"/>
      <c r="BJ206" s="85"/>
      <c r="BK206" s="85"/>
      <c r="BL206" s="85"/>
      <c r="BM206" s="85"/>
      <c r="BN206" s="85"/>
      <c r="BO206" s="85"/>
      <c r="BP206" s="85"/>
      <c r="BQ206" s="85"/>
      <c r="BR206" s="85"/>
      <c r="BS206" s="85"/>
      <c r="BT206" s="85"/>
      <c r="BU206" s="85"/>
      <c r="BV206" s="85"/>
      <c r="BW206" s="85"/>
      <c r="BX206" s="85"/>
      <c r="BY206" s="85"/>
      <c r="BZ206" s="85"/>
      <c r="CA206" s="85"/>
      <c r="CB206" s="85"/>
      <c r="CC206" s="85"/>
      <c r="CD206" s="85"/>
      <c r="CE206" s="85"/>
      <c r="CF206" s="85"/>
      <c r="CG206" s="85"/>
      <c r="CH206" s="85"/>
      <c r="CI206" s="85"/>
      <c r="CJ206" s="85"/>
      <c r="CK206" s="85"/>
      <c r="CL206" s="85"/>
      <c r="CM206" s="85"/>
      <c r="CN206" s="85"/>
      <c r="CO206" s="85"/>
      <c r="CP206" s="85"/>
      <c r="CQ206" s="85"/>
      <c r="CR206" s="85"/>
      <c r="CS206" s="85"/>
      <c r="CT206" s="85"/>
      <c r="CU206" s="85"/>
      <c r="CV206" s="85"/>
    </row>
    <row r="207" spans="1:100" s="129" customFormat="1" x14ac:dyDescent="0.2">
      <c r="A207" s="85"/>
      <c r="B207" s="85"/>
      <c r="C207" s="85"/>
      <c r="D207" s="85"/>
      <c r="E207" s="85"/>
      <c r="F207" s="85"/>
      <c r="G207" s="85"/>
      <c r="H207" s="202"/>
      <c r="I207" s="202"/>
      <c r="J207" s="202"/>
      <c r="K207" s="202"/>
      <c r="L207" s="202"/>
      <c r="M207" s="202"/>
      <c r="N207" s="202"/>
      <c r="O207" s="202"/>
      <c r="P207" s="202"/>
      <c r="Q207" s="202"/>
      <c r="R207" s="202"/>
      <c r="S207" s="202"/>
      <c r="T207" s="202"/>
      <c r="U207" s="202"/>
      <c r="V207" s="202"/>
      <c r="W207" s="202"/>
      <c r="X207" s="202"/>
      <c r="Y207" s="202"/>
      <c r="Z207" s="85"/>
      <c r="AA207" s="85"/>
      <c r="AB207" s="85"/>
      <c r="AC207" s="85"/>
      <c r="AD207" s="85"/>
      <c r="AE207" s="85"/>
      <c r="AF207" s="85"/>
      <c r="AG207" s="85"/>
      <c r="AH207" s="85"/>
      <c r="AM207" s="202"/>
      <c r="AN207" s="203"/>
      <c r="AO207" s="203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85"/>
      <c r="BA207" s="85"/>
      <c r="BB207" s="85"/>
      <c r="BC207" s="85"/>
      <c r="BD207" s="85"/>
      <c r="BE207" s="85"/>
      <c r="BF207" s="85"/>
      <c r="BG207" s="85"/>
      <c r="BH207" s="85"/>
      <c r="BI207" s="85"/>
      <c r="BJ207" s="85"/>
      <c r="BK207" s="85"/>
      <c r="BL207" s="85"/>
      <c r="BM207" s="85"/>
      <c r="BN207" s="85"/>
      <c r="BO207" s="85"/>
      <c r="BP207" s="85"/>
      <c r="BQ207" s="85"/>
      <c r="BR207" s="85"/>
      <c r="BS207" s="85"/>
      <c r="BT207" s="85"/>
      <c r="BU207" s="85"/>
      <c r="BV207" s="85"/>
      <c r="BW207" s="85"/>
      <c r="BX207" s="85"/>
      <c r="BY207" s="85"/>
      <c r="BZ207" s="85"/>
      <c r="CA207" s="85"/>
      <c r="CB207" s="85"/>
      <c r="CC207" s="85"/>
      <c r="CD207" s="85"/>
      <c r="CE207" s="85"/>
      <c r="CF207" s="85"/>
      <c r="CG207" s="85"/>
      <c r="CH207" s="85"/>
      <c r="CI207" s="85"/>
      <c r="CJ207" s="85"/>
      <c r="CK207" s="85"/>
      <c r="CL207" s="85"/>
      <c r="CM207" s="85"/>
      <c r="CN207" s="85"/>
      <c r="CO207" s="85"/>
      <c r="CP207" s="85"/>
      <c r="CQ207" s="85"/>
      <c r="CR207" s="85"/>
      <c r="CS207" s="85"/>
      <c r="CT207" s="85"/>
      <c r="CU207" s="85"/>
      <c r="CV207" s="85"/>
    </row>
    <row r="208" spans="1:100" s="129" customFormat="1" x14ac:dyDescent="0.2">
      <c r="A208" s="85"/>
      <c r="B208" s="85"/>
      <c r="C208" s="85"/>
      <c r="D208" s="85"/>
      <c r="E208" s="85"/>
      <c r="F208" s="85"/>
      <c r="G208" s="85"/>
      <c r="H208" s="202"/>
      <c r="I208" s="202"/>
      <c r="J208" s="202"/>
      <c r="K208" s="202"/>
      <c r="L208" s="202"/>
      <c r="M208" s="202"/>
      <c r="N208" s="202"/>
      <c r="O208" s="202"/>
      <c r="P208" s="202"/>
      <c r="Q208" s="202"/>
      <c r="R208" s="202"/>
      <c r="S208" s="202"/>
      <c r="T208" s="202"/>
      <c r="U208" s="202"/>
      <c r="V208" s="202"/>
      <c r="W208" s="202"/>
      <c r="X208" s="202"/>
      <c r="Y208" s="202"/>
      <c r="Z208" s="85"/>
      <c r="AA208" s="85"/>
      <c r="AB208" s="85"/>
      <c r="AC208" s="85"/>
      <c r="AD208" s="85"/>
      <c r="AE208" s="85"/>
      <c r="AF208" s="85"/>
      <c r="AG208" s="85"/>
      <c r="AH208" s="85"/>
      <c r="AM208" s="202"/>
      <c r="AN208" s="203"/>
      <c r="AO208" s="203"/>
      <c r="AP208" s="85"/>
      <c r="AQ208" s="85"/>
      <c r="AR208" s="85"/>
      <c r="AS208" s="85"/>
      <c r="AT208" s="85"/>
      <c r="AU208" s="85"/>
      <c r="AV208" s="85"/>
      <c r="AW208" s="85"/>
      <c r="AX208" s="85"/>
      <c r="AY208" s="85"/>
      <c r="AZ208" s="85"/>
      <c r="BA208" s="85"/>
      <c r="BB208" s="85"/>
      <c r="BC208" s="85"/>
      <c r="BD208" s="85"/>
      <c r="BE208" s="85"/>
      <c r="BF208" s="85"/>
      <c r="BG208" s="85"/>
      <c r="BH208" s="85"/>
      <c r="BI208" s="85"/>
      <c r="BJ208" s="85"/>
      <c r="BK208" s="85"/>
      <c r="BL208" s="85"/>
      <c r="BM208" s="85"/>
      <c r="BN208" s="85"/>
      <c r="BO208" s="85"/>
      <c r="BP208" s="85"/>
      <c r="BQ208" s="85"/>
      <c r="BR208" s="85"/>
      <c r="BS208" s="85"/>
      <c r="BT208" s="85"/>
      <c r="BU208" s="85"/>
      <c r="BV208" s="85"/>
      <c r="BW208" s="85"/>
      <c r="BX208" s="85"/>
      <c r="BY208" s="85"/>
      <c r="BZ208" s="85"/>
      <c r="CA208" s="85"/>
      <c r="CB208" s="85"/>
      <c r="CC208" s="85"/>
      <c r="CD208" s="85"/>
      <c r="CE208" s="85"/>
      <c r="CF208" s="85"/>
      <c r="CG208" s="85"/>
      <c r="CH208" s="85"/>
      <c r="CI208" s="85"/>
      <c r="CJ208" s="85"/>
      <c r="CK208" s="85"/>
      <c r="CL208" s="85"/>
      <c r="CM208" s="85"/>
      <c r="CN208" s="85"/>
      <c r="CO208" s="85"/>
      <c r="CP208" s="85"/>
      <c r="CQ208" s="85"/>
      <c r="CR208" s="85"/>
      <c r="CS208" s="85"/>
      <c r="CT208" s="85"/>
      <c r="CU208" s="85"/>
      <c r="CV208" s="85"/>
    </row>
    <row r="209" spans="1:100" s="129" customFormat="1" x14ac:dyDescent="0.2">
      <c r="A209" s="85"/>
      <c r="B209" s="85"/>
      <c r="C209" s="85"/>
      <c r="D209" s="85"/>
      <c r="E209" s="85"/>
      <c r="F209" s="85"/>
      <c r="G209" s="85"/>
      <c r="H209" s="202"/>
      <c r="I209" s="202"/>
      <c r="J209" s="202"/>
      <c r="K209" s="202"/>
      <c r="L209" s="202"/>
      <c r="M209" s="202"/>
      <c r="N209" s="202"/>
      <c r="O209" s="202"/>
      <c r="P209" s="202"/>
      <c r="Q209" s="202"/>
      <c r="R209" s="202"/>
      <c r="S209" s="202"/>
      <c r="T209" s="202"/>
      <c r="U209" s="202"/>
      <c r="V209" s="202"/>
      <c r="W209" s="202"/>
      <c r="X209" s="202"/>
      <c r="Y209" s="202"/>
      <c r="Z209" s="85"/>
      <c r="AA209" s="85"/>
      <c r="AB209" s="85"/>
      <c r="AC209" s="85"/>
      <c r="AD209" s="85"/>
      <c r="AE209" s="85"/>
      <c r="AF209" s="85"/>
      <c r="AG209" s="85"/>
      <c r="AH209" s="85"/>
      <c r="AM209" s="202"/>
      <c r="AN209" s="203"/>
      <c r="AO209" s="203"/>
      <c r="AP209" s="85"/>
      <c r="AQ209" s="85"/>
      <c r="AR209" s="85"/>
      <c r="AS209" s="85"/>
      <c r="AT209" s="85"/>
      <c r="AU209" s="85"/>
      <c r="AV209" s="85"/>
      <c r="AW209" s="85"/>
      <c r="AX209" s="85"/>
      <c r="AY209" s="85"/>
      <c r="AZ209" s="85"/>
      <c r="BA209" s="85"/>
      <c r="BB209" s="85"/>
      <c r="BC209" s="85"/>
      <c r="BD209" s="85"/>
      <c r="BE209" s="85"/>
      <c r="BF209" s="85"/>
      <c r="BG209" s="85"/>
      <c r="BH209" s="85"/>
      <c r="BI209" s="85"/>
      <c r="BJ209" s="85"/>
      <c r="BK209" s="85"/>
      <c r="BL209" s="85"/>
      <c r="BM209" s="85"/>
      <c r="BN209" s="85"/>
      <c r="BO209" s="85"/>
      <c r="BP209" s="85"/>
      <c r="BQ209" s="85"/>
      <c r="BR209" s="85"/>
      <c r="BS209" s="85"/>
      <c r="BT209" s="85"/>
      <c r="BU209" s="85"/>
      <c r="BV209" s="85"/>
      <c r="BW209" s="85"/>
      <c r="BX209" s="85"/>
      <c r="BY209" s="85"/>
      <c r="BZ209" s="85"/>
      <c r="CA209" s="85"/>
      <c r="CB209" s="85"/>
      <c r="CC209" s="85"/>
      <c r="CD209" s="85"/>
      <c r="CE209" s="85"/>
      <c r="CF209" s="85"/>
      <c r="CG209" s="85"/>
      <c r="CH209" s="85"/>
      <c r="CI209" s="85"/>
      <c r="CJ209" s="85"/>
      <c r="CK209" s="85"/>
      <c r="CL209" s="85"/>
      <c r="CM209" s="85"/>
      <c r="CN209" s="85"/>
      <c r="CO209" s="85"/>
      <c r="CP209" s="85"/>
      <c r="CQ209" s="85"/>
      <c r="CR209" s="85"/>
      <c r="CS209" s="85"/>
      <c r="CT209" s="85"/>
      <c r="CU209" s="85"/>
      <c r="CV209" s="85"/>
    </row>
    <row r="210" spans="1:100" s="129" customFormat="1" x14ac:dyDescent="0.2">
      <c r="A210" s="85"/>
      <c r="B210" s="85"/>
      <c r="C210" s="85"/>
      <c r="D210" s="85"/>
      <c r="E210" s="85"/>
      <c r="F210" s="85"/>
      <c r="G210" s="85"/>
      <c r="H210" s="202"/>
      <c r="I210" s="202"/>
      <c r="J210" s="202"/>
      <c r="K210" s="202"/>
      <c r="L210" s="202"/>
      <c r="M210" s="202"/>
      <c r="N210" s="202"/>
      <c r="O210" s="202"/>
      <c r="P210" s="202"/>
      <c r="Q210" s="202"/>
      <c r="R210" s="202"/>
      <c r="S210" s="202"/>
      <c r="T210" s="202"/>
      <c r="U210" s="202"/>
      <c r="V210" s="202"/>
      <c r="W210" s="202"/>
      <c r="X210" s="202"/>
      <c r="Y210" s="202"/>
      <c r="Z210" s="85"/>
      <c r="AA210" s="85"/>
      <c r="AB210" s="85"/>
      <c r="AC210" s="85"/>
      <c r="AD210" s="85"/>
      <c r="AE210" s="85"/>
      <c r="AF210" s="85"/>
      <c r="AG210" s="85"/>
      <c r="AH210" s="85"/>
      <c r="AM210" s="202"/>
      <c r="AN210" s="203"/>
      <c r="AO210" s="203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85"/>
      <c r="BA210" s="85"/>
      <c r="BB210" s="85"/>
      <c r="BC210" s="85"/>
      <c r="BD210" s="85"/>
      <c r="BE210" s="85"/>
      <c r="BF210" s="85"/>
      <c r="BG210" s="85"/>
      <c r="BH210" s="85"/>
      <c r="BI210" s="85"/>
      <c r="BJ210" s="85"/>
      <c r="BK210" s="85"/>
      <c r="BL210" s="85"/>
      <c r="BM210" s="85"/>
      <c r="BN210" s="85"/>
      <c r="BO210" s="85"/>
      <c r="BP210" s="85"/>
      <c r="BQ210" s="85"/>
      <c r="BR210" s="85"/>
      <c r="BS210" s="85"/>
      <c r="BT210" s="85"/>
      <c r="BU210" s="85"/>
      <c r="BV210" s="85"/>
      <c r="BW210" s="85"/>
      <c r="BX210" s="85"/>
      <c r="BY210" s="85"/>
      <c r="BZ210" s="85"/>
      <c r="CA210" s="85"/>
      <c r="CB210" s="85"/>
      <c r="CC210" s="85"/>
      <c r="CD210" s="85"/>
      <c r="CE210" s="85"/>
      <c r="CF210" s="85"/>
      <c r="CG210" s="85"/>
      <c r="CH210" s="85"/>
      <c r="CI210" s="85"/>
      <c r="CJ210" s="85"/>
      <c r="CK210" s="85"/>
      <c r="CL210" s="85"/>
      <c r="CM210" s="85"/>
      <c r="CN210" s="85"/>
      <c r="CO210" s="85"/>
      <c r="CP210" s="85"/>
      <c r="CQ210" s="85"/>
      <c r="CR210" s="85"/>
      <c r="CS210" s="85"/>
      <c r="CT210" s="85"/>
      <c r="CU210" s="85"/>
      <c r="CV210" s="85"/>
    </row>
    <row r="211" spans="1:100" s="155" customFormat="1" x14ac:dyDescent="0.2">
      <c r="A211" s="85"/>
      <c r="B211" s="85"/>
      <c r="C211" s="85"/>
      <c r="D211" s="85"/>
      <c r="E211" s="85"/>
      <c r="F211" s="85"/>
      <c r="G211" s="85"/>
      <c r="H211" s="202"/>
      <c r="I211" s="202"/>
      <c r="J211" s="202"/>
      <c r="K211" s="202"/>
      <c r="L211" s="202"/>
      <c r="M211" s="202"/>
      <c r="N211" s="202"/>
      <c r="O211" s="202"/>
      <c r="P211" s="202"/>
      <c r="Q211" s="202"/>
      <c r="R211" s="202"/>
      <c r="S211" s="202"/>
      <c r="T211" s="202"/>
      <c r="U211" s="202"/>
      <c r="V211" s="202"/>
      <c r="W211" s="202"/>
      <c r="X211" s="202"/>
      <c r="Y211" s="202"/>
      <c r="Z211" s="85"/>
      <c r="AA211" s="85"/>
      <c r="AB211" s="85"/>
      <c r="AC211" s="85"/>
      <c r="AD211" s="85"/>
      <c r="AE211" s="85"/>
      <c r="AF211" s="85"/>
      <c r="AG211" s="85"/>
      <c r="AH211" s="85"/>
      <c r="AI211" s="129"/>
      <c r="AJ211" s="129"/>
      <c r="AK211" s="129"/>
      <c r="AL211" s="129"/>
      <c r="AM211" s="202"/>
      <c r="AN211" s="203"/>
      <c r="AO211" s="203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85"/>
      <c r="BA211" s="85"/>
      <c r="BB211" s="85"/>
      <c r="BC211" s="85"/>
      <c r="BD211" s="85"/>
      <c r="BE211" s="85"/>
      <c r="BF211" s="85"/>
      <c r="BG211" s="85"/>
      <c r="BH211" s="85"/>
      <c r="BI211" s="85"/>
      <c r="BJ211" s="85"/>
      <c r="BK211" s="85"/>
      <c r="BL211" s="85"/>
      <c r="BM211" s="85"/>
      <c r="BN211" s="85"/>
      <c r="BO211" s="85"/>
      <c r="BP211" s="85"/>
      <c r="BQ211" s="85"/>
      <c r="BR211" s="85"/>
      <c r="BS211" s="85"/>
      <c r="BT211" s="85"/>
      <c r="BU211" s="85"/>
      <c r="BV211" s="85"/>
      <c r="BW211" s="85"/>
      <c r="BX211" s="85"/>
      <c r="BY211" s="85"/>
      <c r="BZ211" s="85"/>
      <c r="CA211" s="85"/>
      <c r="CB211" s="85"/>
      <c r="CC211" s="85"/>
      <c r="CD211" s="85"/>
      <c r="CE211" s="85"/>
      <c r="CF211" s="85"/>
      <c r="CG211" s="85"/>
      <c r="CH211" s="85"/>
      <c r="CI211" s="85"/>
      <c r="CJ211" s="85"/>
      <c r="CK211" s="85"/>
      <c r="CL211" s="85"/>
      <c r="CM211" s="85"/>
      <c r="CN211" s="85"/>
      <c r="CO211" s="85"/>
      <c r="CP211" s="85"/>
      <c r="CQ211" s="85"/>
      <c r="CR211" s="85"/>
      <c r="CS211" s="85"/>
      <c r="CT211" s="85"/>
      <c r="CU211" s="85"/>
      <c r="CV211" s="85"/>
    </row>
    <row r="212" spans="1:100" s="129" customFormat="1" x14ac:dyDescent="0.2">
      <c r="A212" s="85"/>
      <c r="B212" s="85"/>
      <c r="C212" s="85"/>
      <c r="D212" s="85"/>
      <c r="E212" s="85"/>
      <c r="F212" s="85"/>
      <c r="G212" s="85"/>
      <c r="H212" s="202"/>
      <c r="I212" s="202"/>
      <c r="J212" s="202"/>
      <c r="K212" s="202"/>
      <c r="L212" s="202"/>
      <c r="M212" s="202"/>
      <c r="N212" s="202"/>
      <c r="O212" s="202"/>
      <c r="P212" s="202"/>
      <c r="Q212" s="202"/>
      <c r="R212" s="202"/>
      <c r="S212" s="202"/>
      <c r="T212" s="202"/>
      <c r="U212" s="202"/>
      <c r="V212" s="202"/>
      <c r="W212" s="202"/>
      <c r="X212" s="202"/>
      <c r="Y212" s="202"/>
      <c r="Z212" s="85"/>
      <c r="AA212" s="85"/>
      <c r="AB212" s="85"/>
      <c r="AC212" s="85"/>
      <c r="AD212" s="85"/>
      <c r="AE212" s="85"/>
      <c r="AF212" s="85"/>
      <c r="AG212" s="85"/>
      <c r="AH212" s="85"/>
      <c r="AM212" s="202"/>
      <c r="AN212" s="203"/>
      <c r="AO212" s="203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85"/>
      <c r="BA212" s="85"/>
      <c r="BB212" s="85"/>
      <c r="BC212" s="85"/>
      <c r="BD212" s="85"/>
      <c r="BE212" s="85"/>
      <c r="BF212" s="85"/>
      <c r="BG212" s="85"/>
      <c r="BH212" s="85"/>
      <c r="BI212" s="85"/>
      <c r="BJ212" s="85"/>
      <c r="BK212" s="85"/>
      <c r="BL212" s="85"/>
      <c r="BM212" s="85"/>
      <c r="BN212" s="85"/>
      <c r="BO212" s="85"/>
      <c r="BP212" s="85"/>
      <c r="BQ212" s="85"/>
      <c r="BR212" s="85"/>
      <c r="BS212" s="85"/>
      <c r="BT212" s="85"/>
      <c r="BU212" s="85"/>
      <c r="BV212" s="85"/>
      <c r="BW212" s="85"/>
      <c r="BX212" s="85"/>
      <c r="BY212" s="85"/>
      <c r="BZ212" s="85"/>
      <c r="CA212" s="85"/>
      <c r="CB212" s="85"/>
      <c r="CC212" s="85"/>
      <c r="CD212" s="85"/>
      <c r="CE212" s="85"/>
      <c r="CF212" s="85"/>
      <c r="CG212" s="85"/>
      <c r="CH212" s="85"/>
      <c r="CI212" s="85"/>
      <c r="CJ212" s="85"/>
      <c r="CK212" s="85"/>
      <c r="CL212" s="85"/>
      <c r="CM212" s="85"/>
      <c r="CN212" s="85"/>
      <c r="CO212" s="85"/>
      <c r="CP212" s="85"/>
      <c r="CQ212" s="85"/>
      <c r="CR212" s="85"/>
      <c r="CS212" s="85"/>
      <c r="CT212" s="85"/>
      <c r="CU212" s="85"/>
      <c r="CV212" s="85"/>
    </row>
    <row r="213" spans="1:100" s="155" customFormat="1" x14ac:dyDescent="0.2">
      <c r="A213" s="85"/>
      <c r="B213" s="85"/>
      <c r="C213" s="85"/>
      <c r="D213" s="85"/>
      <c r="E213" s="85"/>
      <c r="F213" s="85"/>
      <c r="G213" s="85"/>
      <c r="H213" s="202"/>
      <c r="I213" s="202"/>
      <c r="J213" s="202"/>
      <c r="K213" s="202"/>
      <c r="L213" s="202"/>
      <c r="M213" s="202"/>
      <c r="N213" s="202"/>
      <c r="O213" s="202"/>
      <c r="P213" s="202"/>
      <c r="Q213" s="202"/>
      <c r="R213" s="202"/>
      <c r="S213" s="202"/>
      <c r="T213" s="202"/>
      <c r="U213" s="202"/>
      <c r="V213" s="202"/>
      <c r="W213" s="202"/>
      <c r="X213" s="202"/>
      <c r="Y213" s="202"/>
      <c r="Z213" s="85"/>
      <c r="AA213" s="85"/>
      <c r="AB213" s="85"/>
      <c r="AC213" s="85"/>
      <c r="AD213" s="85"/>
      <c r="AE213" s="85"/>
      <c r="AF213" s="85"/>
      <c r="AG213" s="85"/>
      <c r="AH213" s="85"/>
      <c r="AI213" s="129"/>
      <c r="AJ213" s="129"/>
      <c r="AK213" s="129"/>
      <c r="AL213" s="129"/>
      <c r="AM213" s="202"/>
      <c r="AN213" s="203"/>
      <c r="AO213" s="203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85"/>
      <c r="BA213" s="85"/>
      <c r="BB213" s="85"/>
      <c r="BC213" s="85"/>
      <c r="BD213" s="85"/>
      <c r="BE213" s="85"/>
      <c r="BF213" s="85"/>
      <c r="BG213" s="85"/>
      <c r="BH213" s="85"/>
      <c r="BI213" s="85"/>
      <c r="BJ213" s="85"/>
      <c r="BK213" s="85"/>
      <c r="BL213" s="85"/>
      <c r="BM213" s="85"/>
      <c r="BN213" s="85"/>
      <c r="BO213" s="85"/>
      <c r="BP213" s="85"/>
      <c r="BQ213" s="85"/>
      <c r="BR213" s="85"/>
      <c r="BS213" s="85"/>
      <c r="BT213" s="85"/>
      <c r="BU213" s="85"/>
      <c r="BV213" s="85"/>
      <c r="BW213" s="85"/>
      <c r="BX213" s="85"/>
      <c r="BY213" s="85"/>
      <c r="BZ213" s="85"/>
      <c r="CA213" s="85"/>
      <c r="CB213" s="85"/>
      <c r="CC213" s="85"/>
      <c r="CD213" s="85"/>
      <c r="CE213" s="85"/>
      <c r="CF213" s="85"/>
      <c r="CG213" s="85"/>
      <c r="CH213" s="85"/>
      <c r="CI213" s="85"/>
      <c r="CJ213" s="85"/>
      <c r="CK213" s="85"/>
      <c r="CL213" s="85"/>
      <c r="CM213" s="85"/>
      <c r="CN213" s="85"/>
      <c r="CO213" s="85"/>
      <c r="CP213" s="85"/>
      <c r="CQ213" s="85"/>
      <c r="CR213" s="85"/>
      <c r="CS213" s="85"/>
      <c r="CT213" s="85"/>
      <c r="CU213" s="85"/>
      <c r="CV213" s="85"/>
    </row>
    <row r="214" spans="1:100" s="166" customFormat="1" x14ac:dyDescent="0.2">
      <c r="A214" s="85"/>
      <c r="B214" s="85"/>
      <c r="C214" s="85"/>
      <c r="D214" s="85"/>
      <c r="E214" s="85"/>
      <c r="F214" s="85"/>
      <c r="G214" s="85"/>
      <c r="H214" s="202"/>
      <c r="I214" s="202"/>
      <c r="J214" s="202"/>
      <c r="K214" s="202"/>
      <c r="L214" s="202"/>
      <c r="M214" s="202"/>
      <c r="N214" s="202"/>
      <c r="O214" s="202"/>
      <c r="P214" s="202"/>
      <c r="Q214" s="202"/>
      <c r="R214" s="202"/>
      <c r="S214" s="202"/>
      <c r="T214" s="202"/>
      <c r="U214" s="202"/>
      <c r="V214" s="202"/>
      <c r="W214" s="202"/>
      <c r="X214" s="202"/>
      <c r="Y214" s="202"/>
      <c r="Z214" s="85"/>
      <c r="AA214" s="85"/>
      <c r="AB214" s="85"/>
      <c r="AC214" s="85"/>
      <c r="AD214" s="85"/>
      <c r="AE214" s="85"/>
      <c r="AF214" s="85"/>
      <c r="AG214" s="85"/>
      <c r="AH214" s="85"/>
      <c r="AI214" s="129"/>
      <c r="AJ214" s="129"/>
      <c r="AK214" s="129"/>
      <c r="AL214" s="129"/>
      <c r="AM214" s="202"/>
      <c r="AN214" s="203"/>
      <c r="AO214" s="203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85"/>
      <c r="BA214" s="85"/>
      <c r="BB214" s="85"/>
      <c r="BC214" s="85"/>
      <c r="BD214" s="85"/>
      <c r="BE214" s="85"/>
      <c r="BF214" s="85"/>
      <c r="BG214" s="85"/>
      <c r="BH214" s="85"/>
      <c r="BI214" s="85"/>
      <c r="BJ214" s="85"/>
      <c r="BK214" s="85"/>
      <c r="BL214" s="85"/>
      <c r="BM214" s="85"/>
      <c r="BN214" s="85"/>
      <c r="BO214" s="85"/>
      <c r="BP214" s="85"/>
      <c r="BQ214" s="85"/>
      <c r="BR214" s="85"/>
      <c r="BS214" s="85"/>
      <c r="BT214" s="85"/>
      <c r="BU214" s="85"/>
      <c r="BV214" s="85"/>
      <c r="BW214" s="85"/>
      <c r="BX214" s="85"/>
      <c r="BY214" s="85"/>
      <c r="BZ214" s="85"/>
      <c r="CA214" s="85"/>
      <c r="CB214" s="85"/>
      <c r="CC214" s="85"/>
      <c r="CD214" s="85"/>
      <c r="CE214" s="85"/>
      <c r="CF214" s="85"/>
      <c r="CG214" s="85"/>
      <c r="CH214" s="85"/>
      <c r="CI214" s="85"/>
      <c r="CJ214" s="85"/>
      <c r="CK214" s="85"/>
      <c r="CL214" s="85"/>
      <c r="CM214" s="85"/>
      <c r="CN214" s="85"/>
      <c r="CO214" s="85"/>
      <c r="CP214" s="85"/>
      <c r="CQ214" s="85"/>
      <c r="CR214" s="85"/>
      <c r="CS214" s="85"/>
      <c r="CT214" s="85"/>
      <c r="CU214" s="85"/>
      <c r="CV214" s="85"/>
    </row>
    <row r="215" spans="1:100" s="166" customFormat="1" x14ac:dyDescent="0.2">
      <c r="A215" s="85"/>
      <c r="B215" s="85"/>
      <c r="C215" s="85"/>
      <c r="D215" s="85"/>
      <c r="E215" s="85"/>
      <c r="F215" s="85"/>
      <c r="G215" s="85"/>
      <c r="H215" s="202"/>
      <c r="I215" s="202"/>
      <c r="J215" s="202"/>
      <c r="K215" s="202"/>
      <c r="L215" s="202"/>
      <c r="M215" s="202"/>
      <c r="N215" s="202"/>
      <c r="O215" s="202"/>
      <c r="P215" s="202"/>
      <c r="Q215" s="202"/>
      <c r="R215" s="202"/>
      <c r="S215" s="202"/>
      <c r="T215" s="202"/>
      <c r="U215" s="202"/>
      <c r="V215" s="202"/>
      <c r="W215" s="202"/>
      <c r="X215" s="202"/>
      <c r="Y215" s="202"/>
      <c r="Z215" s="85"/>
      <c r="AA215" s="85"/>
      <c r="AB215" s="85"/>
      <c r="AC215" s="85"/>
      <c r="AD215" s="85"/>
      <c r="AE215" s="85"/>
      <c r="AF215" s="85"/>
      <c r="AG215" s="85"/>
      <c r="AH215" s="85"/>
      <c r="AI215" s="129"/>
      <c r="AJ215" s="129"/>
      <c r="AK215" s="129"/>
      <c r="AL215" s="129"/>
      <c r="AM215" s="202"/>
      <c r="AN215" s="203"/>
      <c r="AO215" s="203"/>
      <c r="AP215" s="85"/>
      <c r="AQ215" s="85"/>
      <c r="AR215" s="85"/>
      <c r="AS215" s="85"/>
      <c r="AT215" s="85"/>
      <c r="AU215" s="85"/>
      <c r="AV215" s="85"/>
      <c r="AW215" s="85"/>
      <c r="AX215" s="85"/>
      <c r="AY215" s="85"/>
      <c r="AZ215" s="85"/>
      <c r="BA215" s="85"/>
      <c r="BB215" s="85"/>
      <c r="BC215" s="85"/>
      <c r="BD215" s="85"/>
      <c r="BE215" s="85"/>
      <c r="BF215" s="85"/>
      <c r="BG215" s="85"/>
      <c r="BH215" s="85"/>
      <c r="BI215" s="85"/>
      <c r="BJ215" s="85"/>
      <c r="BK215" s="85"/>
      <c r="BL215" s="85"/>
      <c r="BM215" s="85"/>
      <c r="BN215" s="85"/>
      <c r="BO215" s="85"/>
      <c r="BP215" s="85"/>
      <c r="BQ215" s="85"/>
      <c r="BR215" s="85"/>
      <c r="BS215" s="85"/>
      <c r="BT215" s="85"/>
      <c r="BU215" s="85"/>
      <c r="BV215" s="85"/>
      <c r="BW215" s="85"/>
      <c r="BX215" s="85"/>
      <c r="BY215" s="85"/>
      <c r="BZ215" s="85"/>
      <c r="CA215" s="85"/>
      <c r="CB215" s="85"/>
      <c r="CC215" s="85"/>
      <c r="CD215" s="85"/>
      <c r="CE215" s="85"/>
      <c r="CF215" s="85"/>
      <c r="CG215" s="85"/>
      <c r="CH215" s="85"/>
      <c r="CI215" s="85"/>
      <c r="CJ215" s="85"/>
      <c r="CK215" s="85"/>
      <c r="CL215" s="85"/>
      <c r="CM215" s="85"/>
      <c r="CN215" s="85"/>
      <c r="CO215" s="85"/>
      <c r="CP215" s="85"/>
      <c r="CQ215" s="85"/>
      <c r="CR215" s="85"/>
      <c r="CS215" s="85"/>
      <c r="CT215" s="85"/>
      <c r="CU215" s="85"/>
      <c r="CV215" s="85"/>
    </row>
    <row r="216" spans="1:100" s="166" customFormat="1" x14ac:dyDescent="0.2">
      <c r="A216" s="85"/>
      <c r="B216" s="85"/>
      <c r="C216" s="85"/>
      <c r="D216" s="85"/>
      <c r="E216" s="85"/>
      <c r="F216" s="85"/>
      <c r="G216" s="85"/>
      <c r="H216" s="202"/>
      <c r="I216" s="202"/>
      <c r="J216" s="202"/>
      <c r="K216" s="202"/>
      <c r="L216" s="202"/>
      <c r="M216" s="202"/>
      <c r="N216" s="202"/>
      <c r="O216" s="202"/>
      <c r="P216" s="202"/>
      <c r="Q216" s="202"/>
      <c r="R216" s="202"/>
      <c r="S216" s="202"/>
      <c r="T216" s="202"/>
      <c r="U216" s="202"/>
      <c r="V216" s="202"/>
      <c r="W216" s="202"/>
      <c r="X216" s="202"/>
      <c r="Y216" s="202"/>
      <c r="Z216" s="85"/>
      <c r="AA216" s="85"/>
      <c r="AB216" s="85"/>
      <c r="AC216" s="85"/>
      <c r="AD216" s="85"/>
      <c r="AE216" s="85"/>
      <c r="AF216" s="85"/>
      <c r="AG216" s="85"/>
      <c r="AH216" s="85"/>
      <c r="AI216" s="129"/>
      <c r="AJ216" s="129"/>
      <c r="AK216" s="129"/>
      <c r="AL216" s="129"/>
      <c r="AM216" s="202"/>
      <c r="AN216" s="203"/>
      <c r="AO216" s="203"/>
      <c r="AP216" s="85"/>
      <c r="AQ216" s="85"/>
      <c r="AR216" s="85"/>
      <c r="AS216" s="85"/>
      <c r="AT216" s="85"/>
      <c r="AU216" s="85"/>
      <c r="AV216" s="85"/>
      <c r="AW216" s="85"/>
      <c r="AX216" s="85"/>
      <c r="AY216" s="85"/>
      <c r="AZ216" s="85"/>
      <c r="BA216" s="85"/>
      <c r="BB216" s="85"/>
      <c r="BC216" s="85"/>
      <c r="BD216" s="85"/>
      <c r="BE216" s="85"/>
      <c r="BF216" s="85"/>
      <c r="BG216" s="85"/>
      <c r="BH216" s="85"/>
      <c r="BI216" s="85"/>
      <c r="BJ216" s="85"/>
      <c r="BK216" s="85"/>
      <c r="BL216" s="85"/>
      <c r="BM216" s="85"/>
      <c r="BN216" s="85"/>
      <c r="BO216" s="85"/>
      <c r="BP216" s="85"/>
      <c r="BQ216" s="85"/>
      <c r="BR216" s="85"/>
      <c r="BS216" s="85"/>
      <c r="BT216" s="85"/>
      <c r="BU216" s="85"/>
      <c r="BV216" s="85"/>
      <c r="BW216" s="85"/>
      <c r="BX216" s="85"/>
      <c r="BY216" s="85"/>
      <c r="BZ216" s="85"/>
      <c r="CA216" s="85"/>
      <c r="CB216" s="85"/>
      <c r="CC216" s="85"/>
      <c r="CD216" s="85"/>
      <c r="CE216" s="85"/>
      <c r="CF216" s="85"/>
      <c r="CG216" s="85"/>
      <c r="CH216" s="85"/>
      <c r="CI216" s="85"/>
      <c r="CJ216" s="85"/>
      <c r="CK216" s="85"/>
      <c r="CL216" s="85"/>
      <c r="CM216" s="85"/>
      <c r="CN216" s="85"/>
      <c r="CO216" s="85"/>
      <c r="CP216" s="85"/>
      <c r="CQ216" s="85"/>
      <c r="CR216" s="85"/>
      <c r="CS216" s="85"/>
      <c r="CT216" s="85"/>
      <c r="CU216" s="85"/>
      <c r="CV216" s="85"/>
    </row>
    <row r="217" spans="1:100" s="166" customFormat="1" x14ac:dyDescent="0.2">
      <c r="A217" s="85"/>
      <c r="B217" s="85"/>
      <c r="C217" s="85"/>
      <c r="D217" s="85"/>
      <c r="E217" s="85"/>
      <c r="F217" s="85"/>
      <c r="G217" s="85"/>
      <c r="H217" s="202"/>
      <c r="I217" s="202"/>
      <c r="J217" s="202"/>
      <c r="K217" s="202"/>
      <c r="L217" s="202"/>
      <c r="M217" s="202"/>
      <c r="N217" s="202"/>
      <c r="O217" s="202"/>
      <c r="P217" s="202"/>
      <c r="Q217" s="202"/>
      <c r="R217" s="202"/>
      <c r="S217" s="202"/>
      <c r="T217" s="202"/>
      <c r="U217" s="202"/>
      <c r="V217" s="202"/>
      <c r="W217" s="202"/>
      <c r="X217" s="202"/>
      <c r="Y217" s="202"/>
      <c r="Z217" s="85"/>
      <c r="AA217" s="85"/>
      <c r="AB217" s="85"/>
      <c r="AC217" s="85"/>
      <c r="AD217" s="85"/>
      <c r="AE217" s="85"/>
      <c r="AF217" s="85"/>
      <c r="AG217" s="85"/>
      <c r="AH217" s="85"/>
      <c r="AI217" s="129"/>
      <c r="AJ217" s="129"/>
      <c r="AK217" s="129"/>
      <c r="AL217" s="129"/>
      <c r="AM217" s="202"/>
      <c r="AN217" s="203"/>
      <c r="AO217" s="203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85"/>
      <c r="BA217" s="85"/>
      <c r="BB217" s="85"/>
      <c r="BC217" s="85"/>
      <c r="BD217" s="85"/>
      <c r="BE217" s="85"/>
      <c r="BF217" s="85"/>
      <c r="BG217" s="85"/>
      <c r="BH217" s="85"/>
      <c r="BI217" s="85"/>
      <c r="BJ217" s="85"/>
      <c r="BK217" s="85"/>
      <c r="BL217" s="85"/>
      <c r="BM217" s="85"/>
      <c r="BN217" s="85"/>
      <c r="BO217" s="85"/>
      <c r="BP217" s="85"/>
      <c r="BQ217" s="85"/>
      <c r="BR217" s="85"/>
      <c r="BS217" s="85"/>
      <c r="BT217" s="85"/>
      <c r="BU217" s="85"/>
      <c r="BV217" s="85"/>
      <c r="BW217" s="85"/>
      <c r="BX217" s="85"/>
      <c r="BY217" s="85"/>
      <c r="BZ217" s="85"/>
      <c r="CA217" s="85"/>
      <c r="CB217" s="85"/>
      <c r="CC217" s="85"/>
      <c r="CD217" s="85"/>
      <c r="CE217" s="85"/>
      <c r="CF217" s="85"/>
      <c r="CG217" s="85"/>
      <c r="CH217" s="85"/>
      <c r="CI217" s="85"/>
      <c r="CJ217" s="85"/>
      <c r="CK217" s="85"/>
      <c r="CL217" s="85"/>
      <c r="CM217" s="85"/>
      <c r="CN217" s="85"/>
      <c r="CO217" s="85"/>
      <c r="CP217" s="85"/>
      <c r="CQ217" s="85"/>
      <c r="CR217" s="85"/>
      <c r="CS217" s="85"/>
      <c r="CT217" s="85"/>
      <c r="CU217" s="85"/>
      <c r="CV217" s="85"/>
    </row>
    <row r="218" spans="1:100" s="166" customFormat="1" x14ac:dyDescent="0.2">
      <c r="A218" s="85"/>
      <c r="B218" s="85"/>
      <c r="C218" s="85"/>
      <c r="D218" s="85"/>
      <c r="E218" s="85"/>
      <c r="F218" s="85"/>
      <c r="G218" s="85"/>
      <c r="H218" s="202"/>
      <c r="I218" s="202"/>
      <c r="J218" s="202"/>
      <c r="K218" s="202"/>
      <c r="L218" s="202"/>
      <c r="M218" s="202"/>
      <c r="N218" s="202"/>
      <c r="O218" s="202"/>
      <c r="P218" s="202"/>
      <c r="Q218" s="202"/>
      <c r="R218" s="202"/>
      <c r="S218" s="202"/>
      <c r="T218" s="202"/>
      <c r="U218" s="202"/>
      <c r="V218" s="202"/>
      <c r="W218" s="202"/>
      <c r="X218" s="202"/>
      <c r="Y218" s="202"/>
      <c r="Z218" s="85"/>
      <c r="AA218" s="85"/>
      <c r="AB218" s="85"/>
      <c r="AC218" s="85"/>
      <c r="AD218" s="85"/>
      <c r="AE218" s="85"/>
      <c r="AF218" s="85"/>
      <c r="AG218" s="85"/>
      <c r="AH218" s="85"/>
      <c r="AI218" s="129"/>
      <c r="AJ218" s="129"/>
      <c r="AK218" s="129"/>
      <c r="AL218" s="129"/>
      <c r="AM218" s="202"/>
      <c r="AN218" s="203"/>
      <c r="AO218" s="203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85"/>
      <c r="BA218" s="85"/>
      <c r="BB218" s="85"/>
      <c r="BC218" s="85"/>
      <c r="BD218" s="85"/>
      <c r="BE218" s="85"/>
      <c r="BF218" s="85"/>
      <c r="BG218" s="85"/>
      <c r="BH218" s="85"/>
      <c r="BI218" s="85"/>
      <c r="BJ218" s="85"/>
      <c r="BK218" s="85"/>
      <c r="BL218" s="85"/>
      <c r="BM218" s="85"/>
      <c r="BN218" s="85"/>
      <c r="BO218" s="85"/>
      <c r="BP218" s="85"/>
      <c r="BQ218" s="85"/>
      <c r="BR218" s="85"/>
      <c r="BS218" s="85"/>
      <c r="BT218" s="85"/>
      <c r="BU218" s="85"/>
      <c r="BV218" s="85"/>
      <c r="BW218" s="85"/>
      <c r="BX218" s="85"/>
      <c r="BY218" s="85"/>
      <c r="BZ218" s="85"/>
      <c r="CA218" s="85"/>
      <c r="CB218" s="85"/>
      <c r="CC218" s="85"/>
      <c r="CD218" s="85"/>
      <c r="CE218" s="85"/>
      <c r="CF218" s="85"/>
      <c r="CG218" s="85"/>
      <c r="CH218" s="85"/>
      <c r="CI218" s="85"/>
      <c r="CJ218" s="85"/>
      <c r="CK218" s="85"/>
      <c r="CL218" s="85"/>
      <c r="CM218" s="85"/>
      <c r="CN218" s="85"/>
      <c r="CO218" s="85"/>
      <c r="CP218" s="85"/>
      <c r="CQ218" s="85"/>
      <c r="CR218" s="85"/>
      <c r="CS218" s="85"/>
      <c r="CT218" s="85"/>
      <c r="CU218" s="85"/>
      <c r="CV218" s="85"/>
    </row>
    <row r="219" spans="1:100" s="166" customFormat="1" x14ac:dyDescent="0.2">
      <c r="A219" s="85"/>
      <c r="B219" s="85"/>
      <c r="C219" s="85"/>
      <c r="D219" s="85"/>
      <c r="E219" s="85"/>
      <c r="F219" s="85"/>
      <c r="G219" s="85"/>
      <c r="H219" s="202"/>
      <c r="I219" s="202"/>
      <c r="J219" s="202"/>
      <c r="K219" s="202"/>
      <c r="L219" s="202"/>
      <c r="M219" s="202"/>
      <c r="N219" s="202"/>
      <c r="O219" s="202"/>
      <c r="P219" s="202"/>
      <c r="Q219" s="202"/>
      <c r="R219" s="202"/>
      <c r="S219" s="202"/>
      <c r="T219" s="202"/>
      <c r="U219" s="202"/>
      <c r="V219" s="202"/>
      <c r="W219" s="202"/>
      <c r="X219" s="202"/>
      <c r="Y219" s="202"/>
      <c r="Z219" s="85"/>
      <c r="AA219" s="85"/>
      <c r="AB219" s="85"/>
      <c r="AC219" s="85"/>
      <c r="AD219" s="85"/>
      <c r="AE219" s="85"/>
      <c r="AF219" s="85"/>
      <c r="AG219" s="85"/>
      <c r="AH219" s="85"/>
      <c r="AI219" s="129"/>
      <c r="AJ219" s="129"/>
      <c r="AK219" s="129"/>
      <c r="AL219" s="129"/>
      <c r="AM219" s="202"/>
      <c r="AN219" s="203"/>
      <c r="AO219" s="203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85"/>
      <c r="BA219" s="85"/>
      <c r="BB219" s="85"/>
      <c r="BC219" s="85"/>
      <c r="BD219" s="85"/>
      <c r="BE219" s="85"/>
      <c r="BF219" s="85"/>
      <c r="BG219" s="85"/>
      <c r="BH219" s="85"/>
      <c r="BI219" s="85"/>
      <c r="BJ219" s="85"/>
      <c r="BK219" s="85"/>
      <c r="BL219" s="85"/>
      <c r="BM219" s="85"/>
      <c r="BN219" s="85"/>
      <c r="BO219" s="85"/>
      <c r="BP219" s="85"/>
      <c r="BQ219" s="85"/>
      <c r="BR219" s="85"/>
      <c r="BS219" s="85"/>
      <c r="BT219" s="85"/>
      <c r="BU219" s="85"/>
      <c r="BV219" s="85"/>
      <c r="BW219" s="85"/>
      <c r="BX219" s="85"/>
      <c r="BY219" s="85"/>
      <c r="BZ219" s="85"/>
      <c r="CA219" s="85"/>
      <c r="CB219" s="85"/>
      <c r="CC219" s="85"/>
      <c r="CD219" s="85"/>
      <c r="CE219" s="85"/>
      <c r="CF219" s="85"/>
      <c r="CG219" s="85"/>
      <c r="CH219" s="85"/>
      <c r="CI219" s="85"/>
      <c r="CJ219" s="85"/>
      <c r="CK219" s="85"/>
      <c r="CL219" s="85"/>
      <c r="CM219" s="85"/>
      <c r="CN219" s="85"/>
      <c r="CO219" s="85"/>
      <c r="CP219" s="85"/>
      <c r="CQ219" s="85"/>
      <c r="CR219" s="85"/>
      <c r="CS219" s="85"/>
      <c r="CT219" s="85"/>
      <c r="CU219" s="85"/>
      <c r="CV219" s="85"/>
    </row>
    <row r="220" spans="1:100" s="166" customFormat="1" x14ac:dyDescent="0.2">
      <c r="A220" s="85"/>
      <c r="B220" s="85"/>
      <c r="C220" s="85"/>
      <c r="D220" s="85"/>
      <c r="E220" s="85"/>
      <c r="F220" s="85"/>
      <c r="G220" s="85"/>
      <c r="H220" s="202"/>
      <c r="I220" s="202"/>
      <c r="J220" s="202"/>
      <c r="K220" s="202"/>
      <c r="L220" s="202"/>
      <c r="M220" s="202"/>
      <c r="N220" s="202"/>
      <c r="O220" s="202"/>
      <c r="P220" s="202"/>
      <c r="Q220" s="202"/>
      <c r="R220" s="202"/>
      <c r="S220" s="202"/>
      <c r="T220" s="202"/>
      <c r="U220" s="202"/>
      <c r="V220" s="202"/>
      <c r="W220" s="202"/>
      <c r="X220" s="202"/>
      <c r="Y220" s="202"/>
      <c r="Z220" s="85"/>
      <c r="AA220" s="85"/>
      <c r="AB220" s="85"/>
      <c r="AC220" s="85"/>
      <c r="AD220" s="85"/>
      <c r="AE220" s="85"/>
      <c r="AF220" s="85"/>
      <c r="AG220" s="85"/>
      <c r="AH220" s="85"/>
      <c r="AI220" s="129"/>
      <c r="AJ220" s="129"/>
      <c r="AK220" s="129"/>
      <c r="AL220" s="129"/>
      <c r="AM220" s="202"/>
      <c r="AN220" s="203"/>
      <c r="AO220" s="203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85"/>
      <c r="BA220" s="85"/>
      <c r="BB220" s="85"/>
      <c r="BC220" s="85"/>
      <c r="BD220" s="85"/>
      <c r="BE220" s="85"/>
      <c r="BF220" s="85"/>
      <c r="BG220" s="85"/>
      <c r="BH220" s="85"/>
      <c r="BI220" s="85"/>
      <c r="BJ220" s="85"/>
      <c r="BK220" s="85"/>
      <c r="BL220" s="85"/>
      <c r="BM220" s="85"/>
      <c r="BN220" s="85"/>
      <c r="BO220" s="85"/>
      <c r="BP220" s="85"/>
      <c r="BQ220" s="85"/>
      <c r="BR220" s="85"/>
      <c r="BS220" s="85"/>
      <c r="BT220" s="85"/>
      <c r="BU220" s="85"/>
      <c r="BV220" s="85"/>
      <c r="BW220" s="85"/>
      <c r="BX220" s="85"/>
      <c r="BY220" s="85"/>
      <c r="BZ220" s="85"/>
      <c r="CA220" s="85"/>
      <c r="CB220" s="85"/>
      <c r="CC220" s="85"/>
      <c r="CD220" s="85"/>
      <c r="CE220" s="85"/>
      <c r="CF220" s="85"/>
      <c r="CG220" s="85"/>
      <c r="CH220" s="85"/>
      <c r="CI220" s="85"/>
      <c r="CJ220" s="85"/>
      <c r="CK220" s="85"/>
      <c r="CL220" s="85"/>
      <c r="CM220" s="85"/>
      <c r="CN220" s="85"/>
      <c r="CO220" s="85"/>
      <c r="CP220" s="85"/>
      <c r="CQ220" s="85"/>
      <c r="CR220" s="85"/>
      <c r="CS220" s="85"/>
      <c r="CT220" s="85"/>
      <c r="CU220" s="85"/>
      <c r="CV220" s="85"/>
    </row>
    <row r="221" spans="1:100" s="166" customFormat="1" x14ac:dyDescent="0.2">
      <c r="A221" s="85"/>
      <c r="B221" s="85"/>
      <c r="C221" s="85"/>
      <c r="D221" s="85"/>
      <c r="E221" s="85"/>
      <c r="F221" s="85"/>
      <c r="G221" s="85"/>
      <c r="H221" s="202"/>
      <c r="I221" s="202"/>
      <c r="J221" s="202"/>
      <c r="K221" s="202"/>
      <c r="L221" s="202"/>
      <c r="M221" s="202"/>
      <c r="N221" s="202"/>
      <c r="O221" s="202"/>
      <c r="P221" s="202"/>
      <c r="Q221" s="202"/>
      <c r="R221" s="202"/>
      <c r="S221" s="202"/>
      <c r="T221" s="202"/>
      <c r="U221" s="202"/>
      <c r="V221" s="202"/>
      <c r="W221" s="202"/>
      <c r="X221" s="202"/>
      <c r="Y221" s="202"/>
      <c r="Z221" s="85"/>
      <c r="AA221" s="85"/>
      <c r="AB221" s="85"/>
      <c r="AC221" s="85"/>
      <c r="AD221" s="85"/>
      <c r="AE221" s="85"/>
      <c r="AF221" s="85"/>
      <c r="AG221" s="85"/>
      <c r="AH221" s="85"/>
      <c r="AI221" s="129"/>
      <c r="AJ221" s="129"/>
      <c r="AK221" s="129"/>
      <c r="AL221" s="129"/>
      <c r="AM221" s="202"/>
      <c r="AN221" s="203"/>
      <c r="AO221" s="203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85"/>
      <c r="BA221" s="85"/>
      <c r="BB221" s="85"/>
      <c r="BC221" s="85"/>
      <c r="BD221" s="85"/>
      <c r="BE221" s="85"/>
      <c r="BF221" s="85"/>
      <c r="BG221" s="85"/>
      <c r="BH221" s="85"/>
      <c r="BI221" s="85"/>
      <c r="BJ221" s="85"/>
      <c r="BK221" s="85"/>
      <c r="BL221" s="85"/>
      <c r="BM221" s="85"/>
      <c r="BN221" s="85"/>
      <c r="BO221" s="85"/>
      <c r="BP221" s="85"/>
      <c r="BQ221" s="85"/>
      <c r="BR221" s="85"/>
      <c r="BS221" s="85"/>
      <c r="BT221" s="85"/>
      <c r="BU221" s="85"/>
      <c r="BV221" s="85"/>
      <c r="BW221" s="85"/>
      <c r="BX221" s="85"/>
      <c r="BY221" s="85"/>
      <c r="BZ221" s="85"/>
      <c r="CA221" s="85"/>
      <c r="CB221" s="85"/>
      <c r="CC221" s="85"/>
      <c r="CD221" s="85"/>
      <c r="CE221" s="85"/>
      <c r="CF221" s="85"/>
      <c r="CG221" s="85"/>
      <c r="CH221" s="85"/>
      <c r="CI221" s="85"/>
      <c r="CJ221" s="85"/>
      <c r="CK221" s="85"/>
      <c r="CL221" s="85"/>
      <c r="CM221" s="85"/>
      <c r="CN221" s="85"/>
      <c r="CO221" s="85"/>
      <c r="CP221" s="85"/>
      <c r="CQ221" s="85"/>
      <c r="CR221" s="85"/>
      <c r="CS221" s="85"/>
      <c r="CT221" s="85"/>
      <c r="CU221" s="85"/>
      <c r="CV221" s="85"/>
    </row>
    <row r="222" spans="1:100" s="155" customFormat="1" x14ac:dyDescent="0.2">
      <c r="A222" s="85"/>
      <c r="B222" s="85"/>
      <c r="C222" s="85"/>
      <c r="D222" s="85"/>
      <c r="E222" s="85"/>
      <c r="F222" s="85"/>
      <c r="G222" s="85"/>
      <c r="H222" s="202"/>
      <c r="I222" s="202"/>
      <c r="J222" s="202"/>
      <c r="K222" s="202"/>
      <c r="L222" s="202"/>
      <c r="M222" s="202"/>
      <c r="N222" s="202"/>
      <c r="O222" s="202"/>
      <c r="P222" s="202"/>
      <c r="Q222" s="202"/>
      <c r="R222" s="202"/>
      <c r="S222" s="202"/>
      <c r="T222" s="202"/>
      <c r="U222" s="202"/>
      <c r="V222" s="202"/>
      <c r="W222" s="202"/>
      <c r="X222" s="202"/>
      <c r="Y222" s="202"/>
      <c r="Z222" s="85"/>
      <c r="AA222" s="85"/>
      <c r="AB222" s="85"/>
      <c r="AC222" s="85"/>
      <c r="AD222" s="85"/>
      <c r="AE222" s="85"/>
      <c r="AF222" s="85"/>
      <c r="AG222" s="85"/>
      <c r="AH222" s="85"/>
      <c r="AI222" s="129"/>
      <c r="AJ222" s="129"/>
      <c r="AK222" s="129"/>
      <c r="AL222" s="129"/>
      <c r="AM222" s="202"/>
      <c r="AN222" s="203"/>
      <c r="AO222" s="203"/>
      <c r="AP222" s="85"/>
      <c r="AQ222" s="85"/>
      <c r="AR222" s="85"/>
      <c r="AS222" s="85"/>
      <c r="AT222" s="85"/>
      <c r="AU222" s="85"/>
      <c r="AV222" s="85"/>
      <c r="AW222" s="85"/>
      <c r="AX222" s="85"/>
      <c r="AY222" s="85"/>
      <c r="AZ222" s="85"/>
      <c r="BA222" s="85"/>
      <c r="BB222" s="85"/>
      <c r="BC222" s="85"/>
      <c r="BD222" s="85"/>
      <c r="BE222" s="85"/>
      <c r="BF222" s="85"/>
      <c r="BG222" s="85"/>
      <c r="BH222" s="85"/>
      <c r="BI222" s="85"/>
      <c r="BJ222" s="85"/>
      <c r="BK222" s="85"/>
      <c r="BL222" s="85"/>
      <c r="BM222" s="85"/>
      <c r="BN222" s="85"/>
      <c r="BO222" s="85"/>
      <c r="BP222" s="85"/>
      <c r="BQ222" s="85"/>
      <c r="BR222" s="85"/>
      <c r="BS222" s="85"/>
      <c r="BT222" s="85"/>
      <c r="BU222" s="85"/>
      <c r="BV222" s="85"/>
      <c r="BW222" s="85"/>
      <c r="BX222" s="85"/>
      <c r="BY222" s="85"/>
      <c r="BZ222" s="85"/>
      <c r="CA222" s="85"/>
      <c r="CB222" s="85"/>
      <c r="CC222" s="85"/>
      <c r="CD222" s="85"/>
      <c r="CE222" s="85"/>
      <c r="CF222" s="85"/>
      <c r="CG222" s="85"/>
      <c r="CH222" s="85"/>
      <c r="CI222" s="85"/>
      <c r="CJ222" s="85"/>
      <c r="CK222" s="85"/>
      <c r="CL222" s="85"/>
      <c r="CM222" s="85"/>
      <c r="CN222" s="85"/>
      <c r="CO222" s="85"/>
      <c r="CP222" s="85"/>
      <c r="CQ222" s="85"/>
      <c r="CR222" s="85"/>
      <c r="CS222" s="85"/>
      <c r="CT222" s="85"/>
      <c r="CU222" s="85"/>
      <c r="CV222" s="85"/>
    </row>
    <row r="223" spans="1:100" s="166" customFormat="1" x14ac:dyDescent="0.2">
      <c r="A223" s="85"/>
      <c r="B223" s="85"/>
      <c r="C223" s="85"/>
      <c r="D223" s="85"/>
      <c r="E223" s="85"/>
      <c r="F223" s="85"/>
      <c r="G223" s="85"/>
      <c r="H223" s="202"/>
      <c r="I223" s="202"/>
      <c r="J223" s="202"/>
      <c r="K223" s="202"/>
      <c r="L223" s="202"/>
      <c r="M223" s="202"/>
      <c r="N223" s="202"/>
      <c r="O223" s="202"/>
      <c r="P223" s="202"/>
      <c r="Q223" s="202"/>
      <c r="R223" s="202"/>
      <c r="S223" s="202"/>
      <c r="T223" s="202"/>
      <c r="U223" s="202"/>
      <c r="V223" s="202"/>
      <c r="W223" s="202"/>
      <c r="X223" s="202"/>
      <c r="Y223" s="202"/>
      <c r="Z223" s="85"/>
      <c r="AA223" s="85"/>
      <c r="AB223" s="85"/>
      <c r="AC223" s="85"/>
      <c r="AD223" s="85"/>
      <c r="AE223" s="85"/>
      <c r="AF223" s="85"/>
      <c r="AG223" s="85"/>
      <c r="AH223" s="85"/>
      <c r="AI223" s="129"/>
      <c r="AJ223" s="129"/>
      <c r="AK223" s="129"/>
      <c r="AL223" s="129"/>
      <c r="AM223" s="202"/>
      <c r="AN223" s="203"/>
      <c r="AO223" s="203"/>
      <c r="AP223" s="85"/>
      <c r="AQ223" s="85"/>
      <c r="AR223" s="85"/>
      <c r="AS223" s="85"/>
      <c r="AT223" s="85"/>
      <c r="AU223" s="85"/>
      <c r="AV223" s="85"/>
      <c r="AW223" s="85"/>
      <c r="AX223" s="85"/>
      <c r="AY223" s="85"/>
      <c r="AZ223" s="85"/>
      <c r="BA223" s="85"/>
      <c r="BB223" s="85"/>
      <c r="BC223" s="85"/>
      <c r="BD223" s="85"/>
      <c r="BE223" s="85"/>
      <c r="BF223" s="85"/>
      <c r="BG223" s="85"/>
      <c r="BH223" s="85"/>
      <c r="BI223" s="85"/>
      <c r="BJ223" s="85"/>
      <c r="BK223" s="85"/>
      <c r="BL223" s="85"/>
      <c r="BM223" s="85"/>
      <c r="BN223" s="85"/>
      <c r="BO223" s="85"/>
      <c r="BP223" s="85"/>
      <c r="BQ223" s="85"/>
      <c r="BR223" s="85"/>
      <c r="BS223" s="85"/>
      <c r="BT223" s="85"/>
      <c r="BU223" s="85"/>
      <c r="BV223" s="85"/>
      <c r="BW223" s="85"/>
      <c r="BX223" s="85"/>
      <c r="BY223" s="85"/>
      <c r="BZ223" s="85"/>
      <c r="CA223" s="85"/>
      <c r="CB223" s="85"/>
      <c r="CC223" s="85"/>
      <c r="CD223" s="85"/>
      <c r="CE223" s="85"/>
      <c r="CF223" s="85"/>
      <c r="CG223" s="85"/>
      <c r="CH223" s="85"/>
      <c r="CI223" s="85"/>
      <c r="CJ223" s="85"/>
      <c r="CK223" s="85"/>
      <c r="CL223" s="85"/>
      <c r="CM223" s="85"/>
      <c r="CN223" s="85"/>
      <c r="CO223" s="85"/>
      <c r="CP223" s="85"/>
      <c r="CQ223" s="85"/>
      <c r="CR223" s="85"/>
      <c r="CS223" s="85"/>
      <c r="CT223" s="85"/>
      <c r="CU223" s="85"/>
      <c r="CV223" s="85"/>
    </row>
    <row r="224" spans="1:100" s="166" customFormat="1" x14ac:dyDescent="0.2">
      <c r="A224" s="85"/>
      <c r="B224" s="85"/>
      <c r="C224" s="85"/>
      <c r="D224" s="85"/>
      <c r="E224" s="85"/>
      <c r="F224" s="85"/>
      <c r="G224" s="85"/>
      <c r="H224" s="202"/>
      <c r="I224" s="202"/>
      <c r="J224" s="202"/>
      <c r="K224" s="202"/>
      <c r="L224" s="202"/>
      <c r="M224" s="202"/>
      <c r="N224" s="202"/>
      <c r="O224" s="202"/>
      <c r="P224" s="202"/>
      <c r="Q224" s="202"/>
      <c r="R224" s="202"/>
      <c r="S224" s="202"/>
      <c r="T224" s="202"/>
      <c r="U224" s="202"/>
      <c r="V224" s="202"/>
      <c r="W224" s="202"/>
      <c r="X224" s="202"/>
      <c r="Y224" s="202"/>
      <c r="Z224" s="85"/>
      <c r="AA224" s="85"/>
      <c r="AB224" s="85"/>
      <c r="AC224" s="85"/>
      <c r="AD224" s="85"/>
      <c r="AE224" s="85"/>
      <c r="AF224" s="85"/>
      <c r="AG224" s="85"/>
      <c r="AH224" s="85"/>
      <c r="AI224" s="129"/>
      <c r="AJ224" s="129"/>
      <c r="AK224" s="129"/>
      <c r="AL224" s="129"/>
      <c r="AM224" s="202"/>
      <c r="AN224" s="203"/>
      <c r="AO224" s="203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85"/>
      <c r="BA224" s="85"/>
      <c r="BB224" s="85"/>
      <c r="BC224" s="85"/>
      <c r="BD224" s="85"/>
      <c r="BE224" s="85"/>
      <c r="BF224" s="85"/>
      <c r="BG224" s="85"/>
      <c r="BH224" s="85"/>
      <c r="BI224" s="85"/>
      <c r="BJ224" s="85"/>
      <c r="BK224" s="85"/>
      <c r="BL224" s="85"/>
      <c r="BM224" s="85"/>
      <c r="BN224" s="85"/>
      <c r="BO224" s="85"/>
      <c r="BP224" s="85"/>
      <c r="BQ224" s="85"/>
      <c r="BR224" s="85"/>
      <c r="BS224" s="85"/>
      <c r="BT224" s="85"/>
      <c r="BU224" s="85"/>
      <c r="BV224" s="85"/>
      <c r="BW224" s="85"/>
      <c r="BX224" s="85"/>
      <c r="BY224" s="85"/>
      <c r="BZ224" s="85"/>
      <c r="CA224" s="85"/>
      <c r="CB224" s="85"/>
      <c r="CC224" s="85"/>
      <c r="CD224" s="85"/>
      <c r="CE224" s="85"/>
      <c r="CF224" s="85"/>
      <c r="CG224" s="85"/>
      <c r="CH224" s="85"/>
      <c r="CI224" s="85"/>
      <c r="CJ224" s="85"/>
      <c r="CK224" s="85"/>
      <c r="CL224" s="85"/>
      <c r="CM224" s="85"/>
      <c r="CN224" s="85"/>
      <c r="CO224" s="85"/>
      <c r="CP224" s="85"/>
      <c r="CQ224" s="85"/>
      <c r="CR224" s="85"/>
      <c r="CS224" s="85"/>
      <c r="CT224" s="85"/>
      <c r="CU224" s="85"/>
      <c r="CV224" s="85"/>
    </row>
    <row r="225" spans="1:100" s="155" customFormat="1" x14ac:dyDescent="0.2">
      <c r="A225" s="85"/>
      <c r="B225" s="85"/>
      <c r="C225" s="85"/>
      <c r="D225" s="85"/>
      <c r="E225" s="85"/>
      <c r="F225" s="85"/>
      <c r="G225" s="85"/>
      <c r="H225" s="202"/>
      <c r="I225" s="202"/>
      <c r="J225" s="202"/>
      <c r="K225" s="202"/>
      <c r="L225" s="202"/>
      <c r="M225" s="202"/>
      <c r="N225" s="202"/>
      <c r="O225" s="202"/>
      <c r="P225" s="202"/>
      <c r="Q225" s="202"/>
      <c r="R225" s="202"/>
      <c r="S225" s="202"/>
      <c r="T225" s="202"/>
      <c r="U225" s="202"/>
      <c r="V225" s="202"/>
      <c r="W225" s="202"/>
      <c r="X225" s="202"/>
      <c r="Y225" s="202"/>
      <c r="Z225" s="85"/>
      <c r="AA225" s="85"/>
      <c r="AB225" s="85"/>
      <c r="AC225" s="85"/>
      <c r="AD225" s="85"/>
      <c r="AE225" s="85"/>
      <c r="AF225" s="85"/>
      <c r="AG225" s="85"/>
      <c r="AH225" s="85"/>
      <c r="AI225" s="129"/>
      <c r="AJ225" s="129"/>
      <c r="AK225" s="129"/>
      <c r="AL225" s="129"/>
      <c r="AM225" s="202"/>
      <c r="AN225" s="203"/>
      <c r="AO225" s="203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85"/>
      <c r="BA225" s="85"/>
      <c r="BB225" s="85"/>
      <c r="BC225" s="85"/>
      <c r="BD225" s="85"/>
      <c r="BE225" s="85"/>
      <c r="BF225" s="85"/>
      <c r="BG225" s="85"/>
      <c r="BH225" s="85"/>
      <c r="BI225" s="85"/>
      <c r="BJ225" s="85"/>
      <c r="BK225" s="85"/>
      <c r="BL225" s="85"/>
      <c r="BM225" s="85"/>
      <c r="BN225" s="85"/>
      <c r="BO225" s="85"/>
      <c r="BP225" s="85"/>
      <c r="BQ225" s="85"/>
      <c r="BR225" s="85"/>
      <c r="BS225" s="85"/>
      <c r="BT225" s="85"/>
      <c r="BU225" s="85"/>
      <c r="BV225" s="85"/>
      <c r="BW225" s="85"/>
      <c r="BX225" s="85"/>
      <c r="BY225" s="85"/>
      <c r="BZ225" s="85"/>
      <c r="CA225" s="85"/>
      <c r="CB225" s="85"/>
      <c r="CC225" s="85"/>
      <c r="CD225" s="85"/>
      <c r="CE225" s="85"/>
      <c r="CF225" s="85"/>
      <c r="CG225" s="85"/>
      <c r="CH225" s="85"/>
      <c r="CI225" s="85"/>
      <c r="CJ225" s="85"/>
      <c r="CK225" s="85"/>
      <c r="CL225" s="85"/>
      <c r="CM225" s="85"/>
      <c r="CN225" s="85"/>
      <c r="CO225" s="85"/>
      <c r="CP225" s="85"/>
      <c r="CQ225" s="85"/>
      <c r="CR225" s="85"/>
      <c r="CS225" s="85"/>
      <c r="CT225" s="85"/>
      <c r="CU225" s="85"/>
      <c r="CV225" s="85"/>
    </row>
    <row r="226" spans="1:100" s="155" customFormat="1" x14ac:dyDescent="0.2">
      <c r="A226" s="85"/>
      <c r="B226" s="85"/>
      <c r="C226" s="85"/>
      <c r="D226" s="85"/>
      <c r="E226" s="85"/>
      <c r="F226" s="85"/>
      <c r="G226" s="85"/>
      <c r="H226" s="202"/>
      <c r="I226" s="202"/>
      <c r="J226" s="202"/>
      <c r="K226" s="202"/>
      <c r="L226" s="202"/>
      <c r="M226" s="202"/>
      <c r="N226" s="202"/>
      <c r="O226" s="202"/>
      <c r="P226" s="202"/>
      <c r="Q226" s="202"/>
      <c r="R226" s="202"/>
      <c r="S226" s="202"/>
      <c r="T226" s="202"/>
      <c r="U226" s="202"/>
      <c r="V226" s="202"/>
      <c r="W226" s="202"/>
      <c r="X226" s="202"/>
      <c r="Y226" s="202"/>
      <c r="Z226" s="85"/>
      <c r="AA226" s="85"/>
      <c r="AB226" s="85"/>
      <c r="AC226" s="85"/>
      <c r="AD226" s="85"/>
      <c r="AE226" s="85"/>
      <c r="AF226" s="85"/>
      <c r="AG226" s="85"/>
      <c r="AH226" s="85"/>
      <c r="AI226" s="129"/>
      <c r="AJ226" s="129"/>
      <c r="AK226" s="129"/>
      <c r="AL226" s="129"/>
      <c r="AM226" s="202"/>
      <c r="AN226" s="203"/>
      <c r="AO226" s="203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85"/>
      <c r="BA226" s="85"/>
      <c r="BB226" s="85"/>
      <c r="BC226" s="85"/>
      <c r="BD226" s="85"/>
      <c r="BE226" s="85"/>
      <c r="BF226" s="85"/>
      <c r="BG226" s="85"/>
      <c r="BH226" s="85"/>
      <c r="BI226" s="85"/>
      <c r="BJ226" s="85"/>
      <c r="BK226" s="85"/>
      <c r="BL226" s="85"/>
      <c r="BM226" s="85"/>
      <c r="BN226" s="85"/>
      <c r="BO226" s="85"/>
      <c r="BP226" s="85"/>
      <c r="BQ226" s="85"/>
      <c r="BR226" s="85"/>
      <c r="BS226" s="85"/>
      <c r="BT226" s="85"/>
      <c r="BU226" s="85"/>
      <c r="BV226" s="85"/>
      <c r="BW226" s="85"/>
      <c r="BX226" s="85"/>
      <c r="BY226" s="85"/>
      <c r="BZ226" s="85"/>
      <c r="CA226" s="85"/>
      <c r="CB226" s="85"/>
      <c r="CC226" s="85"/>
      <c r="CD226" s="85"/>
      <c r="CE226" s="85"/>
      <c r="CF226" s="85"/>
      <c r="CG226" s="85"/>
      <c r="CH226" s="85"/>
      <c r="CI226" s="85"/>
      <c r="CJ226" s="85"/>
      <c r="CK226" s="85"/>
      <c r="CL226" s="85"/>
      <c r="CM226" s="85"/>
      <c r="CN226" s="85"/>
      <c r="CO226" s="85"/>
      <c r="CP226" s="85"/>
      <c r="CQ226" s="85"/>
      <c r="CR226" s="85"/>
      <c r="CS226" s="85"/>
      <c r="CT226" s="85"/>
      <c r="CU226" s="85"/>
      <c r="CV226" s="85"/>
    </row>
    <row r="227" spans="1:100" s="155" customFormat="1" x14ac:dyDescent="0.2">
      <c r="A227" s="85"/>
      <c r="B227" s="85"/>
      <c r="C227" s="85"/>
      <c r="D227" s="85"/>
      <c r="E227" s="85"/>
      <c r="F227" s="85"/>
      <c r="G227" s="85"/>
      <c r="H227" s="202"/>
      <c r="I227" s="202"/>
      <c r="J227" s="202"/>
      <c r="K227" s="202"/>
      <c r="L227" s="202"/>
      <c r="M227" s="202"/>
      <c r="N227" s="202"/>
      <c r="O227" s="202"/>
      <c r="P227" s="202"/>
      <c r="Q227" s="202"/>
      <c r="R227" s="202"/>
      <c r="S227" s="202"/>
      <c r="T227" s="202"/>
      <c r="U227" s="202"/>
      <c r="V227" s="202"/>
      <c r="W227" s="202"/>
      <c r="X227" s="202"/>
      <c r="Y227" s="202"/>
      <c r="Z227" s="85"/>
      <c r="AA227" s="85"/>
      <c r="AB227" s="85"/>
      <c r="AC227" s="85"/>
      <c r="AD227" s="85"/>
      <c r="AE227" s="85"/>
      <c r="AF227" s="85"/>
      <c r="AG227" s="85"/>
      <c r="AH227" s="85"/>
      <c r="AI227" s="129"/>
      <c r="AJ227" s="129"/>
      <c r="AK227" s="129"/>
      <c r="AL227" s="129"/>
      <c r="AM227" s="202"/>
      <c r="AN227" s="203"/>
      <c r="AO227" s="203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85"/>
      <c r="BA227" s="85"/>
      <c r="BB227" s="85"/>
      <c r="BC227" s="85"/>
      <c r="BD227" s="85"/>
      <c r="BE227" s="85"/>
      <c r="BF227" s="85"/>
      <c r="BG227" s="85"/>
      <c r="BH227" s="85"/>
      <c r="BI227" s="85"/>
      <c r="BJ227" s="85"/>
      <c r="BK227" s="85"/>
      <c r="BL227" s="85"/>
      <c r="BM227" s="85"/>
      <c r="BN227" s="85"/>
      <c r="BO227" s="85"/>
      <c r="BP227" s="85"/>
      <c r="BQ227" s="85"/>
      <c r="BR227" s="85"/>
      <c r="BS227" s="85"/>
      <c r="BT227" s="85"/>
      <c r="BU227" s="85"/>
      <c r="BV227" s="85"/>
      <c r="BW227" s="85"/>
      <c r="BX227" s="85"/>
      <c r="BY227" s="85"/>
      <c r="BZ227" s="85"/>
      <c r="CA227" s="85"/>
      <c r="CB227" s="85"/>
      <c r="CC227" s="85"/>
      <c r="CD227" s="85"/>
      <c r="CE227" s="85"/>
      <c r="CF227" s="85"/>
      <c r="CG227" s="85"/>
      <c r="CH227" s="85"/>
      <c r="CI227" s="85"/>
      <c r="CJ227" s="85"/>
      <c r="CK227" s="85"/>
      <c r="CL227" s="85"/>
      <c r="CM227" s="85"/>
      <c r="CN227" s="85"/>
      <c r="CO227" s="85"/>
      <c r="CP227" s="85"/>
      <c r="CQ227" s="85"/>
      <c r="CR227" s="85"/>
      <c r="CS227" s="85"/>
      <c r="CT227" s="85"/>
      <c r="CU227" s="85"/>
      <c r="CV227" s="85"/>
    </row>
    <row r="228" spans="1:100" s="155" customFormat="1" x14ac:dyDescent="0.2">
      <c r="A228" s="85"/>
      <c r="B228" s="85"/>
      <c r="C228" s="85"/>
      <c r="D228" s="85"/>
      <c r="E228" s="85"/>
      <c r="F228" s="85"/>
      <c r="G228" s="85"/>
      <c r="H228" s="202"/>
      <c r="I228" s="202"/>
      <c r="J228" s="202"/>
      <c r="K228" s="202"/>
      <c r="L228" s="202"/>
      <c r="M228" s="202"/>
      <c r="N228" s="202"/>
      <c r="O228" s="202"/>
      <c r="P228" s="202"/>
      <c r="Q228" s="202"/>
      <c r="R228" s="202"/>
      <c r="S228" s="202"/>
      <c r="T228" s="202"/>
      <c r="U228" s="202"/>
      <c r="V228" s="202"/>
      <c r="W228" s="202"/>
      <c r="X228" s="202"/>
      <c r="Y228" s="202"/>
      <c r="Z228" s="85"/>
      <c r="AA228" s="85"/>
      <c r="AB228" s="85"/>
      <c r="AC228" s="85"/>
      <c r="AD228" s="85"/>
      <c r="AE228" s="85"/>
      <c r="AF228" s="85"/>
      <c r="AG228" s="85"/>
      <c r="AH228" s="85"/>
      <c r="AI228" s="129"/>
      <c r="AJ228" s="129"/>
      <c r="AK228" s="129"/>
      <c r="AL228" s="129"/>
      <c r="AM228" s="202"/>
      <c r="AN228" s="203"/>
      <c r="AO228" s="203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85"/>
      <c r="BA228" s="85"/>
      <c r="BB228" s="85"/>
      <c r="BC228" s="85"/>
      <c r="BD228" s="85"/>
      <c r="BE228" s="85"/>
      <c r="BF228" s="85"/>
      <c r="BG228" s="85"/>
      <c r="BH228" s="85"/>
      <c r="BI228" s="85"/>
      <c r="BJ228" s="85"/>
      <c r="BK228" s="85"/>
      <c r="BL228" s="85"/>
      <c r="BM228" s="85"/>
      <c r="BN228" s="85"/>
      <c r="BO228" s="85"/>
      <c r="BP228" s="85"/>
      <c r="BQ228" s="85"/>
      <c r="BR228" s="85"/>
      <c r="BS228" s="85"/>
      <c r="BT228" s="85"/>
      <c r="BU228" s="85"/>
      <c r="BV228" s="85"/>
      <c r="BW228" s="85"/>
      <c r="BX228" s="85"/>
      <c r="BY228" s="85"/>
      <c r="BZ228" s="85"/>
      <c r="CA228" s="85"/>
      <c r="CB228" s="85"/>
      <c r="CC228" s="85"/>
      <c r="CD228" s="85"/>
      <c r="CE228" s="85"/>
      <c r="CF228" s="85"/>
      <c r="CG228" s="85"/>
      <c r="CH228" s="85"/>
      <c r="CI228" s="85"/>
      <c r="CJ228" s="85"/>
      <c r="CK228" s="85"/>
      <c r="CL228" s="85"/>
      <c r="CM228" s="85"/>
      <c r="CN228" s="85"/>
      <c r="CO228" s="85"/>
      <c r="CP228" s="85"/>
      <c r="CQ228" s="85"/>
      <c r="CR228" s="85"/>
      <c r="CS228" s="85"/>
      <c r="CT228" s="85"/>
      <c r="CU228" s="85"/>
      <c r="CV228" s="85"/>
    </row>
    <row r="229" spans="1:100" s="155" customFormat="1" x14ac:dyDescent="0.2">
      <c r="A229" s="85"/>
      <c r="B229" s="85"/>
      <c r="C229" s="85"/>
      <c r="D229" s="85"/>
      <c r="E229" s="85"/>
      <c r="F229" s="85"/>
      <c r="G229" s="85"/>
      <c r="H229" s="202"/>
      <c r="I229" s="202"/>
      <c r="J229" s="202"/>
      <c r="K229" s="202"/>
      <c r="L229" s="202"/>
      <c r="M229" s="202"/>
      <c r="N229" s="202"/>
      <c r="O229" s="202"/>
      <c r="P229" s="202"/>
      <c r="Q229" s="202"/>
      <c r="R229" s="202"/>
      <c r="S229" s="202"/>
      <c r="T229" s="202"/>
      <c r="U229" s="202"/>
      <c r="V229" s="202"/>
      <c r="W229" s="202"/>
      <c r="X229" s="202"/>
      <c r="Y229" s="202"/>
      <c r="Z229" s="85"/>
      <c r="AA229" s="85"/>
      <c r="AB229" s="85"/>
      <c r="AC229" s="85"/>
      <c r="AD229" s="85"/>
      <c r="AE229" s="85"/>
      <c r="AF229" s="85"/>
      <c r="AG229" s="85"/>
      <c r="AH229" s="85"/>
      <c r="AI229" s="129"/>
      <c r="AJ229" s="129"/>
      <c r="AK229" s="129"/>
      <c r="AL229" s="129"/>
      <c r="AM229" s="202"/>
      <c r="AN229" s="203"/>
      <c r="AO229" s="203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85"/>
      <c r="BA229" s="85"/>
      <c r="BB229" s="85"/>
      <c r="BC229" s="85"/>
      <c r="BD229" s="85"/>
      <c r="BE229" s="85"/>
      <c r="BF229" s="85"/>
      <c r="BG229" s="85"/>
      <c r="BH229" s="85"/>
      <c r="BI229" s="85"/>
      <c r="BJ229" s="85"/>
      <c r="BK229" s="85"/>
      <c r="BL229" s="85"/>
      <c r="BM229" s="85"/>
      <c r="BN229" s="85"/>
      <c r="BO229" s="85"/>
      <c r="BP229" s="85"/>
      <c r="BQ229" s="85"/>
      <c r="BR229" s="85"/>
      <c r="BS229" s="85"/>
      <c r="BT229" s="85"/>
      <c r="BU229" s="85"/>
      <c r="BV229" s="85"/>
      <c r="BW229" s="85"/>
      <c r="BX229" s="85"/>
      <c r="BY229" s="85"/>
      <c r="BZ229" s="85"/>
      <c r="CA229" s="85"/>
      <c r="CB229" s="85"/>
      <c r="CC229" s="85"/>
      <c r="CD229" s="85"/>
      <c r="CE229" s="85"/>
      <c r="CF229" s="85"/>
      <c r="CG229" s="85"/>
      <c r="CH229" s="85"/>
      <c r="CI229" s="85"/>
      <c r="CJ229" s="85"/>
      <c r="CK229" s="85"/>
      <c r="CL229" s="85"/>
      <c r="CM229" s="85"/>
      <c r="CN229" s="85"/>
      <c r="CO229" s="85"/>
      <c r="CP229" s="85"/>
      <c r="CQ229" s="85"/>
      <c r="CR229" s="85"/>
      <c r="CS229" s="85"/>
      <c r="CT229" s="85"/>
      <c r="CU229" s="85"/>
      <c r="CV229" s="85"/>
    </row>
    <row r="230" spans="1:100" s="155" customFormat="1" x14ac:dyDescent="0.2">
      <c r="A230" s="85"/>
      <c r="B230" s="85"/>
      <c r="C230" s="85"/>
      <c r="D230" s="85"/>
      <c r="E230" s="85"/>
      <c r="F230" s="85"/>
      <c r="G230" s="85"/>
      <c r="H230" s="202"/>
      <c r="I230" s="202"/>
      <c r="J230" s="202"/>
      <c r="K230" s="202"/>
      <c r="L230" s="202"/>
      <c r="M230" s="202"/>
      <c r="N230" s="202"/>
      <c r="O230" s="202"/>
      <c r="P230" s="202"/>
      <c r="Q230" s="202"/>
      <c r="R230" s="202"/>
      <c r="S230" s="202"/>
      <c r="T230" s="202"/>
      <c r="U230" s="202"/>
      <c r="V230" s="202"/>
      <c r="W230" s="202"/>
      <c r="X230" s="202"/>
      <c r="Y230" s="202"/>
      <c r="Z230" s="85"/>
      <c r="AA230" s="85"/>
      <c r="AB230" s="85"/>
      <c r="AC230" s="85"/>
      <c r="AD230" s="85"/>
      <c r="AE230" s="85"/>
      <c r="AF230" s="85"/>
      <c r="AG230" s="85"/>
      <c r="AH230" s="85"/>
      <c r="AI230" s="129"/>
      <c r="AJ230" s="129"/>
      <c r="AK230" s="129"/>
      <c r="AL230" s="129"/>
      <c r="AM230" s="202"/>
      <c r="AN230" s="203"/>
      <c r="AO230" s="203"/>
      <c r="AP230" s="85"/>
      <c r="AQ230" s="85"/>
      <c r="AR230" s="85"/>
      <c r="AS230" s="85"/>
      <c r="AT230" s="85"/>
      <c r="AU230" s="85"/>
      <c r="AV230" s="85"/>
      <c r="AW230" s="85"/>
      <c r="AX230" s="85"/>
      <c r="AY230" s="85"/>
      <c r="AZ230" s="85"/>
      <c r="BA230" s="85"/>
      <c r="BB230" s="85"/>
      <c r="BC230" s="85"/>
      <c r="BD230" s="85"/>
      <c r="BE230" s="85"/>
      <c r="BF230" s="85"/>
      <c r="BG230" s="85"/>
      <c r="BH230" s="85"/>
      <c r="BI230" s="85"/>
      <c r="BJ230" s="85"/>
      <c r="BK230" s="85"/>
      <c r="BL230" s="85"/>
      <c r="BM230" s="85"/>
      <c r="BN230" s="85"/>
      <c r="BO230" s="85"/>
      <c r="BP230" s="85"/>
      <c r="BQ230" s="85"/>
      <c r="BR230" s="85"/>
      <c r="BS230" s="85"/>
      <c r="BT230" s="85"/>
      <c r="BU230" s="85"/>
      <c r="BV230" s="85"/>
      <c r="BW230" s="85"/>
      <c r="BX230" s="85"/>
      <c r="BY230" s="85"/>
      <c r="BZ230" s="85"/>
      <c r="CA230" s="85"/>
      <c r="CB230" s="85"/>
      <c r="CC230" s="85"/>
      <c r="CD230" s="85"/>
      <c r="CE230" s="85"/>
      <c r="CF230" s="85"/>
      <c r="CG230" s="85"/>
      <c r="CH230" s="85"/>
      <c r="CI230" s="85"/>
      <c r="CJ230" s="85"/>
      <c r="CK230" s="85"/>
      <c r="CL230" s="85"/>
      <c r="CM230" s="85"/>
      <c r="CN230" s="85"/>
      <c r="CO230" s="85"/>
      <c r="CP230" s="85"/>
      <c r="CQ230" s="85"/>
      <c r="CR230" s="85"/>
      <c r="CS230" s="85"/>
      <c r="CT230" s="85"/>
      <c r="CU230" s="85"/>
      <c r="CV230" s="85"/>
    </row>
    <row r="231" spans="1:100" s="155" customFormat="1" x14ac:dyDescent="0.2">
      <c r="A231" s="85"/>
      <c r="B231" s="85"/>
      <c r="C231" s="85"/>
      <c r="D231" s="85"/>
      <c r="E231" s="85"/>
      <c r="F231" s="85"/>
      <c r="G231" s="85"/>
      <c r="H231" s="202"/>
      <c r="I231" s="202"/>
      <c r="J231" s="202"/>
      <c r="K231" s="202"/>
      <c r="L231" s="202"/>
      <c r="M231" s="202"/>
      <c r="N231" s="202"/>
      <c r="O231" s="202"/>
      <c r="P231" s="202"/>
      <c r="Q231" s="202"/>
      <c r="R231" s="202"/>
      <c r="S231" s="202"/>
      <c r="T231" s="202"/>
      <c r="U231" s="202"/>
      <c r="V231" s="202"/>
      <c r="W231" s="202"/>
      <c r="X231" s="202"/>
      <c r="Y231" s="202"/>
      <c r="Z231" s="85"/>
      <c r="AA231" s="85"/>
      <c r="AB231" s="85"/>
      <c r="AC231" s="85"/>
      <c r="AD231" s="85"/>
      <c r="AE231" s="85"/>
      <c r="AF231" s="85"/>
      <c r="AG231" s="85"/>
      <c r="AH231" s="85"/>
      <c r="AI231" s="129"/>
      <c r="AJ231" s="129"/>
      <c r="AK231" s="129"/>
      <c r="AL231" s="129"/>
      <c r="AM231" s="202"/>
      <c r="AN231" s="203"/>
      <c r="AO231" s="203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85"/>
      <c r="BA231" s="85"/>
      <c r="BB231" s="85"/>
      <c r="BC231" s="85"/>
      <c r="BD231" s="85"/>
      <c r="BE231" s="85"/>
      <c r="BF231" s="85"/>
      <c r="BG231" s="85"/>
      <c r="BH231" s="85"/>
      <c r="BI231" s="85"/>
      <c r="BJ231" s="85"/>
      <c r="BK231" s="85"/>
      <c r="BL231" s="85"/>
      <c r="BM231" s="85"/>
      <c r="BN231" s="85"/>
      <c r="BO231" s="85"/>
      <c r="BP231" s="85"/>
      <c r="BQ231" s="85"/>
      <c r="BR231" s="85"/>
      <c r="BS231" s="85"/>
      <c r="BT231" s="85"/>
      <c r="BU231" s="85"/>
      <c r="BV231" s="85"/>
      <c r="BW231" s="85"/>
      <c r="BX231" s="85"/>
      <c r="BY231" s="85"/>
      <c r="BZ231" s="85"/>
      <c r="CA231" s="85"/>
      <c r="CB231" s="85"/>
      <c r="CC231" s="85"/>
      <c r="CD231" s="85"/>
      <c r="CE231" s="85"/>
      <c r="CF231" s="85"/>
      <c r="CG231" s="85"/>
      <c r="CH231" s="85"/>
      <c r="CI231" s="85"/>
      <c r="CJ231" s="85"/>
      <c r="CK231" s="85"/>
      <c r="CL231" s="85"/>
      <c r="CM231" s="85"/>
      <c r="CN231" s="85"/>
      <c r="CO231" s="85"/>
      <c r="CP231" s="85"/>
      <c r="CQ231" s="85"/>
      <c r="CR231" s="85"/>
      <c r="CS231" s="85"/>
      <c r="CT231" s="85"/>
      <c r="CU231" s="85"/>
      <c r="CV231" s="85"/>
    </row>
    <row r="232" spans="1:100" s="155" customFormat="1" x14ac:dyDescent="0.2">
      <c r="A232" s="85"/>
      <c r="B232" s="85"/>
      <c r="C232" s="85"/>
      <c r="D232" s="85"/>
      <c r="E232" s="85"/>
      <c r="F232" s="85"/>
      <c r="G232" s="85"/>
      <c r="H232" s="202"/>
      <c r="I232" s="202"/>
      <c r="J232" s="202"/>
      <c r="K232" s="202"/>
      <c r="L232" s="202"/>
      <c r="M232" s="202"/>
      <c r="N232" s="202"/>
      <c r="O232" s="202"/>
      <c r="P232" s="202"/>
      <c r="Q232" s="202"/>
      <c r="R232" s="202"/>
      <c r="S232" s="202"/>
      <c r="T232" s="202"/>
      <c r="U232" s="202"/>
      <c r="V232" s="202"/>
      <c r="W232" s="202"/>
      <c r="X232" s="202"/>
      <c r="Y232" s="202"/>
      <c r="Z232" s="85"/>
      <c r="AA232" s="85"/>
      <c r="AB232" s="85"/>
      <c r="AC232" s="85"/>
      <c r="AD232" s="85"/>
      <c r="AE232" s="85"/>
      <c r="AF232" s="85"/>
      <c r="AG232" s="85"/>
      <c r="AH232" s="85"/>
      <c r="AI232" s="129"/>
      <c r="AJ232" s="129"/>
      <c r="AK232" s="129"/>
      <c r="AL232" s="129"/>
      <c r="AM232" s="202"/>
      <c r="AN232" s="203"/>
      <c r="AO232" s="203"/>
      <c r="AP232" s="85"/>
      <c r="AQ232" s="85"/>
      <c r="AR232" s="85"/>
      <c r="AS232" s="85"/>
      <c r="AT232" s="85"/>
      <c r="AU232" s="85"/>
      <c r="AV232" s="85"/>
      <c r="AW232" s="85"/>
      <c r="AX232" s="85"/>
      <c r="AY232" s="85"/>
      <c r="AZ232" s="85"/>
      <c r="BA232" s="85"/>
      <c r="BB232" s="85"/>
      <c r="BC232" s="85"/>
      <c r="BD232" s="85"/>
      <c r="BE232" s="85"/>
      <c r="BF232" s="85"/>
      <c r="BG232" s="85"/>
      <c r="BH232" s="85"/>
      <c r="BI232" s="85"/>
      <c r="BJ232" s="85"/>
      <c r="BK232" s="85"/>
      <c r="BL232" s="85"/>
      <c r="BM232" s="85"/>
      <c r="BN232" s="85"/>
      <c r="BO232" s="85"/>
      <c r="BP232" s="85"/>
      <c r="BQ232" s="85"/>
      <c r="BR232" s="85"/>
      <c r="BS232" s="85"/>
      <c r="BT232" s="85"/>
      <c r="BU232" s="85"/>
      <c r="BV232" s="85"/>
      <c r="BW232" s="85"/>
      <c r="BX232" s="85"/>
      <c r="BY232" s="85"/>
      <c r="BZ232" s="85"/>
      <c r="CA232" s="85"/>
      <c r="CB232" s="85"/>
      <c r="CC232" s="85"/>
      <c r="CD232" s="85"/>
      <c r="CE232" s="85"/>
      <c r="CF232" s="85"/>
      <c r="CG232" s="85"/>
      <c r="CH232" s="85"/>
      <c r="CI232" s="85"/>
      <c r="CJ232" s="85"/>
      <c r="CK232" s="85"/>
      <c r="CL232" s="85"/>
      <c r="CM232" s="85"/>
      <c r="CN232" s="85"/>
      <c r="CO232" s="85"/>
      <c r="CP232" s="85"/>
      <c r="CQ232" s="85"/>
      <c r="CR232" s="85"/>
      <c r="CS232" s="85"/>
      <c r="CT232" s="85"/>
      <c r="CU232" s="85"/>
      <c r="CV232" s="85"/>
    </row>
    <row r="233" spans="1:100" s="155" customFormat="1" x14ac:dyDescent="0.2">
      <c r="A233" s="85"/>
      <c r="B233" s="85"/>
      <c r="C233" s="85"/>
      <c r="D233" s="85"/>
      <c r="E233" s="85"/>
      <c r="F233" s="85"/>
      <c r="G233" s="85"/>
      <c r="H233" s="202"/>
      <c r="I233" s="202"/>
      <c r="J233" s="202"/>
      <c r="K233" s="202"/>
      <c r="L233" s="202"/>
      <c r="M233" s="202"/>
      <c r="N233" s="202"/>
      <c r="O233" s="202"/>
      <c r="P233" s="202"/>
      <c r="Q233" s="202"/>
      <c r="R233" s="202"/>
      <c r="S233" s="202"/>
      <c r="T233" s="202"/>
      <c r="U233" s="202"/>
      <c r="V233" s="202"/>
      <c r="W233" s="202"/>
      <c r="X233" s="202"/>
      <c r="Y233" s="202"/>
      <c r="Z233" s="85"/>
      <c r="AA233" s="85"/>
      <c r="AB233" s="85"/>
      <c r="AC233" s="85"/>
      <c r="AD233" s="85"/>
      <c r="AE233" s="85"/>
      <c r="AF233" s="85"/>
      <c r="AG233" s="85"/>
      <c r="AH233" s="85"/>
      <c r="AI233" s="129"/>
      <c r="AJ233" s="129"/>
      <c r="AK233" s="129"/>
      <c r="AL233" s="129"/>
      <c r="AM233" s="202"/>
      <c r="AN233" s="203"/>
      <c r="AO233" s="203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85"/>
      <c r="BA233" s="85"/>
      <c r="BB233" s="85"/>
      <c r="BC233" s="85"/>
      <c r="BD233" s="85"/>
      <c r="BE233" s="85"/>
      <c r="BF233" s="85"/>
      <c r="BG233" s="85"/>
      <c r="BH233" s="85"/>
      <c r="BI233" s="85"/>
      <c r="BJ233" s="85"/>
      <c r="BK233" s="85"/>
      <c r="BL233" s="85"/>
      <c r="BM233" s="85"/>
      <c r="BN233" s="85"/>
      <c r="BO233" s="85"/>
      <c r="BP233" s="85"/>
      <c r="BQ233" s="85"/>
      <c r="BR233" s="85"/>
      <c r="BS233" s="85"/>
      <c r="BT233" s="85"/>
      <c r="BU233" s="85"/>
      <c r="BV233" s="85"/>
      <c r="BW233" s="85"/>
      <c r="BX233" s="85"/>
      <c r="BY233" s="85"/>
      <c r="BZ233" s="85"/>
      <c r="CA233" s="85"/>
      <c r="CB233" s="85"/>
      <c r="CC233" s="85"/>
      <c r="CD233" s="85"/>
      <c r="CE233" s="85"/>
      <c r="CF233" s="85"/>
      <c r="CG233" s="85"/>
      <c r="CH233" s="85"/>
      <c r="CI233" s="85"/>
      <c r="CJ233" s="85"/>
      <c r="CK233" s="85"/>
      <c r="CL233" s="85"/>
      <c r="CM233" s="85"/>
      <c r="CN233" s="85"/>
      <c r="CO233" s="85"/>
      <c r="CP233" s="85"/>
      <c r="CQ233" s="85"/>
      <c r="CR233" s="85"/>
      <c r="CS233" s="85"/>
      <c r="CT233" s="85"/>
      <c r="CU233" s="85"/>
      <c r="CV233" s="85"/>
    </row>
    <row r="234" spans="1:100" s="155" customFormat="1" x14ac:dyDescent="0.2">
      <c r="A234" s="85"/>
      <c r="B234" s="85"/>
      <c r="C234" s="85"/>
      <c r="D234" s="85"/>
      <c r="E234" s="85"/>
      <c r="F234" s="85"/>
      <c r="G234" s="85"/>
      <c r="H234" s="202"/>
      <c r="I234" s="202"/>
      <c r="J234" s="202"/>
      <c r="K234" s="202"/>
      <c r="L234" s="202"/>
      <c r="M234" s="202"/>
      <c r="N234" s="202"/>
      <c r="O234" s="202"/>
      <c r="P234" s="202"/>
      <c r="Q234" s="202"/>
      <c r="R234" s="202"/>
      <c r="S234" s="202"/>
      <c r="T234" s="202"/>
      <c r="U234" s="202"/>
      <c r="V234" s="202"/>
      <c r="W234" s="202"/>
      <c r="X234" s="202"/>
      <c r="Y234" s="202"/>
      <c r="Z234" s="85"/>
      <c r="AA234" s="85"/>
      <c r="AB234" s="85"/>
      <c r="AC234" s="85"/>
      <c r="AD234" s="85"/>
      <c r="AE234" s="85"/>
      <c r="AF234" s="85"/>
      <c r="AG234" s="85"/>
      <c r="AH234" s="85"/>
      <c r="AI234" s="129"/>
      <c r="AJ234" s="129"/>
      <c r="AK234" s="129"/>
      <c r="AL234" s="129"/>
      <c r="AM234" s="202"/>
      <c r="AN234" s="203"/>
      <c r="AO234" s="203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85"/>
      <c r="BA234" s="85"/>
      <c r="BB234" s="85"/>
      <c r="BC234" s="85"/>
      <c r="BD234" s="85"/>
      <c r="BE234" s="85"/>
      <c r="BF234" s="85"/>
      <c r="BG234" s="85"/>
      <c r="BH234" s="85"/>
      <c r="BI234" s="85"/>
      <c r="BJ234" s="85"/>
      <c r="BK234" s="85"/>
      <c r="BL234" s="85"/>
      <c r="BM234" s="85"/>
      <c r="BN234" s="85"/>
      <c r="BO234" s="85"/>
      <c r="BP234" s="85"/>
      <c r="BQ234" s="85"/>
      <c r="BR234" s="85"/>
      <c r="BS234" s="85"/>
      <c r="BT234" s="85"/>
      <c r="BU234" s="85"/>
      <c r="BV234" s="85"/>
      <c r="BW234" s="85"/>
      <c r="BX234" s="85"/>
      <c r="BY234" s="85"/>
      <c r="BZ234" s="85"/>
      <c r="CA234" s="85"/>
      <c r="CB234" s="85"/>
      <c r="CC234" s="85"/>
      <c r="CD234" s="85"/>
      <c r="CE234" s="85"/>
      <c r="CF234" s="85"/>
      <c r="CG234" s="85"/>
      <c r="CH234" s="85"/>
      <c r="CI234" s="85"/>
      <c r="CJ234" s="85"/>
      <c r="CK234" s="85"/>
      <c r="CL234" s="85"/>
      <c r="CM234" s="85"/>
      <c r="CN234" s="85"/>
      <c r="CO234" s="85"/>
      <c r="CP234" s="85"/>
      <c r="CQ234" s="85"/>
      <c r="CR234" s="85"/>
      <c r="CS234" s="85"/>
      <c r="CT234" s="85"/>
      <c r="CU234" s="85"/>
      <c r="CV234" s="85"/>
    </row>
    <row r="235" spans="1:100" s="155" customFormat="1" x14ac:dyDescent="0.2">
      <c r="A235" s="85"/>
      <c r="B235" s="85"/>
      <c r="C235" s="85"/>
      <c r="D235" s="85"/>
      <c r="E235" s="85"/>
      <c r="F235" s="85"/>
      <c r="G235" s="85"/>
      <c r="H235" s="202"/>
      <c r="I235" s="202"/>
      <c r="J235" s="202"/>
      <c r="K235" s="202"/>
      <c r="L235" s="202"/>
      <c r="M235" s="202"/>
      <c r="N235" s="202"/>
      <c r="O235" s="202"/>
      <c r="P235" s="202"/>
      <c r="Q235" s="202"/>
      <c r="R235" s="202"/>
      <c r="S235" s="202"/>
      <c r="T235" s="202"/>
      <c r="U235" s="202"/>
      <c r="V235" s="202"/>
      <c r="W235" s="202"/>
      <c r="X235" s="202"/>
      <c r="Y235" s="202"/>
      <c r="Z235" s="85"/>
      <c r="AA235" s="85"/>
      <c r="AB235" s="85"/>
      <c r="AC235" s="85"/>
      <c r="AD235" s="85"/>
      <c r="AE235" s="85"/>
      <c r="AF235" s="85"/>
      <c r="AG235" s="85"/>
      <c r="AH235" s="85"/>
      <c r="AI235" s="129"/>
      <c r="AJ235" s="129"/>
      <c r="AK235" s="129"/>
      <c r="AL235" s="129"/>
      <c r="AM235" s="202"/>
      <c r="AN235" s="203"/>
      <c r="AO235" s="203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85"/>
      <c r="BA235" s="85"/>
      <c r="BB235" s="85"/>
      <c r="BC235" s="85"/>
      <c r="BD235" s="85"/>
      <c r="BE235" s="85"/>
      <c r="BF235" s="85"/>
      <c r="BG235" s="85"/>
      <c r="BH235" s="85"/>
      <c r="BI235" s="85"/>
      <c r="BJ235" s="85"/>
      <c r="BK235" s="85"/>
      <c r="BL235" s="85"/>
      <c r="BM235" s="85"/>
      <c r="BN235" s="85"/>
      <c r="BO235" s="85"/>
      <c r="BP235" s="85"/>
      <c r="BQ235" s="85"/>
      <c r="BR235" s="85"/>
      <c r="BS235" s="85"/>
      <c r="BT235" s="85"/>
      <c r="BU235" s="85"/>
      <c r="BV235" s="85"/>
      <c r="BW235" s="85"/>
      <c r="BX235" s="85"/>
      <c r="BY235" s="85"/>
      <c r="BZ235" s="85"/>
      <c r="CA235" s="85"/>
      <c r="CB235" s="85"/>
      <c r="CC235" s="85"/>
      <c r="CD235" s="85"/>
      <c r="CE235" s="85"/>
      <c r="CF235" s="85"/>
      <c r="CG235" s="85"/>
      <c r="CH235" s="85"/>
      <c r="CI235" s="85"/>
      <c r="CJ235" s="85"/>
      <c r="CK235" s="85"/>
      <c r="CL235" s="85"/>
      <c r="CM235" s="85"/>
      <c r="CN235" s="85"/>
      <c r="CO235" s="85"/>
      <c r="CP235" s="85"/>
      <c r="CQ235" s="85"/>
      <c r="CR235" s="85"/>
      <c r="CS235" s="85"/>
      <c r="CT235" s="85"/>
      <c r="CU235" s="85"/>
      <c r="CV235" s="85"/>
    </row>
    <row r="236" spans="1:100" s="155" customFormat="1" x14ac:dyDescent="0.2">
      <c r="A236" s="85"/>
      <c r="B236" s="85"/>
      <c r="C236" s="85"/>
      <c r="D236" s="85"/>
      <c r="E236" s="85"/>
      <c r="F236" s="85"/>
      <c r="G236" s="85"/>
      <c r="H236" s="202"/>
      <c r="I236" s="202"/>
      <c r="J236" s="202"/>
      <c r="K236" s="202"/>
      <c r="L236" s="202"/>
      <c r="M236" s="202"/>
      <c r="N236" s="202"/>
      <c r="O236" s="202"/>
      <c r="P236" s="202"/>
      <c r="Q236" s="202"/>
      <c r="R236" s="202"/>
      <c r="S236" s="202"/>
      <c r="T236" s="202"/>
      <c r="U236" s="202"/>
      <c r="V236" s="202"/>
      <c r="W236" s="202"/>
      <c r="X236" s="202"/>
      <c r="Y236" s="202"/>
      <c r="Z236" s="85"/>
      <c r="AA236" s="85"/>
      <c r="AB236" s="85"/>
      <c r="AC236" s="85"/>
      <c r="AD236" s="85"/>
      <c r="AE236" s="85"/>
      <c r="AF236" s="85"/>
      <c r="AG236" s="85"/>
      <c r="AH236" s="85"/>
      <c r="AI236" s="129"/>
      <c r="AJ236" s="129"/>
      <c r="AK236" s="129"/>
      <c r="AL236" s="129"/>
      <c r="AM236" s="202"/>
      <c r="AN236" s="203"/>
      <c r="AO236" s="203"/>
      <c r="AP236" s="85"/>
      <c r="AQ236" s="85"/>
      <c r="AR236" s="85"/>
      <c r="AS236" s="85"/>
      <c r="AT236" s="85"/>
      <c r="AU236" s="85"/>
      <c r="AV236" s="85"/>
      <c r="AW236" s="85"/>
      <c r="AX236" s="85"/>
      <c r="AY236" s="85"/>
      <c r="AZ236" s="85"/>
      <c r="BA236" s="85"/>
      <c r="BB236" s="85"/>
      <c r="BC236" s="85"/>
      <c r="BD236" s="85"/>
      <c r="BE236" s="85"/>
      <c r="BF236" s="85"/>
      <c r="BG236" s="85"/>
      <c r="BH236" s="85"/>
      <c r="BI236" s="85"/>
      <c r="BJ236" s="85"/>
      <c r="BK236" s="85"/>
      <c r="BL236" s="85"/>
      <c r="BM236" s="85"/>
      <c r="BN236" s="85"/>
      <c r="BO236" s="85"/>
      <c r="BP236" s="85"/>
      <c r="BQ236" s="85"/>
      <c r="BR236" s="85"/>
      <c r="BS236" s="85"/>
      <c r="BT236" s="85"/>
      <c r="BU236" s="85"/>
      <c r="BV236" s="85"/>
      <c r="BW236" s="85"/>
      <c r="BX236" s="85"/>
      <c r="BY236" s="85"/>
      <c r="BZ236" s="85"/>
      <c r="CA236" s="85"/>
      <c r="CB236" s="85"/>
      <c r="CC236" s="85"/>
      <c r="CD236" s="85"/>
      <c r="CE236" s="85"/>
      <c r="CF236" s="85"/>
      <c r="CG236" s="85"/>
      <c r="CH236" s="85"/>
      <c r="CI236" s="85"/>
      <c r="CJ236" s="85"/>
      <c r="CK236" s="85"/>
      <c r="CL236" s="85"/>
      <c r="CM236" s="85"/>
      <c r="CN236" s="85"/>
      <c r="CO236" s="85"/>
      <c r="CP236" s="85"/>
      <c r="CQ236" s="85"/>
      <c r="CR236" s="85"/>
      <c r="CS236" s="85"/>
      <c r="CT236" s="85"/>
      <c r="CU236" s="85"/>
      <c r="CV236" s="85"/>
    </row>
    <row r="237" spans="1:100" s="155" customFormat="1" x14ac:dyDescent="0.2">
      <c r="A237" s="85"/>
      <c r="B237" s="85"/>
      <c r="C237" s="85"/>
      <c r="D237" s="85"/>
      <c r="E237" s="85"/>
      <c r="F237" s="85"/>
      <c r="G237" s="85"/>
      <c r="H237" s="202"/>
      <c r="I237" s="202"/>
      <c r="J237" s="202"/>
      <c r="K237" s="202"/>
      <c r="L237" s="202"/>
      <c r="M237" s="202"/>
      <c r="N237" s="202"/>
      <c r="O237" s="202"/>
      <c r="P237" s="202"/>
      <c r="Q237" s="202"/>
      <c r="R237" s="202"/>
      <c r="S237" s="202"/>
      <c r="T237" s="202"/>
      <c r="U237" s="202"/>
      <c r="V237" s="202"/>
      <c r="W237" s="202"/>
      <c r="X237" s="202"/>
      <c r="Y237" s="202"/>
      <c r="Z237" s="85"/>
      <c r="AA237" s="85"/>
      <c r="AB237" s="85"/>
      <c r="AC237" s="85"/>
      <c r="AD237" s="85"/>
      <c r="AE237" s="85"/>
      <c r="AF237" s="85"/>
      <c r="AG237" s="85"/>
      <c r="AH237" s="85"/>
      <c r="AI237" s="129"/>
      <c r="AJ237" s="129"/>
      <c r="AK237" s="129"/>
      <c r="AL237" s="129"/>
      <c r="AM237" s="202"/>
      <c r="AN237" s="203"/>
      <c r="AO237" s="203"/>
      <c r="AP237" s="85"/>
      <c r="AQ237" s="85"/>
      <c r="AR237" s="85"/>
      <c r="AS237" s="85"/>
      <c r="AT237" s="85"/>
      <c r="AU237" s="85"/>
      <c r="AV237" s="85"/>
      <c r="AW237" s="85"/>
      <c r="AX237" s="85"/>
      <c r="AY237" s="85"/>
      <c r="AZ237" s="85"/>
      <c r="BA237" s="85"/>
      <c r="BB237" s="85"/>
      <c r="BC237" s="85"/>
      <c r="BD237" s="85"/>
      <c r="BE237" s="85"/>
      <c r="BF237" s="85"/>
      <c r="BG237" s="85"/>
      <c r="BH237" s="85"/>
      <c r="BI237" s="85"/>
      <c r="BJ237" s="85"/>
      <c r="BK237" s="85"/>
      <c r="BL237" s="85"/>
      <c r="BM237" s="85"/>
      <c r="BN237" s="85"/>
      <c r="BO237" s="85"/>
      <c r="BP237" s="85"/>
      <c r="BQ237" s="85"/>
      <c r="BR237" s="85"/>
      <c r="BS237" s="85"/>
      <c r="BT237" s="85"/>
      <c r="BU237" s="85"/>
      <c r="BV237" s="85"/>
      <c r="BW237" s="85"/>
      <c r="BX237" s="85"/>
      <c r="BY237" s="85"/>
      <c r="BZ237" s="85"/>
      <c r="CA237" s="85"/>
      <c r="CB237" s="85"/>
      <c r="CC237" s="85"/>
      <c r="CD237" s="85"/>
      <c r="CE237" s="85"/>
      <c r="CF237" s="85"/>
      <c r="CG237" s="85"/>
      <c r="CH237" s="85"/>
      <c r="CI237" s="85"/>
      <c r="CJ237" s="85"/>
      <c r="CK237" s="85"/>
      <c r="CL237" s="85"/>
      <c r="CM237" s="85"/>
      <c r="CN237" s="85"/>
      <c r="CO237" s="85"/>
      <c r="CP237" s="85"/>
      <c r="CQ237" s="85"/>
      <c r="CR237" s="85"/>
      <c r="CS237" s="85"/>
      <c r="CT237" s="85"/>
      <c r="CU237" s="85"/>
      <c r="CV237" s="85"/>
    </row>
    <row r="238" spans="1:100" s="155" customFormat="1" x14ac:dyDescent="0.2">
      <c r="A238" s="85"/>
      <c r="B238" s="85"/>
      <c r="C238" s="85"/>
      <c r="D238" s="85"/>
      <c r="E238" s="85"/>
      <c r="F238" s="85"/>
      <c r="G238" s="85"/>
      <c r="H238" s="202"/>
      <c r="I238" s="202"/>
      <c r="J238" s="202"/>
      <c r="K238" s="202"/>
      <c r="L238" s="202"/>
      <c r="M238" s="202"/>
      <c r="N238" s="202"/>
      <c r="O238" s="202"/>
      <c r="P238" s="202"/>
      <c r="Q238" s="202"/>
      <c r="R238" s="202"/>
      <c r="S238" s="202"/>
      <c r="T238" s="202"/>
      <c r="U238" s="202"/>
      <c r="V238" s="202"/>
      <c r="W238" s="202"/>
      <c r="X238" s="202"/>
      <c r="Y238" s="202"/>
      <c r="Z238" s="85"/>
      <c r="AA238" s="85"/>
      <c r="AB238" s="85"/>
      <c r="AC238" s="85"/>
      <c r="AD238" s="85"/>
      <c r="AE238" s="85"/>
      <c r="AF238" s="85"/>
      <c r="AG238" s="85"/>
      <c r="AH238" s="85"/>
      <c r="AI238" s="129"/>
      <c r="AJ238" s="129"/>
      <c r="AK238" s="129"/>
      <c r="AL238" s="129"/>
      <c r="AM238" s="202"/>
      <c r="AN238" s="203"/>
      <c r="AO238" s="203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85"/>
      <c r="BA238" s="85"/>
      <c r="BB238" s="85"/>
      <c r="BC238" s="85"/>
      <c r="BD238" s="85"/>
      <c r="BE238" s="85"/>
      <c r="BF238" s="85"/>
      <c r="BG238" s="85"/>
      <c r="BH238" s="85"/>
      <c r="BI238" s="85"/>
      <c r="BJ238" s="85"/>
      <c r="BK238" s="85"/>
      <c r="BL238" s="85"/>
      <c r="BM238" s="85"/>
      <c r="BN238" s="85"/>
      <c r="BO238" s="85"/>
      <c r="BP238" s="85"/>
      <c r="BQ238" s="85"/>
      <c r="BR238" s="85"/>
      <c r="BS238" s="85"/>
      <c r="BT238" s="85"/>
      <c r="BU238" s="85"/>
      <c r="BV238" s="85"/>
      <c r="BW238" s="85"/>
      <c r="BX238" s="85"/>
      <c r="BY238" s="85"/>
      <c r="BZ238" s="85"/>
      <c r="CA238" s="85"/>
      <c r="CB238" s="85"/>
      <c r="CC238" s="85"/>
      <c r="CD238" s="85"/>
      <c r="CE238" s="85"/>
      <c r="CF238" s="85"/>
      <c r="CG238" s="85"/>
      <c r="CH238" s="85"/>
      <c r="CI238" s="85"/>
      <c r="CJ238" s="85"/>
      <c r="CK238" s="85"/>
      <c r="CL238" s="85"/>
      <c r="CM238" s="85"/>
      <c r="CN238" s="85"/>
      <c r="CO238" s="85"/>
      <c r="CP238" s="85"/>
      <c r="CQ238" s="85"/>
      <c r="CR238" s="85"/>
      <c r="CS238" s="85"/>
      <c r="CT238" s="85"/>
      <c r="CU238" s="85"/>
      <c r="CV238" s="85"/>
    </row>
    <row r="239" spans="1:100" s="155" customFormat="1" x14ac:dyDescent="0.2">
      <c r="A239" s="85"/>
      <c r="B239" s="85"/>
      <c r="C239" s="85"/>
      <c r="D239" s="85"/>
      <c r="E239" s="85"/>
      <c r="F239" s="85"/>
      <c r="G239" s="85"/>
      <c r="H239" s="202"/>
      <c r="I239" s="202"/>
      <c r="J239" s="202"/>
      <c r="K239" s="202"/>
      <c r="L239" s="202"/>
      <c r="M239" s="202"/>
      <c r="N239" s="202"/>
      <c r="O239" s="202"/>
      <c r="P239" s="202"/>
      <c r="Q239" s="202"/>
      <c r="R239" s="202"/>
      <c r="S239" s="202"/>
      <c r="T239" s="202"/>
      <c r="U239" s="202"/>
      <c r="V239" s="202"/>
      <c r="W239" s="202"/>
      <c r="X239" s="202"/>
      <c r="Y239" s="202"/>
      <c r="Z239" s="85"/>
      <c r="AA239" s="85"/>
      <c r="AB239" s="85"/>
      <c r="AC239" s="85"/>
      <c r="AD239" s="85"/>
      <c r="AE239" s="85"/>
      <c r="AF239" s="85"/>
      <c r="AG239" s="85"/>
      <c r="AH239" s="85"/>
      <c r="AI239" s="129"/>
      <c r="AJ239" s="129"/>
      <c r="AK239" s="129"/>
      <c r="AL239" s="129"/>
      <c r="AM239" s="202"/>
      <c r="AN239" s="203"/>
      <c r="AO239" s="203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85"/>
      <c r="BA239" s="85"/>
      <c r="BB239" s="85"/>
      <c r="BC239" s="85"/>
      <c r="BD239" s="85"/>
      <c r="BE239" s="85"/>
      <c r="BF239" s="85"/>
      <c r="BG239" s="85"/>
      <c r="BH239" s="85"/>
      <c r="BI239" s="85"/>
      <c r="BJ239" s="85"/>
      <c r="BK239" s="85"/>
      <c r="BL239" s="85"/>
      <c r="BM239" s="85"/>
      <c r="BN239" s="85"/>
      <c r="BO239" s="85"/>
      <c r="BP239" s="85"/>
      <c r="BQ239" s="85"/>
      <c r="BR239" s="85"/>
      <c r="BS239" s="85"/>
      <c r="BT239" s="85"/>
      <c r="BU239" s="85"/>
      <c r="BV239" s="85"/>
      <c r="BW239" s="85"/>
      <c r="BX239" s="85"/>
      <c r="BY239" s="85"/>
      <c r="BZ239" s="85"/>
      <c r="CA239" s="85"/>
      <c r="CB239" s="85"/>
      <c r="CC239" s="85"/>
      <c r="CD239" s="85"/>
      <c r="CE239" s="85"/>
      <c r="CF239" s="85"/>
      <c r="CG239" s="85"/>
      <c r="CH239" s="85"/>
      <c r="CI239" s="85"/>
      <c r="CJ239" s="85"/>
      <c r="CK239" s="85"/>
      <c r="CL239" s="85"/>
      <c r="CM239" s="85"/>
      <c r="CN239" s="85"/>
      <c r="CO239" s="85"/>
      <c r="CP239" s="85"/>
      <c r="CQ239" s="85"/>
      <c r="CR239" s="85"/>
      <c r="CS239" s="85"/>
      <c r="CT239" s="85"/>
      <c r="CU239" s="85"/>
      <c r="CV239" s="85"/>
    </row>
    <row r="240" spans="1:100" s="155" customFormat="1" x14ac:dyDescent="0.2">
      <c r="A240" s="85"/>
      <c r="B240" s="85"/>
      <c r="C240" s="85"/>
      <c r="D240" s="85"/>
      <c r="E240" s="85"/>
      <c r="F240" s="85"/>
      <c r="G240" s="85"/>
      <c r="H240" s="202"/>
      <c r="I240" s="202"/>
      <c r="J240" s="202"/>
      <c r="K240" s="202"/>
      <c r="L240" s="202"/>
      <c r="M240" s="202"/>
      <c r="N240" s="202"/>
      <c r="O240" s="202"/>
      <c r="P240" s="202"/>
      <c r="Q240" s="202"/>
      <c r="R240" s="202"/>
      <c r="S240" s="202"/>
      <c r="T240" s="202"/>
      <c r="U240" s="202"/>
      <c r="V240" s="202"/>
      <c r="W240" s="202"/>
      <c r="X240" s="202"/>
      <c r="Y240" s="202"/>
      <c r="Z240" s="85"/>
      <c r="AA240" s="85"/>
      <c r="AB240" s="85"/>
      <c r="AC240" s="85"/>
      <c r="AD240" s="85"/>
      <c r="AE240" s="85"/>
      <c r="AF240" s="85"/>
      <c r="AG240" s="85"/>
      <c r="AH240" s="85"/>
      <c r="AI240" s="129"/>
      <c r="AJ240" s="129"/>
      <c r="AK240" s="129"/>
      <c r="AL240" s="129"/>
      <c r="AM240" s="202"/>
      <c r="AN240" s="203"/>
      <c r="AO240" s="203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85"/>
      <c r="BA240" s="85"/>
      <c r="BB240" s="85"/>
      <c r="BC240" s="85"/>
      <c r="BD240" s="85"/>
      <c r="BE240" s="85"/>
      <c r="BF240" s="85"/>
      <c r="BG240" s="85"/>
      <c r="BH240" s="85"/>
      <c r="BI240" s="85"/>
      <c r="BJ240" s="85"/>
      <c r="BK240" s="85"/>
      <c r="BL240" s="85"/>
      <c r="BM240" s="85"/>
      <c r="BN240" s="85"/>
      <c r="BO240" s="85"/>
      <c r="BP240" s="85"/>
      <c r="BQ240" s="85"/>
      <c r="BR240" s="85"/>
      <c r="BS240" s="85"/>
      <c r="BT240" s="85"/>
      <c r="BU240" s="85"/>
      <c r="BV240" s="85"/>
      <c r="BW240" s="85"/>
      <c r="BX240" s="85"/>
      <c r="BY240" s="85"/>
      <c r="BZ240" s="85"/>
      <c r="CA240" s="85"/>
      <c r="CB240" s="85"/>
      <c r="CC240" s="85"/>
      <c r="CD240" s="85"/>
      <c r="CE240" s="85"/>
      <c r="CF240" s="85"/>
      <c r="CG240" s="85"/>
      <c r="CH240" s="85"/>
      <c r="CI240" s="85"/>
      <c r="CJ240" s="85"/>
      <c r="CK240" s="85"/>
      <c r="CL240" s="85"/>
      <c r="CM240" s="85"/>
      <c r="CN240" s="85"/>
      <c r="CO240" s="85"/>
      <c r="CP240" s="85"/>
      <c r="CQ240" s="85"/>
      <c r="CR240" s="85"/>
      <c r="CS240" s="85"/>
      <c r="CT240" s="85"/>
      <c r="CU240" s="85"/>
      <c r="CV240" s="85"/>
    </row>
    <row r="241" spans="1:100" s="155" customFormat="1" x14ac:dyDescent="0.2">
      <c r="A241" s="85"/>
      <c r="B241" s="85"/>
      <c r="C241" s="85"/>
      <c r="D241" s="85"/>
      <c r="E241" s="85"/>
      <c r="F241" s="85"/>
      <c r="G241" s="85"/>
      <c r="H241" s="202"/>
      <c r="I241" s="202"/>
      <c r="J241" s="202"/>
      <c r="K241" s="202"/>
      <c r="L241" s="202"/>
      <c r="M241" s="202"/>
      <c r="N241" s="202"/>
      <c r="O241" s="202"/>
      <c r="P241" s="202"/>
      <c r="Q241" s="202"/>
      <c r="R241" s="202"/>
      <c r="S241" s="202"/>
      <c r="T241" s="202"/>
      <c r="U241" s="202"/>
      <c r="V241" s="202"/>
      <c r="W241" s="202"/>
      <c r="X241" s="202"/>
      <c r="Y241" s="202"/>
      <c r="Z241" s="85"/>
      <c r="AA241" s="85"/>
      <c r="AB241" s="85"/>
      <c r="AC241" s="85"/>
      <c r="AD241" s="85"/>
      <c r="AE241" s="85"/>
      <c r="AF241" s="85"/>
      <c r="AG241" s="85"/>
      <c r="AH241" s="85"/>
      <c r="AI241" s="129"/>
      <c r="AJ241" s="129"/>
      <c r="AK241" s="129"/>
      <c r="AL241" s="129"/>
      <c r="AM241" s="202"/>
      <c r="AN241" s="203"/>
      <c r="AO241" s="203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85"/>
      <c r="BA241" s="85"/>
      <c r="BB241" s="85"/>
      <c r="BC241" s="85"/>
      <c r="BD241" s="85"/>
      <c r="BE241" s="85"/>
      <c r="BF241" s="85"/>
      <c r="BG241" s="85"/>
      <c r="BH241" s="85"/>
      <c r="BI241" s="85"/>
      <c r="BJ241" s="85"/>
      <c r="BK241" s="85"/>
      <c r="BL241" s="85"/>
      <c r="BM241" s="85"/>
      <c r="BN241" s="85"/>
      <c r="BO241" s="85"/>
      <c r="BP241" s="85"/>
      <c r="BQ241" s="85"/>
      <c r="BR241" s="85"/>
      <c r="BS241" s="85"/>
      <c r="BT241" s="85"/>
      <c r="BU241" s="85"/>
      <c r="BV241" s="85"/>
      <c r="BW241" s="85"/>
      <c r="BX241" s="85"/>
      <c r="BY241" s="85"/>
      <c r="BZ241" s="85"/>
      <c r="CA241" s="85"/>
      <c r="CB241" s="85"/>
      <c r="CC241" s="85"/>
      <c r="CD241" s="85"/>
      <c r="CE241" s="85"/>
      <c r="CF241" s="85"/>
      <c r="CG241" s="85"/>
      <c r="CH241" s="85"/>
      <c r="CI241" s="85"/>
      <c r="CJ241" s="85"/>
      <c r="CK241" s="85"/>
      <c r="CL241" s="85"/>
      <c r="CM241" s="85"/>
      <c r="CN241" s="85"/>
      <c r="CO241" s="85"/>
      <c r="CP241" s="85"/>
      <c r="CQ241" s="85"/>
      <c r="CR241" s="85"/>
      <c r="CS241" s="85"/>
      <c r="CT241" s="85"/>
      <c r="CU241" s="85"/>
      <c r="CV241" s="85"/>
    </row>
    <row r="242" spans="1:100" s="155" customFormat="1" x14ac:dyDescent="0.2">
      <c r="A242" s="85"/>
      <c r="B242" s="85"/>
      <c r="C242" s="85"/>
      <c r="D242" s="85"/>
      <c r="E242" s="85"/>
      <c r="F242" s="85"/>
      <c r="G242" s="85"/>
      <c r="H242" s="202"/>
      <c r="I242" s="202"/>
      <c r="J242" s="202"/>
      <c r="K242" s="202"/>
      <c r="L242" s="202"/>
      <c r="M242" s="202"/>
      <c r="N242" s="202"/>
      <c r="O242" s="202"/>
      <c r="P242" s="202"/>
      <c r="Q242" s="202"/>
      <c r="R242" s="202"/>
      <c r="S242" s="202"/>
      <c r="T242" s="202"/>
      <c r="U242" s="202"/>
      <c r="V242" s="202"/>
      <c r="W242" s="202"/>
      <c r="X242" s="202"/>
      <c r="Y242" s="202"/>
      <c r="Z242" s="85"/>
      <c r="AA242" s="85"/>
      <c r="AB242" s="85"/>
      <c r="AC242" s="85"/>
      <c r="AD242" s="85"/>
      <c r="AE242" s="85"/>
      <c r="AF242" s="85"/>
      <c r="AG242" s="85"/>
      <c r="AH242" s="85"/>
      <c r="AI242" s="129"/>
      <c r="AJ242" s="129"/>
      <c r="AK242" s="129"/>
      <c r="AL242" s="129"/>
      <c r="AM242" s="202"/>
      <c r="AN242" s="203"/>
      <c r="AO242" s="203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85"/>
      <c r="BA242" s="85"/>
      <c r="BB242" s="85"/>
      <c r="BC242" s="85"/>
      <c r="BD242" s="85"/>
      <c r="BE242" s="85"/>
      <c r="BF242" s="85"/>
      <c r="BG242" s="85"/>
      <c r="BH242" s="85"/>
      <c r="BI242" s="85"/>
      <c r="BJ242" s="85"/>
      <c r="BK242" s="85"/>
      <c r="BL242" s="85"/>
      <c r="BM242" s="85"/>
      <c r="BN242" s="85"/>
      <c r="BO242" s="85"/>
      <c r="BP242" s="85"/>
      <c r="BQ242" s="85"/>
      <c r="BR242" s="85"/>
      <c r="BS242" s="85"/>
      <c r="BT242" s="85"/>
      <c r="BU242" s="85"/>
      <c r="BV242" s="85"/>
      <c r="BW242" s="85"/>
      <c r="BX242" s="85"/>
      <c r="BY242" s="85"/>
      <c r="BZ242" s="85"/>
      <c r="CA242" s="85"/>
      <c r="CB242" s="85"/>
      <c r="CC242" s="85"/>
      <c r="CD242" s="85"/>
      <c r="CE242" s="85"/>
      <c r="CF242" s="85"/>
      <c r="CG242" s="85"/>
      <c r="CH242" s="85"/>
      <c r="CI242" s="85"/>
      <c r="CJ242" s="85"/>
      <c r="CK242" s="85"/>
      <c r="CL242" s="85"/>
      <c r="CM242" s="85"/>
      <c r="CN242" s="85"/>
      <c r="CO242" s="85"/>
      <c r="CP242" s="85"/>
      <c r="CQ242" s="85"/>
      <c r="CR242" s="85"/>
      <c r="CS242" s="85"/>
      <c r="CT242" s="85"/>
      <c r="CU242" s="85"/>
      <c r="CV242" s="85"/>
    </row>
    <row r="243" spans="1:100" s="155" customFormat="1" x14ac:dyDescent="0.2">
      <c r="A243" s="85"/>
      <c r="B243" s="85"/>
      <c r="C243" s="85"/>
      <c r="D243" s="85"/>
      <c r="E243" s="85"/>
      <c r="F243" s="85"/>
      <c r="G243" s="85"/>
      <c r="H243" s="202"/>
      <c r="I243" s="202"/>
      <c r="J243" s="202"/>
      <c r="K243" s="202"/>
      <c r="L243" s="202"/>
      <c r="M243" s="202"/>
      <c r="N243" s="202"/>
      <c r="O243" s="202"/>
      <c r="P243" s="202"/>
      <c r="Q243" s="202"/>
      <c r="R243" s="202"/>
      <c r="S243" s="202"/>
      <c r="T243" s="202"/>
      <c r="U243" s="202"/>
      <c r="V243" s="202"/>
      <c r="W243" s="202"/>
      <c r="X243" s="202"/>
      <c r="Y243" s="202"/>
      <c r="Z243" s="85"/>
      <c r="AA243" s="85"/>
      <c r="AB243" s="85"/>
      <c r="AC243" s="85"/>
      <c r="AD243" s="85"/>
      <c r="AE243" s="85"/>
      <c r="AF243" s="85"/>
      <c r="AG243" s="85"/>
      <c r="AH243" s="85"/>
      <c r="AI243" s="129"/>
      <c r="AJ243" s="129"/>
      <c r="AK243" s="129"/>
      <c r="AL243" s="129"/>
      <c r="AM243" s="202"/>
      <c r="AN243" s="203"/>
      <c r="AO243" s="203"/>
      <c r="AP243" s="85"/>
      <c r="AQ243" s="85"/>
      <c r="AR243" s="85"/>
      <c r="AS243" s="85"/>
      <c r="AT243" s="85"/>
      <c r="AU243" s="85"/>
      <c r="AV243" s="85"/>
      <c r="AW243" s="85"/>
      <c r="AX243" s="85"/>
      <c r="AY243" s="85"/>
      <c r="AZ243" s="85"/>
      <c r="BA243" s="85"/>
      <c r="BB243" s="85"/>
      <c r="BC243" s="85"/>
      <c r="BD243" s="85"/>
      <c r="BE243" s="85"/>
      <c r="BF243" s="85"/>
      <c r="BG243" s="85"/>
      <c r="BH243" s="85"/>
      <c r="BI243" s="85"/>
      <c r="BJ243" s="85"/>
      <c r="BK243" s="85"/>
      <c r="BL243" s="85"/>
      <c r="BM243" s="85"/>
      <c r="BN243" s="85"/>
      <c r="BO243" s="85"/>
      <c r="BP243" s="85"/>
      <c r="BQ243" s="85"/>
      <c r="BR243" s="85"/>
      <c r="BS243" s="85"/>
      <c r="BT243" s="85"/>
      <c r="BU243" s="85"/>
      <c r="BV243" s="85"/>
      <c r="BW243" s="85"/>
      <c r="BX243" s="85"/>
      <c r="BY243" s="85"/>
      <c r="BZ243" s="85"/>
      <c r="CA243" s="85"/>
      <c r="CB243" s="85"/>
      <c r="CC243" s="85"/>
      <c r="CD243" s="85"/>
      <c r="CE243" s="85"/>
      <c r="CF243" s="85"/>
      <c r="CG243" s="85"/>
      <c r="CH243" s="85"/>
      <c r="CI243" s="85"/>
      <c r="CJ243" s="85"/>
      <c r="CK243" s="85"/>
      <c r="CL243" s="85"/>
      <c r="CM243" s="85"/>
      <c r="CN243" s="85"/>
      <c r="CO243" s="85"/>
      <c r="CP243" s="85"/>
      <c r="CQ243" s="85"/>
      <c r="CR243" s="85"/>
      <c r="CS243" s="85"/>
      <c r="CT243" s="85"/>
      <c r="CU243" s="85"/>
      <c r="CV243" s="85"/>
    </row>
    <row r="244" spans="1:100" s="155" customFormat="1" x14ac:dyDescent="0.2">
      <c r="A244" s="85"/>
      <c r="B244" s="85"/>
      <c r="C244" s="85"/>
      <c r="D244" s="85"/>
      <c r="E244" s="85"/>
      <c r="F244" s="85"/>
      <c r="G244" s="85"/>
      <c r="H244" s="202"/>
      <c r="I244" s="202"/>
      <c r="J244" s="202"/>
      <c r="K244" s="202"/>
      <c r="L244" s="202"/>
      <c r="M244" s="202"/>
      <c r="N244" s="202"/>
      <c r="O244" s="202"/>
      <c r="P244" s="202"/>
      <c r="Q244" s="202"/>
      <c r="R244" s="202"/>
      <c r="S244" s="202"/>
      <c r="T244" s="202"/>
      <c r="U244" s="202"/>
      <c r="V244" s="202"/>
      <c r="W244" s="202"/>
      <c r="X244" s="202"/>
      <c r="Y244" s="202"/>
      <c r="Z244" s="85"/>
      <c r="AA244" s="85"/>
      <c r="AB244" s="85"/>
      <c r="AC244" s="85"/>
      <c r="AD244" s="85"/>
      <c r="AE244" s="85"/>
      <c r="AF244" s="85"/>
      <c r="AG244" s="85"/>
      <c r="AH244" s="85"/>
      <c r="AI244" s="129"/>
      <c r="AJ244" s="129"/>
      <c r="AK244" s="129"/>
      <c r="AL244" s="129"/>
      <c r="AM244" s="202"/>
      <c r="AN244" s="203"/>
      <c r="AO244" s="203"/>
      <c r="AP244" s="85"/>
      <c r="AQ244" s="85"/>
      <c r="AR244" s="85"/>
      <c r="AS244" s="85"/>
      <c r="AT244" s="85"/>
      <c r="AU244" s="85"/>
      <c r="AV244" s="85"/>
      <c r="AW244" s="85"/>
      <c r="AX244" s="85"/>
      <c r="AY244" s="85"/>
      <c r="AZ244" s="85"/>
      <c r="BA244" s="85"/>
      <c r="BB244" s="85"/>
      <c r="BC244" s="85"/>
      <c r="BD244" s="85"/>
      <c r="BE244" s="85"/>
      <c r="BF244" s="85"/>
      <c r="BG244" s="85"/>
      <c r="BH244" s="85"/>
      <c r="BI244" s="85"/>
      <c r="BJ244" s="85"/>
      <c r="BK244" s="85"/>
      <c r="BL244" s="85"/>
      <c r="BM244" s="85"/>
      <c r="BN244" s="85"/>
      <c r="BO244" s="85"/>
      <c r="BP244" s="85"/>
      <c r="BQ244" s="85"/>
      <c r="BR244" s="85"/>
      <c r="BS244" s="85"/>
      <c r="BT244" s="85"/>
      <c r="BU244" s="85"/>
      <c r="BV244" s="85"/>
      <c r="BW244" s="85"/>
      <c r="BX244" s="85"/>
      <c r="BY244" s="85"/>
      <c r="BZ244" s="85"/>
      <c r="CA244" s="85"/>
      <c r="CB244" s="85"/>
      <c r="CC244" s="85"/>
      <c r="CD244" s="85"/>
      <c r="CE244" s="85"/>
      <c r="CF244" s="85"/>
      <c r="CG244" s="85"/>
      <c r="CH244" s="85"/>
      <c r="CI244" s="85"/>
      <c r="CJ244" s="85"/>
      <c r="CK244" s="85"/>
      <c r="CL244" s="85"/>
      <c r="CM244" s="85"/>
      <c r="CN244" s="85"/>
      <c r="CO244" s="85"/>
      <c r="CP244" s="85"/>
      <c r="CQ244" s="85"/>
      <c r="CR244" s="85"/>
      <c r="CS244" s="85"/>
      <c r="CT244" s="85"/>
      <c r="CU244" s="85"/>
      <c r="CV244" s="85"/>
    </row>
    <row r="245" spans="1:100" s="155" customFormat="1" x14ac:dyDescent="0.2">
      <c r="A245" s="85"/>
      <c r="B245" s="85"/>
      <c r="C245" s="85"/>
      <c r="D245" s="85"/>
      <c r="E245" s="85"/>
      <c r="F245" s="85"/>
      <c r="G245" s="85"/>
      <c r="H245" s="202"/>
      <c r="I245" s="202"/>
      <c r="J245" s="202"/>
      <c r="K245" s="202"/>
      <c r="L245" s="202"/>
      <c r="M245" s="202"/>
      <c r="N245" s="202"/>
      <c r="O245" s="202"/>
      <c r="P245" s="202"/>
      <c r="Q245" s="202"/>
      <c r="R245" s="202"/>
      <c r="S245" s="202"/>
      <c r="T245" s="202"/>
      <c r="U245" s="202"/>
      <c r="V245" s="202"/>
      <c r="W245" s="202"/>
      <c r="X245" s="202"/>
      <c r="Y245" s="202"/>
      <c r="Z245" s="85"/>
      <c r="AA245" s="85"/>
      <c r="AB245" s="85"/>
      <c r="AC245" s="85"/>
      <c r="AD245" s="85"/>
      <c r="AE245" s="85"/>
      <c r="AF245" s="85"/>
      <c r="AG245" s="85"/>
      <c r="AH245" s="85"/>
      <c r="AI245" s="129"/>
      <c r="AJ245" s="129"/>
      <c r="AK245" s="129"/>
      <c r="AL245" s="129"/>
      <c r="AM245" s="202"/>
      <c r="AN245" s="203"/>
      <c r="AO245" s="203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85"/>
      <c r="BA245" s="85"/>
      <c r="BB245" s="85"/>
      <c r="BC245" s="85"/>
      <c r="BD245" s="85"/>
      <c r="BE245" s="85"/>
      <c r="BF245" s="85"/>
      <c r="BG245" s="85"/>
      <c r="BH245" s="85"/>
      <c r="BI245" s="85"/>
      <c r="BJ245" s="85"/>
      <c r="BK245" s="85"/>
      <c r="BL245" s="85"/>
      <c r="BM245" s="85"/>
      <c r="BN245" s="85"/>
      <c r="BO245" s="85"/>
      <c r="BP245" s="85"/>
      <c r="BQ245" s="85"/>
      <c r="BR245" s="85"/>
      <c r="BS245" s="85"/>
      <c r="BT245" s="85"/>
      <c r="BU245" s="85"/>
      <c r="BV245" s="85"/>
      <c r="BW245" s="85"/>
      <c r="BX245" s="85"/>
      <c r="BY245" s="85"/>
      <c r="BZ245" s="85"/>
      <c r="CA245" s="85"/>
      <c r="CB245" s="85"/>
      <c r="CC245" s="85"/>
      <c r="CD245" s="85"/>
      <c r="CE245" s="85"/>
      <c r="CF245" s="85"/>
      <c r="CG245" s="85"/>
      <c r="CH245" s="85"/>
      <c r="CI245" s="85"/>
      <c r="CJ245" s="85"/>
      <c r="CK245" s="85"/>
      <c r="CL245" s="85"/>
      <c r="CM245" s="85"/>
      <c r="CN245" s="85"/>
      <c r="CO245" s="85"/>
      <c r="CP245" s="85"/>
      <c r="CQ245" s="85"/>
      <c r="CR245" s="85"/>
      <c r="CS245" s="85"/>
      <c r="CT245" s="85"/>
      <c r="CU245" s="85"/>
      <c r="CV245" s="85"/>
    </row>
    <row r="246" spans="1:100" s="155" customFormat="1" x14ac:dyDescent="0.2">
      <c r="A246" s="85"/>
      <c r="B246" s="85"/>
      <c r="C246" s="85"/>
      <c r="D246" s="85"/>
      <c r="E246" s="85"/>
      <c r="F246" s="85"/>
      <c r="G246" s="85"/>
      <c r="H246" s="202"/>
      <c r="I246" s="202"/>
      <c r="J246" s="202"/>
      <c r="K246" s="202"/>
      <c r="L246" s="202"/>
      <c r="M246" s="202"/>
      <c r="N246" s="202"/>
      <c r="O246" s="202"/>
      <c r="P246" s="202"/>
      <c r="Q246" s="202"/>
      <c r="R246" s="202"/>
      <c r="S246" s="202"/>
      <c r="T246" s="202"/>
      <c r="U246" s="202"/>
      <c r="V246" s="202"/>
      <c r="W246" s="202"/>
      <c r="X246" s="202"/>
      <c r="Y246" s="202"/>
      <c r="Z246" s="85"/>
      <c r="AA246" s="85"/>
      <c r="AB246" s="85"/>
      <c r="AC246" s="85"/>
      <c r="AD246" s="85"/>
      <c r="AE246" s="85"/>
      <c r="AF246" s="85"/>
      <c r="AG246" s="85"/>
      <c r="AH246" s="85"/>
      <c r="AI246" s="129"/>
      <c r="AJ246" s="129"/>
      <c r="AK246" s="129"/>
      <c r="AL246" s="129"/>
      <c r="AM246" s="202"/>
      <c r="AN246" s="203"/>
      <c r="AO246" s="203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85"/>
      <c r="BA246" s="85"/>
      <c r="BB246" s="85"/>
      <c r="BC246" s="85"/>
      <c r="BD246" s="85"/>
      <c r="BE246" s="85"/>
      <c r="BF246" s="85"/>
      <c r="BG246" s="85"/>
      <c r="BH246" s="85"/>
      <c r="BI246" s="85"/>
      <c r="BJ246" s="85"/>
      <c r="BK246" s="85"/>
      <c r="BL246" s="85"/>
      <c r="BM246" s="85"/>
      <c r="BN246" s="85"/>
      <c r="BO246" s="85"/>
      <c r="BP246" s="85"/>
      <c r="BQ246" s="85"/>
      <c r="BR246" s="85"/>
      <c r="BS246" s="85"/>
      <c r="BT246" s="85"/>
      <c r="BU246" s="85"/>
      <c r="BV246" s="85"/>
      <c r="BW246" s="85"/>
      <c r="BX246" s="85"/>
      <c r="BY246" s="85"/>
      <c r="BZ246" s="85"/>
      <c r="CA246" s="85"/>
      <c r="CB246" s="85"/>
      <c r="CC246" s="85"/>
      <c r="CD246" s="85"/>
      <c r="CE246" s="85"/>
      <c r="CF246" s="85"/>
      <c r="CG246" s="85"/>
      <c r="CH246" s="85"/>
      <c r="CI246" s="85"/>
      <c r="CJ246" s="85"/>
      <c r="CK246" s="85"/>
      <c r="CL246" s="85"/>
      <c r="CM246" s="85"/>
      <c r="CN246" s="85"/>
      <c r="CO246" s="85"/>
      <c r="CP246" s="85"/>
      <c r="CQ246" s="85"/>
      <c r="CR246" s="85"/>
      <c r="CS246" s="85"/>
      <c r="CT246" s="85"/>
      <c r="CU246" s="85"/>
      <c r="CV246" s="85"/>
    </row>
    <row r="247" spans="1:100" s="155" customFormat="1" x14ac:dyDescent="0.2">
      <c r="A247" s="85"/>
      <c r="B247" s="85"/>
      <c r="C247" s="85"/>
      <c r="D247" s="85"/>
      <c r="E247" s="85"/>
      <c r="F247" s="85"/>
      <c r="G247" s="85"/>
      <c r="H247" s="202"/>
      <c r="I247" s="202"/>
      <c r="J247" s="202"/>
      <c r="K247" s="202"/>
      <c r="L247" s="202"/>
      <c r="M247" s="202"/>
      <c r="N247" s="202"/>
      <c r="O247" s="202"/>
      <c r="P247" s="202"/>
      <c r="Q247" s="202"/>
      <c r="R247" s="202"/>
      <c r="S247" s="202"/>
      <c r="T247" s="202"/>
      <c r="U247" s="202"/>
      <c r="V247" s="202"/>
      <c r="W247" s="202"/>
      <c r="X247" s="202"/>
      <c r="Y247" s="202"/>
      <c r="Z247" s="85"/>
      <c r="AA247" s="85"/>
      <c r="AB247" s="85"/>
      <c r="AC247" s="85"/>
      <c r="AD247" s="85"/>
      <c r="AE247" s="85"/>
      <c r="AF247" s="85"/>
      <c r="AG247" s="85"/>
      <c r="AH247" s="85"/>
      <c r="AI247" s="129"/>
      <c r="AJ247" s="129"/>
      <c r="AK247" s="129"/>
      <c r="AL247" s="129"/>
      <c r="AM247" s="202"/>
      <c r="AN247" s="203"/>
      <c r="AO247" s="203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85"/>
      <c r="BD247" s="85"/>
      <c r="BE247" s="85"/>
      <c r="BF247" s="85"/>
      <c r="BG247" s="85"/>
      <c r="BH247" s="85"/>
      <c r="BI247" s="85"/>
      <c r="BJ247" s="85"/>
      <c r="BK247" s="85"/>
      <c r="BL247" s="85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  <c r="CB247" s="85"/>
      <c r="CC247" s="85"/>
      <c r="CD247" s="85"/>
      <c r="CE247" s="85"/>
      <c r="CF247" s="85"/>
      <c r="CG247" s="85"/>
      <c r="CH247" s="85"/>
      <c r="CI247" s="85"/>
      <c r="CJ247" s="85"/>
      <c r="CK247" s="85"/>
      <c r="CL247" s="85"/>
      <c r="CM247" s="85"/>
      <c r="CN247" s="85"/>
      <c r="CO247" s="85"/>
      <c r="CP247" s="85"/>
      <c r="CQ247" s="85"/>
      <c r="CR247" s="85"/>
      <c r="CS247" s="85"/>
      <c r="CT247" s="85"/>
      <c r="CU247" s="85"/>
      <c r="CV247" s="85"/>
    </row>
    <row r="248" spans="1:100" s="155" customFormat="1" x14ac:dyDescent="0.2">
      <c r="A248" s="85"/>
      <c r="B248" s="85"/>
      <c r="C248" s="85"/>
      <c r="D248" s="85"/>
      <c r="E248" s="85"/>
      <c r="F248" s="85"/>
      <c r="G248" s="85"/>
      <c r="H248" s="202"/>
      <c r="I248" s="202"/>
      <c r="J248" s="202"/>
      <c r="K248" s="202"/>
      <c r="L248" s="202"/>
      <c r="M248" s="202"/>
      <c r="N248" s="202"/>
      <c r="O248" s="202"/>
      <c r="P248" s="202"/>
      <c r="Q248" s="202"/>
      <c r="R248" s="202"/>
      <c r="S248" s="202"/>
      <c r="T248" s="202"/>
      <c r="U248" s="202"/>
      <c r="V248" s="202"/>
      <c r="W248" s="202"/>
      <c r="X248" s="202"/>
      <c r="Y248" s="202"/>
      <c r="Z248" s="85"/>
      <c r="AA248" s="85"/>
      <c r="AB248" s="85"/>
      <c r="AC248" s="85"/>
      <c r="AD248" s="85"/>
      <c r="AE248" s="85"/>
      <c r="AF248" s="85"/>
      <c r="AG248" s="85"/>
      <c r="AH248" s="85"/>
      <c r="AI248" s="129"/>
      <c r="AJ248" s="129"/>
      <c r="AK248" s="129"/>
      <c r="AL248" s="129"/>
      <c r="AM248" s="202"/>
      <c r="AN248" s="203"/>
      <c r="AO248" s="203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85"/>
      <c r="BA248" s="85"/>
      <c r="BB248" s="85"/>
      <c r="BC248" s="85"/>
      <c r="BD248" s="85"/>
      <c r="BE248" s="85"/>
      <c r="BF248" s="85"/>
      <c r="BG248" s="85"/>
      <c r="BH248" s="85"/>
      <c r="BI248" s="85"/>
      <c r="BJ248" s="85"/>
      <c r="BK248" s="85"/>
      <c r="BL248" s="85"/>
      <c r="BM248" s="85"/>
      <c r="BN248" s="85"/>
      <c r="BO248" s="85"/>
      <c r="BP248" s="85"/>
      <c r="BQ248" s="85"/>
      <c r="BR248" s="85"/>
      <c r="BS248" s="85"/>
      <c r="BT248" s="85"/>
      <c r="BU248" s="85"/>
      <c r="BV248" s="85"/>
      <c r="BW248" s="85"/>
      <c r="BX248" s="85"/>
      <c r="BY248" s="85"/>
      <c r="BZ248" s="85"/>
      <c r="CA248" s="85"/>
      <c r="CB248" s="85"/>
      <c r="CC248" s="85"/>
      <c r="CD248" s="85"/>
      <c r="CE248" s="85"/>
      <c r="CF248" s="85"/>
      <c r="CG248" s="85"/>
      <c r="CH248" s="85"/>
      <c r="CI248" s="85"/>
      <c r="CJ248" s="85"/>
      <c r="CK248" s="85"/>
      <c r="CL248" s="85"/>
      <c r="CM248" s="85"/>
      <c r="CN248" s="85"/>
      <c r="CO248" s="85"/>
      <c r="CP248" s="85"/>
      <c r="CQ248" s="85"/>
      <c r="CR248" s="85"/>
      <c r="CS248" s="85"/>
      <c r="CT248" s="85"/>
      <c r="CU248" s="85"/>
      <c r="CV248" s="85"/>
    </row>
    <row r="249" spans="1:100" s="155" customFormat="1" x14ac:dyDescent="0.2">
      <c r="A249" s="85"/>
      <c r="B249" s="85"/>
      <c r="C249" s="85"/>
      <c r="D249" s="85"/>
      <c r="E249" s="85"/>
      <c r="F249" s="85"/>
      <c r="G249" s="85"/>
      <c r="H249" s="202"/>
      <c r="I249" s="202"/>
      <c r="J249" s="202"/>
      <c r="K249" s="202"/>
      <c r="L249" s="202"/>
      <c r="M249" s="202"/>
      <c r="N249" s="202"/>
      <c r="O249" s="202"/>
      <c r="P249" s="202"/>
      <c r="Q249" s="202"/>
      <c r="R249" s="202"/>
      <c r="S249" s="202"/>
      <c r="T249" s="202"/>
      <c r="U249" s="202"/>
      <c r="V249" s="202"/>
      <c r="W249" s="202"/>
      <c r="X249" s="202"/>
      <c r="Y249" s="202"/>
      <c r="Z249" s="85"/>
      <c r="AA249" s="85"/>
      <c r="AB249" s="85"/>
      <c r="AC249" s="85"/>
      <c r="AD249" s="85"/>
      <c r="AE249" s="85"/>
      <c r="AF249" s="85"/>
      <c r="AG249" s="85"/>
      <c r="AH249" s="85"/>
      <c r="AI249" s="129"/>
      <c r="AJ249" s="129"/>
      <c r="AK249" s="129"/>
      <c r="AL249" s="129"/>
      <c r="AM249" s="202"/>
      <c r="AN249" s="203"/>
      <c r="AO249" s="203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85"/>
      <c r="BA249" s="85"/>
      <c r="BB249" s="85"/>
      <c r="BC249" s="85"/>
      <c r="BD249" s="85"/>
      <c r="BE249" s="85"/>
      <c r="BF249" s="85"/>
      <c r="BG249" s="85"/>
      <c r="BH249" s="85"/>
      <c r="BI249" s="85"/>
      <c r="BJ249" s="85"/>
      <c r="BK249" s="85"/>
      <c r="BL249" s="85"/>
      <c r="BM249" s="85"/>
      <c r="BN249" s="85"/>
      <c r="BO249" s="85"/>
      <c r="BP249" s="85"/>
      <c r="BQ249" s="85"/>
      <c r="BR249" s="85"/>
      <c r="BS249" s="85"/>
      <c r="BT249" s="85"/>
      <c r="BU249" s="85"/>
      <c r="BV249" s="85"/>
      <c r="BW249" s="85"/>
      <c r="BX249" s="85"/>
      <c r="BY249" s="85"/>
      <c r="BZ249" s="85"/>
      <c r="CA249" s="85"/>
      <c r="CB249" s="85"/>
      <c r="CC249" s="85"/>
      <c r="CD249" s="85"/>
      <c r="CE249" s="85"/>
      <c r="CF249" s="85"/>
      <c r="CG249" s="85"/>
      <c r="CH249" s="85"/>
      <c r="CI249" s="85"/>
      <c r="CJ249" s="85"/>
      <c r="CK249" s="85"/>
      <c r="CL249" s="85"/>
      <c r="CM249" s="85"/>
      <c r="CN249" s="85"/>
      <c r="CO249" s="85"/>
      <c r="CP249" s="85"/>
      <c r="CQ249" s="85"/>
      <c r="CR249" s="85"/>
      <c r="CS249" s="85"/>
      <c r="CT249" s="85"/>
      <c r="CU249" s="85"/>
      <c r="CV249" s="85"/>
    </row>
    <row r="250" spans="1:100" s="155" customFormat="1" x14ac:dyDescent="0.2">
      <c r="A250" s="85"/>
      <c r="B250" s="85"/>
      <c r="C250" s="85"/>
      <c r="D250" s="85"/>
      <c r="E250" s="85"/>
      <c r="F250" s="85"/>
      <c r="G250" s="85"/>
      <c r="H250" s="202"/>
      <c r="I250" s="202"/>
      <c r="J250" s="202"/>
      <c r="K250" s="202"/>
      <c r="L250" s="202"/>
      <c r="M250" s="202"/>
      <c r="N250" s="202"/>
      <c r="O250" s="202"/>
      <c r="P250" s="202"/>
      <c r="Q250" s="202"/>
      <c r="R250" s="202"/>
      <c r="S250" s="202"/>
      <c r="T250" s="202"/>
      <c r="U250" s="202"/>
      <c r="V250" s="202"/>
      <c r="W250" s="202"/>
      <c r="X250" s="202"/>
      <c r="Y250" s="202"/>
      <c r="Z250" s="85"/>
      <c r="AA250" s="85"/>
      <c r="AB250" s="85"/>
      <c r="AC250" s="85"/>
      <c r="AD250" s="85"/>
      <c r="AE250" s="85"/>
      <c r="AF250" s="85"/>
      <c r="AG250" s="85"/>
      <c r="AH250" s="85"/>
      <c r="AI250" s="129"/>
      <c r="AJ250" s="129"/>
      <c r="AK250" s="129"/>
      <c r="AL250" s="129"/>
      <c r="AM250" s="202"/>
      <c r="AN250" s="203"/>
      <c r="AO250" s="203"/>
      <c r="AP250" s="85"/>
      <c r="AQ250" s="85"/>
      <c r="AR250" s="85"/>
      <c r="AS250" s="85"/>
      <c r="AT250" s="85"/>
      <c r="AU250" s="85"/>
      <c r="AV250" s="85"/>
      <c r="AW250" s="85"/>
      <c r="AX250" s="85"/>
      <c r="AY250" s="85"/>
      <c r="AZ250" s="85"/>
      <c r="BA250" s="85"/>
      <c r="BB250" s="85"/>
      <c r="BC250" s="85"/>
      <c r="BD250" s="85"/>
      <c r="BE250" s="85"/>
      <c r="BF250" s="85"/>
      <c r="BG250" s="85"/>
      <c r="BH250" s="85"/>
      <c r="BI250" s="85"/>
      <c r="BJ250" s="85"/>
      <c r="BK250" s="85"/>
      <c r="BL250" s="85"/>
      <c r="BM250" s="85"/>
      <c r="BN250" s="85"/>
      <c r="BO250" s="85"/>
      <c r="BP250" s="85"/>
      <c r="BQ250" s="85"/>
      <c r="BR250" s="85"/>
      <c r="BS250" s="85"/>
      <c r="BT250" s="85"/>
      <c r="BU250" s="85"/>
      <c r="BV250" s="85"/>
      <c r="BW250" s="85"/>
      <c r="BX250" s="85"/>
      <c r="BY250" s="85"/>
      <c r="BZ250" s="85"/>
      <c r="CA250" s="85"/>
      <c r="CB250" s="85"/>
      <c r="CC250" s="85"/>
      <c r="CD250" s="85"/>
      <c r="CE250" s="85"/>
      <c r="CF250" s="85"/>
      <c r="CG250" s="85"/>
      <c r="CH250" s="85"/>
      <c r="CI250" s="85"/>
      <c r="CJ250" s="85"/>
      <c r="CK250" s="85"/>
      <c r="CL250" s="85"/>
      <c r="CM250" s="85"/>
      <c r="CN250" s="85"/>
      <c r="CO250" s="85"/>
      <c r="CP250" s="85"/>
      <c r="CQ250" s="85"/>
      <c r="CR250" s="85"/>
      <c r="CS250" s="85"/>
      <c r="CT250" s="85"/>
      <c r="CU250" s="85"/>
      <c r="CV250" s="85"/>
    </row>
    <row r="251" spans="1:100" s="155" customFormat="1" x14ac:dyDescent="0.2">
      <c r="A251" s="85"/>
      <c r="B251" s="85"/>
      <c r="C251" s="85"/>
      <c r="D251" s="85"/>
      <c r="E251" s="85"/>
      <c r="F251" s="85"/>
      <c r="G251" s="85"/>
      <c r="H251" s="202"/>
      <c r="I251" s="202"/>
      <c r="J251" s="202"/>
      <c r="K251" s="202"/>
      <c r="L251" s="202"/>
      <c r="M251" s="202"/>
      <c r="N251" s="202"/>
      <c r="O251" s="202"/>
      <c r="P251" s="202"/>
      <c r="Q251" s="202"/>
      <c r="R251" s="202"/>
      <c r="S251" s="202"/>
      <c r="T251" s="202"/>
      <c r="U251" s="202"/>
      <c r="V251" s="202"/>
      <c r="W251" s="202"/>
      <c r="X251" s="202"/>
      <c r="Y251" s="202"/>
      <c r="Z251" s="85"/>
      <c r="AA251" s="85"/>
      <c r="AB251" s="85"/>
      <c r="AC251" s="85"/>
      <c r="AD251" s="85"/>
      <c r="AE251" s="85"/>
      <c r="AF251" s="85"/>
      <c r="AG251" s="85"/>
      <c r="AH251" s="85"/>
      <c r="AI251" s="129"/>
      <c r="AJ251" s="129"/>
      <c r="AK251" s="129"/>
      <c r="AL251" s="129"/>
      <c r="AM251" s="202"/>
      <c r="AN251" s="203"/>
      <c r="AO251" s="203"/>
      <c r="AP251" s="85"/>
      <c r="AQ251" s="85"/>
      <c r="AR251" s="85"/>
      <c r="AS251" s="85"/>
      <c r="AT251" s="85"/>
      <c r="AU251" s="85"/>
      <c r="AV251" s="85"/>
      <c r="AW251" s="85"/>
      <c r="AX251" s="85"/>
      <c r="AY251" s="85"/>
      <c r="AZ251" s="85"/>
      <c r="BA251" s="85"/>
      <c r="BB251" s="85"/>
      <c r="BC251" s="85"/>
      <c r="BD251" s="85"/>
      <c r="BE251" s="85"/>
      <c r="BF251" s="85"/>
      <c r="BG251" s="85"/>
      <c r="BH251" s="85"/>
      <c r="BI251" s="85"/>
      <c r="BJ251" s="85"/>
      <c r="BK251" s="85"/>
      <c r="BL251" s="85"/>
      <c r="BM251" s="85"/>
      <c r="BN251" s="85"/>
      <c r="BO251" s="85"/>
      <c r="BP251" s="85"/>
      <c r="BQ251" s="85"/>
      <c r="BR251" s="85"/>
      <c r="BS251" s="85"/>
      <c r="BT251" s="85"/>
      <c r="BU251" s="85"/>
      <c r="BV251" s="85"/>
      <c r="BW251" s="85"/>
      <c r="BX251" s="85"/>
      <c r="BY251" s="85"/>
      <c r="BZ251" s="85"/>
      <c r="CA251" s="85"/>
      <c r="CB251" s="85"/>
      <c r="CC251" s="85"/>
      <c r="CD251" s="85"/>
      <c r="CE251" s="85"/>
      <c r="CF251" s="85"/>
      <c r="CG251" s="85"/>
      <c r="CH251" s="85"/>
      <c r="CI251" s="85"/>
      <c r="CJ251" s="85"/>
      <c r="CK251" s="85"/>
      <c r="CL251" s="85"/>
      <c r="CM251" s="85"/>
      <c r="CN251" s="85"/>
      <c r="CO251" s="85"/>
      <c r="CP251" s="85"/>
      <c r="CQ251" s="85"/>
      <c r="CR251" s="85"/>
      <c r="CS251" s="85"/>
      <c r="CT251" s="85"/>
      <c r="CU251" s="85"/>
      <c r="CV251" s="85"/>
    </row>
    <row r="252" spans="1:100" s="155" customFormat="1" x14ac:dyDescent="0.2">
      <c r="A252" s="85"/>
      <c r="B252" s="85"/>
      <c r="C252" s="85"/>
      <c r="D252" s="85"/>
      <c r="E252" s="85"/>
      <c r="F252" s="85"/>
      <c r="G252" s="85"/>
      <c r="H252" s="202"/>
      <c r="I252" s="202"/>
      <c r="J252" s="202"/>
      <c r="K252" s="202"/>
      <c r="L252" s="202"/>
      <c r="M252" s="202"/>
      <c r="N252" s="202"/>
      <c r="O252" s="202"/>
      <c r="P252" s="202"/>
      <c r="Q252" s="202"/>
      <c r="R252" s="202"/>
      <c r="S252" s="202"/>
      <c r="T252" s="202"/>
      <c r="U252" s="202"/>
      <c r="V252" s="202"/>
      <c r="W252" s="202"/>
      <c r="X252" s="202"/>
      <c r="Y252" s="202"/>
      <c r="Z252" s="85"/>
      <c r="AA252" s="85"/>
      <c r="AB252" s="85"/>
      <c r="AC252" s="85"/>
      <c r="AD252" s="85"/>
      <c r="AE252" s="85"/>
      <c r="AF252" s="85"/>
      <c r="AG252" s="85"/>
      <c r="AH252" s="85"/>
      <c r="AI252" s="129"/>
      <c r="AJ252" s="129"/>
      <c r="AK252" s="129"/>
      <c r="AL252" s="129"/>
      <c r="AM252" s="202"/>
      <c r="AN252" s="203"/>
      <c r="AO252" s="203"/>
      <c r="AP252" s="85"/>
      <c r="AQ252" s="85"/>
      <c r="AR252" s="85"/>
      <c r="AS252" s="85"/>
      <c r="AT252" s="85"/>
      <c r="AU252" s="85"/>
      <c r="AV252" s="85"/>
      <c r="AW252" s="85"/>
      <c r="AX252" s="85"/>
      <c r="AY252" s="85"/>
      <c r="AZ252" s="85"/>
      <c r="BA252" s="85"/>
      <c r="BB252" s="85"/>
      <c r="BC252" s="85"/>
      <c r="BD252" s="85"/>
      <c r="BE252" s="85"/>
      <c r="BF252" s="85"/>
      <c r="BG252" s="85"/>
      <c r="BH252" s="85"/>
      <c r="BI252" s="85"/>
      <c r="BJ252" s="85"/>
      <c r="BK252" s="85"/>
      <c r="BL252" s="85"/>
      <c r="BM252" s="85"/>
      <c r="BN252" s="85"/>
      <c r="BO252" s="85"/>
      <c r="BP252" s="85"/>
      <c r="BQ252" s="85"/>
      <c r="BR252" s="85"/>
      <c r="BS252" s="85"/>
      <c r="BT252" s="85"/>
      <c r="BU252" s="85"/>
      <c r="BV252" s="85"/>
      <c r="BW252" s="85"/>
      <c r="BX252" s="85"/>
      <c r="BY252" s="85"/>
      <c r="BZ252" s="85"/>
      <c r="CA252" s="85"/>
      <c r="CB252" s="85"/>
      <c r="CC252" s="85"/>
      <c r="CD252" s="85"/>
      <c r="CE252" s="85"/>
      <c r="CF252" s="85"/>
      <c r="CG252" s="85"/>
      <c r="CH252" s="85"/>
      <c r="CI252" s="85"/>
      <c r="CJ252" s="85"/>
      <c r="CK252" s="85"/>
      <c r="CL252" s="85"/>
      <c r="CM252" s="85"/>
      <c r="CN252" s="85"/>
      <c r="CO252" s="85"/>
      <c r="CP252" s="85"/>
      <c r="CQ252" s="85"/>
      <c r="CR252" s="85"/>
      <c r="CS252" s="85"/>
      <c r="CT252" s="85"/>
      <c r="CU252" s="85"/>
      <c r="CV252" s="85"/>
    </row>
    <row r="253" spans="1:100" s="155" customFormat="1" x14ac:dyDescent="0.2">
      <c r="A253" s="85"/>
      <c r="B253" s="85"/>
      <c r="C253" s="85"/>
      <c r="D253" s="85"/>
      <c r="E253" s="85"/>
      <c r="F253" s="85"/>
      <c r="G253" s="85"/>
      <c r="H253" s="202"/>
      <c r="I253" s="202"/>
      <c r="J253" s="202"/>
      <c r="K253" s="202"/>
      <c r="L253" s="202"/>
      <c r="M253" s="202"/>
      <c r="N253" s="202"/>
      <c r="O253" s="202"/>
      <c r="P253" s="202"/>
      <c r="Q253" s="202"/>
      <c r="R253" s="202"/>
      <c r="S253" s="202"/>
      <c r="T253" s="202"/>
      <c r="U253" s="202"/>
      <c r="V253" s="202"/>
      <c r="W253" s="202"/>
      <c r="X253" s="202"/>
      <c r="Y253" s="202"/>
      <c r="Z253" s="85"/>
      <c r="AA253" s="85"/>
      <c r="AB253" s="85"/>
      <c r="AC253" s="85"/>
      <c r="AD253" s="85"/>
      <c r="AE253" s="85"/>
      <c r="AF253" s="85"/>
      <c r="AG253" s="85"/>
      <c r="AH253" s="85"/>
      <c r="AI253" s="129"/>
      <c r="AJ253" s="129"/>
      <c r="AK253" s="129"/>
      <c r="AL253" s="129"/>
      <c r="AM253" s="202"/>
      <c r="AN253" s="203"/>
      <c r="AO253" s="203"/>
      <c r="AP253" s="85"/>
      <c r="AQ253" s="85"/>
      <c r="AR253" s="85"/>
      <c r="AS253" s="85"/>
      <c r="AT253" s="85"/>
      <c r="AU253" s="85"/>
      <c r="AV253" s="85"/>
      <c r="AW253" s="85"/>
      <c r="AX253" s="85"/>
      <c r="AY253" s="85"/>
      <c r="AZ253" s="85"/>
      <c r="BA253" s="85"/>
      <c r="BB253" s="85"/>
      <c r="BC253" s="85"/>
      <c r="BD253" s="85"/>
      <c r="BE253" s="85"/>
      <c r="BF253" s="85"/>
      <c r="BG253" s="85"/>
      <c r="BH253" s="85"/>
      <c r="BI253" s="85"/>
      <c r="BJ253" s="85"/>
      <c r="BK253" s="85"/>
      <c r="BL253" s="85"/>
      <c r="BM253" s="85"/>
      <c r="BN253" s="85"/>
      <c r="BO253" s="85"/>
      <c r="BP253" s="85"/>
      <c r="BQ253" s="85"/>
      <c r="BR253" s="85"/>
      <c r="BS253" s="85"/>
      <c r="BT253" s="85"/>
      <c r="BU253" s="85"/>
      <c r="BV253" s="85"/>
      <c r="BW253" s="85"/>
      <c r="BX253" s="85"/>
      <c r="BY253" s="85"/>
      <c r="BZ253" s="85"/>
      <c r="CA253" s="85"/>
      <c r="CB253" s="85"/>
      <c r="CC253" s="85"/>
      <c r="CD253" s="85"/>
      <c r="CE253" s="85"/>
      <c r="CF253" s="85"/>
      <c r="CG253" s="85"/>
      <c r="CH253" s="85"/>
      <c r="CI253" s="85"/>
      <c r="CJ253" s="85"/>
      <c r="CK253" s="85"/>
      <c r="CL253" s="85"/>
      <c r="CM253" s="85"/>
      <c r="CN253" s="85"/>
      <c r="CO253" s="85"/>
      <c r="CP253" s="85"/>
      <c r="CQ253" s="85"/>
      <c r="CR253" s="85"/>
      <c r="CS253" s="85"/>
      <c r="CT253" s="85"/>
      <c r="CU253" s="85"/>
      <c r="CV253" s="85"/>
    </row>
    <row r="254" spans="1:100" s="155" customFormat="1" x14ac:dyDescent="0.2">
      <c r="A254" s="85"/>
      <c r="B254" s="85"/>
      <c r="C254" s="85"/>
      <c r="D254" s="85"/>
      <c r="E254" s="85"/>
      <c r="F254" s="85"/>
      <c r="G254" s="85"/>
      <c r="H254" s="202"/>
      <c r="I254" s="202"/>
      <c r="J254" s="202"/>
      <c r="K254" s="202"/>
      <c r="L254" s="202"/>
      <c r="M254" s="202"/>
      <c r="N254" s="202"/>
      <c r="O254" s="202"/>
      <c r="P254" s="202"/>
      <c r="Q254" s="202"/>
      <c r="R254" s="202"/>
      <c r="S254" s="202"/>
      <c r="T254" s="202"/>
      <c r="U254" s="202"/>
      <c r="V254" s="202"/>
      <c r="W254" s="202"/>
      <c r="X254" s="202"/>
      <c r="Y254" s="202"/>
      <c r="Z254" s="85"/>
      <c r="AA254" s="85"/>
      <c r="AB254" s="85"/>
      <c r="AC254" s="85"/>
      <c r="AD254" s="85"/>
      <c r="AE254" s="85"/>
      <c r="AF254" s="85"/>
      <c r="AG254" s="85"/>
      <c r="AH254" s="85"/>
      <c r="AI254" s="129"/>
      <c r="AJ254" s="129"/>
      <c r="AK254" s="129"/>
      <c r="AL254" s="129"/>
      <c r="AM254" s="202"/>
      <c r="AN254" s="203"/>
      <c r="AO254" s="203"/>
      <c r="AP254" s="85"/>
      <c r="AQ254" s="85"/>
      <c r="AR254" s="85"/>
      <c r="AS254" s="85"/>
      <c r="AT254" s="85"/>
      <c r="AU254" s="85"/>
      <c r="AV254" s="85"/>
      <c r="AW254" s="85"/>
      <c r="AX254" s="85"/>
      <c r="AY254" s="85"/>
      <c r="AZ254" s="85"/>
      <c r="BA254" s="85"/>
      <c r="BB254" s="85"/>
      <c r="BC254" s="85"/>
      <c r="BD254" s="85"/>
      <c r="BE254" s="85"/>
      <c r="BF254" s="85"/>
      <c r="BG254" s="85"/>
      <c r="BH254" s="85"/>
      <c r="BI254" s="85"/>
      <c r="BJ254" s="85"/>
      <c r="BK254" s="85"/>
      <c r="BL254" s="85"/>
      <c r="BM254" s="85"/>
      <c r="BN254" s="85"/>
      <c r="BO254" s="85"/>
      <c r="BP254" s="85"/>
      <c r="BQ254" s="85"/>
      <c r="BR254" s="85"/>
      <c r="BS254" s="85"/>
      <c r="BT254" s="85"/>
      <c r="BU254" s="85"/>
      <c r="BV254" s="85"/>
      <c r="BW254" s="85"/>
      <c r="BX254" s="85"/>
      <c r="BY254" s="85"/>
      <c r="BZ254" s="85"/>
      <c r="CA254" s="85"/>
      <c r="CB254" s="85"/>
      <c r="CC254" s="85"/>
      <c r="CD254" s="85"/>
      <c r="CE254" s="85"/>
      <c r="CF254" s="85"/>
      <c r="CG254" s="85"/>
      <c r="CH254" s="85"/>
      <c r="CI254" s="85"/>
      <c r="CJ254" s="85"/>
      <c r="CK254" s="85"/>
      <c r="CL254" s="85"/>
      <c r="CM254" s="85"/>
      <c r="CN254" s="85"/>
      <c r="CO254" s="85"/>
      <c r="CP254" s="85"/>
      <c r="CQ254" s="85"/>
      <c r="CR254" s="85"/>
      <c r="CS254" s="85"/>
      <c r="CT254" s="85"/>
      <c r="CU254" s="85"/>
      <c r="CV254" s="85"/>
    </row>
    <row r="255" spans="1:100" s="155" customFormat="1" x14ac:dyDescent="0.2">
      <c r="A255" s="85"/>
      <c r="B255" s="85"/>
      <c r="C255" s="85"/>
      <c r="D255" s="85"/>
      <c r="E255" s="85"/>
      <c r="F255" s="85"/>
      <c r="G255" s="85"/>
      <c r="H255" s="202"/>
      <c r="I255" s="202"/>
      <c r="J255" s="202"/>
      <c r="K255" s="202"/>
      <c r="L255" s="202"/>
      <c r="M255" s="202"/>
      <c r="N255" s="202"/>
      <c r="O255" s="202"/>
      <c r="P255" s="202"/>
      <c r="Q255" s="202"/>
      <c r="R255" s="202"/>
      <c r="S255" s="202"/>
      <c r="T255" s="202"/>
      <c r="U255" s="202"/>
      <c r="V255" s="202"/>
      <c r="W255" s="202"/>
      <c r="X255" s="202"/>
      <c r="Y255" s="202"/>
      <c r="Z255" s="85"/>
      <c r="AA255" s="85"/>
      <c r="AB255" s="85"/>
      <c r="AC255" s="85"/>
      <c r="AD255" s="85"/>
      <c r="AE255" s="85"/>
      <c r="AF255" s="85"/>
      <c r="AG255" s="85"/>
      <c r="AH255" s="85"/>
      <c r="AI255" s="129"/>
      <c r="AJ255" s="129"/>
      <c r="AK255" s="129"/>
      <c r="AL255" s="129"/>
      <c r="AM255" s="202"/>
      <c r="AN255" s="203"/>
      <c r="AO255" s="203"/>
      <c r="AP255" s="85"/>
      <c r="AQ255" s="85"/>
      <c r="AR255" s="85"/>
      <c r="AS255" s="85"/>
      <c r="AT255" s="85"/>
      <c r="AU255" s="85"/>
      <c r="AV255" s="85"/>
      <c r="AW255" s="85"/>
      <c r="AX255" s="85"/>
      <c r="AY255" s="85"/>
      <c r="AZ255" s="85"/>
      <c r="BA255" s="85"/>
      <c r="BB255" s="85"/>
      <c r="BC255" s="85"/>
      <c r="BD255" s="85"/>
      <c r="BE255" s="85"/>
      <c r="BF255" s="85"/>
      <c r="BG255" s="85"/>
      <c r="BH255" s="85"/>
      <c r="BI255" s="85"/>
      <c r="BJ255" s="85"/>
      <c r="BK255" s="85"/>
      <c r="BL255" s="85"/>
      <c r="BM255" s="85"/>
      <c r="BN255" s="85"/>
      <c r="BO255" s="85"/>
      <c r="BP255" s="85"/>
      <c r="BQ255" s="85"/>
      <c r="BR255" s="85"/>
      <c r="BS255" s="85"/>
      <c r="BT255" s="85"/>
      <c r="BU255" s="85"/>
      <c r="BV255" s="85"/>
      <c r="BW255" s="85"/>
      <c r="BX255" s="85"/>
      <c r="BY255" s="85"/>
      <c r="BZ255" s="85"/>
      <c r="CA255" s="85"/>
      <c r="CB255" s="85"/>
      <c r="CC255" s="85"/>
      <c r="CD255" s="85"/>
      <c r="CE255" s="85"/>
      <c r="CF255" s="85"/>
      <c r="CG255" s="85"/>
      <c r="CH255" s="85"/>
      <c r="CI255" s="85"/>
      <c r="CJ255" s="85"/>
      <c r="CK255" s="85"/>
      <c r="CL255" s="85"/>
      <c r="CM255" s="85"/>
      <c r="CN255" s="85"/>
      <c r="CO255" s="85"/>
      <c r="CP255" s="85"/>
      <c r="CQ255" s="85"/>
      <c r="CR255" s="85"/>
      <c r="CS255" s="85"/>
      <c r="CT255" s="85"/>
      <c r="CU255" s="85"/>
      <c r="CV255" s="85"/>
    </row>
    <row r="256" spans="1:100" s="155" customFormat="1" x14ac:dyDescent="0.2">
      <c r="A256" s="85"/>
      <c r="B256" s="85"/>
      <c r="C256" s="85"/>
      <c r="D256" s="85"/>
      <c r="E256" s="85"/>
      <c r="F256" s="85"/>
      <c r="G256" s="85"/>
      <c r="H256" s="202"/>
      <c r="I256" s="202"/>
      <c r="J256" s="202"/>
      <c r="K256" s="202"/>
      <c r="L256" s="202"/>
      <c r="M256" s="202"/>
      <c r="N256" s="202"/>
      <c r="O256" s="202"/>
      <c r="P256" s="202"/>
      <c r="Q256" s="202"/>
      <c r="R256" s="202"/>
      <c r="S256" s="202"/>
      <c r="T256" s="202"/>
      <c r="U256" s="202"/>
      <c r="V256" s="202"/>
      <c r="W256" s="202"/>
      <c r="X256" s="202"/>
      <c r="Y256" s="202"/>
      <c r="Z256" s="85"/>
      <c r="AA256" s="85"/>
      <c r="AB256" s="85"/>
      <c r="AC256" s="85"/>
      <c r="AD256" s="85"/>
      <c r="AE256" s="85"/>
      <c r="AF256" s="85"/>
      <c r="AG256" s="85"/>
      <c r="AH256" s="85"/>
      <c r="AI256" s="129"/>
      <c r="AJ256" s="129"/>
      <c r="AK256" s="129"/>
      <c r="AL256" s="129"/>
      <c r="AM256" s="202"/>
      <c r="AN256" s="203"/>
      <c r="AO256" s="203"/>
      <c r="AP256" s="85"/>
      <c r="AQ256" s="85"/>
      <c r="AR256" s="85"/>
      <c r="AS256" s="85"/>
      <c r="AT256" s="85"/>
      <c r="AU256" s="85"/>
      <c r="AV256" s="85"/>
      <c r="AW256" s="85"/>
      <c r="AX256" s="85"/>
      <c r="AY256" s="85"/>
      <c r="AZ256" s="85"/>
      <c r="BA256" s="85"/>
      <c r="BB256" s="85"/>
      <c r="BC256" s="85"/>
      <c r="BD256" s="85"/>
      <c r="BE256" s="85"/>
      <c r="BF256" s="85"/>
      <c r="BG256" s="85"/>
      <c r="BH256" s="85"/>
      <c r="BI256" s="85"/>
      <c r="BJ256" s="85"/>
      <c r="BK256" s="85"/>
      <c r="BL256" s="85"/>
      <c r="BM256" s="85"/>
      <c r="BN256" s="85"/>
      <c r="BO256" s="85"/>
      <c r="BP256" s="85"/>
      <c r="BQ256" s="85"/>
      <c r="BR256" s="85"/>
      <c r="BS256" s="85"/>
      <c r="BT256" s="85"/>
      <c r="BU256" s="85"/>
      <c r="BV256" s="85"/>
      <c r="BW256" s="85"/>
      <c r="BX256" s="85"/>
      <c r="BY256" s="85"/>
      <c r="BZ256" s="85"/>
      <c r="CA256" s="85"/>
      <c r="CB256" s="85"/>
      <c r="CC256" s="85"/>
      <c r="CD256" s="85"/>
      <c r="CE256" s="85"/>
      <c r="CF256" s="85"/>
      <c r="CG256" s="85"/>
      <c r="CH256" s="85"/>
      <c r="CI256" s="85"/>
      <c r="CJ256" s="85"/>
      <c r="CK256" s="85"/>
      <c r="CL256" s="85"/>
      <c r="CM256" s="85"/>
      <c r="CN256" s="85"/>
      <c r="CO256" s="85"/>
      <c r="CP256" s="85"/>
      <c r="CQ256" s="85"/>
      <c r="CR256" s="85"/>
      <c r="CS256" s="85"/>
      <c r="CT256" s="85"/>
      <c r="CU256" s="85"/>
      <c r="CV256" s="85"/>
    </row>
    <row r="257" spans="1:100" s="155" customFormat="1" x14ac:dyDescent="0.2">
      <c r="A257" s="85"/>
      <c r="B257" s="85"/>
      <c r="C257" s="85"/>
      <c r="D257" s="85"/>
      <c r="E257" s="85"/>
      <c r="F257" s="85"/>
      <c r="G257" s="85"/>
      <c r="H257" s="202"/>
      <c r="I257" s="202"/>
      <c r="J257" s="202"/>
      <c r="K257" s="202"/>
      <c r="L257" s="202"/>
      <c r="M257" s="202"/>
      <c r="N257" s="202"/>
      <c r="O257" s="202"/>
      <c r="P257" s="202"/>
      <c r="Q257" s="202"/>
      <c r="R257" s="202"/>
      <c r="S257" s="202"/>
      <c r="T257" s="202"/>
      <c r="U257" s="202"/>
      <c r="V257" s="202"/>
      <c r="W257" s="202"/>
      <c r="X257" s="202"/>
      <c r="Y257" s="202"/>
      <c r="Z257" s="85"/>
      <c r="AA257" s="85"/>
      <c r="AB257" s="85"/>
      <c r="AC257" s="85"/>
      <c r="AD257" s="85"/>
      <c r="AE257" s="85"/>
      <c r="AF257" s="85"/>
      <c r="AG257" s="85"/>
      <c r="AH257" s="85"/>
      <c r="AI257" s="129"/>
      <c r="AJ257" s="129"/>
      <c r="AK257" s="129"/>
      <c r="AL257" s="129"/>
      <c r="AM257" s="202"/>
      <c r="AN257" s="203"/>
      <c r="AO257" s="203"/>
      <c r="AP257" s="85"/>
      <c r="AQ257" s="85"/>
      <c r="AR257" s="85"/>
      <c r="AS257" s="85"/>
      <c r="AT257" s="85"/>
      <c r="AU257" s="85"/>
      <c r="AV257" s="85"/>
      <c r="AW257" s="85"/>
      <c r="AX257" s="85"/>
      <c r="AY257" s="85"/>
      <c r="AZ257" s="85"/>
      <c r="BA257" s="85"/>
      <c r="BB257" s="85"/>
      <c r="BC257" s="85"/>
      <c r="BD257" s="85"/>
      <c r="BE257" s="85"/>
      <c r="BF257" s="85"/>
      <c r="BG257" s="85"/>
      <c r="BH257" s="85"/>
      <c r="BI257" s="85"/>
      <c r="BJ257" s="85"/>
      <c r="BK257" s="85"/>
      <c r="BL257" s="85"/>
      <c r="BM257" s="85"/>
      <c r="BN257" s="85"/>
      <c r="BO257" s="85"/>
      <c r="BP257" s="85"/>
      <c r="BQ257" s="85"/>
      <c r="BR257" s="85"/>
      <c r="BS257" s="85"/>
      <c r="BT257" s="85"/>
      <c r="BU257" s="85"/>
      <c r="BV257" s="85"/>
      <c r="BW257" s="85"/>
      <c r="BX257" s="85"/>
      <c r="BY257" s="85"/>
      <c r="BZ257" s="85"/>
      <c r="CA257" s="85"/>
      <c r="CB257" s="85"/>
      <c r="CC257" s="85"/>
      <c r="CD257" s="85"/>
      <c r="CE257" s="85"/>
      <c r="CF257" s="85"/>
      <c r="CG257" s="85"/>
      <c r="CH257" s="85"/>
      <c r="CI257" s="85"/>
      <c r="CJ257" s="85"/>
      <c r="CK257" s="85"/>
      <c r="CL257" s="85"/>
      <c r="CM257" s="85"/>
      <c r="CN257" s="85"/>
      <c r="CO257" s="85"/>
      <c r="CP257" s="85"/>
      <c r="CQ257" s="85"/>
      <c r="CR257" s="85"/>
      <c r="CS257" s="85"/>
      <c r="CT257" s="85"/>
      <c r="CU257" s="85"/>
      <c r="CV257" s="85"/>
    </row>
    <row r="258" spans="1:100" s="155" customFormat="1" x14ac:dyDescent="0.2">
      <c r="A258" s="85"/>
      <c r="B258" s="85"/>
      <c r="C258" s="85"/>
      <c r="D258" s="85"/>
      <c r="E258" s="85"/>
      <c r="F258" s="85"/>
      <c r="G258" s="85"/>
      <c r="H258" s="202"/>
      <c r="I258" s="202"/>
      <c r="J258" s="202"/>
      <c r="K258" s="202"/>
      <c r="L258" s="202"/>
      <c r="M258" s="202"/>
      <c r="N258" s="202"/>
      <c r="O258" s="202"/>
      <c r="P258" s="202"/>
      <c r="Q258" s="202"/>
      <c r="R258" s="202"/>
      <c r="S258" s="202"/>
      <c r="T258" s="202"/>
      <c r="U258" s="202"/>
      <c r="V258" s="202"/>
      <c r="W258" s="202"/>
      <c r="X258" s="202"/>
      <c r="Y258" s="202"/>
      <c r="Z258" s="85"/>
      <c r="AA258" s="85"/>
      <c r="AB258" s="85"/>
      <c r="AC258" s="85"/>
      <c r="AD258" s="85"/>
      <c r="AE258" s="85"/>
      <c r="AF258" s="85"/>
      <c r="AG258" s="85"/>
      <c r="AH258" s="85"/>
      <c r="AI258" s="129"/>
      <c r="AJ258" s="129"/>
      <c r="AK258" s="129"/>
      <c r="AL258" s="129"/>
      <c r="AM258" s="202"/>
      <c r="AN258" s="203"/>
      <c r="AO258" s="203"/>
      <c r="AP258" s="85"/>
      <c r="AQ258" s="85"/>
      <c r="AR258" s="85"/>
      <c r="AS258" s="85"/>
      <c r="AT258" s="85"/>
      <c r="AU258" s="85"/>
      <c r="AV258" s="85"/>
      <c r="AW258" s="85"/>
      <c r="AX258" s="85"/>
      <c r="AY258" s="85"/>
      <c r="AZ258" s="85"/>
      <c r="BA258" s="85"/>
      <c r="BB258" s="85"/>
      <c r="BC258" s="85"/>
      <c r="BD258" s="85"/>
      <c r="BE258" s="85"/>
      <c r="BF258" s="85"/>
      <c r="BG258" s="85"/>
      <c r="BH258" s="85"/>
      <c r="BI258" s="85"/>
      <c r="BJ258" s="85"/>
      <c r="BK258" s="85"/>
      <c r="BL258" s="85"/>
      <c r="BM258" s="85"/>
      <c r="BN258" s="85"/>
      <c r="BO258" s="85"/>
      <c r="BP258" s="85"/>
      <c r="BQ258" s="85"/>
      <c r="BR258" s="85"/>
      <c r="BS258" s="85"/>
      <c r="BT258" s="85"/>
      <c r="BU258" s="85"/>
      <c r="BV258" s="85"/>
      <c r="BW258" s="85"/>
      <c r="BX258" s="85"/>
      <c r="BY258" s="85"/>
      <c r="BZ258" s="85"/>
      <c r="CA258" s="85"/>
      <c r="CB258" s="85"/>
      <c r="CC258" s="85"/>
      <c r="CD258" s="85"/>
      <c r="CE258" s="85"/>
      <c r="CF258" s="85"/>
      <c r="CG258" s="85"/>
      <c r="CH258" s="85"/>
      <c r="CI258" s="85"/>
      <c r="CJ258" s="85"/>
      <c r="CK258" s="85"/>
      <c r="CL258" s="85"/>
      <c r="CM258" s="85"/>
      <c r="CN258" s="85"/>
      <c r="CO258" s="85"/>
      <c r="CP258" s="85"/>
      <c r="CQ258" s="85"/>
      <c r="CR258" s="85"/>
      <c r="CS258" s="85"/>
      <c r="CT258" s="85"/>
      <c r="CU258" s="85"/>
      <c r="CV258" s="85"/>
    </row>
    <row r="259" spans="1:100" s="155" customFormat="1" x14ac:dyDescent="0.2">
      <c r="A259" s="85"/>
      <c r="B259" s="85"/>
      <c r="C259" s="85"/>
      <c r="D259" s="85"/>
      <c r="E259" s="85"/>
      <c r="F259" s="85"/>
      <c r="G259" s="85"/>
      <c r="H259" s="202"/>
      <c r="I259" s="202"/>
      <c r="J259" s="202"/>
      <c r="K259" s="202"/>
      <c r="L259" s="202"/>
      <c r="M259" s="202"/>
      <c r="N259" s="202"/>
      <c r="O259" s="202"/>
      <c r="P259" s="202"/>
      <c r="Q259" s="202"/>
      <c r="R259" s="202"/>
      <c r="S259" s="202"/>
      <c r="T259" s="202"/>
      <c r="U259" s="202"/>
      <c r="V259" s="202"/>
      <c r="W259" s="202"/>
      <c r="X259" s="202"/>
      <c r="Y259" s="202"/>
      <c r="Z259" s="85"/>
      <c r="AA259" s="85"/>
      <c r="AB259" s="85"/>
      <c r="AC259" s="85"/>
      <c r="AD259" s="85"/>
      <c r="AE259" s="85"/>
      <c r="AF259" s="85"/>
      <c r="AG259" s="85"/>
      <c r="AH259" s="85"/>
      <c r="AI259" s="129"/>
      <c r="AJ259" s="129"/>
      <c r="AK259" s="129"/>
      <c r="AL259" s="129"/>
      <c r="AM259" s="202"/>
      <c r="AN259" s="203"/>
      <c r="AO259" s="203"/>
      <c r="AP259" s="85"/>
      <c r="AQ259" s="85"/>
      <c r="AR259" s="85"/>
      <c r="AS259" s="85"/>
      <c r="AT259" s="85"/>
      <c r="AU259" s="85"/>
      <c r="AV259" s="85"/>
      <c r="AW259" s="85"/>
      <c r="AX259" s="85"/>
      <c r="AY259" s="85"/>
      <c r="AZ259" s="85"/>
      <c r="BA259" s="85"/>
      <c r="BB259" s="85"/>
      <c r="BC259" s="85"/>
      <c r="BD259" s="85"/>
      <c r="BE259" s="85"/>
      <c r="BF259" s="85"/>
      <c r="BG259" s="85"/>
      <c r="BH259" s="85"/>
      <c r="BI259" s="85"/>
      <c r="BJ259" s="85"/>
      <c r="BK259" s="85"/>
      <c r="BL259" s="85"/>
      <c r="BM259" s="85"/>
      <c r="BN259" s="85"/>
      <c r="BO259" s="85"/>
      <c r="BP259" s="85"/>
      <c r="BQ259" s="85"/>
      <c r="BR259" s="85"/>
      <c r="BS259" s="85"/>
      <c r="BT259" s="85"/>
      <c r="BU259" s="85"/>
      <c r="BV259" s="85"/>
      <c r="BW259" s="85"/>
      <c r="BX259" s="85"/>
      <c r="BY259" s="85"/>
      <c r="BZ259" s="85"/>
      <c r="CA259" s="85"/>
      <c r="CB259" s="85"/>
      <c r="CC259" s="85"/>
      <c r="CD259" s="85"/>
      <c r="CE259" s="85"/>
      <c r="CF259" s="85"/>
      <c r="CG259" s="85"/>
      <c r="CH259" s="85"/>
      <c r="CI259" s="85"/>
      <c r="CJ259" s="85"/>
      <c r="CK259" s="85"/>
      <c r="CL259" s="85"/>
      <c r="CM259" s="85"/>
      <c r="CN259" s="85"/>
      <c r="CO259" s="85"/>
      <c r="CP259" s="85"/>
      <c r="CQ259" s="85"/>
      <c r="CR259" s="85"/>
      <c r="CS259" s="85"/>
      <c r="CT259" s="85"/>
      <c r="CU259" s="85"/>
      <c r="CV259" s="85"/>
    </row>
    <row r="260" spans="1:100" s="155" customFormat="1" x14ac:dyDescent="0.2">
      <c r="A260" s="85"/>
      <c r="B260" s="85"/>
      <c r="C260" s="85"/>
      <c r="D260" s="85"/>
      <c r="E260" s="85"/>
      <c r="F260" s="85"/>
      <c r="G260" s="85"/>
      <c r="H260" s="202"/>
      <c r="I260" s="202"/>
      <c r="J260" s="202"/>
      <c r="K260" s="202"/>
      <c r="L260" s="202"/>
      <c r="M260" s="202"/>
      <c r="N260" s="202"/>
      <c r="O260" s="202"/>
      <c r="P260" s="202"/>
      <c r="Q260" s="202"/>
      <c r="R260" s="202"/>
      <c r="S260" s="202"/>
      <c r="T260" s="202"/>
      <c r="U260" s="202"/>
      <c r="V260" s="202"/>
      <c r="W260" s="202"/>
      <c r="X260" s="202"/>
      <c r="Y260" s="202"/>
      <c r="Z260" s="85"/>
      <c r="AA260" s="85"/>
      <c r="AB260" s="85"/>
      <c r="AC260" s="85"/>
      <c r="AD260" s="85"/>
      <c r="AE260" s="85"/>
      <c r="AF260" s="85"/>
      <c r="AG260" s="85"/>
      <c r="AH260" s="85"/>
      <c r="AI260" s="129"/>
      <c r="AJ260" s="129"/>
      <c r="AK260" s="129"/>
      <c r="AL260" s="129"/>
      <c r="AM260" s="202"/>
      <c r="AN260" s="203"/>
      <c r="AO260" s="203"/>
      <c r="AP260" s="85"/>
      <c r="AQ260" s="85"/>
      <c r="AR260" s="85"/>
      <c r="AS260" s="85"/>
      <c r="AT260" s="85"/>
      <c r="AU260" s="85"/>
      <c r="AV260" s="85"/>
      <c r="AW260" s="85"/>
      <c r="AX260" s="85"/>
      <c r="AY260" s="85"/>
      <c r="AZ260" s="85"/>
      <c r="BA260" s="85"/>
      <c r="BB260" s="85"/>
      <c r="BC260" s="85"/>
      <c r="BD260" s="85"/>
      <c r="BE260" s="85"/>
      <c r="BF260" s="85"/>
      <c r="BG260" s="85"/>
      <c r="BH260" s="85"/>
      <c r="BI260" s="85"/>
      <c r="BJ260" s="85"/>
      <c r="BK260" s="85"/>
      <c r="BL260" s="85"/>
      <c r="BM260" s="85"/>
      <c r="BN260" s="85"/>
      <c r="BO260" s="85"/>
      <c r="BP260" s="85"/>
      <c r="BQ260" s="85"/>
      <c r="BR260" s="85"/>
      <c r="BS260" s="85"/>
      <c r="BT260" s="85"/>
      <c r="BU260" s="85"/>
      <c r="BV260" s="85"/>
      <c r="BW260" s="85"/>
      <c r="BX260" s="85"/>
      <c r="BY260" s="85"/>
      <c r="BZ260" s="85"/>
      <c r="CA260" s="85"/>
      <c r="CB260" s="85"/>
      <c r="CC260" s="85"/>
      <c r="CD260" s="85"/>
      <c r="CE260" s="85"/>
      <c r="CF260" s="85"/>
      <c r="CG260" s="85"/>
      <c r="CH260" s="85"/>
      <c r="CI260" s="85"/>
      <c r="CJ260" s="85"/>
      <c r="CK260" s="85"/>
      <c r="CL260" s="85"/>
      <c r="CM260" s="85"/>
      <c r="CN260" s="85"/>
      <c r="CO260" s="85"/>
      <c r="CP260" s="85"/>
      <c r="CQ260" s="85"/>
      <c r="CR260" s="85"/>
      <c r="CS260" s="85"/>
      <c r="CT260" s="85"/>
      <c r="CU260" s="85"/>
      <c r="CV260" s="85"/>
    </row>
    <row r="261" spans="1:100" s="155" customFormat="1" x14ac:dyDescent="0.2">
      <c r="A261" s="85"/>
      <c r="B261" s="85"/>
      <c r="C261" s="85"/>
      <c r="D261" s="85"/>
      <c r="E261" s="85"/>
      <c r="F261" s="85"/>
      <c r="G261" s="85"/>
      <c r="H261" s="202"/>
      <c r="I261" s="202"/>
      <c r="J261" s="202"/>
      <c r="K261" s="202"/>
      <c r="L261" s="202"/>
      <c r="M261" s="202"/>
      <c r="N261" s="202"/>
      <c r="O261" s="202"/>
      <c r="P261" s="202"/>
      <c r="Q261" s="202"/>
      <c r="R261" s="202"/>
      <c r="S261" s="202"/>
      <c r="T261" s="202"/>
      <c r="U261" s="202"/>
      <c r="V261" s="202"/>
      <c r="W261" s="202"/>
      <c r="X261" s="202"/>
      <c r="Y261" s="202"/>
      <c r="Z261" s="85"/>
      <c r="AA261" s="85"/>
      <c r="AB261" s="85"/>
      <c r="AC261" s="85"/>
      <c r="AD261" s="85"/>
      <c r="AE261" s="85"/>
      <c r="AF261" s="85"/>
      <c r="AG261" s="85"/>
      <c r="AH261" s="85"/>
      <c r="AI261" s="129"/>
      <c r="AJ261" s="129"/>
      <c r="AK261" s="129"/>
      <c r="AL261" s="129"/>
      <c r="AM261" s="202"/>
      <c r="AN261" s="203"/>
      <c r="AO261" s="203"/>
      <c r="AP261" s="85"/>
      <c r="AQ261" s="85"/>
      <c r="AR261" s="85"/>
      <c r="AS261" s="85"/>
      <c r="AT261" s="85"/>
      <c r="AU261" s="85"/>
      <c r="AV261" s="85"/>
      <c r="AW261" s="85"/>
      <c r="AX261" s="85"/>
      <c r="AY261" s="85"/>
      <c r="AZ261" s="85"/>
      <c r="BA261" s="85"/>
      <c r="BB261" s="85"/>
      <c r="BC261" s="85"/>
      <c r="BD261" s="85"/>
      <c r="BE261" s="85"/>
      <c r="BF261" s="85"/>
      <c r="BG261" s="85"/>
      <c r="BH261" s="85"/>
      <c r="BI261" s="85"/>
      <c r="BJ261" s="85"/>
      <c r="BK261" s="85"/>
      <c r="BL261" s="85"/>
      <c r="BM261" s="85"/>
      <c r="BN261" s="85"/>
      <c r="BO261" s="85"/>
      <c r="BP261" s="85"/>
      <c r="BQ261" s="85"/>
      <c r="BR261" s="85"/>
      <c r="BS261" s="85"/>
      <c r="BT261" s="85"/>
      <c r="BU261" s="85"/>
      <c r="BV261" s="85"/>
      <c r="BW261" s="85"/>
      <c r="BX261" s="85"/>
      <c r="BY261" s="85"/>
      <c r="BZ261" s="85"/>
      <c r="CA261" s="85"/>
      <c r="CB261" s="85"/>
      <c r="CC261" s="85"/>
      <c r="CD261" s="85"/>
      <c r="CE261" s="85"/>
      <c r="CF261" s="85"/>
      <c r="CG261" s="85"/>
      <c r="CH261" s="85"/>
      <c r="CI261" s="85"/>
      <c r="CJ261" s="85"/>
      <c r="CK261" s="85"/>
      <c r="CL261" s="85"/>
      <c r="CM261" s="85"/>
      <c r="CN261" s="85"/>
      <c r="CO261" s="85"/>
      <c r="CP261" s="85"/>
      <c r="CQ261" s="85"/>
      <c r="CR261" s="85"/>
      <c r="CS261" s="85"/>
      <c r="CT261" s="85"/>
      <c r="CU261" s="85"/>
      <c r="CV261" s="85"/>
    </row>
    <row r="262" spans="1:100" s="166" customFormat="1" x14ac:dyDescent="0.2">
      <c r="A262" s="85"/>
      <c r="B262" s="85"/>
      <c r="C262" s="85"/>
      <c r="D262" s="85"/>
      <c r="E262" s="85"/>
      <c r="F262" s="85"/>
      <c r="G262" s="85"/>
      <c r="H262" s="202"/>
      <c r="I262" s="202"/>
      <c r="J262" s="202"/>
      <c r="K262" s="202"/>
      <c r="L262" s="202"/>
      <c r="M262" s="202"/>
      <c r="N262" s="202"/>
      <c r="O262" s="202"/>
      <c r="P262" s="202"/>
      <c r="Q262" s="202"/>
      <c r="R262" s="202"/>
      <c r="S262" s="202"/>
      <c r="T262" s="202"/>
      <c r="U262" s="202"/>
      <c r="V262" s="202"/>
      <c r="W262" s="202"/>
      <c r="X262" s="202"/>
      <c r="Y262" s="202"/>
      <c r="Z262" s="85"/>
      <c r="AA262" s="85"/>
      <c r="AB262" s="85"/>
      <c r="AC262" s="85"/>
      <c r="AD262" s="85"/>
      <c r="AE262" s="85"/>
      <c r="AF262" s="85"/>
      <c r="AG262" s="85"/>
      <c r="AH262" s="85"/>
      <c r="AI262" s="129"/>
      <c r="AJ262" s="129"/>
      <c r="AK262" s="129"/>
      <c r="AL262" s="129"/>
      <c r="AM262" s="202"/>
      <c r="AN262" s="203"/>
      <c r="AO262" s="203"/>
      <c r="AP262" s="85"/>
      <c r="AQ262" s="85"/>
      <c r="AR262" s="85"/>
      <c r="AS262" s="85"/>
      <c r="AT262" s="85"/>
      <c r="AU262" s="85"/>
      <c r="AV262" s="85"/>
      <c r="AW262" s="85"/>
      <c r="AX262" s="85"/>
      <c r="AY262" s="85"/>
      <c r="AZ262" s="85"/>
      <c r="BA262" s="85"/>
      <c r="BB262" s="85"/>
      <c r="BC262" s="85"/>
      <c r="BD262" s="85"/>
      <c r="BE262" s="85"/>
      <c r="BF262" s="85"/>
      <c r="BG262" s="85"/>
      <c r="BH262" s="85"/>
      <c r="BI262" s="85"/>
      <c r="BJ262" s="85"/>
      <c r="BK262" s="85"/>
      <c r="BL262" s="85"/>
      <c r="BM262" s="85"/>
      <c r="BN262" s="85"/>
      <c r="BO262" s="85"/>
      <c r="BP262" s="85"/>
      <c r="BQ262" s="85"/>
      <c r="BR262" s="85"/>
      <c r="BS262" s="85"/>
      <c r="BT262" s="85"/>
      <c r="BU262" s="85"/>
      <c r="BV262" s="85"/>
      <c r="BW262" s="85"/>
      <c r="BX262" s="85"/>
      <c r="BY262" s="85"/>
      <c r="BZ262" s="85"/>
      <c r="CA262" s="85"/>
      <c r="CB262" s="85"/>
      <c r="CC262" s="85"/>
      <c r="CD262" s="85"/>
      <c r="CE262" s="85"/>
      <c r="CF262" s="85"/>
      <c r="CG262" s="85"/>
      <c r="CH262" s="85"/>
      <c r="CI262" s="85"/>
      <c r="CJ262" s="85"/>
      <c r="CK262" s="85"/>
      <c r="CL262" s="85"/>
      <c r="CM262" s="85"/>
      <c r="CN262" s="85"/>
      <c r="CO262" s="85"/>
      <c r="CP262" s="85"/>
      <c r="CQ262" s="85"/>
      <c r="CR262" s="85"/>
      <c r="CS262" s="85"/>
      <c r="CT262" s="85"/>
      <c r="CU262" s="85"/>
      <c r="CV262" s="85"/>
    </row>
    <row r="263" spans="1:100" ht="27" customHeight="1" x14ac:dyDescent="0.2"/>
    <row r="264" spans="1:100" ht="27" customHeight="1" x14ac:dyDescent="0.2"/>
    <row r="265" spans="1:100" ht="27" customHeight="1" x14ac:dyDescent="0.2"/>
    <row r="266" spans="1:100" ht="27" customHeight="1" x14ac:dyDescent="0.2"/>
    <row r="267" spans="1:100" ht="18" customHeight="1" x14ac:dyDescent="0.2"/>
    <row r="268" spans="1:100" ht="35.25" customHeight="1" x14ac:dyDescent="0.2"/>
    <row r="269" spans="1:100" ht="300" customHeight="1" x14ac:dyDescent="0.2"/>
    <row r="270" spans="1:100" ht="33" customHeight="1" x14ac:dyDescent="0.2"/>
    <row r="271" spans="1:100" ht="36.75" customHeight="1" x14ac:dyDescent="0.2"/>
    <row r="272" spans="1:100" ht="15" customHeight="1" x14ac:dyDescent="0.2"/>
    <row r="273" ht="8.25" customHeight="1" x14ac:dyDescent="0.2"/>
    <row r="274" ht="13.5" customHeight="1" x14ac:dyDescent="0.2"/>
    <row r="275" ht="12.75" customHeight="1" x14ac:dyDescent="0.2"/>
    <row r="276" ht="15.75" customHeight="1" x14ac:dyDescent="0.2"/>
    <row r="277" ht="14.25" customHeight="1" x14ac:dyDescent="0.2"/>
    <row r="278" ht="15.75" customHeight="1" x14ac:dyDescent="0.2"/>
    <row r="279" ht="39.75" customHeight="1" x14ac:dyDescent="0.2"/>
  </sheetData>
  <sheetProtection selectLockedCells="1" selectUnlockedCells="1"/>
  <mergeCells count="34">
    <mergeCell ref="F23:G23"/>
    <mergeCell ref="F24:G24"/>
    <mergeCell ref="G32:Z32"/>
    <mergeCell ref="AG9:AG10"/>
    <mergeCell ref="AI9:AI10"/>
    <mergeCell ref="B17:B18"/>
    <mergeCell ref="C17:F18"/>
    <mergeCell ref="AB17:AB18"/>
    <mergeCell ref="H9:O9"/>
    <mergeCell ref="P9:Y9"/>
    <mergeCell ref="Z9:Z10"/>
    <mergeCell ref="AA9:AB9"/>
    <mergeCell ref="A6:B6"/>
    <mergeCell ref="C6:AJ6"/>
    <mergeCell ref="G8:AG8"/>
    <mergeCell ref="AH8:AH10"/>
    <mergeCell ref="AI8:AJ8"/>
    <mergeCell ref="AJ9:AJ10"/>
    <mergeCell ref="AC9:AD9"/>
    <mergeCell ref="AE9:AF9"/>
    <mergeCell ref="AK8:AN9"/>
    <mergeCell ref="A9:A10"/>
    <mergeCell ref="B9:D9"/>
    <mergeCell ref="E9:F9"/>
    <mergeCell ref="G9:G10"/>
    <mergeCell ref="A4:D4"/>
    <mergeCell ref="E4:F4"/>
    <mergeCell ref="G4:R4"/>
    <mergeCell ref="S4:AJ4"/>
    <mergeCell ref="B1:AN1"/>
    <mergeCell ref="A3:D3"/>
    <mergeCell ref="E3:F3"/>
    <mergeCell ref="G3:R3"/>
    <mergeCell ref="S3:AJ3"/>
  </mergeCells>
  <conditionalFormatting sqref="AH11:AH15">
    <cfRule type="cellIs" dxfId="124" priority="6" stopIfTrue="1" operator="equal">
      <formula>"NON"</formula>
    </cfRule>
  </conditionalFormatting>
  <conditionalFormatting sqref="AI11:AJ15">
    <cfRule type="cellIs" dxfId="123" priority="5" stopIfTrue="1" operator="equal">
      <formula>"OUI"</formula>
    </cfRule>
  </conditionalFormatting>
  <conditionalFormatting sqref="AC11:AD15">
    <cfRule type="cellIs" dxfId="122" priority="4" operator="equal">
      <formula>"Oui"</formula>
    </cfRule>
  </conditionalFormatting>
  <conditionalFormatting sqref="AE11:AF15">
    <cfRule type="cellIs" dxfId="121" priority="1" operator="equal">
      <formula>"Mauvais"</formula>
    </cfRule>
    <cfRule type="cellIs" dxfId="120" priority="2" operator="equal">
      <formula>"Moyen"</formula>
    </cfRule>
    <cfRule type="cellIs" dxfId="119" priority="3" operator="equal">
      <formula>"Bon"</formula>
    </cfRule>
  </conditionalFormatting>
  <conditionalFormatting sqref="H11:Y15">
    <cfRule type="cellIs" dxfId="118" priority="7" stopIfTrue="1" operator="equal">
      <formula>"S3"</formula>
    </cfRule>
    <cfRule type="cellIs" dxfId="117" priority="8" stopIfTrue="1" operator="equal">
      <formula>"S2"</formula>
    </cfRule>
    <cfRule type="cellIs" dxfId="116" priority="9" stopIfTrue="1" operator="equal">
      <formula>"S1"</formula>
    </cfRule>
  </conditionalFormatting>
  <conditionalFormatting sqref="G11:G15">
    <cfRule type="cellIs" dxfId="115" priority="10" stopIfTrue="1" operator="equal">
      <formula>"CD"</formula>
    </cfRule>
    <cfRule type="cellIs" dxfId="114" priority="11" stopIfTrue="1" operator="equal">
      <formula>"CC"</formula>
    </cfRule>
    <cfRule type="cellIs" dxfId="113" priority="12" stopIfTrue="1" operator="equal">
      <formula>"CB"</formula>
    </cfRule>
    <cfRule type="cellIs" dxfId="112" priority="13" stopIfTrue="1" operator="equal">
      <formula>"CA"</formula>
    </cfRule>
  </conditionalFormatting>
  <dataValidations count="1">
    <dataValidation type="list" allowBlank="1" showInputMessage="1" showErrorMessage="1" sqref="AH11:AJ15">
      <formula1>"OUI,NON"</formula1>
    </dataValidation>
  </dataValidations>
  <hyperlinks>
    <hyperlink ref="A11" location="'29_Annexe5'!A1" display="'29_Annexe5'!A1"/>
    <hyperlink ref="A12" location="'30_Annexe5'!A1" display="'30_Annexe5'!A1"/>
    <hyperlink ref="A13" location="'53_Annexe5'!A1" display="'53_Annexe5'!A1"/>
    <hyperlink ref="A14" location="'54_Annexe5'!A1" display="'54_Annexe5'!A1"/>
    <hyperlink ref="A15" location="'55_Annexe5'!A1" display="'55_Annexe5'!A1"/>
  </hyperlinks>
  <printOptions horizontalCentered="1"/>
  <pageMargins left="0.15748031496062992" right="0" top="0.35433070866141736" bottom="0.19685039370078741" header="0.15748031496062992" footer="0"/>
  <pageSetup paperSize="8" scale="31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  <pageSetUpPr fitToPage="1"/>
  </sheetPr>
  <dimension ref="A1:AX443"/>
  <sheetViews>
    <sheetView view="pageBreakPreview" zoomScaleSheetLayoutView="100" workbookViewId="0">
      <pane xSplit="2" ySplit="2" topLeftCell="C39" activePane="bottomRight" state="frozen"/>
      <selection sqref="A1:XFD1048576"/>
      <selection pane="topRight" sqref="A1:XFD1048576"/>
      <selection pane="bottomLeft" sqref="A1:XFD1048576"/>
      <selection pane="bottomRight" activeCell="B44" sqref="A44:XFD63"/>
    </sheetView>
  </sheetViews>
  <sheetFormatPr baseColWidth="10" defaultColWidth="11.42578125" defaultRowHeight="12.75" x14ac:dyDescent="0.25"/>
  <cols>
    <col min="1" max="1" width="11.42578125" style="253"/>
    <col min="2" max="3" width="21.5703125" style="253" customWidth="1"/>
    <col min="4" max="5" width="24.42578125" style="253" customWidth="1"/>
    <col min="6" max="6" width="21.5703125" style="253" customWidth="1"/>
    <col min="7" max="7" width="16.42578125" style="253" customWidth="1"/>
    <col min="8" max="8" width="11.42578125" style="254"/>
    <col min="9" max="9" width="11.42578125" style="253"/>
    <col min="10" max="10" width="13" style="255" customWidth="1"/>
    <col min="11" max="11" width="13" style="256" customWidth="1"/>
    <col min="12" max="12" width="13" style="255" customWidth="1"/>
    <col min="13" max="13" width="25.140625" style="255" bestFit="1" customWidth="1"/>
    <col min="14" max="14" width="11.85546875" style="211" bestFit="1" customWidth="1"/>
    <col min="15" max="15" width="44.5703125" style="212" customWidth="1"/>
    <col min="16" max="17" width="11.42578125" style="213"/>
    <col min="18" max="18" width="13" style="213" customWidth="1"/>
    <col min="19" max="19" width="8.42578125" style="213" bestFit="1" customWidth="1"/>
    <col min="20" max="16384" width="11.42578125" style="213"/>
  </cols>
  <sheetData>
    <row r="1" spans="1:17" ht="42.75" customHeight="1" thickBot="1" x14ac:dyDescent="0.3">
      <c r="A1" s="1081" t="s">
        <v>62</v>
      </c>
      <c r="B1" s="1082"/>
      <c r="C1" s="1083" t="s">
        <v>61</v>
      </c>
      <c r="D1" s="1084"/>
      <c r="E1" s="1084"/>
      <c r="F1" s="1084"/>
      <c r="G1" s="1084"/>
      <c r="H1" s="1085"/>
      <c r="I1" s="1084" t="s">
        <v>63</v>
      </c>
      <c r="J1" s="1084"/>
      <c r="K1" s="1084"/>
      <c r="L1" s="1084"/>
      <c r="M1" s="1086"/>
    </row>
    <row r="2" spans="1:17" s="222" customFormat="1" ht="26.25" thickBot="1" x14ac:dyDescent="0.3">
      <c r="A2" s="214" t="s">
        <v>64</v>
      </c>
      <c r="B2" s="215" t="s">
        <v>65</v>
      </c>
      <c r="C2" s="215" t="s">
        <v>66</v>
      </c>
      <c r="D2" s="215" t="s">
        <v>67</v>
      </c>
      <c r="E2" s="215" t="s">
        <v>68</v>
      </c>
      <c r="F2" s="215" t="s">
        <v>69</v>
      </c>
      <c r="G2" s="215" t="s">
        <v>70</v>
      </c>
      <c r="H2" s="216" t="s">
        <v>71</v>
      </c>
      <c r="I2" s="215" t="s">
        <v>72</v>
      </c>
      <c r="J2" s="217" t="s">
        <v>73</v>
      </c>
      <c r="K2" s="218" t="s">
        <v>74</v>
      </c>
      <c r="L2" s="218" t="s">
        <v>75</v>
      </c>
      <c r="M2" s="219" t="s">
        <v>76</v>
      </c>
      <c r="N2" s="220" t="s">
        <v>77</v>
      </c>
      <c r="O2" s="221" t="s">
        <v>78</v>
      </c>
    </row>
    <row r="3" spans="1:17" s="222" customFormat="1" ht="15.75" customHeight="1" thickBot="1" x14ac:dyDescent="0.3">
      <c r="A3" s="1087"/>
      <c r="B3" s="1088"/>
      <c r="C3" s="1088"/>
      <c r="D3" s="1088"/>
      <c r="E3" s="1088"/>
      <c r="F3" s="1088"/>
      <c r="G3" s="1088"/>
      <c r="H3" s="1088"/>
      <c r="I3" s="1088"/>
      <c r="J3" s="1088"/>
      <c r="K3" s="1088"/>
      <c r="L3" s="1088"/>
      <c r="M3" s="1089"/>
      <c r="N3" s="220"/>
      <c r="O3" s="221"/>
    </row>
    <row r="4" spans="1:17" x14ac:dyDescent="0.25">
      <c r="A4" s="1078">
        <v>29</v>
      </c>
      <c r="B4" s="223">
        <f>'29_Annexe6.1'!$E$64</f>
        <v>0</v>
      </c>
      <c r="C4" s="223">
        <f>'29_Annexe6.1'!$A$64</f>
        <v>0</v>
      </c>
      <c r="D4" s="223">
        <f>'29_Annexe6.1'!$K$7</f>
        <v>0</v>
      </c>
      <c r="E4" s="223">
        <f>'29_Annexe6.1'!$B$64</f>
        <v>0</v>
      </c>
      <c r="F4" s="223">
        <f>'29_Annexe6.1'!$D$64</f>
        <v>0</v>
      </c>
      <c r="G4" s="224">
        <f>'29_Annexe6.1'!$I$64</f>
        <v>0</v>
      </c>
      <c r="H4" s="225" t="str">
        <f>'29_Annexe6.1'!$K$64</f>
        <v>-</v>
      </c>
      <c r="I4" s="225" t="e">
        <f>IF(H4="-",IF(J4=0,K4*N4,J4*N4),IF(J4=0,IF(K4=0,H4*L4*N4,H4*K4*N4),H4*J4*N4))</f>
        <v>#N/A</v>
      </c>
      <c r="J4" s="226">
        <f>'29_Annexe6.1'!$F$64</f>
        <v>0</v>
      </c>
      <c r="K4" s="227">
        <f>'29_Annexe6.1'!$G$64</f>
        <v>0</v>
      </c>
      <c r="L4" s="227">
        <f>'29_Annexe6.1'!$H$64</f>
        <v>0</v>
      </c>
      <c r="M4" s="228" t="str">
        <f>'29_Annexe6.1'!$L$64</f>
        <v>-</v>
      </c>
      <c r="N4" s="229" t="e">
        <f>VLOOKUP(G4,$A$117:$B$443,2)</f>
        <v>#N/A</v>
      </c>
      <c r="O4" s="230"/>
      <c r="Q4" s="231"/>
    </row>
    <row r="5" spans="1:17" x14ac:dyDescent="0.25">
      <c r="A5" s="1079"/>
      <c r="B5" s="232">
        <f>'29_Annexe6.1'!$E$65</f>
        <v>0</v>
      </c>
      <c r="C5" s="232">
        <f>'29_Annexe6.1'!$A$65</f>
        <v>0</v>
      </c>
      <c r="D5" s="232">
        <f>'29_Annexe6.1'!$K$8</f>
        <v>0</v>
      </c>
      <c r="E5" s="232">
        <f>'29_Annexe6.1'!$B$65</f>
        <v>0</v>
      </c>
      <c r="F5" s="232">
        <f>'29_Annexe6.1'!$D$65</f>
        <v>0</v>
      </c>
      <c r="G5" s="233">
        <f>'29_Annexe6.1'!$I$65</f>
        <v>0</v>
      </c>
      <c r="H5" s="234" t="str">
        <f>'29_Annexe6.1'!$K$65</f>
        <v>-</v>
      </c>
      <c r="I5" s="234" t="e">
        <f t="shared" ref="I5:I23" si="0">IF(H5="-",IF(J5=0,K5*N5,J5*N5),IF(J5=0,IF(K5=0,H5*L5*N5,H5*K5*N5),H5*J5*N5))</f>
        <v>#N/A</v>
      </c>
      <c r="J5" s="235">
        <f>'29_Annexe6.1'!$F$65</f>
        <v>0</v>
      </c>
      <c r="K5" s="236">
        <f>'29_Annexe6.1'!$G$65</f>
        <v>0</v>
      </c>
      <c r="L5" s="236">
        <f>'29_Annexe6.1'!$H$65</f>
        <v>0</v>
      </c>
      <c r="M5" s="237" t="str">
        <f>'29_Annexe6.1'!$L$65</f>
        <v>-</v>
      </c>
      <c r="N5" s="229" t="e">
        <f>VLOOKUP(G5,$A$117:$B$443,2)</f>
        <v>#N/A</v>
      </c>
      <c r="O5" s="230"/>
      <c r="Q5" s="231"/>
    </row>
    <row r="6" spans="1:17" x14ac:dyDescent="0.25">
      <c r="A6" s="1079"/>
      <c r="B6" s="232">
        <f>'29_Annexe6.1'!$E$66</f>
        <v>0</v>
      </c>
      <c r="C6" s="232">
        <f>'29_Annexe6.1'!$A$66</f>
        <v>0</v>
      </c>
      <c r="D6" s="232">
        <f>'29_Annexe6.1'!$K$9</f>
        <v>0</v>
      </c>
      <c r="E6" s="232">
        <f>'29_Annexe6.1'!$B$66</f>
        <v>0</v>
      </c>
      <c r="F6" s="232">
        <f>'29_Annexe6.1'!$D$66</f>
        <v>0</v>
      </c>
      <c r="G6" s="233">
        <f>'29_Annexe6.1'!$I$66</f>
        <v>0</v>
      </c>
      <c r="H6" s="234" t="str">
        <f>'29_Annexe6.1'!$K$66</f>
        <v>-</v>
      </c>
      <c r="I6" s="234" t="e">
        <f t="shared" si="0"/>
        <v>#N/A</v>
      </c>
      <c r="J6" s="235">
        <f>'29_Annexe6.1'!$F$66</f>
        <v>0</v>
      </c>
      <c r="K6" s="236">
        <f>'29_Annexe6.1'!$G$66</f>
        <v>0</v>
      </c>
      <c r="L6" s="236">
        <f>'29_Annexe6.1'!$H$66</f>
        <v>0</v>
      </c>
      <c r="M6" s="237" t="str">
        <f>'29_Annexe6.1'!$L$66</f>
        <v>-</v>
      </c>
      <c r="N6" s="229" t="e">
        <f>VLOOKUP(G6,$A$117:$B$443,2)</f>
        <v>#N/A</v>
      </c>
      <c r="O6" s="230"/>
      <c r="Q6" s="231"/>
    </row>
    <row r="7" spans="1:17" x14ac:dyDescent="0.25">
      <c r="A7" s="1079"/>
      <c r="B7" s="232">
        <f>'29_Annexe6.1'!$E$67</f>
        <v>0</v>
      </c>
      <c r="C7" s="232">
        <f>'29_Annexe6.1'!$A$67</f>
        <v>0</v>
      </c>
      <c r="D7" s="232">
        <f>'29_Annexe6.1'!$K$10</f>
        <v>0</v>
      </c>
      <c r="E7" s="232">
        <f>'29_Annexe6.1'!$B$67</f>
        <v>0</v>
      </c>
      <c r="F7" s="232">
        <f>'29_Annexe6.1'!$D$67</f>
        <v>0</v>
      </c>
      <c r="G7" s="233">
        <f>'29_Annexe6.1'!$I$67</f>
        <v>0</v>
      </c>
      <c r="H7" s="234" t="str">
        <f>'29_Annexe6.1'!$K$67</f>
        <v>-</v>
      </c>
      <c r="I7" s="234" t="e">
        <f t="shared" si="0"/>
        <v>#N/A</v>
      </c>
      <c r="J7" s="235">
        <f>'29_Annexe6.1'!$F$67</f>
        <v>0</v>
      </c>
      <c r="K7" s="236">
        <f>'29_Annexe6.1'!$G$67</f>
        <v>0</v>
      </c>
      <c r="L7" s="236">
        <f>'29_Annexe6.1'!$H$67</f>
        <v>0</v>
      </c>
      <c r="M7" s="237" t="str">
        <f>'29_Annexe6.1'!$L$67</f>
        <v>-</v>
      </c>
      <c r="N7" s="229" t="e">
        <f>VLOOKUP(G7,$A$117:$B$443,2)</f>
        <v>#N/A</v>
      </c>
      <c r="O7" s="230"/>
      <c r="Q7" s="231"/>
    </row>
    <row r="8" spans="1:17" x14ac:dyDescent="0.25">
      <c r="A8" s="1079"/>
      <c r="B8" s="232">
        <f>'29_Annexe6.1'!$E$68</f>
        <v>0</v>
      </c>
      <c r="C8" s="232">
        <f>'29_Annexe6.1'!$A$68</f>
        <v>0</v>
      </c>
      <c r="D8" s="232">
        <f>'29_Annexe6.1'!$K$11</f>
        <v>0</v>
      </c>
      <c r="E8" s="232">
        <f>'29_Annexe6.1'!$B$68</f>
        <v>0</v>
      </c>
      <c r="F8" s="232">
        <f>'29_Annexe6.1'!$D$68</f>
        <v>0</v>
      </c>
      <c r="G8" s="233">
        <f>'29_Annexe6.1'!$I$68</f>
        <v>0</v>
      </c>
      <c r="H8" s="234" t="str">
        <f>'29_Annexe6.1'!$K$68</f>
        <v>-</v>
      </c>
      <c r="I8" s="234" t="e">
        <f t="shared" si="0"/>
        <v>#N/A</v>
      </c>
      <c r="J8" s="235">
        <f>'29_Annexe6.1'!$F$68</f>
        <v>0</v>
      </c>
      <c r="K8" s="236">
        <f>'29_Annexe6.1'!$G$68</f>
        <v>0</v>
      </c>
      <c r="L8" s="236">
        <f>'29_Annexe6.1'!$H$68</f>
        <v>0</v>
      </c>
      <c r="M8" s="237" t="str">
        <f>'29_Annexe6.1'!$L$68</f>
        <v>-</v>
      </c>
      <c r="N8" s="229" t="e">
        <f>VLOOKUP(G8,$A$117:$B$443,2)</f>
        <v>#N/A</v>
      </c>
      <c r="O8" s="230"/>
      <c r="Q8" s="231"/>
    </row>
    <row r="9" spans="1:17" x14ac:dyDescent="0.25">
      <c r="A9" s="1079"/>
      <c r="B9" s="232">
        <f>'29_Annexe6.1'!$E$69</f>
        <v>0</v>
      </c>
      <c r="C9" s="232">
        <f>'29_Annexe6.1'!$A$69</f>
        <v>0</v>
      </c>
      <c r="D9" s="232">
        <f>'29_Annexe6.1'!$K$12</f>
        <v>0</v>
      </c>
      <c r="E9" s="232">
        <f>'29_Annexe6.1'!$B$69</f>
        <v>0</v>
      </c>
      <c r="F9" s="232">
        <f>'29_Annexe6.1'!$D$69</f>
        <v>0</v>
      </c>
      <c r="G9" s="233">
        <f>'29_Annexe6.1'!$I$69</f>
        <v>0</v>
      </c>
      <c r="H9" s="234" t="str">
        <f>'29_Annexe6.1'!$K$69</f>
        <v>-</v>
      </c>
      <c r="I9" s="234" t="e">
        <f t="shared" si="0"/>
        <v>#N/A</v>
      </c>
      <c r="J9" s="235">
        <f>'29_Annexe6.1'!$F$69</f>
        <v>0</v>
      </c>
      <c r="K9" s="236">
        <f>'29_Annexe6.1'!$G$69</f>
        <v>0</v>
      </c>
      <c r="L9" s="236">
        <f>'29_Annexe6.1'!$H$69</f>
        <v>0</v>
      </c>
      <c r="M9" s="237" t="str">
        <f>'29_Annexe6.1'!$L$69</f>
        <v>-</v>
      </c>
      <c r="N9" s="229" t="e">
        <f>VLOOKUP(G9,$A$117:$B$443,2)</f>
        <v>#N/A</v>
      </c>
      <c r="O9" s="230"/>
      <c r="Q9" s="231"/>
    </row>
    <row r="10" spans="1:17" x14ac:dyDescent="0.25">
      <c r="A10" s="1079"/>
      <c r="B10" s="232">
        <f>'29_Annexe6.1'!$E$70</f>
        <v>0</v>
      </c>
      <c r="C10" s="232">
        <f>'29_Annexe6.1'!$A$70</f>
        <v>0</v>
      </c>
      <c r="D10" s="232">
        <f>'29_Annexe6.1'!$K$13</f>
        <v>0</v>
      </c>
      <c r="E10" s="232">
        <f>'29_Annexe6.1'!$B$70</f>
        <v>0</v>
      </c>
      <c r="F10" s="232">
        <f>'29_Annexe6.1'!$D$70</f>
        <v>0</v>
      </c>
      <c r="G10" s="233">
        <f>'29_Annexe6.1'!$I$70</f>
        <v>0</v>
      </c>
      <c r="H10" s="234" t="str">
        <f>'29_Annexe6.1'!$K$70</f>
        <v>-</v>
      </c>
      <c r="I10" s="234" t="e">
        <f t="shared" si="0"/>
        <v>#N/A</v>
      </c>
      <c r="J10" s="235">
        <f>'29_Annexe6.1'!$F$70</f>
        <v>0</v>
      </c>
      <c r="K10" s="236">
        <f>'29_Annexe6.1'!$G$70</f>
        <v>0</v>
      </c>
      <c r="L10" s="236">
        <f>'29_Annexe6.1'!$H$70</f>
        <v>0</v>
      </c>
      <c r="M10" s="237" t="str">
        <f>'29_Annexe6.1'!$L$70</f>
        <v>-</v>
      </c>
      <c r="N10" s="229" t="e">
        <f>VLOOKUP(G10,$A$117:$B$443,2)</f>
        <v>#N/A</v>
      </c>
      <c r="O10" s="230"/>
      <c r="Q10" s="231"/>
    </row>
    <row r="11" spans="1:17" x14ac:dyDescent="0.25">
      <c r="A11" s="1079"/>
      <c r="B11" s="232">
        <f>'29_Annexe6.1'!$E$71</f>
        <v>0</v>
      </c>
      <c r="C11" s="232">
        <f>'29_Annexe6.1'!$A$71</f>
        <v>0</v>
      </c>
      <c r="D11" s="232">
        <f>'29_Annexe6.1'!$K$14</f>
        <v>0</v>
      </c>
      <c r="E11" s="232">
        <f>'29_Annexe6.1'!$B$71</f>
        <v>0</v>
      </c>
      <c r="F11" s="232">
        <f>'29_Annexe6.1'!$D$71</f>
        <v>0</v>
      </c>
      <c r="G11" s="233">
        <f>'29_Annexe6.1'!$I$71</f>
        <v>0</v>
      </c>
      <c r="H11" s="234" t="str">
        <f>'29_Annexe6.1'!$K$71</f>
        <v>-</v>
      </c>
      <c r="I11" s="234" t="e">
        <f t="shared" si="0"/>
        <v>#N/A</v>
      </c>
      <c r="J11" s="235">
        <f>'29_Annexe6.1'!$F$71</f>
        <v>0</v>
      </c>
      <c r="K11" s="236">
        <f>'29_Annexe6.1'!$G$71</f>
        <v>0</v>
      </c>
      <c r="L11" s="236">
        <f>'29_Annexe6.1'!$H$71</f>
        <v>0</v>
      </c>
      <c r="M11" s="237" t="str">
        <f>'29_Annexe6.1'!$L$71</f>
        <v>-</v>
      </c>
      <c r="N11" s="229" t="e">
        <f>VLOOKUP(G11,$A$117:$B$443,2)</f>
        <v>#N/A</v>
      </c>
      <c r="O11" s="230"/>
      <c r="Q11" s="231"/>
    </row>
    <row r="12" spans="1:17" x14ac:dyDescent="0.25">
      <c r="A12" s="1079"/>
      <c r="B12" s="232">
        <f>'29_Annexe6.1'!$E$72</f>
        <v>0</v>
      </c>
      <c r="C12" s="232">
        <f>'29_Annexe6.1'!$A$72</f>
        <v>0</v>
      </c>
      <c r="D12" s="232">
        <f>'29_Annexe6.1'!$K$15</f>
        <v>0</v>
      </c>
      <c r="E12" s="232">
        <f>'29_Annexe6.1'!$B$72</f>
        <v>0</v>
      </c>
      <c r="F12" s="232">
        <f>'29_Annexe6.1'!$D$72</f>
        <v>0</v>
      </c>
      <c r="G12" s="233">
        <f>'29_Annexe6.1'!$I$72</f>
        <v>0</v>
      </c>
      <c r="H12" s="234" t="str">
        <f>'29_Annexe6.1'!$K$72</f>
        <v>-</v>
      </c>
      <c r="I12" s="234" t="e">
        <f t="shared" si="0"/>
        <v>#N/A</v>
      </c>
      <c r="J12" s="235">
        <f>'29_Annexe6.1'!$F$72</f>
        <v>0</v>
      </c>
      <c r="K12" s="236">
        <f>'29_Annexe6.1'!$G$72</f>
        <v>0</v>
      </c>
      <c r="L12" s="236">
        <f>'29_Annexe6.1'!$H$72</f>
        <v>0</v>
      </c>
      <c r="M12" s="237" t="str">
        <f>'29_Annexe6.1'!$L$72</f>
        <v>-</v>
      </c>
      <c r="N12" s="229" t="e">
        <f>VLOOKUP(G12,$A$117:$B$443,2)</f>
        <v>#N/A</v>
      </c>
      <c r="O12" s="230"/>
      <c r="Q12" s="231"/>
    </row>
    <row r="13" spans="1:17" x14ac:dyDescent="0.25">
      <c r="A13" s="1079"/>
      <c r="B13" s="232">
        <f>'29_Annexe6.1'!$E$73</f>
        <v>0</v>
      </c>
      <c r="C13" s="232">
        <f>'29_Annexe6.1'!$A$73</f>
        <v>0</v>
      </c>
      <c r="D13" s="232">
        <f>'29_Annexe6.1'!$K$16</f>
        <v>0</v>
      </c>
      <c r="E13" s="232">
        <f>'29_Annexe6.1'!$B$73</f>
        <v>0</v>
      </c>
      <c r="F13" s="232">
        <f>'29_Annexe6.1'!$D$73</f>
        <v>0</v>
      </c>
      <c r="G13" s="233">
        <f>'29_Annexe6.1'!$I$73</f>
        <v>0</v>
      </c>
      <c r="H13" s="234" t="str">
        <f>'29_Annexe6.1'!$K$73</f>
        <v>-</v>
      </c>
      <c r="I13" s="234" t="e">
        <f t="shared" si="0"/>
        <v>#N/A</v>
      </c>
      <c r="J13" s="235">
        <f>'29_Annexe6.1'!$F$73</f>
        <v>0</v>
      </c>
      <c r="K13" s="236">
        <f>'29_Annexe6.1'!$G$73</f>
        <v>0</v>
      </c>
      <c r="L13" s="236">
        <f>'29_Annexe6.1'!$H$73</f>
        <v>0</v>
      </c>
      <c r="M13" s="237" t="str">
        <f>'29_Annexe6.1'!$L$73</f>
        <v>-</v>
      </c>
      <c r="N13" s="229" t="e">
        <f>VLOOKUP(G13,$A$117:$B$443,2)</f>
        <v>#N/A</v>
      </c>
      <c r="O13" s="230"/>
      <c r="Q13" s="231"/>
    </row>
    <row r="14" spans="1:17" x14ac:dyDescent="0.25">
      <c r="A14" s="1079"/>
      <c r="B14" s="232">
        <f>'29_Annexe6.1'!$E$74</f>
        <v>0</v>
      </c>
      <c r="C14" s="232">
        <f>'29_Annexe6.1'!$A$74</f>
        <v>0</v>
      </c>
      <c r="D14" s="232">
        <f>'29_Annexe6.1'!$K$17</f>
        <v>0</v>
      </c>
      <c r="E14" s="232">
        <f>'29_Annexe6.1'!$B$74</f>
        <v>0</v>
      </c>
      <c r="F14" s="232">
        <f>'29_Annexe6.1'!$D$74</f>
        <v>0</v>
      </c>
      <c r="G14" s="233">
        <f>'29_Annexe6.1'!$I$74</f>
        <v>0</v>
      </c>
      <c r="H14" s="234" t="str">
        <f>'29_Annexe6.1'!$K$74</f>
        <v>-</v>
      </c>
      <c r="I14" s="234" t="e">
        <f t="shared" si="0"/>
        <v>#N/A</v>
      </c>
      <c r="J14" s="235">
        <f>'29_Annexe6.1'!$F$74</f>
        <v>0</v>
      </c>
      <c r="K14" s="236">
        <f>'29_Annexe6.1'!$G$74</f>
        <v>0</v>
      </c>
      <c r="L14" s="236">
        <f>'29_Annexe6.1'!$H$74</f>
        <v>0</v>
      </c>
      <c r="M14" s="237" t="str">
        <f>'29_Annexe6.1'!$L$74</f>
        <v>-</v>
      </c>
      <c r="N14" s="229" t="e">
        <f>VLOOKUP(G14,$A$117:$B$443,2)</f>
        <v>#N/A</v>
      </c>
      <c r="O14" s="230"/>
      <c r="Q14" s="231"/>
    </row>
    <row r="15" spans="1:17" x14ac:dyDescent="0.25">
      <c r="A15" s="1079"/>
      <c r="B15" s="232">
        <f>'29_Annexe6.1'!$E$75</f>
        <v>0</v>
      </c>
      <c r="C15" s="232">
        <f>'29_Annexe6.1'!$A$75</f>
        <v>0</v>
      </c>
      <c r="D15" s="232">
        <f>'29_Annexe6.1'!$K$18</f>
        <v>0</v>
      </c>
      <c r="E15" s="232">
        <f>'29_Annexe6.1'!$B$75</f>
        <v>0</v>
      </c>
      <c r="F15" s="232">
        <f>'29_Annexe6.1'!$D$75</f>
        <v>0</v>
      </c>
      <c r="G15" s="233">
        <f>'29_Annexe6.1'!$I$75</f>
        <v>0</v>
      </c>
      <c r="H15" s="234" t="str">
        <f>'29_Annexe6.1'!$K$75</f>
        <v>-</v>
      </c>
      <c r="I15" s="234" t="e">
        <f t="shared" si="0"/>
        <v>#N/A</v>
      </c>
      <c r="J15" s="235">
        <f>'29_Annexe6.1'!$F$75</f>
        <v>0</v>
      </c>
      <c r="K15" s="236">
        <f>'29_Annexe6.1'!$G$75</f>
        <v>0</v>
      </c>
      <c r="L15" s="236">
        <f>'29_Annexe6.1'!$H$75</f>
        <v>0</v>
      </c>
      <c r="M15" s="237" t="str">
        <f>'29_Annexe6.1'!$L$75</f>
        <v>-</v>
      </c>
      <c r="N15" s="229" t="e">
        <f>VLOOKUP(G15,$A$117:$B$443,2)</f>
        <v>#N/A</v>
      </c>
      <c r="O15" s="230"/>
      <c r="Q15" s="231"/>
    </row>
    <row r="16" spans="1:17" x14ac:dyDescent="0.25">
      <c r="A16" s="1079"/>
      <c r="B16" s="232">
        <f>'29_Annexe6.1'!$E$76</f>
        <v>0</v>
      </c>
      <c r="C16" s="232">
        <f>'29_Annexe6.1'!$A$76</f>
        <v>0</v>
      </c>
      <c r="D16" s="232">
        <f>'29_Annexe6.1'!$K$19</f>
        <v>0</v>
      </c>
      <c r="E16" s="232">
        <f>'29_Annexe6.1'!$B$76</f>
        <v>0</v>
      </c>
      <c r="F16" s="232">
        <f>'29_Annexe6.1'!$D$76</f>
        <v>0</v>
      </c>
      <c r="G16" s="233">
        <f>'29_Annexe6.1'!$I$76</f>
        <v>0</v>
      </c>
      <c r="H16" s="234" t="str">
        <f>'29_Annexe6.1'!$K$76</f>
        <v>-</v>
      </c>
      <c r="I16" s="234" t="e">
        <f t="shared" si="0"/>
        <v>#N/A</v>
      </c>
      <c r="J16" s="235">
        <f>'29_Annexe6.1'!$F$76</f>
        <v>0</v>
      </c>
      <c r="K16" s="236">
        <f>'29_Annexe6.1'!$G$76</f>
        <v>0</v>
      </c>
      <c r="L16" s="236">
        <f>'29_Annexe6.1'!$H$76</f>
        <v>0</v>
      </c>
      <c r="M16" s="237" t="str">
        <f>'29_Annexe6.1'!$L$76</f>
        <v>-</v>
      </c>
      <c r="N16" s="229" t="e">
        <f>VLOOKUP(G16,$A$117:$B$443,2)</f>
        <v>#N/A</v>
      </c>
      <c r="O16" s="230"/>
      <c r="Q16" s="231"/>
    </row>
    <row r="17" spans="1:17" x14ac:dyDescent="0.25">
      <c r="A17" s="1079"/>
      <c r="B17" s="232">
        <f>'29_Annexe6.1'!$E$77</f>
        <v>0</v>
      </c>
      <c r="C17" s="232">
        <f>'29_Annexe6.1'!$A$77</f>
        <v>0</v>
      </c>
      <c r="D17" s="232">
        <f>'29_Annexe6.1'!$K$20</f>
        <v>0</v>
      </c>
      <c r="E17" s="232">
        <f>'29_Annexe6.1'!$B$77</f>
        <v>0</v>
      </c>
      <c r="F17" s="232">
        <f>'29_Annexe6.1'!$D$77</f>
        <v>0</v>
      </c>
      <c r="G17" s="233">
        <f>'29_Annexe6.1'!$I$77</f>
        <v>0</v>
      </c>
      <c r="H17" s="234" t="str">
        <f>'29_Annexe6.1'!$K$77</f>
        <v>-</v>
      </c>
      <c r="I17" s="234" t="e">
        <f t="shared" si="0"/>
        <v>#N/A</v>
      </c>
      <c r="J17" s="235">
        <f>'29_Annexe6.1'!$F$77</f>
        <v>0</v>
      </c>
      <c r="K17" s="236">
        <f>'29_Annexe6.1'!$G$77</f>
        <v>0</v>
      </c>
      <c r="L17" s="236">
        <f>'29_Annexe6.1'!$H$77</f>
        <v>0</v>
      </c>
      <c r="M17" s="237" t="str">
        <f>'29_Annexe6.1'!$L$77</f>
        <v>-</v>
      </c>
      <c r="N17" s="229" t="e">
        <f>VLOOKUP(G17,$A$117:$B$443,2)</f>
        <v>#N/A</v>
      </c>
      <c r="O17" s="230"/>
      <c r="Q17" s="231"/>
    </row>
    <row r="18" spans="1:17" x14ac:dyDescent="0.25">
      <c r="A18" s="1079"/>
      <c r="B18" s="232">
        <f>'29_Annexe6.1'!$E$78</f>
        <v>0</v>
      </c>
      <c r="C18" s="232">
        <f>'29_Annexe6.1'!$A$78</f>
        <v>0</v>
      </c>
      <c r="D18" s="232">
        <f>'29_Annexe6.1'!$K$21</f>
        <v>0</v>
      </c>
      <c r="E18" s="232">
        <f>'29_Annexe6.1'!$B$78</f>
        <v>0</v>
      </c>
      <c r="F18" s="232">
        <f>'29_Annexe6.1'!$D$78</f>
        <v>0</v>
      </c>
      <c r="G18" s="233">
        <f>'29_Annexe6.1'!$I$78</f>
        <v>0</v>
      </c>
      <c r="H18" s="234" t="str">
        <f>'29_Annexe6.1'!$K$78</f>
        <v>-</v>
      </c>
      <c r="I18" s="234" t="e">
        <f t="shared" si="0"/>
        <v>#N/A</v>
      </c>
      <c r="J18" s="235">
        <f>'29_Annexe6.1'!$F$78</f>
        <v>0</v>
      </c>
      <c r="K18" s="236">
        <f>'29_Annexe6.1'!$G$78</f>
        <v>0</v>
      </c>
      <c r="L18" s="236">
        <f>'29_Annexe6.1'!$H$78</f>
        <v>0</v>
      </c>
      <c r="M18" s="237" t="str">
        <f>'29_Annexe6.1'!$L$78</f>
        <v>-</v>
      </c>
      <c r="N18" s="229" t="e">
        <f>VLOOKUP(G18,$A$117:$B$443,2)</f>
        <v>#N/A</v>
      </c>
      <c r="O18" s="230"/>
      <c r="Q18" s="231"/>
    </row>
    <row r="19" spans="1:17" x14ac:dyDescent="0.25">
      <c r="A19" s="1079"/>
      <c r="B19" s="232">
        <f>'29_Annexe6.1'!$E$79</f>
        <v>0</v>
      </c>
      <c r="C19" s="232">
        <f>'29_Annexe6.1'!$A$79</f>
        <v>0</v>
      </c>
      <c r="D19" s="232">
        <f>'29_Annexe6.1'!$K$22</f>
        <v>0</v>
      </c>
      <c r="E19" s="232">
        <f>'29_Annexe6.1'!$B$79</f>
        <v>0</v>
      </c>
      <c r="F19" s="232">
        <f>'29_Annexe6.1'!$D$79</f>
        <v>0</v>
      </c>
      <c r="G19" s="233">
        <f>'29_Annexe6.1'!$I$79</f>
        <v>0</v>
      </c>
      <c r="H19" s="234" t="str">
        <f>'29_Annexe6.1'!$K$79</f>
        <v>-</v>
      </c>
      <c r="I19" s="234" t="e">
        <f t="shared" si="0"/>
        <v>#N/A</v>
      </c>
      <c r="J19" s="235">
        <f>'29_Annexe6.1'!$F$79</f>
        <v>0</v>
      </c>
      <c r="K19" s="236">
        <f>'29_Annexe6.1'!$G$79</f>
        <v>0</v>
      </c>
      <c r="L19" s="236">
        <f>'29_Annexe6.1'!$H$79</f>
        <v>0</v>
      </c>
      <c r="M19" s="237" t="str">
        <f>'29_Annexe6.1'!$L$79</f>
        <v>-</v>
      </c>
      <c r="N19" s="229" t="e">
        <f>VLOOKUP(G19,$A$117:$B$443,2)</f>
        <v>#N/A</v>
      </c>
      <c r="O19" s="230"/>
      <c r="Q19" s="231"/>
    </row>
    <row r="20" spans="1:17" x14ac:dyDescent="0.25">
      <c r="A20" s="1079"/>
      <c r="B20" s="232">
        <f>'29_Annexe6.1'!$E$80</f>
        <v>0</v>
      </c>
      <c r="C20" s="232">
        <f>'29_Annexe6.1'!$A$80</f>
        <v>0</v>
      </c>
      <c r="D20" s="232">
        <f>'29_Annexe6.1'!$K$23</f>
        <v>0</v>
      </c>
      <c r="E20" s="232">
        <f>'29_Annexe6.1'!$B$80</f>
        <v>0</v>
      </c>
      <c r="F20" s="232">
        <f>'29_Annexe6.1'!$D$80</f>
        <v>0</v>
      </c>
      <c r="G20" s="233">
        <f>'29_Annexe6.1'!$I$80</f>
        <v>0</v>
      </c>
      <c r="H20" s="234" t="str">
        <f>'29_Annexe6.1'!$K$80</f>
        <v>-</v>
      </c>
      <c r="I20" s="234" t="e">
        <f t="shared" si="0"/>
        <v>#N/A</v>
      </c>
      <c r="J20" s="235">
        <f>'29_Annexe6.1'!$F$80</f>
        <v>0</v>
      </c>
      <c r="K20" s="236">
        <f>'29_Annexe6.1'!$G$80</f>
        <v>0</v>
      </c>
      <c r="L20" s="236">
        <f>'29_Annexe6.1'!$H$80</f>
        <v>0</v>
      </c>
      <c r="M20" s="237" t="str">
        <f>'29_Annexe6.1'!$L$80</f>
        <v>-</v>
      </c>
      <c r="N20" s="229" t="e">
        <f>VLOOKUP(G20,$A$117:$B$443,2)</f>
        <v>#N/A</v>
      </c>
      <c r="O20" s="230"/>
      <c r="Q20" s="231"/>
    </row>
    <row r="21" spans="1:17" x14ac:dyDescent="0.25">
      <c r="A21" s="1079"/>
      <c r="B21" s="232">
        <f>'29_Annexe6.1'!$E$81</f>
        <v>0</v>
      </c>
      <c r="C21" s="232">
        <f>'29_Annexe6.1'!$A$81</f>
        <v>0</v>
      </c>
      <c r="D21" s="232">
        <f>'29_Annexe6.1'!$K$24</f>
        <v>0</v>
      </c>
      <c r="E21" s="232">
        <f>'29_Annexe6.1'!$B$81</f>
        <v>0</v>
      </c>
      <c r="F21" s="232">
        <f>'29_Annexe6.1'!$D$81</f>
        <v>0</v>
      </c>
      <c r="G21" s="233">
        <f>'29_Annexe6.1'!$I$81</f>
        <v>0</v>
      </c>
      <c r="H21" s="234" t="str">
        <f>'29_Annexe6.1'!$K$81</f>
        <v>-</v>
      </c>
      <c r="I21" s="234" t="e">
        <f t="shared" si="0"/>
        <v>#N/A</v>
      </c>
      <c r="J21" s="235">
        <f>'29_Annexe6.1'!$F$81</f>
        <v>0</v>
      </c>
      <c r="K21" s="236">
        <f>'29_Annexe6.1'!$G$81</f>
        <v>0</v>
      </c>
      <c r="L21" s="236">
        <f>'29_Annexe6.1'!$H$81</f>
        <v>0</v>
      </c>
      <c r="M21" s="237" t="str">
        <f>'29_Annexe6.1'!$L$81</f>
        <v>-</v>
      </c>
      <c r="N21" s="229" t="e">
        <f>VLOOKUP(G21,$A$117:$B$443,2)</f>
        <v>#N/A</v>
      </c>
      <c r="O21" s="230"/>
      <c r="Q21" s="231"/>
    </row>
    <row r="22" spans="1:17" x14ac:dyDescent="0.25">
      <c r="A22" s="1079"/>
      <c r="B22" s="232">
        <f>'29_Annexe6.1'!$E$82</f>
        <v>0</v>
      </c>
      <c r="C22" s="232">
        <f>'29_Annexe6.1'!$A$82</f>
        <v>0</v>
      </c>
      <c r="D22" s="232">
        <f>'29_Annexe6.1'!$K$25</f>
        <v>0</v>
      </c>
      <c r="E22" s="232">
        <f>'29_Annexe6.1'!$B$82</f>
        <v>0</v>
      </c>
      <c r="F22" s="232">
        <f>'29_Annexe6.1'!$D$82</f>
        <v>0</v>
      </c>
      <c r="G22" s="233">
        <f>'29_Annexe6.1'!$I$82</f>
        <v>0</v>
      </c>
      <c r="H22" s="234" t="str">
        <f>'29_Annexe6.1'!$K$82</f>
        <v>-</v>
      </c>
      <c r="I22" s="234" t="e">
        <f t="shared" si="0"/>
        <v>#N/A</v>
      </c>
      <c r="J22" s="235">
        <f>'29_Annexe6.1'!$F$82</f>
        <v>0</v>
      </c>
      <c r="K22" s="236">
        <f>'29_Annexe6.1'!$G$82</f>
        <v>0</v>
      </c>
      <c r="L22" s="236">
        <f>'29_Annexe6.1'!$H$82</f>
        <v>0</v>
      </c>
      <c r="M22" s="237" t="str">
        <f>'29_Annexe6.1'!$L$82</f>
        <v>-</v>
      </c>
      <c r="N22" s="229" t="e">
        <f>VLOOKUP(G22,$A$117:$B$443,2)</f>
        <v>#N/A</v>
      </c>
      <c r="O22" s="230"/>
      <c r="Q22" s="231"/>
    </row>
    <row r="23" spans="1:17" ht="13.5" thickBot="1" x14ac:dyDescent="0.3">
      <c r="A23" s="1080"/>
      <c r="B23" s="238">
        <f>'29_Annexe6.1'!$E$83</f>
        <v>0</v>
      </c>
      <c r="C23" s="238">
        <f>'29_Annexe6.1'!$A$83</f>
        <v>0</v>
      </c>
      <c r="D23" s="238">
        <f>'29_Annexe6.1'!$K$26</f>
        <v>0</v>
      </c>
      <c r="E23" s="238">
        <f>'29_Annexe6.1'!$B$83</f>
        <v>0</v>
      </c>
      <c r="F23" s="238">
        <f>'29_Annexe6.1'!$D$83</f>
        <v>0</v>
      </c>
      <c r="G23" s="239">
        <f>'29_Annexe6.1'!$I$83</f>
        <v>0</v>
      </c>
      <c r="H23" s="240" t="str">
        <f>'29_Annexe6.1'!$K$83</f>
        <v>-</v>
      </c>
      <c r="I23" s="240" t="e">
        <f t="shared" si="0"/>
        <v>#N/A</v>
      </c>
      <c r="J23" s="241">
        <f>'29_Annexe6.1'!$F$83</f>
        <v>0</v>
      </c>
      <c r="K23" s="242">
        <f>'29_Annexe6.1'!$G$83</f>
        <v>0</v>
      </c>
      <c r="L23" s="242">
        <f>'29_Annexe6.1'!$H$83</f>
        <v>0</v>
      </c>
      <c r="M23" s="243" t="str">
        <f>'29_Annexe6.1'!$L$83</f>
        <v>-</v>
      </c>
      <c r="N23" s="229" t="e">
        <f>VLOOKUP(G23,$A$117:$B$443,2)</f>
        <v>#N/A</v>
      </c>
      <c r="O23" s="230"/>
      <c r="Q23" s="231"/>
    </row>
    <row r="24" spans="1:17" x14ac:dyDescent="0.25">
      <c r="A24" s="1078">
        <v>30</v>
      </c>
      <c r="B24" s="223">
        <f>'30_Annexe6.1'!$E$64</f>
        <v>0</v>
      </c>
      <c r="C24" s="223">
        <f>'30_Annexe6.1'!$A$64</f>
        <v>0</v>
      </c>
      <c r="D24" s="223">
        <f>'30_Annexe6.1'!$K$7</f>
        <v>0</v>
      </c>
      <c r="E24" s="223">
        <f>'30_Annexe6.1'!$B$64</f>
        <v>0</v>
      </c>
      <c r="F24" s="223">
        <f>'30_Annexe6.1'!$D$64</f>
        <v>0</v>
      </c>
      <c r="G24" s="224">
        <f>'30_Annexe6.1'!$I$64</f>
        <v>0</v>
      </c>
      <c r="H24" s="225" t="str">
        <f>'30_Annexe6.1'!$K$64</f>
        <v>-</v>
      </c>
      <c r="I24" s="225" t="e">
        <f>IF(H24="-",IF(J24=0,K24*N24,J24*N24),IF(J24=0,IF(K24=0,H24*L24*N24,H24*K24*N24),H24*J24*N24))</f>
        <v>#N/A</v>
      </c>
      <c r="J24" s="226">
        <f>'30_Annexe6.1'!$F$64</f>
        <v>0</v>
      </c>
      <c r="K24" s="227">
        <f>'30_Annexe6.1'!$G$64</f>
        <v>0</v>
      </c>
      <c r="L24" s="227">
        <f>'30_Annexe6.1'!$H$64</f>
        <v>0</v>
      </c>
      <c r="M24" s="228" t="str">
        <f>'30_Annexe6.1'!$L$64</f>
        <v>-</v>
      </c>
      <c r="N24" s="229" t="e">
        <f>VLOOKUP(G24,$A$117:$B$443,2)</f>
        <v>#N/A</v>
      </c>
      <c r="O24" s="230"/>
      <c r="Q24" s="231"/>
    </row>
    <row r="25" spans="1:17" x14ac:dyDescent="0.25">
      <c r="A25" s="1079"/>
      <c r="B25" s="232">
        <f>'30_Annexe6.1'!$E$65</f>
        <v>0</v>
      </c>
      <c r="C25" s="232">
        <f>'30_Annexe6.1'!$A$65</f>
        <v>0</v>
      </c>
      <c r="D25" s="232">
        <f>'30_Annexe6.1'!$K$8</f>
        <v>0</v>
      </c>
      <c r="E25" s="232">
        <f>'30_Annexe6.1'!$B$65</f>
        <v>0</v>
      </c>
      <c r="F25" s="232">
        <f>'30_Annexe6.1'!$D$65</f>
        <v>0</v>
      </c>
      <c r="G25" s="233">
        <f>'30_Annexe6.1'!$I$65</f>
        <v>0</v>
      </c>
      <c r="H25" s="234" t="str">
        <f>'30_Annexe6.1'!$K$65</f>
        <v>-</v>
      </c>
      <c r="I25" s="234" t="e">
        <f t="shared" ref="I25:I43" si="1">IF(H25="-",IF(J25=0,K25*N25,J25*N25),IF(J25=0,IF(K25=0,H25*L25*N25,H25*K25*N25),H25*J25*N25))</f>
        <v>#N/A</v>
      </c>
      <c r="J25" s="235">
        <f>'30_Annexe6.1'!$F$65</f>
        <v>0</v>
      </c>
      <c r="K25" s="236">
        <f>'30_Annexe6.1'!$G$65</f>
        <v>0</v>
      </c>
      <c r="L25" s="236">
        <f>'30_Annexe6.1'!$H$65</f>
        <v>0</v>
      </c>
      <c r="M25" s="237" t="str">
        <f>'30_Annexe6.1'!$L$65</f>
        <v>-</v>
      </c>
      <c r="N25" s="229" t="e">
        <f>VLOOKUP(G25,$A$117:$B$443,2)</f>
        <v>#N/A</v>
      </c>
      <c r="O25" s="230"/>
      <c r="Q25" s="231"/>
    </row>
    <row r="26" spans="1:17" x14ac:dyDescent="0.25">
      <c r="A26" s="1079"/>
      <c r="B26" s="232">
        <f>'30_Annexe6.1'!$E$66</f>
        <v>0</v>
      </c>
      <c r="C26" s="232">
        <f>'30_Annexe6.1'!$A$66</f>
        <v>0</v>
      </c>
      <c r="D26" s="232">
        <f>'30_Annexe6.1'!$K$9</f>
        <v>0</v>
      </c>
      <c r="E26" s="232">
        <f>'30_Annexe6.1'!$B$66</f>
        <v>0</v>
      </c>
      <c r="F26" s="232">
        <f>'30_Annexe6.1'!$D$66</f>
        <v>0</v>
      </c>
      <c r="G26" s="233">
        <f>'30_Annexe6.1'!$I$66</f>
        <v>0</v>
      </c>
      <c r="H26" s="234" t="str">
        <f>'30_Annexe6.1'!$K$66</f>
        <v>-</v>
      </c>
      <c r="I26" s="234" t="e">
        <f t="shared" si="1"/>
        <v>#N/A</v>
      </c>
      <c r="J26" s="235">
        <f>'30_Annexe6.1'!$F$66</f>
        <v>0</v>
      </c>
      <c r="K26" s="236">
        <f>'30_Annexe6.1'!$G$66</f>
        <v>0</v>
      </c>
      <c r="L26" s="236">
        <f>'30_Annexe6.1'!$H$66</f>
        <v>0</v>
      </c>
      <c r="M26" s="237" t="str">
        <f>'30_Annexe6.1'!$L$66</f>
        <v>-</v>
      </c>
      <c r="N26" s="229" t="e">
        <f>VLOOKUP(G26,$A$117:$B$443,2)</f>
        <v>#N/A</v>
      </c>
      <c r="O26" s="230"/>
      <c r="Q26" s="231"/>
    </row>
    <row r="27" spans="1:17" x14ac:dyDescent="0.25">
      <c r="A27" s="1079"/>
      <c r="B27" s="232">
        <f>'30_Annexe6.1'!$E$67</f>
        <v>0</v>
      </c>
      <c r="C27" s="232">
        <f>'30_Annexe6.1'!$A$67</f>
        <v>0</v>
      </c>
      <c r="D27" s="232">
        <f>'30_Annexe6.1'!$K$10</f>
        <v>0</v>
      </c>
      <c r="E27" s="232">
        <f>'30_Annexe6.1'!$B$67</f>
        <v>0</v>
      </c>
      <c r="F27" s="232">
        <f>'30_Annexe6.1'!$D$67</f>
        <v>0</v>
      </c>
      <c r="G27" s="233">
        <f>'30_Annexe6.1'!$I$67</f>
        <v>0</v>
      </c>
      <c r="H27" s="234" t="str">
        <f>'30_Annexe6.1'!$K$67</f>
        <v>-</v>
      </c>
      <c r="I27" s="234" t="e">
        <f t="shared" si="1"/>
        <v>#N/A</v>
      </c>
      <c r="J27" s="235">
        <f>'30_Annexe6.1'!$F$67</f>
        <v>0</v>
      </c>
      <c r="K27" s="236">
        <f>'30_Annexe6.1'!$G$67</f>
        <v>0</v>
      </c>
      <c r="L27" s="236">
        <f>'30_Annexe6.1'!$H$67</f>
        <v>0</v>
      </c>
      <c r="M27" s="237" t="str">
        <f>'30_Annexe6.1'!$L$67</f>
        <v>-</v>
      </c>
      <c r="N27" s="229" t="e">
        <f>VLOOKUP(G27,$A$117:$B$443,2)</f>
        <v>#N/A</v>
      </c>
      <c r="O27" s="230"/>
      <c r="Q27" s="231"/>
    </row>
    <row r="28" spans="1:17" x14ac:dyDescent="0.25">
      <c r="A28" s="1079"/>
      <c r="B28" s="232">
        <f>'30_Annexe6.1'!$E$68</f>
        <v>0</v>
      </c>
      <c r="C28" s="232">
        <f>'30_Annexe6.1'!$A$68</f>
        <v>0</v>
      </c>
      <c r="D28" s="232">
        <f>'30_Annexe6.1'!$K$11</f>
        <v>0</v>
      </c>
      <c r="E28" s="232">
        <f>'30_Annexe6.1'!$B$68</f>
        <v>0</v>
      </c>
      <c r="F28" s="232">
        <f>'30_Annexe6.1'!$D$68</f>
        <v>0</v>
      </c>
      <c r="G28" s="233">
        <f>'30_Annexe6.1'!$I$68</f>
        <v>0</v>
      </c>
      <c r="H28" s="234" t="str">
        <f>'30_Annexe6.1'!$K$68</f>
        <v>-</v>
      </c>
      <c r="I28" s="234" t="e">
        <f t="shared" si="1"/>
        <v>#N/A</v>
      </c>
      <c r="J28" s="235">
        <f>'30_Annexe6.1'!$F$68</f>
        <v>0</v>
      </c>
      <c r="K28" s="236">
        <f>'30_Annexe6.1'!$G$68</f>
        <v>0</v>
      </c>
      <c r="L28" s="236">
        <f>'30_Annexe6.1'!$H$68</f>
        <v>0</v>
      </c>
      <c r="M28" s="237" t="str">
        <f>'30_Annexe6.1'!$L$68</f>
        <v>-</v>
      </c>
      <c r="N28" s="229" t="e">
        <f>VLOOKUP(G28,$A$117:$B$443,2)</f>
        <v>#N/A</v>
      </c>
      <c r="O28" s="230"/>
      <c r="Q28" s="231"/>
    </row>
    <row r="29" spans="1:17" x14ac:dyDescent="0.25">
      <c r="A29" s="1079"/>
      <c r="B29" s="232">
        <f>'30_Annexe6.1'!$E$69</f>
        <v>0</v>
      </c>
      <c r="C29" s="232">
        <f>'30_Annexe6.1'!$A$69</f>
        <v>0</v>
      </c>
      <c r="D29" s="232">
        <f>'30_Annexe6.1'!$K$12</f>
        <v>0</v>
      </c>
      <c r="E29" s="232">
        <f>'30_Annexe6.1'!$B$69</f>
        <v>0</v>
      </c>
      <c r="F29" s="232">
        <f>'30_Annexe6.1'!$D$69</f>
        <v>0</v>
      </c>
      <c r="G29" s="233">
        <f>'30_Annexe6.1'!$I$69</f>
        <v>0</v>
      </c>
      <c r="H29" s="234" t="str">
        <f>'30_Annexe6.1'!$K$69</f>
        <v>-</v>
      </c>
      <c r="I29" s="234" t="e">
        <f t="shared" si="1"/>
        <v>#N/A</v>
      </c>
      <c r="J29" s="235">
        <f>'30_Annexe6.1'!$F$69</f>
        <v>0</v>
      </c>
      <c r="K29" s="236">
        <f>'30_Annexe6.1'!$G$69</f>
        <v>0</v>
      </c>
      <c r="L29" s="236">
        <f>'30_Annexe6.1'!$H$69</f>
        <v>0</v>
      </c>
      <c r="M29" s="237" t="str">
        <f>'30_Annexe6.1'!$L$69</f>
        <v>-</v>
      </c>
      <c r="N29" s="229" t="e">
        <f>VLOOKUP(G29,$A$117:$B$443,2)</f>
        <v>#N/A</v>
      </c>
      <c r="O29" s="230"/>
      <c r="Q29" s="231"/>
    </row>
    <row r="30" spans="1:17" x14ac:dyDescent="0.25">
      <c r="A30" s="1079"/>
      <c r="B30" s="232">
        <f>'30_Annexe6.1'!$E$70</f>
        <v>0</v>
      </c>
      <c r="C30" s="232">
        <f>'30_Annexe6.1'!$A$70</f>
        <v>0</v>
      </c>
      <c r="D30" s="232">
        <f>'30_Annexe6.1'!$K$13</f>
        <v>0</v>
      </c>
      <c r="E30" s="232">
        <f>'30_Annexe6.1'!$B$70</f>
        <v>0</v>
      </c>
      <c r="F30" s="232">
        <f>'30_Annexe6.1'!$D$70</f>
        <v>0</v>
      </c>
      <c r="G30" s="233">
        <f>'30_Annexe6.1'!$I$70</f>
        <v>0</v>
      </c>
      <c r="H30" s="234" t="str">
        <f>'30_Annexe6.1'!$K$70</f>
        <v>-</v>
      </c>
      <c r="I30" s="234" t="e">
        <f t="shared" si="1"/>
        <v>#N/A</v>
      </c>
      <c r="J30" s="235">
        <f>'30_Annexe6.1'!$F$70</f>
        <v>0</v>
      </c>
      <c r="K30" s="236">
        <f>'30_Annexe6.1'!$G$70</f>
        <v>0</v>
      </c>
      <c r="L30" s="236">
        <f>'30_Annexe6.1'!$H$70</f>
        <v>0</v>
      </c>
      <c r="M30" s="237" t="str">
        <f>'30_Annexe6.1'!$L$70</f>
        <v>-</v>
      </c>
      <c r="N30" s="229" t="e">
        <f>VLOOKUP(G30,$A$117:$B$443,2)</f>
        <v>#N/A</v>
      </c>
      <c r="O30" s="230"/>
      <c r="Q30" s="231"/>
    </row>
    <row r="31" spans="1:17" x14ac:dyDescent="0.25">
      <c r="A31" s="1079"/>
      <c r="B31" s="232">
        <f>'30_Annexe6.1'!$E$71</f>
        <v>0</v>
      </c>
      <c r="C31" s="232">
        <f>'30_Annexe6.1'!$A$71</f>
        <v>0</v>
      </c>
      <c r="D31" s="232">
        <f>'30_Annexe6.1'!$K$14</f>
        <v>0</v>
      </c>
      <c r="E31" s="232">
        <f>'30_Annexe6.1'!$B$71</f>
        <v>0</v>
      </c>
      <c r="F31" s="232">
        <f>'30_Annexe6.1'!$D$71</f>
        <v>0</v>
      </c>
      <c r="G31" s="233">
        <f>'30_Annexe6.1'!$I$71</f>
        <v>0</v>
      </c>
      <c r="H31" s="234" t="str">
        <f>'30_Annexe6.1'!$K$71</f>
        <v>-</v>
      </c>
      <c r="I31" s="234" t="e">
        <f t="shared" si="1"/>
        <v>#N/A</v>
      </c>
      <c r="J31" s="235">
        <f>'30_Annexe6.1'!$F$71</f>
        <v>0</v>
      </c>
      <c r="K31" s="236">
        <f>'30_Annexe6.1'!$G$71</f>
        <v>0</v>
      </c>
      <c r="L31" s="236">
        <f>'30_Annexe6.1'!$H$71</f>
        <v>0</v>
      </c>
      <c r="M31" s="237" t="str">
        <f>'30_Annexe6.1'!$L$71</f>
        <v>-</v>
      </c>
      <c r="N31" s="229" t="e">
        <f>VLOOKUP(G31,$A$117:$B$443,2)</f>
        <v>#N/A</v>
      </c>
      <c r="O31" s="230"/>
      <c r="Q31" s="231"/>
    </row>
    <row r="32" spans="1:17" x14ac:dyDescent="0.25">
      <c r="A32" s="1079"/>
      <c r="B32" s="232">
        <f>'30_Annexe6.1'!$E$72</f>
        <v>0</v>
      </c>
      <c r="C32" s="232">
        <f>'30_Annexe6.1'!$A$72</f>
        <v>0</v>
      </c>
      <c r="D32" s="232">
        <f>'30_Annexe6.1'!$K$15</f>
        <v>0</v>
      </c>
      <c r="E32" s="232">
        <f>'30_Annexe6.1'!$B$72</f>
        <v>0</v>
      </c>
      <c r="F32" s="232">
        <f>'30_Annexe6.1'!$D$72</f>
        <v>0</v>
      </c>
      <c r="G32" s="233">
        <f>'30_Annexe6.1'!$I$72</f>
        <v>0</v>
      </c>
      <c r="H32" s="234" t="str">
        <f>'30_Annexe6.1'!$K$72</f>
        <v>-</v>
      </c>
      <c r="I32" s="234" t="e">
        <f t="shared" si="1"/>
        <v>#N/A</v>
      </c>
      <c r="J32" s="235">
        <f>'30_Annexe6.1'!$F$72</f>
        <v>0</v>
      </c>
      <c r="K32" s="236">
        <f>'30_Annexe6.1'!$G$72</f>
        <v>0</v>
      </c>
      <c r="L32" s="236">
        <f>'30_Annexe6.1'!$H$72</f>
        <v>0</v>
      </c>
      <c r="M32" s="237" t="str">
        <f>'30_Annexe6.1'!$L$72</f>
        <v>-</v>
      </c>
      <c r="N32" s="229" t="e">
        <f>VLOOKUP(G32,$A$117:$B$443,2)</f>
        <v>#N/A</v>
      </c>
      <c r="O32" s="230"/>
      <c r="Q32" s="231"/>
    </row>
    <row r="33" spans="1:17" x14ac:dyDescent="0.25">
      <c r="A33" s="1079"/>
      <c r="B33" s="232">
        <f>'30_Annexe6.1'!$E$73</f>
        <v>0</v>
      </c>
      <c r="C33" s="232">
        <f>'30_Annexe6.1'!$A$73</f>
        <v>0</v>
      </c>
      <c r="D33" s="232">
        <f>'30_Annexe6.1'!$K$16</f>
        <v>0</v>
      </c>
      <c r="E33" s="232">
        <f>'30_Annexe6.1'!$B$73</f>
        <v>0</v>
      </c>
      <c r="F33" s="232">
        <f>'30_Annexe6.1'!$D$73</f>
        <v>0</v>
      </c>
      <c r="G33" s="233">
        <f>'30_Annexe6.1'!$I$73</f>
        <v>0</v>
      </c>
      <c r="H33" s="234" t="str">
        <f>'30_Annexe6.1'!$K$73</f>
        <v>-</v>
      </c>
      <c r="I33" s="234" t="e">
        <f t="shared" si="1"/>
        <v>#N/A</v>
      </c>
      <c r="J33" s="235">
        <f>'30_Annexe6.1'!$F$73</f>
        <v>0</v>
      </c>
      <c r="K33" s="236">
        <f>'30_Annexe6.1'!$G$73</f>
        <v>0</v>
      </c>
      <c r="L33" s="236">
        <f>'30_Annexe6.1'!$H$73</f>
        <v>0</v>
      </c>
      <c r="M33" s="237" t="str">
        <f>'30_Annexe6.1'!$L$73</f>
        <v>-</v>
      </c>
      <c r="N33" s="229" t="e">
        <f>VLOOKUP(G33,$A$117:$B$443,2)</f>
        <v>#N/A</v>
      </c>
      <c r="O33" s="230"/>
      <c r="Q33" s="231"/>
    </row>
    <row r="34" spans="1:17" x14ac:dyDescent="0.25">
      <c r="A34" s="1079"/>
      <c r="B34" s="232">
        <f>'30_Annexe6.1'!$E$74</f>
        <v>0</v>
      </c>
      <c r="C34" s="232">
        <f>'30_Annexe6.1'!$A$74</f>
        <v>0</v>
      </c>
      <c r="D34" s="232">
        <f>'30_Annexe6.1'!$K$17</f>
        <v>0</v>
      </c>
      <c r="E34" s="232">
        <f>'30_Annexe6.1'!$B$74</f>
        <v>0</v>
      </c>
      <c r="F34" s="232">
        <f>'30_Annexe6.1'!$D$74</f>
        <v>0</v>
      </c>
      <c r="G34" s="233">
        <f>'30_Annexe6.1'!$I$74</f>
        <v>0</v>
      </c>
      <c r="H34" s="234" t="str">
        <f>'30_Annexe6.1'!$K$74</f>
        <v>-</v>
      </c>
      <c r="I34" s="234" t="e">
        <f t="shared" si="1"/>
        <v>#N/A</v>
      </c>
      <c r="J34" s="235">
        <f>'30_Annexe6.1'!$F$74</f>
        <v>0</v>
      </c>
      <c r="K34" s="236">
        <f>'30_Annexe6.1'!$G$74</f>
        <v>0</v>
      </c>
      <c r="L34" s="236">
        <f>'30_Annexe6.1'!$H$74</f>
        <v>0</v>
      </c>
      <c r="M34" s="237" t="str">
        <f>'30_Annexe6.1'!$L$74</f>
        <v>-</v>
      </c>
      <c r="N34" s="229" t="e">
        <f>VLOOKUP(G34,$A$117:$B$443,2)</f>
        <v>#N/A</v>
      </c>
      <c r="O34" s="230"/>
      <c r="Q34" s="231"/>
    </row>
    <row r="35" spans="1:17" x14ac:dyDescent="0.25">
      <c r="A35" s="1079"/>
      <c r="B35" s="232">
        <f>'30_Annexe6.1'!$E$75</f>
        <v>0</v>
      </c>
      <c r="C35" s="232">
        <f>'30_Annexe6.1'!$A$75</f>
        <v>0</v>
      </c>
      <c r="D35" s="232">
        <f>'30_Annexe6.1'!$K$18</f>
        <v>0</v>
      </c>
      <c r="E35" s="232">
        <f>'30_Annexe6.1'!$B$75</f>
        <v>0</v>
      </c>
      <c r="F35" s="232">
        <f>'30_Annexe6.1'!$D$75</f>
        <v>0</v>
      </c>
      <c r="G35" s="233">
        <f>'30_Annexe6.1'!$I$75</f>
        <v>0</v>
      </c>
      <c r="H35" s="234" t="str">
        <f>'30_Annexe6.1'!$K$75</f>
        <v>-</v>
      </c>
      <c r="I35" s="234" t="e">
        <f t="shared" si="1"/>
        <v>#N/A</v>
      </c>
      <c r="J35" s="235">
        <f>'30_Annexe6.1'!$F$75</f>
        <v>0</v>
      </c>
      <c r="K35" s="236">
        <f>'30_Annexe6.1'!$G$75</f>
        <v>0</v>
      </c>
      <c r="L35" s="236">
        <f>'30_Annexe6.1'!$H$75</f>
        <v>0</v>
      </c>
      <c r="M35" s="237" t="str">
        <f>'30_Annexe6.1'!$L$75</f>
        <v>-</v>
      </c>
      <c r="N35" s="229" t="e">
        <f>VLOOKUP(G35,$A$117:$B$443,2)</f>
        <v>#N/A</v>
      </c>
      <c r="O35" s="230"/>
      <c r="Q35" s="231"/>
    </row>
    <row r="36" spans="1:17" x14ac:dyDescent="0.25">
      <c r="A36" s="1079"/>
      <c r="B36" s="232">
        <f>'30_Annexe6.1'!$E$76</f>
        <v>0</v>
      </c>
      <c r="C36" s="232">
        <f>'30_Annexe6.1'!$A$76</f>
        <v>0</v>
      </c>
      <c r="D36" s="232">
        <f>'30_Annexe6.1'!$K$19</f>
        <v>0</v>
      </c>
      <c r="E36" s="232">
        <f>'30_Annexe6.1'!$B$76</f>
        <v>0</v>
      </c>
      <c r="F36" s="232">
        <f>'30_Annexe6.1'!$D$76</f>
        <v>0</v>
      </c>
      <c r="G36" s="233">
        <f>'30_Annexe6.1'!$I$76</f>
        <v>0</v>
      </c>
      <c r="H36" s="234" t="str">
        <f>'30_Annexe6.1'!$K$76</f>
        <v>-</v>
      </c>
      <c r="I36" s="234" t="e">
        <f t="shared" si="1"/>
        <v>#N/A</v>
      </c>
      <c r="J36" s="235">
        <f>'30_Annexe6.1'!$F$76</f>
        <v>0</v>
      </c>
      <c r="K36" s="236">
        <f>'30_Annexe6.1'!$G$76</f>
        <v>0</v>
      </c>
      <c r="L36" s="236">
        <f>'30_Annexe6.1'!$H$76</f>
        <v>0</v>
      </c>
      <c r="M36" s="237" t="str">
        <f>'30_Annexe6.1'!$L$76</f>
        <v>-</v>
      </c>
      <c r="N36" s="229" t="e">
        <f>VLOOKUP(G36,$A$117:$B$443,2)</f>
        <v>#N/A</v>
      </c>
      <c r="O36" s="230"/>
      <c r="Q36" s="231"/>
    </row>
    <row r="37" spans="1:17" x14ac:dyDescent="0.25">
      <c r="A37" s="1079"/>
      <c r="B37" s="232">
        <f>'30_Annexe6.1'!$E$77</f>
        <v>0</v>
      </c>
      <c r="C37" s="232">
        <f>'30_Annexe6.1'!$A$77</f>
        <v>0</v>
      </c>
      <c r="D37" s="232">
        <f>'30_Annexe6.1'!$K$20</f>
        <v>0</v>
      </c>
      <c r="E37" s="232">
        <f>'30_Annexe6.1'!$B$77</f>
        <v>0</v>
      </c>
      <c r="F37" s="232">
        <f>'30_Annexe6.1'!$D$77</f>
        <v>0</v>
      </c>
      <c r="G37" s="233">
        <f>'30_Annexe6.1'!$I$77</f>
        <v>0</v>
      </c>
      <c r="H37" s="234" t="str">
        <f>'30_Annexe6.1'!$K$77</f>
        <v>-</v>
      </c>
      <c r="I37" s="234" t="e">
        <f t="shared" si="1"/>
        <v>#N/A</v>
      </c>
      <c r="J37" s="235">
        <f>'30_Annexe6.1'!$F$77</f>
        <v>0</v>
      </c>
      <c r="K37" s="236">
        <f>'30_Annexe6.1'!$G$77</f>
        <v>0</v>
      </c>
      <c r="L37" s="236">
        <f>'30_Annexe6.1'!$H$77</f>
        <v>0</v>
      </c>
      <c r="M37" s="237" t="str">
        <f>'30_Annexe6.1'!$L$77</f>
        <v>-</v>
      </c>
      <c r="N37" s="229" t="e">
        <f>VLOOKUP(G37,$A$117:$B$443,2)</f>
        <v>#N/A</v>
      </c>
      <c r="O37" s="230"/>
      <c r="Q37" s="231"/>
    </row>
    <row r="38" spans="1:17" x14ac:dyDescent="0.25">
      <c r="A38" s="1079"/>
      <c r="B38" s="232">
        <f>'30_Annexe6.1'!$E$78</f>
        <v>0</v>
      </c>
      <c r="C38" s="232">
        <f>'30_Annexe6.1'!$A$78</f>
        <v>0</v>
      </c>
      <c r="D38" s="232">
        <f>'30_Annexe6.1'!$K$21</f>
        <v>0</v>
      </c>
      <c r="E38" s="232">
        <f>'30_Annexe6.1'!$B$78</f>
        <v>0</v>
      </c>
      <c r="F38" s="232">
        <f>'30_Annexe6.1'!$D$78</f>
        <v>0</v>
      </c>
      <c r="G38" s="233">
        <f>'30_Annexe6.1'!$I$78</f>
        <v>0</v>
      </c>
      <c r="H38" s="234" t="str">
        <f>'30_Annexe6.1'!$K$78</f>
        <v>-</v>
      </c>
      <c r="I38" s="234" t="e">
        <f t="shared" si="1"/>
        <v>#N/A</v>
      </c>
      <c r="J38" s="235">
        <f>'30_Annexe6.1'!$F$78</f>
        <v>0</v>
      </c>
      <c r="K38" s="236">
        <f>'30_Annexe6.1'!$G$78</f>
        <v>0</v>
      </c>
      <c r="L38" s="236">
        <f>'30_Annexe6.1'!$H$78</f>
        <v>0</v>
      </c>
      <c r="M38" s="237" t="str">
        <f>'30_Annexe6.1'!$L$78</f>
        <v>-</v>
      </c>
      <c r="N38" s="229" t="e">
        <f>VLOOKUP(G38,$A$117:$B$443,2)</f>
        <v>#N/A</v>
      </c>
      <c r="O38" s="230"/>
      <c r="Q38" s="231"/>
    </row>
    <row r="39" spans="1:17" x14ac:dyDescent="0.25">
      <c r="A39" s="1079"/>
      <c r="B39" s="232">
        <f>'30_Annexe6.1'!$E$79</f>
        <v>0</v>
      </c>
      <c r="C39" s="232">
        <f>'30_Annexe6.1'!$A$79</f>
        <v>0</v>
      </c>
      <c r="D39" s="232">
        <f>'30_Annexe6.1'!$K$22</f>
        <v>0</v>
      </c>
      <c r="E39" s="232">
        <f>'30_Annexe6.1'!$B$79</f>
        <v>0</v>
      </c>
      <c r="F39" s="232">
        <f>'30_Annexe6.1'!$D$79</f>
        <v>0</v>
      </c>
      <c r="G39" s="233">
        <f>'30_Annexe6.1'!$I$79</f>
        <v>0</v>
      </c>
      <c r="H39" s="234" t="str">
        <f>'30_Annexe6.1'!$K$79</f>
        <v>-</v>
      </c>
      <c r="I39" s="234" t="e">
        <f t="shared" si="1"/>
        <v>#N/A</v>
      </c>
      <c r="J39" s="235">
        <f>'30_Annexe6.1'!$F$79</f>
        <v>0</v>
      </c>
      <c r="K39" s="236">
        <f>'30_Annexe6.1'!$G$79</f>
        <v>0</v>
      </c>
      <c r="L39" s="236">
        <f>'30_Annexe6.1'!$H$79</f>
        <v>0</v>
      </c>
      <c r="M39" s="237" t="str">
        <f>'30_Annexe6.1'!$L$79</f>
        <v>-</v>
      </c>
      <c r="N39" s="229" t="e">
        <f>VLOOKUP(G39,$A$117:$B$443,2)</f>
        <v>#N/A</v>
      </c>
      <c r="O39" s="230"/>
      <c r="Q39" s="231"/>
    </row>
    <row r="40" spans="1:17" x14ac:dyDescent="0.25">
      <c r="A40" s="1079"/>
      <c r="B40" s="232">
        <f>'30_Annexe6.1'!$E$80</f>
        <v>0</v>
      </c>
      <c r="C40" s="232">
        <f>'30_Annexe6.1'!$A$80</f>
        <v>0</v>
      </c>
      <c r="D40" s="232">
        <f>'30_Annexe6.1'!$K$23</f>
        <v>0</v>
      </c>
      <c r="E40" s="232">
        <f>'30_Annexe6.1'!$B$80</f>
        <v>0</v>
      </c>
      <c r="F40" s="232">
        <f>'30_Annexe6.1'!$D$80</f>
        <v>0</v>
      </c>
      <c r="G40" s="233">
        <f>'30_Annexe6.1'!$I$80</f>
        <v>0</v>
      </c>
      <c r="H40" s="234" t="str">
        <f>'30_Annexe6.1'!$K$80</f>
        <v>-</v>
      </c>
      <c r="I40" s="234" t="e">
        <f t="shared" si="1"/>
        <v>#N/A</v>
      </c>
      <c r="J40" s="235">
        <f>'30_Annexe6.1'!$F$80</f>
        <v>0</v>
      </c>
      <c r="K40" s="236">
        <f>'30_Annexe6.1'!$G$80</f>
        <v>0</v>
      </c>
      <c r="L40" s="236">
        <f>'30_Annexe6.1'!$H$80</f>
        <v>0</v>
      </c>
      <c r="M40" s="237" t="str">
        <f>'30_Annexe6.1'!$L$80</f>
        <v>-</v>
      </c>
      <c r="N40" s="229" t="e">
        <f>VLOOKUP(G40,$A$117:$B$443,2)</f>
        <v>#N/A</v>
      </c>
      <c r="O40" s="230"/>
      <c r="Q40" s="231"/>
    </row>
    <row r="41" spans="1:17" x14ac:dyDescent="0.25">
      <c r="A41" s="1079"/>
      <c r="B41" s="232">
        <f>'30_Annexe6.1'!$E$81</f>
        <v>0</v>
      </c>
      <c r="C41" s="232">
        <f>'30_Annexe6.1'!$A$81</f>
        <v>0</v>
      </c>
      <c r="D41" s="232">
        <f>'30_Annexe6.1'!$K$24</f>
        <v>0</v>
      </c>
      <c r="E41" s="232">
        <f>'30_Annexe6.1'!$B$81</f>
        <v>0</v>
      </c>
      <c r="F41" s="232">
        <f>'30_Annexe6.1'!$D$81</f>
        <v>0</v>
      </c>
      <c r="G41" s="233">
        <f>'30_Annexe6.1'!$I$81</f>
        <v>0</v>
      </c>
      <c r="H41" s="234" t="str">
        <f>'30_Annexe6.1'!$K$81</f>
        <v>-</v>
      </c>
      <c r="I41" s="234" t="e">
        <f t="shared" si="1"/>
        <v>#N/A</v>
      </c>
      <c r="J41" s="235">
        <f>'30_Annexe6.1'!$F$81</f>
        <v>0</v>
      </c>
      <c r="K41" s="236">
        <f>'30_Annexe6.1'!$G$81</f>
        <v>0</v>
      </c>
      <c r="L41" s="236">
        <f>'30_Annexe6.1'!$H$81</f>
        <v>0</v>
      </c>
      <c r="M41" s="237" t="str">
        <f>'30_Annexe6.1'!$L$81</f>
        <v>-</v>
      </c>
      <c r="N41" s="229" t="e">
        <f>VLOOKUP(G41,$A$117:$B$443,2)</f>
        <v>#N/A</v>
      </c>
      <c r="O41" s="230"/>
      <c r="Q41" s="231"/>
    </row>
    <row r="42" spans="1:17" x14ac:dyDescent="0.25">
      <c r="A42" s="1079"/>
      <c r="B42" s="232">
        <f>'30_Annexe6.1'!$E$82</f>
        <v>0</v>
      </c>
      <c r="C42" s="232">
        <f>'30_Annexe6.1'!$A$82</f>
        <v>0</v>
      </c>
      <c r="D42" s="232">
        <f>'30_Annexe6.1'!$K$25</f>
        <v>0</v>
      </c>
      <c r="E42" s="232">
        <f>'30_Annexe6.1'!$B$82</f>
        <v>0</v>
      </c>
      <c r="F42" s="232">
        <f>'30_Annexe6.1'!$D$82</f>
        <v>0</v>
      </c>
      <c r="G42" s="233">
        <f>'30_Annexe6.1'!$I$82</f>
        <v>0</v>
      </c>
      <c r="H42" s="234" t="str">
        <f>'30_Annexe6.1'!$K$82</f>
        <v>-</v>
      </c>
      <c r="I42" s="234" t="e">
        <f t="shared" si="1"/>
        <v>#N/A</v>
      </c>
      <c r="J42" s="235">
        <f>'30_Annexe6.1'!$F$82</f>
        <v>0</v>
      </c>
      <c r="K42" s="236">
        <f>'30_Annexe6.1'!$G$82</f>
        <v>0</v>
      </c>
      <c r="L42" s="236">
        <f>'30_Annexe6.1'!$H$82</f>
        <v>0</v>
      </c>
      <c r="M42" s="237" t="str">
        <f>'30_Annexe6.1'!$L$82</f>
        <v>-</v>
      </c>
      <c r="N42" s="229" t="e">
        <f>VLOOKUP(G42,$A$117:$B$443,2)</f>
        <v>#N/A</v>
      </c>
      <c r="O42" s="230"/>
      <c r="Q42" s="231"/>
    </row>
    <row r="43" spans="1:17" ht="13.5" thickBot="1" x14ac:dyDescent="0.3">
      <c r="A43" s="1080"/>
      <c r="B43" s="238">
        <f>'30_Annexe6.1'!$E$83</f>
        <v>0</v>
      </c>
      <c r="C43" s="238">
        <f>'30_Annexe6.1'!$A$83</f>
        <v>0</v>
      </c>
      <c r="D43" s="238">
        <f>'30_Annexe6.1'!$K$26</f>
        <v>0</v>
      </c>
      <c r="E43" s="238">
        <f>'30_Annexe6.1'!$B$83</f>
        <v>0</v>
      </c>
      <c r="F43" s="238">
        <f>'30_Annexe6.1'!$D$83</f>
        <v>0</v>
      </c>
      <c r="G43" s="239">
        <f>'30_Annexe6.1'!$I$83</f>
        <v>0</v>
      </c>
      <c r="H43" s="240" t="str">
        <f>'30_Annexe6.1'!$K$83</f>
        <v>-</v>
      </c>
      <c r="I43" s="240" t="e">
        <f t="shared" si="1"/>
        <v>#N/A</v>
      </c>
      <c r="J43" s="241">
        <f>'30_Annexe6.1'!$F$83</f>
        <v>0</v>
      </c>
      <c r="K43" s="242">
        <f>'30_Annexe6.1'!$G$83</f>
        <v>0</v>
      </c>
      <c r="L43" s="242">
        <f>'30_Annexe6.1'!$H$83</f>
        <v>0</v>
      </c>
      <c r="M43" s="243" t="str">
        <f>'30_Annexe6.1'!$L$83</f>
        <v>-</v>
      </c>
      <c r="N43" s="229" t="e">
        <f>VLOOKUP(G43,$A$117:$B$443,2)</f>
        <v>#N/A</v>
      </c>
      <c r="O43" s="230"/>
      <c r="Q43" s="231"/>
    </row>
    <row r="44" spans="1:17" x14ac:dyDescent="0.25">
      <c r="A44" s="1078">
        <v>53</v>
      </c>
      <c r="B44" s="223">
        <f>'53_Annexe6.1'!$E$64</f>
        <v>0</v>
      </c>
      <c r="C44" s="223">
        <f>'53_Annexe6.1'!$A$64</f>
        <v>0</v>
      </c>
      <c r="D44" s="223">
        <f>'53_Annexe6.1'!$K$7</f>
        <v>0</v>
      </c>
      <c r="E44" s="223">
        <f>'53_Annexe6.1'!$B$64</f>
        <v>0</v>
      </c>
      <c r="F44" s="223">
        <f>'53_Annexe6.1'!$D$64</f>
        <v>0</v>
      </c>
      <c r="G44" s="224">
        <f>'53_Annexe6.1'!$I$64</f>
        <v>0</v>
      </c>
      <c r="H44" s="225" t="str">
        <f>'53_Annexe6.1'!$K$64</f>
        <v>-</v>
      </c>
      <c r="I44" s="225" t="e">
        <f>IF(H44="-",IF(J44=0,K44*N44,J44*N44),IF(J44=0,IF(K44=0,H44*L44*N44,H44*K44*N44),H44*J44*N44))</f>
        <v>#N/A</v>
      </c>
      <c r="J44" s="226">
        <f>'53_Annexe6.1'!$F$64</f>
        <v>0</v>
      </c>
      <c r="K44" s="227">
        <f>'53_Annexe6.1'!$G$64</f>
        <v>0</v>
      </c>
      <c r="L44" s="227">
        <f>'53_Annexe6.1'!$H$64</f>
        <v>0</v>
      </c>
      <c r="M44" s="228" t="str">
        <f>'53_Annexe6.1'!$L$64</f>
        <v>-</v>
      </c>
      <c r="N44" s="229" t="e">
        <f>VLOOKUP(G44,$A$117:$B$443,2)</f>
        <v>#N/A</v>
      </c>
      <c r="O44" s="230"/>
      <c r="Q44" s="231"/>
    </row>
    <row r="45" spans="1:17" x14ac:dyDescent="0.25">
      <c r="A45" s="1079"/>
      <c r="B45" s="232">
        <f>'53_Annexe6.1'!$E$65</f>
        <v>0</v>
      </c>
      <c r="C45" s="232">
        <f>'53_Annexe6.1'!$A$65</f>
        <v>0</v>
      </c>
      <c r="D45" s="232">
        <f>'53_Annexe6.1'!$K$8</f>
        <v>0</v>
      </c>
      <c r="E45" s="232">
        <f>'53_Annexe6.1'!$B$65</f>
        <v>0</v>
      </c>
      <c r="F45" s="232">
        <f>'53_Annexe6.1'!$D$65</f>
        <v>0</v>
      </c>
      <c r="G45" s="233">
        <f>'53_Annexe6.1'!$I$65</f>
        <v>0</v>
      </c>
      <c r="H45" s="234" t="str">
        <f>'53_Annexe6.1'!$K$65</f>
        <v>-</v>
      </c>
      <c r="I45" s="234" t="e">
        <f t="shared" ref="I45:I63" si="2">IF(H45="-",IF(J45=0,K45*N45,J45*N45),IF(J45=0,IF(K45=0,H45*L45*N45,H45*K45*N45),H45*J45*N45))</f>
        <v>#N/A</v>
      </c>
      <c r="J45" s="235">
        <f>'53_Annexe6.1'!$F$65</f>
        <v>0</v>
      </c>
      <c r="K45" s="236">
        <f>'53_Annexe6.1'!$G$65</f>
        <v>0</v>
      </c>
      <c r="L45" s="236">
        <f>'53_Annexe6.1'!$H$65</f>
        <v>0</v>
      </c>
      <c r="M45" s="237" t="str">
        <f>'53_Annexe6.1'!$L$65</f>
        <v>-</v>
      </c>
      <c r="N45" s="229" t="e">
        <f t="shared" ref="N45:N63" si="3">VLOOKUP(G45,$A$117:$B$443,2)</f>
        <v>#N/A</v>
      </c>
      <c r="O45" s="230"/>
      <c r="Q45" s="231"/>
    </row>
    <row r="46" spans="1:17" x14ac:dyDescent="0.25">
      <c r="A46" s="1079"/>
      <c r="B46" s="232">
        <f>'53_Annexe6.1'!$E$66</f>
        <v>0</v>
      </c>
      <c r="C46" s="232">
        <f>'53_Annexe6.1'!$A$66</f>
        <v>0</v>
      </c>
      <c r="D46" s="232">
        <f>'53_Annexe6.1'!$K$9</f>
        <v>0</v>
      </c>
      <c r="E46" s="232">
        <f>'53_Annexe6.1'!$B$66</f>
        <v>0</v>
      </c>
      <c r="F46" s="232">
        <f>'53_Annexe6.1'!$D$66</f>
        <v>0</v>
      </c>
      <c r="G46" s="233">
        <f>'53_Annexe6.1'!$I$66</f>
        <v>0</v>
      </c>
      <c r="H46" s="234" t="str">
        <f>'53_Annexe6.1'!$K$66</f>
        <v>-</v>
      </c>
      <c r="I46" s="234" t="e">
        <f t="shared" si="2"/>
        <v>#N/A</v>
      </c>
      <c r="J46" s="235">
        <f>'53_Annexe6.1'!$F$66</f>
        <v>0</v>
      </c>
      <c r="K46" s="236">
        <f>'53_Annexe6.1'!$G$66</f>
        <v>0</v>
      </c>
      <c r="L46" s="236">
        <f>'53_Annexe6.1'!$H$66</f>
        <v>0</v>
      </c>
      <c r="M46" s="237" t="str">
        <f>'53_Annexe6.1'!$L$66</f>
        <v>-</v>
      </c>
      <c r="N46" s="229" t="e">
        <f t="shared" si="3"/>
        <v>#N/A</v>
      </c>
      <c r="O46" s="230"/>
      <c r="Q46" s="231"/>
    </row>
    <row r="47" spans="1:17" x14ac:dyDescent="0.25">
      <c r="A47" s="1079"/>
      <c r="B47" s="232">
        <f>'53_Annexe6.1'!$E$67</f>
        <v>0</v>
      </c>
      <c r="C47" s="232">
        <f>'53_Annexe6.1'!$A$67</f>
        <v>0</v>
      </c>
      <c r="D47" s="232">
        <f>'53_Annexe6.1'!$K$10</f>
        <v>0</v>
      </c>
      <c r="E47" s="232">
        <f>'53_Annexe6.1'!$B$67</f>
        <v>0</v>
      </c>
      <c r="F47" s="232">
        <f>'53_Annexe6.1'!$D$67</f>
        <v>0</v>
      </c>
      <c r="G47" s="233">
        <f>'53_Annexe6.1'!$I$67</f>
        <v>0</v>
      </c>
      <c r="H47" s="234" t="str">
        <f>'53_Annexe6.1'!$K$67</f>
        <v>-</v>
      </c>
      <c r="I47" s="234" t="e">
        <f t="shared" si="2"/>
        <v>#N/A</v>
      </c>
      <c r="J47" s="235">
        <f>'53_Annexe6.1'!$F$67</f>
        <v>0</v>
      </c>
      <c r="K47" s="236">
        <f>'53_Annexe6.1'!$G$67</f>
        <v>0</v>
      </c>
      <c r="L47" s="236">
        <f>'53_Annexe6.1'!$H$67</f>
        <v>0</v>
      </c>
      <c r="M47" s="237" t="str">
        <f>'53_Annexe6.1'!$L$67</f>
        <v>-</v>
      </c>
      <c r="N47" s="229" t="e">
        <f t="shared" si="3"/>
        <v>#N/A</v>
      </c>
      <c r="O47" s="230"/>
      <c r="Q47" s="231"/>
    </row>
    <row r="48" spans="1:17" x14ac:dyDescent="0.25">
      <c r="A48" s="1079"/>
      <c r="B48" s="232">
        <f>'53_Annexe6.1'!$E$68</f>
        <v>0</v>
      </c>
      <c r="C48" s="232">
        <f>'53_Annexe6.1'!$A$68</f>
        <v>0</v>
      </c>
      <c r="D48" s="232">
        <f>'53_Annexe6.1'!$K$11</f>
        <v>0</v>
      </c>
      <c r="E48" s="232">
        <f>'53_Annexe6.1'!$B$68</f>
        <v>0</v>
      </c>
      <c r="F48" s="232">
        <f>'53_Annexe6.1'!$D$68</f>
        <v>0</v>
      </c>
      <c r="G48" s="233">
        <f>'53_Annexe6.1'!$I$68</f>
        <v>0</v>
      </c>
      <c r="H48" s="234" t="str">
        <f>'53_Annexe6.1'!$K$68</f>
        <v>-</v>
      </c>
      <c r="I48" s="234" t="e">
        <f t="shared" si="2"/>
        <v>#N/A</v>
      </c>
      <c r="J48" s="235">
        <f>'53_Annexe6.1'!$F$68</f>
        <v>0</v>
      </c>
      <c r="K48" s="236">
        <f>'53_Annexe6.1'!$G$68</f>
        <v>0</v>
      </c>
      <c r="L48" s="236">
        <f>'53_Annexe6.1'!$H$68</f>
        <v>0</v>
      </c>
      <c r="M48" s="237" t="str">
        <f>'53_Annexe6.1'!$L$68</f>
        <v>-</v>
      </c>
      <c r="N48" s="229" t="e">
        <f t="shared" si="3"/>
        <v>#N/A</v>
      </c>
      <c r="O48" s="230"/>
      <c r="Q48" s="231"/>
    </row>
    <row r="49" spans="1:17" x14ac:dyDescent="0.25">
      <c r="A49" s="1079"/>
      <c r="B49" s="232">
        <f>'53_Annexe6.1'!$E$69</f>
        <v>0</v>
      </c>
      <c r="C49" s="232">
        <f>'53_Annexe6.1'!$A$69</f>
        <v>0</v>
      </c>
      <c r="D49" s="232">
        <f>'53_Annexe6.1'!$K$12</f>
        <v>0</v>
      </c>
      <c r="E49" s="232">
        <f>'53_Annexe6.1'!$B$69</f>
        <v>0</v>
      </c>
      <c r="F49" s="232">
        <f>'53_Annexe6.1'!$D$69</f>
        <v>0</v>
      </c>
      <c r="G49" s="233">
        <f>'53_Annexe6.1'!$I$69</f>
        <v>0</v>
      </c>
      <c r="H49" s="234" t="str">
        <f>'53_Annexe6.1'!$K$69</f>
        <v>-</v>
      </c>
      <c r="I49" s="234" t="e">
        <f t="shared" si="2"/>
        <v>#N/A</v>
      </c>
      <c r="J49" s="235">
        <f>'53_Annexe6.1'!$F$69</f>
        <v>0</v>
      </c>
      <c r="K49" s="236">
        <f>'53_Annexe6.1'!$G$69</f>
        <v>0</v>
      </c>
      <c r="L49" s="236">
        <f>'53_Annexe6.1'!$H$69</f>
        <v>0</v>
      </c>
      <c r="M49" s="237" t="str">
        <f>'53_Annexe6.1'!$L$69</f>
        <v>-</v>
      </c>
      <c r="N49" s="229" t="e">
        <f t="shared" si="3"/>
        <v>#N/A</v>
      </c>
      <c r="O49" s="230"/>
      <c r="Q49" s="231"/>
    </row>
    <row r="50" spans="1:17" x14ac:dyDescent="0.25">
      <c r="A50" s="1079"/>
      <c r="B50" s="232">
        <f>'53_Annexe6.1'!$E$70</f>
        <v>0</v>
      </c>
      <c r="C50" s="232">
        <f>'53_Annexe6.1'!$A$70</f>
        <v>0</v>
      </c>
      <c r="D50" s="232">
        <f>'53_Annexe6.1'!$K$13</f>
        <v>0</v>
      </c>
      <c r="E50" s="232">
        <f>'53_Annexe6.1'!$B$70</f>
        <v>0</v>
      </c>
      <c r="F50" s="232">
        <f>'53_Annexe6.1'!$D$70</f>
        <v>0</v>
      </c>
      <c r="G50" s="233">
        <f>'53_Annexe6.1'!$I$70</f>
        <v>0</v>
      </c>
      <c r="H50" s="234" t="str">
        <f>'53_Annexe6.1'!$K$70</f>
        <v>-</v>
      </c>
      <c r="I50" s="234" t="e">
        <f t="shared" si="2"/>
        <v>#N/A</v>
      </c>
      <c r="J50" s="235">
        <f>'53_Annexe6.1'!$F$70</f>
        <v>0</v>
      </c>
      <c r="K50" s="236">
        <f>'53_Annexe6.1'!$G$70</f>
        <v>0</v>
      </c>
      <c r="L50" s="236">
        <f>'53_Annexe6.1'!$H$70</f>
        <v>0</v>
      </c>
      <c r="M50" s="237" t="str">
        <f>'53_Annexe6.1'!$L$70</f>
        <v>-</v>
      </c>
      <c r="N50" s="229" t="e">
        <f t="shared" si="3"/>
        <v>#N/A</v>
      </c>
      <c r="O50" s="230"/>
      <c r="Q50" s="231"/>
    </row>
    <row r="51" spans="1:17" x14ac:dyDescent="0.25">
      <c r="A51" s="1079"/>
      <c r="B51" s="232">
        <f>'53_Annexe6.1'!$E$71</f>
        <v>0</v>
      </c>
      <c r="C51" s="232">
        <f>'53_Annexe6.1'!$A$71</f>
        <v>0</v>
      </c>
      <c r="D51" s="232">
        <f>'53_Annexe6.1'!$K$14</f>
        <v>0</v>
      </c>
      <c r="E51" s="232">
        <f>'53_Annexe6.1'!$B$71</f>
        <v>0</v>
      </c>
      <c r="F51" s="232">
        <f>'53_Annexe6.1'!$D$71</f>
        <v>0</v>
      </c>
      <c r="G51" s="233">
        <f>'53_Annexe6.1'!$I$71</f>
        <v>0</v>
      </c>
      <c r="H51" s="234" t="str">
        <f>'53_Annexe6.1'!$K$71</f>
        <v>-</v>
      </c>
      <c r="I51" s="234" t="e">
        <f t="shared" si="2"/>
        <v>#N/A</v>
      </c>
      <c r="J51" s="235">
        <f>'53_Annexe6.1'!$F$71</f>
        <v>0</v>
      </c>
      <c r="K51" s="236">
        <f>'53_Annexe6.1'!$G$71</f>
        <v>0</v>
      </c>
      <c r="L51" s="236">
        <f>'53_Annexe6.1'!$H$71</f>
        <v>0</v>
      </c>
      <c r="M51" s="237" t="str">
        <f>'53_Annexe6.1'!$L$71</f>
        <v>-</v>
      </c>
      <c r="N51" s="229" t="e">
        <f t="shared" si="3"/>
        <v>#N/A</v>
      </c>
      <c r="O51" s="230"/>
      <c r="Q51" s="231"/>
    </row>
    <row r="52" spans="1:17" x14ac:dyDescent="0.25">
      <c r="A52" s="1079"/>
      <c r="B52" s="232">
        <f>'53_Annexe6.1'!$E$72</f>
        <v>0</v>
      </c>
      <c r="C52" s="232">
        <f>'53_Annexe6.1'!$A$72</f>
        <v>0</v>
      </c>
      <c r="D52" s="232">
        <f>'53_Annexe6.1'!$K$15</f>
        <v>0</v>
      </c>
      <c r="E52" s="232">
        <f>'53_Annexe6.1'!$B$72</f>
        <v>0</v>
      </c>
      <c r="F52" s="232">
        <f>'53_Annexe6.1'!$D$72</f>
        <v>0</v>
      </c>
      <c r="G52" s="233">
        <f>'53_Annexe6.1'!$I$72</f>
        <v>0</v>
      </c>
      <c r="H52" s="234" t="str">
        <f>'53_Annexe6.1'!$K$72</f>
        <v>-</v>
      </c>
      <c r="I52" s="234" t="e">
        <f t="shared" si="2"/>
        <v>#N/A</v>
      </c>
      <c r="J52" s="235">
        <f>'53_Annexe6.1'!$F$72</f>
        <v>0</v>
      </c>
      <c r="K52" s="236">
        <f>'53_Annexe6.1'!$G$72</f>
        <v>0</v>
      </c>
      <c r="L52" s="236">
        <f>'53_Annexe6.1'!$H$72</f>
        <v>0</v>
      </c>
      <c r="M52" s="237" t="str">
        <f>'53_Annexe6.1'!$L$72</f>
        <v>-</v>
      </c>
      <c r="N52" s="229" t="e">
        <f t="shared" si="3"/>
        <v>#N/A</v>
      </c>
      <c r="O52" s="230"/>
      <c r="Q52" s="231"/>
    </row>
    <row r="53" spans="1:17" x14ac:dyDescent="0.25">
      <c r="A53" s="1079"/>
      <c r="B53" s="232">
        <f>'53_Annexe6.1'!$E$73</f>
        <v>0</v>
      </c>
      <c r="C53" s="232">
        <f>'53_Annexe6.1'!$A$73</f>
        <v>0</v>
      </c>
      <c r="D53" s="232">
        <f>'53_Annexe6.1'!$K$16</f>
        <v>0</v>
      </c>
      <c r="E53" s="232">
        <f>'53_Annexe6.1'!$B$73</f>
        <v>0</v>
      </c>
      <c r="F53" s="232">
        <f>'53_Annexe6.1'!$D$73</f>
        <v>0</v>
      </c>
      <c r="G53" s="233">
        <f>'53_Annexe6.1'!$I$73</f>
        <v>0</v>
      </c>
      <c r="H53" s="234" t="str">
        <f>'53_Annexe6.1'!$K$73</f>
        <v>-</v>
      </c>
      <c r="I53" s="234" t="e">
        <f t="shared" si="2"/>
        <v>#N/A</v>
      </c>
      <c r="J53" s="235">
        <f>'53_Annexe6.1'!$F$73</f>
        <v>0</v>
      </c>
      <c r="K53" s="236">
        <f>'53_Annexe6.1'!$G$73</f>
        <v>0</v>
      </c>
      <c r="L53" s="236">
        <f>'53_Annexe6.1'!$H$73</f>
        <v>0</v>
      </c>
      <c r="M53" s="237" t="str">
        <f>'53_Annexe6.1'!$L$73</f>
        <v>-</v>
      </c>
      <c r="N53" s="229" t="e">
        <f t="shared" si="3"/>
        <v>#N/A</v>
      </c>
      <c r="O53" s="230"/>
      <c r="Q53" s="231"/>
    </row>
    <row r="54" spans="1:17" x14ac:dyDescent="0.25">
      <c r="A54" s="1079"/>
      <c r="B54" s="232">
        <f>'53_Annexe6.1'!$E$74</f>
        <v>0</v>
      </c>
      <c r="C54" s="232">
        <f>'53_Annexe6.1'!$A$74</f>
        <v>0</v>
      </c>
      <c r="D54" s="232">
        <f>'53_Annexe6.1'!$K$17</f>
        <v>0</v>
      </c>
      <c r="E54" s="232">
        <f>'53_Annexe6.1'!$B$74</f>
        <v>0</v>
      </c>
      <c r="F54" s="232">
        <f>'53_Annexe6.1'!$D$74</f>
        <v>0</v>
      </c>
      <c r="G54" s="233">
        <f>'53_Annexe6.1'!$I$74</f>
        <v>0</v>
      </c>
      <c r="H54" s="234" t="str">
        <f>'53_Annexe6.1'!$K$74</f>
        <v>-</v>
      </c>
      <c r="I54" s="234" t="e">
        <f t="shared" si="2"/>
        <v>#N/A</v>
      </c>
      <c r="J54" s="235">
        <f>'53_Annexe6.1'!$F$74</f>
        <v>0</v>
      </c>
      <c r="K54" s="236">
        <f>'53_Annexe6.1'!$G$74</f>
        <v>0</v>
      </c>
      <c r="L54" s="236">
        <f>'53_Annexe6.1'!$H$74</f>
        <v>0</v>
      </c>
      <c r="M54" s="237" t="str">
        <f>'53_Annexe6.1'!$L$74</f>
        <v>-</v>
      </c>
      <c r="N54" s="229" t="e">
        <f t="shared" si="3"/>
        <v>#N/A</v>
      </c>
      <c r="O54" s="230"/>
      <c r="Q54" s="231"/>
    </row>
    <row r="55" spans="1:17" x14ac:dyDescent="0.25">
      <c r="A55" s="1079"/>
      <c r="B55" s="232">
        <f>'53_Annexe6.1'!$E$75</f>
        <v>0</v>
      </c>
      <c r="C55" s="232">
        <f>'53_Annexe6.1'!$A$75</f>
        <v>0</v>
      </c>
      <c r="D55" s="232">
        <f>'53_Annexe6.1'!$K$18</f>
        <v>0</v>
      </c>
      <c r="E55" s="232">
        <f>'53_Annexe6.1'!$B$75</f>
        <v>0</v>
      </c>
      <c r="F55" s="232">
        <f>'53_Annexe6.1'!$D$75</f>
        <v>0</v>
      </c>
      <c r="G55" s="233">
        <f>'53_Annexe6.1'!$I$75</f>
        <v>0</v>
      </c>
      <c r="H55" s="234" t="str">
        <f>'53_Annexe6.1'!$K$75</f>
        <v>-</v>
      </c>
      <c r="I55" s="234" t="e">
        <f t="shared" si="2"/>
        <v>#N/A</v>
      </c>
      <c r="J55" s="235">
        <f>'53_Annexe6.1'!$F$75</f>
        <v>0</v>
      </c>
      <c r="K55" s="236">
        <f>'53_Annexe6.1'!$G$75</f>
        <v>0</v>
      </c>
      <c r="L55" s="236">
        <f>'53_Annexe6.1'!$H$75</f>
        <v>0</v>
      </c>
      <c r="M55" s="237" t="str">
        <f>'53_Annexe6.1'!$L$75</f>
        <v>-</v>
      </c>
      <c r="N55" s="229" t="e">
        <f t="shared" si="3"/>
        <v>#N/A</v>
      </c>
      <c r="O55" s="230"/>
      <c r="Q55" s="231"/>
    </row>
    <row r="56" spans="1:17" x14ac:dyDescent="0.25">
      <c r="A56" s="1079"/>
      <c r="B56" s="232">
        <f>'53_Annexe6.1'!$E$76</f>
        <v>0</v>
      </c>
      <c r="C56" s="232">
        <f>'53_Annexe6.1'!$A$76</f>
        <v>0</v>
      </c>
      <c r="D56" s="232">
        <f>'53_Annexe6.1'!$K$19</f>
        <v>0</v>
      </c>
      <c r="E56" s="232">
        <f>'53_Annexe6.1'!$B$76</f>
        <v>0</v>
      </c>
      <c r="F56" s="232">
        <f>'53_Annexe6.1'!$D$76</f>
        <v>0</v>
      </c>
      <c r="G56" s="233">
        <f>'53_Annexe6.1'!$I$76</f>
        <v>0</v>
      </c>
      <c r="H56" s="234" t="str">
        <f>'53_Annexe6.1'!$K$76</f>
        <v>-</v>
      </c>
      <c r="I56" s="234" t="e">
        <f t="shared" si="2"/>
        <v>#N/A</v>
      </c>
      <c r="J56" s="235">
        <f>'53_Annexe6.1'!$F$76</f>
        <v>0</v>
      </c>
      <c r="K56" s="236">
        <f>'53_Annexe6.1'!$G$76</f>
        <v>0</v>
      </c>
      <c r="L56" s="236">
        <f>'53_Annexe6.1'!$H$76</f>
        <v>0</v>
      </c>
      <c r="M56" s="237" t="str">
        <f>'53_Annexe6.1'!$L$76</f>
        <v>-</v>
      </c>
      <c r="N56" s="229" t="e">
        <f t="shared" si="3"/>
        <v>#N/A</v>
      </c>
      <c r="O56" s="230"/>
      <c r="Q56" s="231"/>
    </row>
    <row r="57" spans="1:17" x14ac:dyDescent="0.25">
      <c r="A57" s="1079"/>
      <c r="B57" s="232">
        <f>'53_Annexe6.1'!$E$77</f>
        <v>0</v>
      </c>
      <c r="C57" s="232">
        <f>'53_Annexe6.1'!$A$77</f>
        <v>0</v>
      </c>
      <c r="D57" s="232">
        <f>'53_Annexe6.1'!$K$20</f>
        <v>0</v>
      </c>
      <c r="E57" s="232">
        <f>'53_Annexe6.1'!$B$77</f>
        <v>0</v>
      </c>
      <c r="F57" s="232">
        <f>'53_Annexe6.1'!$D$77</f>
        <v>0</v>
      </c>
      <c r="G57" s="233">
        <f>'53_Annexe6.1'!$I$77</f>
        <v>0</v>
      </c>
      <c r="H57" s="234" t="str">
        <f>'53_Annexe6.1'!$K$77</f>
        <v>-</v>
      </c>
      <c r="I57" s="234" t="e">
        <f t="shared" si="2"/>
        <v>#N/A</v>
      </c>
      <c r="J57" s="235">
        <f>'53_Annexe6.1'!$F$77</f>
        <v>0</v>
      </c>
      <c r="K57" s="236">
        <f>'53_Annexe6.1'!$G$77</f>
        <v>0</v>
      </c>
      <c r="L57" s="236">
        <f>'53_Annexe6.1'!$H$77</f>
        <v>0</v>
      </c>
      <c r="M57" s="237" t="str">
        <f>'53_Annexe6.1'!$L$77</f>
        <v>-</v>
      </c>
      <c r="N57" s="229" t="e">
        <f t="shared" si="3"/>
        <v>#N/A</v>
      </c>
      <c r="O57" s="230"/>
      <c r="Q57" s="231"/>
    </row>
    <row r="58" spans="1:17" x14ac:dyDescent="0.25">
      <c r="A58" s="1079"/>
      <c r="B58" s="232">
        <f>'53_Annexe6.1'!$E$78</f>
        <v>0</v>
      </c>
      <c r="C58" s="232">
        <f>'53_Annexe6.1'!$A$78</f>
        <v>0</v>
      </c>
      <c r="D58" s="232">
        <f>'53_Annexe6.1'!$K$21</f>
        <v>0</v>
      </c>
      <c r="E58" s="232">
        <f>'53_Annexe6.1'!$B$78</f>
        <v>0</v>
      </c>
      <c r="F58" s="232">
        <f>'53_Annexe6.1'!$D$78</f>
        <v>0</v>
      </c>
      <c r="G58" s="233">
        <f>'53_Annexe6.1'!$I$78</f>
        <v>0</v>
      </c>
      <c r="H58" s="234" t="str">
        <f>'53_Annexe6.1'!$K$78</f>
        <v>-</v>
      </c>
      <c r="I58" s="234" t="e">
        <f t="shared" si="2"/>
        <v>#N/A</v>
      </c>
      <c r="J58" s="235">
        <f>'53_Annexe6.1'!$F$78</f>
        <v>0</v>
      </c>
      <c r="K58" s="236">
        <f>'53_Annexe6.1'!$G$78</f>
        <v>0</v>
      </c>
      <c r="L58" s="236">
        <f>'53_Annexe6.1'!$H$78</f>
        <v>0</v>
      </c>
      <c r="M58" s="237" t="str">
        <f>'53_Annexe6.1'!$L$78</f>
        <v>-</v>
      </c>
      <c r="N58" s="229" t="e">
        <f t="shared" si="3"/>
        <v>#N/A</v>
      </c>
      <c r="O58" s="230"/>
      <c r="Q58" s="231"/>
    </row>
    <row r="59" spans="1:17" x14ac:dyDescent="0.25">
      <c r="A59" s="1079"/>
      <c r="B59" s="232">
        <f>'53_Annexe6.1'!$E$79</f>
        <v>0</v>
      </c>
      <c r="C59" s="232">
        <f>'53_Annexe6.1'!$A$79</f>
        <v>0</v>
      </c>
      <c r="D59" s="232">
        <f>'53_Annexe6.1'!$K$22</f>
        <v>0</v>
      </c>
      <c r="E59" s="232">
        <f>'53_Annexe6.1'!$B$79</f>
        <v>0</v>
      </c>
      <c r="F59" s="232">
        <f>'53_Annexe6.1'!$D$79</f>
        <v>0</v>
      </c>
      <c r="G59" s="233">
        <f>'53_Annexe6.1'!$I$79</f>
        <v>0</v>
      </c>
      <c r="H59" s="234" t="str">
        <f>'53_Annexe6.1'!$K$79</f>
        <v>-</v>
      </c>
      <c r="I59" s="234" t="e">
        <f t="shared" si="2"/>
        <v>#N/A</v>
      </c>
      <c r="J59" s="235">
        <f>'53_Annexe6.1'!$F$79</f>
        <v>0</v>
      </c>
      <c r="K59" s="236">
        <f>'53_Annexe6.1'!$G$79</f>
        <v>0</v>
      </c>
      <c r="L59" s="236">
        <f>'53_Annexe6.1'!$H$79</f>
        <v>0</v>
      </c>
      <c r="M59" s="237" t="str">
        <f>'53_Annexe6.1'!$L$79</f>
        <v>-</v>
      </c>
      <c r="N59" s="229" t="e">
        <f t="shared" si="3"/>
        <v>#N/A</v>
      </c>
      <c r="O59" s="230"/>
      <c r="Q59" s="231"/>
    </row>
    <row r="60" spans="1:17" x14ac:dyDescent="0.25">
      <c r="A60" s="1079"/>
      <c r="B60" s="232">
        <f>'53_Annexe6.1'!$E$80</f>
        <v>0</v>
      </c>
      <c r="C60" s="232">
        <f>'53_Annexe6.1'!$A$80</f>
        <v>0</v>
      </c>
      <c r="D60" s="232">
        <f>'53_Annexe6.1'!$K$23</f>
        <v>0</v>
      </c>
      <c r="E60" s="232">
        <f>'53_Annexe6.1'!$B$80</f>
        <v>0</v>
      </c>
      <c r="F60" s="232">
        <f>'53_Annexe6.1'!$D$80</f>
        <v>0</v>
      </c>
      <c r="G60" s="233">
        <f>'53_Annexe6.1'!$I$80</f>
        <v>0</v>
      </c>
      <c r="H60" s="234" t="str">
        <f>'53_Annexe6.1'!$K$80</f>
        <v>-</v>
      </c>
      <c r="I60" s="234" t="e">
        <f t="shared" si="2"/>
        <v>#N/A</v>
      </c>
      <c r="J60" s="235">
        <f>'53_Annexe6.1'!$F$80</f>
        <v>0</v>
      </c>
      <c r="K60" s="236">
        <f>'53_Annexe6.1'!$G$80</f>
        <v>0</v>
      </c>
      <c r="L60" s="236">
        <f>'53_Annexe6.1'!$H$80</f>
        <v>0</v>
      </c>
      <c r="M60" s="237" t="str">
        <f>'53_Annexe6.1'!$L$80</f>
        <v>-</v>
      </c>
      <c r="N60" s="229" t="e">
        <f t="shared" si="3"/>
        <v>#N/A</v>
      </c>
      <c r="O60" s="230"/>
      <c r="Q60" s="231"/>
    </row>
    <row r="61" spans="1:17" x14ac:dyDescent="0.25">
      <c r="A61" s="1079"/>
      <c r="B61" s="232">
        <f>'53_Annexe6.1'!$E$81</f>
        <v>0</v>
      </c>
      <c r="C61" s="232">
        <f>'53_Annexe6.1'!$A$81</f>
        <v>0</v>
      </c>
      <c r="D61" s="232">
        <f>'53_Annexe6.1'!$K$24</f>
        <v>0</v>
      </c>
      <c r="E61" s="232">
        <f>'53_Annexe6.1'!$B$81</f>
        <v>0</v>
      </c>
      <c r="F61" s="232">
        <f>'53_Annexe6.1'!$D$81</f>
        <v>0</v>
      </c>
      <c r="G61" s="233">
        <f>'53_Annexe6.1'!$I$81</f>
        <v>0</v>
      </c>
      <c r="H61" s="234" t="str">
        <f>'53_Annexe6.1'!$K$81</f>
        <v>-</v>
      </c>
      <c r="I61" s="234" t="e">
        <f t="shared" si="2"/>
        <v>#N/A</v>
      </c>
      <c r="J61" s="235">
        <f>'53_Annexe6.1'!$F$81</f>
        <v>0</v>
      </c>
      <c r="K61" s="236">
        <f>'53_Annexe6.1'!$G$81</f>
        <v>0</v>
      </c>
      <c r="L61" s="236">
        <f>'53_Annexe6.1'!$H$81</f>
        <v>0</v>
      </c>
      <c r="M61" s="237" t="str">
        <f>'53_Annexe6.1'!$L$81</f>
        <v>-</v>
      </c>
      <c r="N61" s="229" t="e">
        <f t="shared" si="3"/>
        <v>#N/A</v>
      </c>
      <c r="O61" s="230"/>
      <c r="Q61" s="231"/>
    </row>
    <row r="62" spans="1:17" x14ac:dyDescent="0.25">
      <c r="A62" s="1079"/>
      <c r="B62" s="232">
        <f>'53_Annexe6.1'!$E$82</f>
        <v>0</v>
      </c>
      <c r="C62" s="232">
        <f>'53_Annexe6.1'!$A$82</f>
        <v>0</v>
      </c>
      <c r="D62" s="232">
        <f>'53_Annexe6.1'!$K$25</f>
        <v>0</v>
      </c>
      <c r="E62" s="232">
        <f>'53_Annexe6.1'!$B$82</f>
        <v>0</v>
      </c>
      <c r="F62" s="232">
        <f>'53_Annexe6.1'!$D$82</f>
        <v>0</v>
      </c>
      <c r="G62" s="233">
        <f>'53_Annexe6.1'!$I$82</f>
        <v>0</v>
      </c>
      <c r="H62" s="234" t="str">
        <f>'53_Annexe6.1'!$K$82</f>
        <v>-</v>
      </c>
      <c r="I62" s="234" t="e">
        <f t="shared" si="2"/>
        <v>#N/A</v>
      </c>
      <c r="J62" s="235">
        <f>'53_Annexe6.1'!$F$82</f>
        <v>0</v>
      </c>
      <c r="K62" s="236">
        <f>'53_Annexe6.1'!$G$82</f>
        <v>0</v>
      </c>
      <c r="L62" s="236">
        <f>'53_Annexe6.1'!$H$82</f>
        <v>0</v>
      </c>
      <c r="M62" s="237" t="str">
        <f>'53_Annexe6.1'!$L$82</f>
        <v>-</v>
      </c>
      <c r="N62" s="229" t="e">
        <f t="shared" si="3"/>
        <v>#N/A</v>
      </c>
      <c r="O62" s="230"/>
      <c r="Q62" s="231"/>
    </row>
    <row r="63" spans="1:17" ht="13.5" thickBot="1" x14ac:dyDescent="0.3">
      <c r="A63" s="1080"/>
      <c r="B63" s="238">
        <f>'53_Annexe6.1'!$E$83</f>
        <v>0</v>
      </c>
      <c r="C63" s="238">
        <f>'53_Annexe6.1'!$A$83</f>
        <v>0</v>
      </c>
      <c r="D63" s="238">
        <f>'53_Annexe6.1'!$K$26</f>
        <v>0</v>
      </c>
      <c r="E63" s="238">
        <f>'53_Annexe6.1'!$B$83</f>
        <v>0</v>
      </c>
      <c r="F63" s="238">
        <f>'53_Annexe6.1'!$D$83</f>
        <v>0</v>
      </c>
      <c r="G63" s="239">
        <f>'53_Annexe6.1'!$I$83</f>
        <v>0</v>
      </c>
      <c r="H63" s="240" t="str">
        <f>'53_Annexe6.1'!$K$83</f>
        <v>-</v>
      </c>
      <c r="I63" s="240" t="e">
        <f t="shared" si="2"/>
        <v>#N/A</v>
      </c>
      <c r="J63" s="241">
        <f>'53_Annexe6.1'!$F$83</f>
        <v>0</v>
      </c>
      <c r="K63" s="242">
        <f>'53_Annexe6.1'!$G$83</f>
        <v>0</v>
      </c>
      <c r="L63" s="242">
        <f>'53_Annexe6.1'!$H$83</f>
        <v>0</v>
      </c>
      <c r="M63" s="243" t="str">
        <f>'53_Annexe6.1'!$L$83</f>
        <v>-</v>
      </c>
      <c r="N63" s="229" t="e">
        <f t="shared" si="3"/>
        <v>#N/A</v>
      </c>
      <c r="O63" s="230"/>
      <c r="Q63" s="231"/>
    </row>
    <row r="64" spans="1:17" x14ac:dyDescent="0.25">
      <c r="A64" s="1078">
        <v>54</v>
      </c>
      <c r="B64" s="223">
        <f>'54_Annexe6.1'!$E$64</f>
        <v>0</v>
      </c>
      <c r="C64" s="223">
        <f>'54_Annexe6.1'!$A$64</f>
        <v>0</v>
      </c>
      <c r="D64" s="223">
        <f>'54_Annexe6.1'!$K$7</f>
        <v>0</v>
      </c>
      <c r="E64" s="223">
        <f>'54_Annexe6.1'!$B$64</f>
        <v>0</v>
      </c>
      <c r="F64" s="223">
        <f>'54_Annexe6.1'!$D$64</f>
        <v>0</v>
      </c>
      <c r="G64" s="224">
        <f>'54_Annexe6.1'!$I$64</f>
        <v>0</v>
      </c>
      <c r="H64" s="225" t="str">
        <f>'54_Annexe6.1'!$K$64</f>
        <v>-</v>
      </c>
      <c r="I64" s="225" t="e">
        <f>IF(H64="-",IF(J64=0,K64*N64,J64*N64),IF(J64=0,IF(K64=0,H64*L64*N64,H64*K64*N64),H64*J64*N64))</f>
        <v>#N/A</v>
      </c>
      <c r="J64" s="226">
        <f>'54_Annexe6.1'!$F$64</f>
        <v>0</v>
      </c>
      <c r="K64" s="227">
        <f>'54_Annexe6.1'!$G$64</f>
        <v>0</v>
      </c>
      <c r="L64" s="227">
        <f>'54_Annexe6.1'!$H$64</f>
        <v>0</v>
      </c>
      <c r="M64" s="228" t="str">
        <f>'54_Annexe6.1'!$L$64</f>
        <v>-</v>
      </c>
      <c r="N64" s="229" t="e">
        <f>VLOOKUP(G64,$A$117:$B$443,2)</f>
        <v>#N/A</v>
      </c>
      <c r="O64" s="230"/>
      <c r="Q64" s="231"/>
    </row>
    <row r="65" spans="1:17" x14ac:dyDescent="0.25">
      <c r="A65" s="1079"/>
      <c r="B65" s="232">
        <f>'54_Annexe6.1'!$E$65</f>
        <v>0</v>
      </c>
      <c r="C65" s="232">
        <f>'54_Annexe6.1'!$A$65</f>
        <v>0</v>
      </c>
      <c r="D65" s="232">
        <f>'54_Annexe6.1'!$K$8</f>
        <v>0</v>
      </c>
      <c r="E65" s="232">
        <f>'54_Annexe6.1'!$B$65</f>
        <v>0</v>
      </c>
      <c r="F65" s="232">
        <f>'54_Annexe6.1'!$D$65</f>
        <v>0</v>
      </c>
      <c r="G65" s="233">
        <f>'54_Annexe6.1'!$I$65</f>
        <v>0</v>
      </c>
      <c r="H65" s="234" t="str">
        <f>'54_Annexe6.1'!$K$65</f>
        <v>-</v>
      </c>
      <c r="I65" s="234" t="e">
        <f t="shared" ref="I65:I83" si="4">IF(H65="-",IF(J65=0,K65*N65,J65*N65),IF(J65=0,IF(K65=0,H65*L65*N65,H65*K65*N65),H65*J65*N65))</f>
        <v>#N/A</v>
      </c>
      <c r="J65" s="235">
        <f>'54_Annexe6.1'!$F$65</f>
        <v>0</v>
      </c>
      <c r="K65" s="236">
        <f>'54_Annexe6.1'!$G$65</f>
        <v>0</v>
      </c>
      <c r="L65" s="236">
        <f>'54_Annexe6.1'!$H$65</f>
        <v>0</v>
      </c>
      <c r="M65" s="237" t="str">
        <f>'54_Annexe6.1'!$L$65</f>
        <v>-</v>
      </c>
      <c r="N65" s="229" t="e">
        <f t="shared" ref="N65:N83" si="5">VLOOKUP(G65,$A$117:$B$443,2)</f>
        <v>#N/A</v>
      </c>
      <c r="O65" s="230"/>
      <c r="Q65" s="231"/>
    </row>
    <row r="66" spans="1:17" x14ac:dyDescent="0.25">
      <c r="A66" s="1079"/>
      <c r="B66" s="232">
        <f>'54_Annexe6.1'!$E$66</f>
        <v>0</v>
      </c>
      <c r="C66" s="232">
        <f>'54_Annexe6.1'!$A$66</f>
        <v>0</v>
      </c>
      <c r="D66" s="232">
        <f>'54_Annexe6.1'!$K$9</f>
        <v>0</v>
      </c>
      <c r="E66" s="232">
        <f>'54_Annexe6.1'!$B$66</f>
        <v>0</v>
      </c>
      <c r="F66" s="232">
        <f>'54_Annexe6.1'!$D$66</f>
        <v>0</v>
      </c>
      <c r="G66" s="233">
        <f>'54_Annexe6.1'!$I$66</f>
        <v>0</v>
      </c>
      <c r="H66" s="234" t="str">
        <f>'54_Annexe6.1'!$K$66</f>
        <v>-</v>
      </c>
      <c r="I66" s="234" t="e">
        <f t="shared" si="4"/>
        <v>#N/A</v>
      </c>
      <c r="J66" s="235">
        <f>'54_Annexe6.1'!$F$66</f>
        <v>0</v>
      </c>
      <c r="K66" s="236">
        <f>'54_Annexe6.1'!$G$66</f>
        <v>0</v>
      </c>
      <c r="L66" s="236">
        <f>'54_Annexe6.1'!$H$66</f>
        <v>0</v>
      </c>
      <c r="M66" s="237" t="str">
        <f>'54_Annexe6.1'!$L$66</f>
        <v>-</v>
      </c>
      <c r="N66" s="229" t="e">
        <f t="shared" si="5"/>
        <v>#N/A</v>
      </c>
      <c r="O66" s="230"/>
      <c r="Q66" s="231"/>
    </row>
    <row r="67" spans="1:17" x14ac:dyDescent="0.25">
      <c r="A67" s="1079"/>
      <c r="B67" s="232">
        <f>'54_Annexe6.1'!$E$67</f>
        <v>0</v>
      </c>
      <c r="C67" s="232">
        <f>'54_Annexe6.1'!$A$67</f>
        <v>0</v>
      </c>
      <c r="D67" s="232">
        <f>'54_Annexe6.1'!$K$10</f>
        <v>0</v>
      </c>
      <c r="E67" s="232">
        <f>'54_Annexe6.1'!$B$67</f>
        <v>0</v>
      </c>
      <c r="F67" s="232">
        <f>'54_Annexe6.1'!$D$67</f>
        <v>0</v>
      </c>
      <c r="G67" s="233">
        <f>'54_Annexe6.1'!$I$67</f>
        <v>0</v>
      </c>
      <c r="H67" s="234" t="str">
        <f>'54_Annexe6.1'!$K$67</f>
        <v>-</v>
      </c>
      <c r="I67" s="234" t="e">
        <f t="shared" si="4"/>
        <v>#N/A</v>
      </c>
      <c r="J67" s="235">
        <f>'54_Annexe6.1'!$F$67</f>
        <v>0</v>
      </c>
      <c r="K67" s="236">
        <f>'54_Annexe6.1'!$G$67</f>
        <v>0</v>
      </c>
      <c r="L67" s="236">
        <f>'54_Annexe6.1'!$H$67</f>
        <v>0</v>
      </c>
      <c r="M67" s="237" t="str">
        <f>'54_Annexe6.1'!$L$67</f>
        <v>-</v>
      </c>
      <c r="N67" s="229" t="e">
        <f t="shared" si="5"/>
        <v>#N/A</v>
      </c>
      <c r="O67" s="230"/>
      <c r="Q67" s="231"/>
    </row>
    <row r="68" spans="1:17" x14ac:dyDescent="0.25">
      <c r="A68" s="1079"/>
      <c r="B68" s="232">
        <f>'54_Annexe6.1'!$E$68</f>
        <v>0</v>
      </c>
      <c r="C68" s="232">
        <f>'54_Annexe6.1'!$A$68</f>
        <v>0</v>
      </c>
      <c r="D68" s="232">
        <f>'54_Annexe6.1'!$K$11</f>
        <v>0</v>
      </c>
      <c r="E68" s="232">
        <f>'54_Annexe6.1'!$B$68</f>
        <v>0</v>
      </c>
      <c r="F68" s="232">
        <f>'54_Annexe6.1'!$D$68</f>
        <v>0</v>
      </c>
      <c r="G68" s="233">
        <f>'54_Annexe6.1'!$I$68</f>
        <v>0</v>
      </c>
      <c r="H68" s="234" t="str">
        <f>'54_Annexe6.1'!$K$68</f>
        <v>-</v>
      </c>
      <c r="I68" s="234" t="e">
        <f t="shared" si="4"/>
        <v>#N/A</v>
      </c>
      <c r="J68" s="235">
        <f>'54_Annexe6.1'!$F$68</f>
        <v>0</v>
      </c>
      <c r="K68" s="236">
        <f>'54_Annexe6.1'!$G$68</f>
        <v>0</v>
      </c>
      <c r="L68" s="236">
        <f>'54_Annexe6.1'!$H$68</f>
        <v>0</v>
      </c>
      <c r="M68" s="237" t="str">
        <f>'54_Annexe6.1'!$L$68</f>
        <v>-</v>
      </c>
      <c r="N68" s="229" t="e">
        <f t="shared" si="5"/>
        <v>#N/A</v>
      </c>
      <c r="O68" s="230"/>
      <c r="Q68" s="231"/>
    </row>
    <row r="69" spans="1:17" x14ac:dyDescent="0.25">
      <c r="A69" s="1079"/>
      <c r="B69" s="232">
        <f>'54_Annexe6.1'!$E$69</f>
        <v>0</v>
      </c>
      <c r="C69" s="232">
        <f>'54_Annexe6.1'!$A$69</f>
        <v>0</v>
      </c>
      <c r="D69" s="232">
        <f>'54_Annexe6.1'!$K$12</f>
        <v>0</v>
      </c>
      <c r="E69" s="232">
        <f>'54_Annexe6.1'!$B$69</f>
        <v>0</v>
      </c>
      <c r="F69" s="232">
        <f>'54_Annexe6.1'!$D$69</f>
        <v>0</v>
      </c>
      <c r="G69" s="233">
        <f>'54_Annexe6.1'!$I$69</f>
        <v>0</v>
      </c>
      <c r="H69" s="234" t="str">
        <f>'54_Annexe6.1'!$K$69</f>
        <v>-</v>
      </c>
      <c r="I69" s="234" t="e">
        <f t="shared" si="4"/>
        <v>#N/A</v>
      </c>
      <c r="J69" s="235">
        <f>'54_Annexe6.1'!$F$69</f>
        <v>0</v>
      </c>
      <c r="K69" s="236">
        <f>'54_Annexe6.1'!$G$69</f>
        <v>0</v>
      </c>
      <c r="L69" s="236">
        <f>'54_Annexe6.1'!$H$69</f>
        <v>0</v>
      </c>
      <c r="M69" s="237" t="str">
        <f>'54_Annexe6.1'!$L$69</f>
        <v>-</v>
      </c>
      <c r="N69" s="229" t="e">
        <f t="shared" si="5"/>
        <v>#N/A</v>
      </c>
      <c r="O69" s="230"/>
      <c r="Q69" s="231"/>
    </row>
    <row r="70" spans="1:17" x14ac:dyDescent="0.25">
      <c r="A70" s="1079"/>
      <c r="B70" s="232">
        <f>'54_Annexe6.1'!$E$70</f>
        <v>0</v>
      </c>
      <c r="C70" s="232">
        <f>'54_Annexe6.1'!$A$70</f>
        <v>0</v>
      </c>
      <c r="D70" s="232">
        <f>'54_Annexe6.1'!$K$13</f>
        <v>0</v>
      </c>
      <c r="E70" s="232">
        <f>'54_Annexe6.1'!$B$70</f>
        <v>0</v>
      </c>
      <c r="F70" s="232">
        <f>'54_Annexe6.1'!$D$70</f>
        <v>0</v>
      </c>
      <c r="G70" s="233">
        <f>'54_Annexe6.1'!$I$70</f>
        <v>0</v>
      </c>
      <c r="H70" s="234" t="str">
        <f>'54_Annexe6.1'!$K$70</f>
        <v>-</v>
      </c>
      <c r="I70" s="234" t="e">
        <f t="shared" si="4"/>
        <v>#N/A</v>
      </c>
      <c r="J70" s="235">
        <f>'54_Annexe6.1'!$F$70</f>
        <v>0</v>
      </c>
      <c r="K70" s="236">
        <f>'54_Annexe6.1'!$G$70</f>
        <v>0</v>
      </c>
      <c r="L70" s="236">
        <f>'54_Annexe6.1'!$H$70</f>
        <v>0</v>
      </c>
      <c r="M70" s="237" t="str">
        <f>'54_Annexe6.1'!$L$70</f>
        <v>-</v>
      </c>
      <c r="N70" s="229" t="e">
        <f t="shared" si="5"/>
        <v>#N/A</v>
      </c>
      <c r="O70" s="230"/>
      <c r="Q70" s="231"/>
    </row>
    <row r="71" spans="1:17" x14ac:dyDescent="0.25">
      <c r="A71" s="1079"/>
      <c r="B71" s="232">
        <f>'54_Annexe6.1'!$E$71</f>
        <v>0</v>
      </c>
      <c r="C71" s="232">
        <f>'54_Annexe6.1'!$A$71</f>
        <v>0</v>
      </c>
      <c r="D71" s="232">
        <f>'54_Annexe6.1'!$K$14</f>
        <v>0</v>
      </c>
      <c r="E71" s="232">
        <f>'54_Annexe6.1'!$B$71</f>
        <v>0</v>
      </c>
      <c r="F71" s="232">
        <f>'54_Annexe6.1'!$D$71</f>
        <v>0</v>
      </c>
      <c r="G71" s="233">
        <f>'54_Annexe6.1'!$I$71</f>
        <v>0</v>
      </c>
      <c r="H71" s="234" t="str">
        <f>'54_Annexe6.1'!$K$71</f>
        <v>-</v>
      </c>
      <c r="I71" s="234" t="e">
        <f t="shared" si="4"/>
        <v>#N/A</v>
      </c>
      <c r="J71" s="235">
        <f>'54_Annexe6.1'!$F$71</f>
        <v>0</v>
      </c>
      <c r="K71" s="236">
        <f>'54_Annexe6.1'!$G$71</f>
        <v>0</v>
      </c>
      <c r="L71" s="236">
        <f>'54_Annexe6.1'!$H$71</f>
        <v>0</v>
      </c>
      <c r="M71" s="237" t="str">
        <f>'54_Annexe6.1'!$L$71</f>
        <v>-</v>
      </c>
      <c r="N71" s="229" t="e">
        <f t="shared" si="5"/>
        <v>#N/A</v>
      </c>
      <c r="O71" s="230"/>
      <c r="Q71" s="231"/>
    </row>
    <row r="72" spans="1:17" x14ac:dyDescent="0.25">
      <c r="A72" s="1079"/>
      <c r="B72" s="232">
        <f>'54_Annexe6.1'!$E$72</f>
        <v>0</v>
      </c>
      <c r="C72" s="232">
        <f>'54_Annexe6.1'!$A$72</f>
        <v>0</v>
      </c>
      <c r="D72" s="232">
        <f>'54_Annexe6.1'!$K$15</f>
        <v>0</v>
      </c>
      <c r="E72" s="232">
        <f>'54_Annexe6.1'!$B$72</f>
        <v>0</v>
      </c>
      <c r="F72" s="232">
        <f>'54_Annexe6.1'!$D$72</f>
        <v>0</v>
      </c>
      <c r="G72" s="233">
        <f>'54_Annexe6.1'!$I$72</f>
        <v>0</v>
      </c>
      <c r="H72" s="234" t="str">
        <f>'54_Annexe6.1'!$K$72</f>
        <v>-</v>
      </c>
      <c r="I72" s="234" t="e">
        <f t="shared" si="4"/>
        <v>#N/A</v>
      </c>
      <c r="J72" s="235">
        <f>'54_Annexe6.1'!$F$72</f>
        <v>0</v>
      </c>
      <c r="K72" s="236">
        <f>'54_Annexe6.1'!$G$72</f>
        <v>0</v>
      </c>
      <c r="L72" s="236">
        <f>'54_Annexe6.1'!$H$72</f>
        <v>0</v>
      </c>
      <c r="M72" s="237" t="str">
        <f>'54_Annexe6.1'!$L$72</f>
        <v>-</v>
      </c>
      <c r="N72" s="229" t="e">
        <f t="shared" si="5"/>
        <v>#N/A</v>
      </c>
      <c r="O72" s="230"/>
      <c r="Q72" s="231"/>
    </row>
    <row r="73" spans="1:17" x14ac:dyDescent="0.25">
      <c r="A73" s="1079"/>
      <c r="B73" s="232">
        <f>'54_Annexe6.1'!$E$73</f>
        <v>0</v>
      </c>
      <c r="C73" s="232">
        <f>'54_Annexe6.1'!$A$73</f>
        <v>0</v>
      </c>
      <c r="D73" s="232">
        <f>'54_Annexe6.1'!$K$16</f>
        <v>0</v>
      </c>
      <c r="E73" s="232">
        <f>'54_Annexe6.1'!$B$73</f>
        <v>0</v>
      </c>
      <c r="F73" s="232">
        <f>'54_Annexe6.1'!$D$73</f>
        <v>0</v>
      </c>
      <c r="G73" s="233">
        <f>'54_Annexe6.1'!$I$73</f>
        <v>0</v>
      </c>
      <c r="H73" s="234" t="str">
        <f>'54_Annexe6.1'!$K$73</f>
        <v>-</v>
      </c>
      <c r="I73" s="234" t="e">
        <f t="shared" si="4"/>
        <v>#N/A</v>
      </c>
      <c r="J73" s="235">
        <f>'54_Annexe6.1'!$F$73</f>
        <v>0</v>
      </c>
      <c r="K73" s="236">
        <f>'54_Annexe6.1'!$G$73</f>
        <v>0</v>
      </c>
      <c r="L73" s="236">
        <f>'54_Annexe6.1'!$H$73</f>
        <v>0</v>
      </c>
      <c r="M73" s="237" t="str">
        <f>'54_Annexe6.1'!$L$73</f>
        <v>-</v>
      </c>
      <c r="N73" s="229" t="e">
        <f t="shared" si="5"/>
        <v>#N/A</v>
      </c>
      <c r="O73" s="230"/>
      <c r="Q73" s="231"/>
    </row>
    <row r="74" spans="1:17" x14ac:dyDescent="0.25">
      <c r="A74" s="1079"/>
      <c r="B74" s="232">
        <f>'54_Annexe6.1'!$E$74</f>
        <v>0</v>
      </c>
      <c r="C74" s="232">
        <f>'54_Annexe6.1'!$A$74</f>
        <v>0</v>
      </c>
      <c r="D74" s="232">
        <f>'54_Annexe6.1'!$K$17</f>
        <v>0</v>
      </c>
      <c r="E74" s="232">
        <f>'54_Annexe6.1'!$B$74</f>
        <v>0</v>
      </c>
      <c r="F74" s="232">
        <f>'54_Annexe6.1'!$D$74</f>
        <v>0</v>
      </c>
      <c r="G74" s="233">
        <f>'54_Annexe6.1'!$I$74</f>
        <v>0</v>
      </c>
      <c r="H74" s="234" t="str">
        <f>'54_Annexe6.1'!$K$74</f>
        <v>-</v>
      </c>
      <c r="I74" s="234" t="e">
        <f t="shared" si="4"/>
        <v>#N/A</v>
      </c>
      <c r="J74" s="235">
        <f>'54_Annexe6.1'!$F$74</f>
        <v>0</v>
      </c>
      <c r="K74" s="236">
        <f>'54_Annexe6.1'!$G$74</f>
        <v>0</v>
      </c>
      <c r="L74" s="236">
        <f>'54_Annexe6.1'!$H$74</f>
        <v>0</v>
      </c>
      <c r="M74" s="237" t="str">
        <f>'54_Annexe6.1'!$L$74</f>
        <v>-</v>
      </c>
      <c r="N74" s="229" t="e">
        <f t="shared" si="5"/>
        <v>#N/A</v>
      </c>
      <c r="O74" s="230"/>
      <c r="Q74" s="231"/>
    </row>
    <row r="75" spans="1:17" x14ac:dyDescent="0.25">
      <c r="A75" s="1079"/>
      <c r="B75" s="232">
        <f>'54_Annexe6.1'!$E$75</f>
        <v>0</v>
      </c>
      <c r="C75" s="232">
        <f>'54_Annexe6.1'!$A$75</f>
        <v>0</v>
      </c>
      <c r="D75" s="232">
        <f>'54_Annexe6.1'!$K$18</f>
        <v>0</v>
      </c>
      <c r="E75" s="232">
        <f>'54_Annexe6.1'!$B$75</f>
        <v>0</v>
      </c>
      <c r="F75" s="232">
        <f>'54_Annexe6.1'!$D$75</f>
        <v>0</v>
      </c>
      <c r="G75" s="233">
        <f>'54_Annexe6.1'!$I$75</f>
        <v>0</v>
      </c>
      <c r="H75" s="234" t="str">
        <f>'54_Annexe6.1'!$K$75</f>
        <v>-</v>
      </c>
      <c r="I75" s="234" t="e">
        <f t="shared" si="4"/>
        <v>#N/A</v>
      </c>
      <c r="J75" s="235">
        <f>'54_Annexe6.1'!$F$75</f>
        <v>0</v>
      </c>
      <c r="K75" s="236">
        <f>'54_Annexe6.1'!$G$75</f>
        <v>0</v>
      </c>
      <c r="L75" s="236">
        <f>'54_Annexe6.1'!$H$75</f>
        <v>0</v>
      </c>
      <c r="M75" s="237" t="str">
        <f>'54_Annexe6.1'!$L$75</f>
        <v>-</v>
      </c>
      <c r="N75" s="229" t="e">
        <f t="shared" si="5"/>
        <v>#N/A</v>
      </c>
      <c r="O75" s="230"/>
      <c r="Q75" s="231"/>
    </row>
    <row r="76" spans="1:17" x14ac:dyDescent="0.25">
      <c r="A76" s="1079"/>
      <c r="B76" s="232">
        <f>'54_Annexe6.1'!$E$76</f>
        <v>0</v>
      </c>
      <c r="C76" s="232">
        <f>'54_Annexe6.1'!$A$76</f>
        <v>0</v>
      </c>
      <c r="D76" s="232">
        <f>'54_Annexe6.1'!$K$19</f>
        <v>0</v>
      </c>
      <c r="E76" s="232">
        <f>'54_Annexe6.1'!$B$76</f>
        <v>0</v>
      </c>
      <c r="F76" s="232">
        <f>'54_Annexe6.1'!$D$76</f>
        <v>0</v>
      </c>
      <c r="G76" s="233">
        <f>'54_Annexe6.1'!$I$76</f>
        <v>0</v>
      </c>
      <c r="H76" s="234" t="str">
        <f>'54_Annexe6.1'!$K$76</f>
        <v>-</v>
      </c>
      <c r="I76" s="234" t="e">
        <f t="shared" si="4"/>
        <v>#N/A</v>
      </c>
      <c r="J76" s="235">
        <f>'54_Annexe6.1'!$F$76</f>
        <v>0</v>
      </c>
      <c r="K76" s="236">
        <f>'54_Annexe6.1'!$G$76</f>
        <v>0</v>
      </c>
      <c r="L76" s="236">
        <f>'54_Annexe6.1'!$H$76</f>
        <v>0</v>
      </c>
      <c r="M76" s="237" t="str">
        <f>'54_Annexe6.1'!$L$76</f>
        <v>-</v>
      </c>
      <c r="N76" s="229" t="e">
        <f t="shared" si="5"/>
        <v>#N/A</v>
      </c>
      <c r="O76" s="230"/>
      <c r="Q76" s="231"/>
    </row>
    <row r="77" spans="1:17" x14ac:dyDescent="0.25">
      <c r="A77" s="1079"/>
      <c r="B77" s="232">
        <f>'54_Annexe6.1'!$E$77</f>
        <v>0</v>
      </c>
      <c r="C77" s="232">
        <f>'54_Annexe6.1'!$A$77</f>
        <v>0</v>
      </c>
      <c r="D77" s="232">
        <f>'54_Annexe6.1'!$K$20</f>
        <v>0</v>
      </c>
      <c r="E77" s="232">
        <f>'54_Annexe6.1'!$B$77</f>
        <v>0</v>
      </c>
      <c r="F77" s="232">
        <f>'54_Annexe6.1'!$D$77</f>
        <v>0</v>
      </c>
      <c r="G77" s="233">
        <f>'54_Annexe6.1'!$I$77</f>
        <v>0</v>
      </c>
      <c r="H77" s="234" t="str">
        <f>'54_Annexe6.1'!$K$77</f>
        <v>-</v>
      </c>
      <c r="I77" s="234" t="e">
        <f t="shared" si="4"/>
        <v>#N/A</v>
      </c>
      <c r="J77" s="235">
        <f>'54_Annexe6.1'!$F$77</f>
        <v>0</v>
      </c>
      <c r="K77" s="236">
        <f>'54_Annexe6.1'!$G$77</f>
        <v>0</v>
      </c>
      <c r="L77" s="236">
        <f>'54_Annexe6.1'!$H$77</f>
        <v>0</v>
      </c>
      <c r="M77" s="237" t="str">
        <f>'54_Annexe6.1'!$L$77</f>
        <v>-</v>
      </c>
      <c r="N77" s="229" t="e">
        <f t="shared" si="5"/>
        <v>#N/A</v>
      </c>
      <c r="O77" s="230"/>
      <c r="Q77" s="231"/>
    </row>
    <row r="78" spans="1:17" x14ac:dyDescent="0.25">
      <c r="A78" s="1079"/>
      <c r="B78" s="232">
        <f>'54_Annexe6.1'!$E$78</f>
        <v>0</v>
      </c>
      <c r="C78" s="232">
        <f>'54_Annexe6.1'!$A$78</f>
        <v>0</v>
      </c>
      <c r="D78" s="232">
        <f>'54_Annexe6.1'!$K$21</f>
        <v>0</v>
      </c>
      <c r="E78" s="232">
        <f>'54_Annexe6.1'!$B$78</f>
        <v>0</v>
      </c>
      <c r="F78" s="232">
        <f>'54_Annexe6.1'!$D$78</f>
        <v>0</v>
      </c>
      <c r="G78" s="233">
        <f>'54_Annexe6.1'!$I$78</f>
        <v>0</v>
      </c>
      <c r="H78" s="234" t="str">
        <f>'54_Annexe6.1'!$K$78</f>
        <v>-</v>
      </c>
      <c r="I78" s="234" t="e">
        <f t="shared" si="4"/>
        <v>#N/A</v>
      </c>
      <c r="J78" s="235">
        <f>'54_Annexe6.1'!$F$78</f>
        <v>0</v>
      </c>
      <c r="K78" s="236">
        <f>'54_Annexe6.1'!$G$78</f>
        <v>0</v>
      </c>
      <c r="L78" s="236">
        <f>'54_Annexe6.1'!$H$78</f>
        <v>0</v>
      </c>
      <c r="M78" s="237" t="str">
        <f>'54_Annexe6.1'!$L$78</f>
        <v>-</v>
      </c>
      <c r="N78" s="229" t="e">
        <f t="shared" si="5"/>
        <v>#N/A</v>
      </c>
      <c r="O78" s="230"/>
      <c r="Q78" s="231"/>
    </row>
    <row r="79" spans="1:17" x14ac:dyDescent="0.25">
      <c r="A79" s="1079"/>
      <c r="B79" s="232">
        <f>'54_Annexe6.1'!$E$79</f>
        <v>0</v>
      </c>
      <c r="C79" s="232">
        <f>'54_Annexe6.1'!$A$79</f>
        <v>0</v>
      </c>
      <c r="D79" s="232">
        <f>'54_Annexe6.1'!$K$22</f>
        <v>0</v>
      </c>
      <c r="E79" s="232">
        <f>'54_Annexe6.1'!$B$79</f>
        <v>0</v>
      </c>
      <c r="F79" s="232">
        <f>'54_Annexe6.1'!$D$79</f>
        <v>0</v>
      </c>
      <c r="G79" s="233">
        <f>'54_Annexe6.1'!$I$79</f>
        <v>0</v>
      </c>
      <c r="H79" s="234" t="str">
        <f>'54_Annexe6.1'!$K$79</f>
        <v>-</v>
      </c>
      <c r="I79" s="234" t="e">
        <f t="shared" si="4"/>
        <v>#N/A</v>
      </c>
      <c r="J79" s="235">
        <f>'54_Annexe6.1'!$F$79</f>
        <v>0</v>
      </c>
      <c r="K79" s="236">
        <f>'54_Annexe6.1'!$G$79</f>
        <v>0</v>
      </c>
      <c r="L79" s="236">
        <f>'54_Annexe6.1'!$H$79</f>
        <v>0</v>
      </c>
      <c r="M79" s="237" t="str">
        <f>'54_Annexe6.1'!$L$79</f>
        <v>-</v>
      </c>
      <c r="N79" s="229" t="e">
        <f t="shared" si="5"/>
        <v>#N/A</v>
      </c>
      <c r="O79" s="230"/>
      <c r="Q79" s="231"/>
    </row>
    <row r="80" spans="1:17" x14ac:dyDescent="0.25">
      <c r="A80" s="1079"/>
      <c r="B80" s="232">
        <f>'54_Annexe6.1'!$E$80</f>
        <v>0</v>
      </c>
      <c r="C80" s="232">
        <f>'54_Annexe6.1'!$A$80</f>
        <v>0</v>
      </c>
      <c r="D80" s="232">
        <f>'54_Annexe6.1'!$K$23</f>
        <v>0</v>
      </c>
      <c r="E80" s="232">
        <f>'54_Annexe6.1'!$B$80</f>
        <v>0</v>
      </c>
      <c r="F80" s="232">
        <f>'54_Annexe6.1'!$D$80</f>
        <v>0</v>
      </c>
      <c r="G80" s="233">
        <f>'54_Annexe6.1'!$I$80</f>
        <v>0</v>
      </c>
      <c r="H80" s="234" t="str">
        <f>'54_Annexe6.1'!$K$80</f>
        <v>-</v>
      </c>
      <c r="I80" s="234" t="e">
        <f t="shared" si="4"/>
        <v>#N/A</v>
      </c>
      <c r="J80" s="235">
        <f>'54_Annexe6.1'!$F$80</f>
        <v>0</v>
      </c>
      <c r="K80" s="236">
        <f>'54_Annexe6.1'!$G$80</f>
        <v>0</v>
      </c>
      <c r="L80" s="236">
        <f>'54_Annexe6.1'!$H$80</f>
        <v>0</v>
      </c>
      <c r="M80" s="237" t="str">
        <f>'54_Annexe6.1'!$L$80</f>
        <v>-</v>
      </c>
      <c r="N80" s="229" t="e">
        <f t="shared" si="5"/>
        <v>#N/A</v>
      </c>
      <c r="O80" s="230"/>
      <c r="Q80" s="231"/>
    </row>
    <row r="81" spans="1:17" x14ac:dyDescent="0.25">
      <c r="A81" s="1079"/>
      <c r="B81" s="232">
        <f>'54_Annexe6.1'!$E$81</f>
        <v>0</v>
      </c>
      <c r="C81" s="232">
        <f>'54_Annexe6.1'!$A$81</f>
        <v>0</v>
      </c>
      <c r="D81" s="232">
        <f>'54_Annexe6.1'!$K$24</f>
        <v>0</v>
      </c>
      <c r="E81" s="232">
        <f>'54_Annexe6.1'!$B$81</f>
        <v>0</v>
      </c>
      <c r="F81" s="232">
        <f>'54_Annexe6.1'!$D$81</f>
        <v>0</v>
      </c>
      <c r="G81" s="233">
        <f>'54_Annexe6.1'!$I$81</f>
        <v>0</v>
      </c>
      <c r="H81" s="234" t="str">
        <f>'54_Annexe6.1'!$K$81</f>
        <v>-</v>
      </c>
      <c r="I81" s="234" t="e">
        <f t="shared" si="4"/>
        <v>#N/A</v>
      </c>
      <c r="J81" s="235">
        <f>'54_Annexe6.1'!$F$81</f>
        <v>0</v>
      </c>
      <c r="K81" s="236">
        <f>'54_Annexe6.1'!$G$81</f>
        <v>0</v>
      </c>
      <c r="L81" s="236">
        <f>'54_Annexe6.1'!$H$81</f>
        <v>0</v>
      </c>
      <c r="M81" s="237" t="str">
        <f>'54_Annexe6.1'!$L$81</f>
        <v>-</v>
      </c>
      <c r="N81" s="229" t="e">
        <f t="shared" si="5"/>
        <v>#N/A</v>
      </c>
      <c r="O81" s="230"/>
      <c r="Q81" s="231"/>
    </row>
    <row r="82" spans="1:17" x14ac:dyDescent="0.25">
      <c r="A82" s="1079"/>
      <c r="B82" s="232">
        <f>'54_Annexe6.1'!$E$82</f>
        <v>0</v>
      </c>
      <c r="C82" s="232">
        <f>'54_Annexe6.1'!$A$82</f>
        <v>0</v>
      </c>
      <c r="D82" s="232">
        <f>'54_Annexe6.1'!$K$25</f>
        <v>0</v>
      </c>
      <c r="E82" s="232">
        <f>'54_Annexe6.1'!$B$82</f>
        <v>0</v>
      </c>
      <c r="F82" s="232">
        <f>'54_Annexe6.1'!$D$82</f>
        <v>0</v>
      </c>
      <c r="G82" s="233">
        <f>'54_Annexe6.1'!$I$82</f>
        <v>0</v>
      </c>
      <c r="H82" s="234" t="str">
        <f>'54_Annexe6.1'!$K$82</f>
        <v>-</v>
      </c>
      <c r="I82" s="234" t="e">
        <f t="shared" si="4"/>
        <v>#N/A</v>
      </c>
      <c r="J82" s="235">
        <f>'54_Annexe6.1'!$F$82</f>
        <v>0</v>
      </c>
      <c r="K82" s="236">
        <f>'54_Annexe6.1'!$G$82</f>
        <v>0</v>
      </c>
      <c r="L82" s="236">
        <f>'54_Annexe6.1'!$H$82</f>
        <v>0</v>
      </c>
      <c r="M82" s="237" t="str">
        <f>'54_Annexe6.1'!$L$82</f>
        <v>-</v>
      </c>
      <c r="N82" s="229" t="e">
        <f t="shared" si="5"/>
        <v>#N/A</v>
      </c>
      <c r="O82" s="230"/>
      <c r="Q82" s="231"/>
    </row>
    <row r="83" spans="1:17" ht="13.5" thickBot="1" x14ac:dyDescent="0.3">
      <c r="A83" s="1080"/>
      <c r="B83" s="238">
        <f>'54_Annexe6.1'!$E$83</f>
        <v>0</v>
      </c>
      <c r="C83" s="238">
        <f>'54_Annexe6.1'!$A$83</f>
        <v>0</v>
      </c>
      <c r="D83" s="238">
        <f>'54_Annexe6.1'!$K$26</f>
        <v>0</v>
      </c>
      <c r="E83" s="238">
        <f>'54_Annexe6.1'!$B$83</f>
        <v>0</v>
      </c>
      <c r="F83" s="238">
        <f>'54_Annexe6.1'!$D$83</f>
        <v>0</v>
      </c>
      <c r="G83" s="239">
        <f>'54_Annexe6.1'!$I$83</f>
        <v>0</v>
      </c>
      <c r="H83" s="240" t="str">
        <f>'54_Annexe6.1'!$K$83</f>
        <v>-</v>
      </c>
      <c r="I83" s="240" t="e">
        <f t="shared" si="4"/>
        <v>#N/A</v>
      </c>
      <c r="J83" s="241">
        <f>'54_Annexe6.1'!$F$83</f>
        <v>0</v>
      </c>
      <c r="K83" s="242">
        <f>'54_Annexe6.1'!$G$83</f>
        <v>0</v>
      </c>
      <c r="L83" s="242">
        <f>'54_Annexe6.1'!$H$83</f>
        <v>0</v>
      </c>
      <c r="M83" s="243" t="str">
        <f>'54_Annexe6.1'!$L$83</f>
        <v>-</v>
      </c>
      <c r="N83" s="229" t="e">
        <f t="shared" si="5"/>
        <v>#N/A</v>
      </c>
      <c r="O83" s="230"/>
      <c r="Q83" s="231"/>
    </row>
    <row r="84" spans="1:17" x14ac:dyDescent="0.25">
      <c r="A84" s="1078">
        <v>55</v>
      </c>
      <c r="B84" s="223">
        <f>'55_Annexe6.1'!$E$64</f>
        <v>0</v>
      </c>
      <c r="C84" s="223">
        <f>'55_Annexe6.1'!$A$64</f>
        <v>0</v>
      </c>
      <c r="D84" s="223">
        <f>'55_Annexe6.1'!$K$7</f>
        <v>0</v>
      </c>
      <c r="E84" s="223">
        <f>'55_Annexe6.1'!$B$64</f>
        <v>0</v>
      </c>
      <c r="F84" s="223">
        <f>'55_Annexe6.1'!$D$64</f>
        <v>0</v>
      </c>
      <c r="G84" s="224">
        <f>'55_Annexe6.1'!$I$64</f>
        <v>0</v>
      </c>
      <c r="H84" s="225" t="str">
        <f>'55_Annexe6.1'!$K$64</f>
        <v>-</v>
      </c>
      <c r="I84" s="225" t="e">
        <f>IF(H84="-",IF(J84=0,K84*N84,J84*N84),IF(J84=0,IF(K84=0,H84*L84*N84,H84*K84*N84),H84*J84*N84))</f>
        <v>#N/A</v>
      </c>
      <c r="J84" s="226">
        <f>'55_Annexe6.1'!$F$64</f>
        <v>0</v>
      </c>
      <c r="K84" s="227">
        <f>'55_Annexe6.1'!$G$64</f>
        <v>0</v>
      </c>
      <c r="L84" s="227">
        <f>'55_Annexe6.1'!$H$64</f>
        <v>0</v>
      </c>
      <c r="M84" s="228" t="str">
        <f>'55_Annexe6.1'!$L$64</f>
        <v>-</v>
      </c>
      <c r="N84" s="229" t="e">
        <f>VLOOKUP(G84,$A$117:$B$443,2)</f>
        <v>#N/A</v>
      </c>
      <c r="O84" s="230"/>
      <c r="Q84" s="231"/>
    </row>
    <row r="85" spans="1:17" x14ac:dyDescent="0.25">
      <c r="A85" s="1079"/>
      <c r="B85" s="232">
        <f>'55_Annexe6.1'!$E$65</f>
        <v>0</v>
      </c>
      <c r="C85" s="232">
        <f>'55_Annexe6.1'!$A$65</f>
        <v>0</v>
      </c>
      <c r="D85" s="232">
        <f>'55_Annexe6.1'!$K$8</f>
        <v>0</v>
      </c>
      <c r="E85" s="232">
        <f>'55_Annexe6.1'!$B$65</f>
        <v>0</v>
      </c>
      <c r="F85" s="232">
        <f>'55_Annexe6.1'!$D$65</f>
        <v>0</v>
      </c>
      <c r="G85" s="233">
        <f>'55_Annexe6.1'!$I$65</f>
        <v>0</v>
      </c>
      <c r="H85" s="234" t="str">
        <f>'55_Annexe6.1'!$K$65</f>
        <v>-</v>
      </c>
      <c r="I85" s="234" t="e">
        <f t="shared" ref="I85:I103" si="6">IF(H85="-",IF(J85=0,K85*N85,J85*N85),IF(J85=0,IF(K85=0,H85*L85*N85,H85*K85*N85),H85*J85*N85))</f>
        <v>#N/A</v>
      </c>
      <c r="J85" s="235">
        <f>'55_Annexe6.1'!$F$65</f>
        <v>0</v>
      </c>
      <c r="K85" s="236">
        <f>'55_Annexe6.1'!$G$65</f>
        <v>0</v>
      </c>
      <c r="L85" s="236">
        <f>'55_Annexe6.1'!$H$65</f>
        <v>0</v>
      </c>
      <c r="M85" s="237" t="str">
        <f>'55_Annexe6.1'!$L$65</f>
        <v>-</v>
      </c>
      <c r="N85" s="229" t="e">
        <f t="shared" ref="N85:N103" si="7">VLOOKUP(G85,$A$117:$B$443,2)</f>
        <v>#N/A</v>
      </c>
      <c r="O85" s="230"/>
      <c r="Q85" s="231"/>
    </row>
    <row r="86" spans="1:17" x14ac:dyDescent="0.25">
      <c r="A86" s="1079"/>
      <c r="B86" s="232">
        <f>'55_Annexe6.1'!$E$66</f>
        <v>0</v>
      </c>
      <c r="C86" s="232">
        <f>'55_Annexe6.1'!$A$66</f>
        <v>0</v>
      </c>
      <c r="D86" s="232">
        <f>'55_Annexe6.1'!$K$9</f>
        <v>0</v>
      </c>
      <c r="E86" s="232">
        <f>'55_Annexe6.1'!$B$66</f>
        <v>0</v>
      </c>
      <c r="F86" s="232">
        <f>'55_Annexe6.1'!$D$66</f>
        <v>0</v>
      </c>
      <c r="G86" s="233">
        <f>'55_Annexe6.1'!$I$66</f>
        <v>0</v>
      </c>
      <c r="H86" s="234" t="str">
        <f>'55_Annexe6.1'!$K$66</f>
        <v>-</v>
      </c>
      <c r="I86" s="234" t="e">
        <f t="shared" si="6"/>
        <v>#N/A</v>
      </c>
      <c r="J86" s="235">
        <f>'55_Annexe6.1'!$F$66</f>
        <v>0</v>
      </c>
      <c r="K86" s="236">
        <f>'55_Annexe6.1'!$G$66</f>
        <v>0</v>
      </c>
      <c r="L86" s="236">
        <f>'55_Annexe6.1'!$H$66</f>
        <v>0</v>
      </c>
      <c r="M86" s="237" t="str">
        <f>'55_Annexe6.1'!$L$66</f>
        <v>-</v>
      </c>
      <c r="N86" s="229" t="e">
        <f t="shared" si="7"/>
        <v>#N/A</v>
      </c>
      <c r="O86" s="230"/>
      <c r="Q86" s="231"/>
    </row>
    <row r="87" spans="1:17" x14ac:dyDescent="0.25">
      <c r="A87" s="1079"/>
      <c r="B87" s="232">
        <f>'55_Annexe6.1'!$E$67</f>
        <v>0</v>
      </c>
      <c r="C87" s="232">
        <f>'55_Annexe6.1'!$A$67</f>
        <v>0</v>
      </c>
      <c r="D87" s="232">
        <f>'55_Annexe6.1'!$K$10</f>
        <v>0</v>
      </c>
      <c r="E87" s="232">
        <f>'55_Annexe6.1'!$B$67</f>
        <v>0</v>
      </c>
      <c r="F87" s="232">
        <f>'55_Annexe6.1'!$D$67</f>
        <v>0</v>
      </c>
      <c r="G87" s="233">
        <f>'55_Annexe6.1'!$I$67</f>
        <v>0</v>
      </c>
      <c r="H87" s="234" t="str">
        <f>'55_Annexe6.1'!$K$67</f>
        <v>-</v>
      </c>
      <c r="I87" s="234" t="e">
        <f t="shared" si="6"/>
        <v>#N/A</v>
      </c>
      <c r="J87" s="235">
        <f>'55_Annexe6.1'!$F$67</f>
        <v>0</v>
      </c>
      <c r="K87" s="236">
        <f>'55_Annexe6.1'!$G$67</f>
        <v>0</v>
      </c>
      <c r="L87" s="236">
        <f>'55_Annexe6.1'!$H$67</f>
        <v>0</v>
      </c>
      <c r="M87" s="237" t="str">
        <f>'55_Annexe6.1'!$L$67</f>
        <v>-</v>
      </c>
      <c r="N87" s="229" t="e">
        <f t="shared" si="7"/>
        <v>#N/A</v>
      </c>
      <c r="O87" s="230"/>
      <c r="Q87" s="231"/>
    </row>
    <row r="88" spans="1:17" x14ac:dyDescent="0.25">
      <c r="A88" s="1079"/>
      <c r="B88" s="232">
        <f>'55_Annexe6.1'!$E$68</f>
        <v>0</v>
      </c>
      <c r="C88" s="232">
        <f>'55_Annexe6.1'!$A$68</f>
        <v>0</v>
      </c>
      <c r="D88" s="232">
        <f>'55_Annexe6.1'!$K$11</f>
        <v>0</v>
      </c>
      <c r="E88" s="232">
        <f>'55_Annexe6.1'!$B$68</f>
        <v>0</v>
      </c>
      <c r="F88" s="232">
        <f>'55_Annexe6.1'!$D$68</f>
        <v>0</v>
      </c>
      <c r="G88" s="233">
        <f>'55_Annexe6.1'!$I$68</f>
        <v>0</v>
      </c>
      <c r="H88" s="234" t="str">
        <f>'55_Annexe6.1'!$K$68</f>
        <v>-</v>
      </c>
      <c r="I88" s="234" t="e">
        <f t="shared" si="6"/>
        <v>#N/A</v>
      </c>
      <c r="J88" s="235">
        <f>'55_Annexe6.1'!$F$68</f>
        <v>0</v>
      </c>
      <c r="K88" s="236">
        <f>'55_Annexe6.1'!$G$68</f>
        <v>0</v>
      </c>
      <c r="L88" s="236">
        <f>'55_Annexe6.1'!$H$68</f>
        <v>0</v>
      </c>
      <c r="M88" s="237" t="str">
        <f>'55_Annexe6.1'!$L$68</f>
        <v>-</v>
      </c>
      <c r="N88" s="229" t="e">
        <f t="shared" si="7"/>
        <v>#N/A</v>
      </c>
      <c r="O88" s="230"/>
      <c r="Q88" s="231"/>
    </row>
    <row r="89" spans="1:17" x14ac:dyDescent="0.25">
      <c r="A89" s="1079"/>
      <c r="B89" s="232">
        <f>'55_Annexe6.1'!$E$69</f>
        <v>0</v>
      </c>
      <c r="C89" s="232">
        <f>'55_Annexe6.1'!$A$69</f>
        <v>0</v>
      </c>
      <c r="D89" s="232">
        <f>'55_Annexe6.1'!$K$12</f>
        <v>0</v>
      </c>
      <c r="E89" s="232">
        <f>'55_Annexe6.1'!$B$69</f>
        <v>0</v>
      </c>
      <c r="F89" s="232">
        <f>'55_Annexe6.1'!$D$69</f>
        <v>0</v>
      </c>
      <c r="G89" s="233">
        <f>'55_Annexe6.1'!$I$69</f>
        <v>0</v>
      </c>
      <c r="H89" s="234" t="str">
        <f>'55_Annexe6.1'!$K$69</f>
        <v>-</v>
      </c>
      <c r="I89" s="234" t="e">
        <f t="shared" si="6"/>
        <v>#N/A</v>
      </c>
      <c r="J89" s="235">
        <f>'55_Annexe6.1'!$F$69</f>
        <v>0</v>
      </c>
      <c r="K89" s="236">
        <f>'55_Annexe6.1'!$G$69</f>
        <v>0</v>
      </c>
      <c r="L89" s="236">
        <f>'55_Annexe6.1'!$H$69</f>
        <v>0</v>
      </c>
      <c r="M89" s="237" t="str">
        <f>'55_Annexe6.1'!$L$69</f>
        <v>-</v>
      </c>
      <c r="N89" s="229" t="e">
        <f t="shared" si="7"/>
        <v>#N/A</v>
      </c>
      <c r="O89" s="230"/>
      <c r="Q89" s="231"/>
    </row>
    <row r="90" spans="1:17" x14ac:dyDescent="0.25">
      <c r="A90" s="1079"/>
      <c r="B90" s="232">
        <f>'55_Annexe6.1'!$E$70</f>
        <v>0</v>
      </c>
      <c r="C90" s="232">
        <f>'55_Annexe6.1'!$A$70</f>
        <v>0</v>
      </c>
      <c r="D90" s="232">
        <f>'55_Annexe6.1'!$K$13</f>
        <v>0</v>
      </c>
      <c r="E90" s="232">
        <f>'55_Annexe6.1'!$B$70</f>
        <v>0</v>
      </c>
      <c r="F90" s="232">
        <f>'55_Annexe6.1'!$D$70</f>
        <v>0</v>
      </c>
      <c r="G90" s="233">
        <f>'55_Annexe6.1'!$I$70</f>
        <v>0</v>
      </c>
      <c r="H90" s="234" t="str">
        <f>'55_Annexe6.1'!$K$70</f>
        <v>-</v>
      </c>
      <c r="I90" s="234" t="e">
        <f t="shared" si="6"/>
        <v>#N/A</v>
      </c>
      <c r="J90" s="235">
        <f>'55_Annexe6.1'!$F$70</f>
        <v>0</v>
      </c>
      <c r="K90" s="236">
        <f>'55_Annexe6.1'!$G$70</f>
        <v>0</v>
      </c>
      <c r="L90" s="236">
        <f>'55_Annexe6.1'!$H$70</f>
        <v>0</v>
      </c>
      <c r="M90" s="237" t="str">
        <f>'55_Annexe6.1'!$L$70</f>
        <v>-</v>
      </c>
      <c r="N90" s="229" t="e">
        <f t="shared" si="7"/>
        <v>#N/A</v>
      </c>
      <c r="O90" s="230"/>
      <c r="Q90" s="231"/>
    </row>
    <row r="91" spans="1:17" x14ac:dyDescent="0.25">
      <c r="A91" s="1079"/>
      <c r="B91" s="232">
        <f>'55_Annexe6.1'!$E$71</f>
        <v>0</v>
      </c>
      <c r="C91" s="232">
        <f>'55_Annexe6.1'!$A$71</f>
        <v>0</v>
      </c>
      <c r="D91" s="232">
        <f>'55_Annexe6.1'!$K$14</f>
        <v>0</v>
      </c>
      <c r="E91" s="232">
        <f>'55_Annexe6.1'!$B$71</f>
        <v>0</v>
      </c>
      <c r="F91" s="232">
        <f>'55_Annexe6.1'!$D$71</f>
        <v>0</v>
      </c>
      <c r="G91" s="233">
        <f>'55_Annexe6.1'!$I$71</f>
        <v>0</v>
      </c>
      <c r="H91" s="234" t="str">
        <f>'55_Annexe6.1'!$K$71</f>
        <v>-</v>
      </c>
      <c r="I91" s="234" t="e">
        <f t="shared" si="6"/>
        <v>#N/A</v>
      </c>
      <c r="J91" s="235">
        <f>'55_Annexe6.1'!$F$71</f>
        <v>0</v>
      </c>
      <c r="K91" s="236">
        <f>'55_Annexe6.1'!$G$71</f>
        <v>0</v>
      </c>
      <c r="L91" s="236">
        <f>'55_Annexe6.1'!$H$71</f>
        <v>0</v>
      </c>
      <c r="M91" s="237" t="str">
        <f>'55_Annexe6.1'!$L$71</f>
        <v>-</v>
      </c>
      <c r="N91" s="229" t="e">
        <f t="shared" si="7"/>
        <v>#N/A</v>
      </c>
      <c r="O91" s="230"/>
      <c r="Q91" s="231"/>
    </row>
    <row r="92" spans="1:17" x14ac:dyDescent="0.25">
      <c r="A92" s="1079"/>
      <c r="B92" s="232">
        <f>'55_Annexe6.1'!$E$72</f>
        <v>0</v>
      </c>
      <c r="C92" s="232">
        <f>'55_Annexe6.1'!$A$72</f>
        <v>0</v>
      </c>
      <c r="D92" s="232">
        <f>'55_Annexe6.1'!$K$15</f>
        <v>0</v>
      </c>
      <c r="E92" s="232">
        <f>'55_Annexe6.1'!$B$72</f>
        <v>0</v>
      </c>
      <c r="F92" s="232">
        <f>'55_Annexe6.1'!$D$72</f>
        <v>0</v>
      </c>
      <c r="G92" s="233">
        <f>'55_Annexe6.1'!$I$72</f>
        <v>0</v>
      </c>
      <c r="H92" s="234" t="str">
        <f>'55_Annexe6.1'!$K$72</f>
        <v>-</v>
      </c>
      <c r="I92" s="234" t="e">
        <f t="shared" si="6"/>
        <v>#N/A</v>
      </c>
      <c r="J92" s="235">
        <f>'55_Annexe6.1'!$F$72</f>
        <v>0</v>
      </c>
      <c r="K92" s="236">
        <f>'55_Annexe6.1'!$G$72</f>
        <v>0</v>
      </c>
      <c r="L92" s="236">
        <f>'55_Annexe6.1'!$H$72</f>
        <v>0</v>
      </c>
      <c r="M92" s="237" t="str">
        <f>'55_Annexe6.1'!$L$72</f>
        <v>-</v>
      </c>
      <c r="N92" s="229" t="e">
        <f t="shared" si="7"/>
        <v>#N/A</v>
      </c>
      <c r="O92" s="230"/>
      <c r="Q92" s="231"/>
    </row>
    <row r="93" spans="1:17" x14ac:dyDescent="0.25">
      <c r="A93" s="1079"/>
      <c r="B93" s="232">
        <f>'55_Annexe6.1'!$E$73</f>
        <v>0</v>
      </c>
      <c r="C93" s="232">
        <f>'55_Annexe6.1'!$A$73</f>
        <v>0</v>
      </c>
      <c r="D93" s="232">
        <f>'55_Annexe6.1'!$K$16</f>
        <v>0</v>
      </c>
      <c r="E93" s="232">
        <f>'55_Annexe6.1'!$B$73</f>
        <v>0</v>
      </c>
      <c r="F93" s="232">
        <f>'55_Annexe6.1'!$D$73</f>
        <v>0</v>
      </c>
      <c r="G93" s="233">
        <f>'55_Annexe6.1'!$I$73</f>
        <v>0</v>
      </c>
      <c r="H93" s="234" t="str">
        <f>'55_Annexe6.1'!$K$73</f>
        <v>-</v>
      </c>
      <c r="I93" s="234" t="e">
        <f t="shared" si="6"/>
        <v>#N/A</v>
      </c>
      <c r="J93" s="235">
        <f>'55_Annexe6.1'!$F$73</f>
        <v>0</v>
      </c>
      <c r="K93" s="236">
        <f>'55_Annexe6.1'!$G$73</f>
        <v>0</v>
      </c>
      <c r="L93" s="236">
        <f>'55_Annexe6.1'!$H$73</f>
        <v>0</v>
      </c>
      <c r="M93" s="237" t="str">
        <f>'55_Annexe6.1'!$L$73</f>
        <v>-</v>
      </c>
      <c r="N93" s="229" t="e">
        <f t="shared" si="7"/>
        <v>#N/A</v>
      </c>
      <c r="O93" s="230"/>
      <c r="Q93" s="231"/>
    </row>
    <row r="94" spans="1:17" x14ac:dyDescent="0.25">
      <c r="A94" s="1079"/>
      <c r="B94" s="232">
        <f>'55_Annexe6.1'!$E$74</f>
        <v>0</v>
      </c>
      <c r="C94" s="232">
        <f>'55_Annexe6.1'!$A$74</f>
        <v>0</v>
      </c>
      <c r="D94" s="232">
        <f>'55_Annexe6.1'!$K$17</f>
        <v>0</v>
      </c>
      <c r="E94" s="232">
        <f>'55_Annexe6.1'!$B$74</f>
        <v>0</v>
      </c>
      <c r="F94" s="232">
        <f>'55_Annexe6.1'!$D$74</f>
        <v>0</v>
      </c>
      <c r="G94" s="233">
        <f>'55_Annexe6.1'!$I$74</f>
        <v>0</v>
      </c>
      <c r="H94" s="234" t="str">
        <f>'55_Annexe6.1'!$K$74</f>
        <v>-</v>
      </c>
      <c r="I94" s="234" t="e">
        <f t="shared" si="6"/>
        <v>#N/A</v>
      </c>
      <c r="J94" s="235">
        <f>'55_Annexe6.1'!$F$74</f>
        <v>0</v>
      </c>
      <c r="K94" s="236">
        <f>'55_Annexe6.1'!$G$74</f>
        <v>0</v>
      </c>
      <c r="L94" s="236">
        <f>'55_Annexe6.1'!$H$74</f>
        <v>0</v>
      </c>
      <c r="M94" s="237" t="str">
        <f>'55_Annexe6.1'!$L$74</f>
        <v>-</v>
      </c>
      <c r="N94" s="229" t="e">
        <f t="shared" si="7"/>
        <v>#N/A</v>
      </c>
      <c r="O94" s="230"/>
      <c r="Q94" s="231"/>
    </row>
    <row r="95" spans="1:17" x14ac:dyDescent="0.25">
      <c r="A95" s="1079"/>
      <c r="B95" s="232">
        <f>'55_Annexe6.1'!$E$75</f>
        <v>0</v>
      </c>
      <c r="C95" s="232">
        <f>'55_Annexe6.1'!$A$75</f>
        <v>0</v>
      </c>
      <c r="D95" s="232">
        <f>'55_Annexe6.1'!$K$18</f>
        <v>0</v>
      </c>
      <c r="E95" s="232">
        <f>'55_Annexe6.1'!$B$75</f>
        <v>0</v>
      </c>
      <c r="F95" s="232">
        <f>'55_Annexe6.1'!$D$75</f>
        <v>0</v>
      </c>
      <c r="G95" s="233">
        <f>'55_Annexe6.1'!$I$75</f>
        <v>0</v>
      </c>
      <c r="H95" s="234" t="str">
        <f>'55_Annexe6.1'!$K$75</f>
        <v>-</v>
      </c>
      <c r="I95" s="234" t="e">
        <f t="shared" si="6"/>
        <v>#N/A</v>
      </c>
      <c r="J95" s="235">
        <f>'55_Annexe6.1'!$F$75</f>
        <v>0</v>
      </c>
      <c r="K95" s="236">
        <f>'55_Annexe6.1'!$G$75</f>
        <v>0</v>
      </c>
      <c r="L95" s="236">
        <f>'55_Annexe6.1'!$H$75</f>
        <v>0</v>
      </c>
      <c r="M95" s="237" t="str">
        <f>'55_Annexe6.1'!$L$75</f>
        <v>-</v>
      </c>
      <c r="N95" s="229" t="e">
        <f t="shared" si="7"/>
        <v>#N/A</v>
      </c>
      <c r="O95" s="230"/>
      <c r="Q95" s="231"/>
    </row>
    <row r="96" spans="1:17" x14ac:dyDescent="0.25">
      <c r="A96" s="1079"/>
      <c r="B96" s="232">
        <f>'55_Annexe6.1'!$E$76</f>
        <v>0</v>
      </c>
      <c r="C96" s="232">
        <f>'55_Annexe6.1'!$A$76</f>
        <v>0</v>
      </c>
      <c r="D96" s="232">
        <f>'55_Annexe6.1'!$K$19</f>
        <v>0</v>
      </c>
      <c r="E96" s="232">
        <f>'55_Annexe6.1'!$B$76</f>
        <v>0</v>
      </c>
      <c r="F96" s="232">
        <f>'55_Annexe6.1'!$D$76</f>
        <v>0</v>
      </c>
      <c r="G96" s="233">
        <f>'55_Annexe6.1'!$I$76</f>
        <v>0</v>
      </c>
      <c r="H96" s="234" t="str">
        <f>'55_Annexe6.1'!$K$76</f>
        <v>-</v>
      </c>
      <c r="I96" s="234" t="e">
        <f t="shared" si="6"/>
        <v>#N/A</v>
      </c>
      <c r="J96" s="235">
        <f>'55_Annexe6.1'!$F$76</f>
        <v>0</v>
      </c>
      <c r="K96" s="236">
        <f>'55_Annexe6.1'!$G$76</f>
        <v>0</v>
      </c>
      <c r="L96" s="236">
        <f>'55_Annexe6.1'!$H$76</f>
        <v>0</v>
      </c>
      <c r="M96" s="237" t="str">
        <f>'55_Annexe6.1'!$L$76</f>
        <v>-</v>
      </c>
      <c r="N96" s="229" t="e">
        <f t="shared" si="7"/>
        <v>#N/A</v>
      </c>
      <c r="O96" s="230"/>
      <c r="Q96" s="231"/>
    </row>
    <row r="97" spans="1:50" x14ac:dyDescent="0.25">
      <c r="A97" s="1079"/>
      <c r="B97" s="232">
        <f>'55_Annexe6.1'!$E$77</f>
        <v>0</v>
      </c>
      <c r="C97" s="232">
        <f>'55_Annexe6.1'!$A$77</f>
        <v>0</v>
      </c>
      <c r="D97" s="232">
        <f>'55_Annexe6.1'!$K$20</f>
        <v>0</v>
      </c>
      <c r="E97" s="232">
        <f>'55_Annexe6.1'!$B$77</f>
        <v>0</v>
      </c>
      <c r="F97" s="232">
        <f>'55_Annexe6.1'!$D$77</f>
        <v>0</v>
      </c>
      <c r="G97" s="233">
        <f>'55_Annexe6.1'!$I$77</f>
        <v>0</v>
      </c>
      <c r="H97" s="234" t="str">
        <f>'55_Annexe6.1'!$K$77</f>
        <v>-</v>
      </c>
      <c r="I97" s="234" t="e">
        <f t="shared" si="6"/>
        <v>#N/A</v>
      </c>
      <c r="J97" s="235">
        <f>'55_Annexe6.1'!$F$77</f>
        <v>0</v>
      </c>
      <c r="K97" s="236">
        <f>'55_Annexe6.1'!$G$77</f>
        <v>0</v>
      </c>
      <c r="L97" s="236">
        <f>'55_Annexe6.1'!$H$77</f>
        <v>0</v>
      </c>
      <c r="M97" s="237" t="str">
        <f>'55_Annexe6.1'!$L$77</f>
        <v>-</v>
      </c>
      <c r="N97" s="229" t="e">
        <f t="shared" si="7"/>
        <v>#N/A</v>
      </c>
      <c r="O97" s="230"/>
      <c r="Q97" s="231"/>
    </row>
    <row r="98" spans="1:50" x14ac:dyDescent="0.25">
      <c r="A98" s="1079"/>
      <c r="B98" s="232">
        <f>'55_Annexe6.1'!$E$78</f>
        <v>0</v>
      </c>
      <c r="C98" s="232">
        <f>'55_Annexe6.1'!$A$78</f>
        <v>0</v>
      </c>
      <c r="D98" s="232">
        <f>'55_Annexe6.1'!$K$21</f>
        <v>0</v>
      </c>
      <c r="E98" s="232">
        <f>'55_Annexe6.1'!$B$78</f>
        <v>0</v>
      </c>
      <c r="F98" s="232">
        <f>'55_Annexe6.1'!$D$78</f>
        <v>0</v>
      </c>
      <c r="G98" s="233">
        <f>'55_Annexe6.1'!$I$78</f>
        <v>0</v>
      </c>
      <c r="H98" s="234" t="str">
        <f>'55_Annexe6.1'!$K$78</f>
        <v>-</v>
      </c>
      <c r="I98" s="234" t="e">
        <f t="shared" si="6"/>
        <v>#N/A</v>
      </c>
      <c r="J98" s="235">
        <f>'55_Annexe6.1'!$F$78</f>
        <v>0</v>
      </c>
      <c r="K98" s="236">
        <f>'55_Annexe6.1'!$G$78</f>
        <v>0</v>
      </c>
      <c r="L98" s="236">
        <f>'55_Annexe6.1'!$H$78</f>
        <v>0</v>
      </c>
      <c r="M98" s="237" t="str">
        <f>'55_Annexe6.1'!$L$78</f>
        <v>-</v>
      </c>
      <c r="N98" s="229" t="e">
        <f t="shared" si="7"/>
        <v>#N/A</v>
      </c>
      <c r="O98" s="230"/>
      <c r="Q98" s="231"/>
    </row>
    <row r="99" spans="1:50" x14ac:dyDescent="0.25">
      <c r="A99" s="1079"/>
      <c r="B99" s="232">
        <f>'55_Annexe6.1'!$E$79</f>
        <v>0</v>
      </c>
      <c r="C99" s="232">
        <f>'55_Annexe6.1'!$A$79</f>
        <v>0</v>
      </c>
      <c r="D99" s="232">
        <f>'55_Annexe6.1'!$K$22</f>
        <v>0</v>
      </c>
      <c r="E99" s="232">
        <f>'55_Annexe6.1'!$B$79</f>
        <v>0</v>
      </c>
      <c r="F99" s="232">
        <f>'55_Annexe6.1'!$D$79</f>
        <v>0</v>
      </c>
      <c r="G99" s="233">
        <f>'55_Annexe6.1'!$I$79</f>
        <v>0</v>
      </c>
      <c r="H99" s="234" t="str">
        <f>'55_Annexe6.1'!$K$79</f>
        <v>-</v>
      </c>
      <c r="I99" s="234" t="e">
        <f t="shared" si="6"/>
        <v>#N/A</v>
      </c>
      <c r="J99" s="235">
        <f>'55_Annexe6.1'!$F$79</f>
        <v>0</v>
      </c>
      <c r="K99" s="236">
        <f>'55_Annexe6.1'!$G$79</f>
        <v>0</v>
      </c>
      <c r="L99" s="236">
        <f>'55_Annexe6.1'!$H$79</f>
        <v>0</v>
      </c>
      <c r="M99" s="237" t="str">
        <f>'55_Annexe6.1'!$L$79</f>
        <v>-</v>
      </c>
      <c r="N99" s="229" t="e">
        <f t="shared" si="7"/>
        <v>#N/A</v>
      </c>
      <c r="O99" s="230"/>
      <c r="Q99" s="231"/>
    </row>
    <row r="100" spans="1:50" x14ac:dyDescent="0.25">
      <c r="A100" s="1079"/>
      <c r="B100" s="232">
        <f>'55_Annexe6.1'!$E$80</f>
        <v>0</v>
      </c>
      <c r="C100" s="232">
        <f>'55_Annexe6.1'!$A$80</f>
        <v>0</v>
      </c>
      <c r="D100" s="232">
        <f>'55_Annexe6.1'!$K$23</f>
        <v>0</v>
      </c>
      <c r="E100" s="232">
        <f>'55_Annexe6.1'!$B$80</f>
        <v>0</v>
      </c>
      <c r="F100" s="232">
        <f>'55_Annexe6.1'!$D$80</f>
        <v>0</v>
      </c>
      <c r="G100" s="233">
        <f>'55_Annexe6.1'!$I$80</f>
        <v>0</v>
      </c>
      <c r="H100" s="234" t="str">
        <f>'55_Annexe6.1'!$K$80</f>
        <v>-</v>
      </c>
      <c r="I100" s="234" t="e">
        <f t="shared" si="6"/>
        <v>#N/A</v>
      </c>
      <c r="J100" s="235">
        <f>'55_Annexe6.1'!$F$80</f>
        <v>0</v>
      </c>
      <c r="K100" s="236">
        <f>'55_Annexe6.1'!$G$80</f>
        <v>0</v>
      </c>
      <c r="L100" s="236">
        <f>'55_Annexe6.1'!$H$80</f>
        <v>0</v>
      </c>
      <c r="M100" s="237" t="str">
        <f>'55_Annexe6.1'!$L$80</f>
        <v>-</v>
      </c>
      <c r="N100" s="229" t="e">
        <f t="shared" si="7"/>
        <v>#N/A</v>
      </c>
      <c r="O100" s="230"/>
      <c r="Q100" s="231"/>
    </row>
    <row r="101" spans="1:50" x14ac:dyDescent="0.25">
      <c r="A101" s="1079"/>
      <c r="B101" s="232">
        <f>'55_Annexe6.1'!$E$81</f>
        <v>0</v>
      </c>
      <c r="C101" s="232">
        <f>'55_Annexe6.1'!$A$81</f>
        <v>0</v>
      </c>
      <c r="D101" s="232">
        <f>'55_Annexe6.1'!$K$24</f>
        <v>0</v>
      </c>
      <c r="E101" s="232">
        <f>'55_Annexe6.1'!$B$81</f>
        <v>0</v>
      </c>
      <c r="F101" s="232">
        <f>'55_Annexe6.1'!$D$81</f>
        <v>0</v>
      </c>
      <c r="G101" s="233">
        <f>'55_Annexe6.1'!$I$81</f>
        <v>0</v>
      </c>
      <c r="H101" s="234" t="str">
        <f>'55_Annexe6.1'!$K$81</f>
        <v>-</v>
      </c>
      <c r="I101" s="234" t="e">
        <f t="shared" si="6"/>
        <v>#N/A</v>
      </c>
      <c r="J101" s="235">
        <f>'55_Annexe6.1'!$F$81</f>
        <v>0</v>
      </c>
      <c r="K101" s="236">
        <f>'55_Annexe6.1'!$G$81</f>
        <v>0</v>
      </c>
      <c r="L101" s="236">
        <f>'55_Annexe6.1'!$H$81</f>
        <v>0</v>
      </c>
      <c r="M101" s="237" t="str">
        <f>'55_Annexe6.1'!$L$81</f>
        <v>-</v>
      </c>
      <c r="N101" s="229" t="e">
        <f t="shared" si="7"/>
        <v>#N/A</v>
      </c>
      <c r="O101" s="230"/>
      <c r="Q101" s="231"/>
    </row>
    <row r="102" spans="1:50" x14ac:dyDescent="0.25">
      <c r="A102" s="1079"/>
      <c r="B102" s="232">
        <f>'55_Annexe6.1'!$E$82</f>
        <v>0</v>
      </c>
      <c r="C102" s="232">
        <f>'55_Annexe6.1'!$A$82</f>
        <v>0</v>
      </c>
      <c r="D102" s="232">
        <f>'55_Annexe6.1'!$K$25</f>
        <v>0</v>
      </c>
      <c r="E102" s="232">
        <f>'55_Annexe6.1'!$B$82</f>
        <v>0</v>
      </c>
      <c r="F102" s="232">
        <f>'55_Annexe6.1'!$D$82</f>
        <v>0</v>
      </c>
      <c r="G102" s="233">
        <f>'55_Annexe6.1'!$I$82</f>
        <v>0</v>
      </c>
      <c r="H102" s="234" t="str">
        <f>'55_Annexe6.1'!$K$82</f>
        <v>-</v>
      </c>
      <c r="I102" s="234" t="e">
        <f t="shared" si="6"/>
        <v>#N/A</v>
      </c>
      <c r="J102" s="235">
        <f>'55_Annexe6.1'!$F$82</f>
        <v>0</v>
      </c>
      <c r="K102" s="236">
        <f>'55_Annexe6.1'!$G$82</f>
        <v>0</v>
      </c>
      <c r="L102" s="236">
        <f>'55_Annexe6.1'!$H$82</f>
        <v>0</v>
      </c>
      <c r="M102" s="237" t="str">
        <f>'55_Annexe6.1'!$L$82</f>
        <v>-</v>
      </c>
      <c r="N102" s="229" t="e">
        <f t="shared" si="7"/>
        <v>#N/A</v>
      </c>
      <c r="O102" s="230"/>
      <c r="Q102" s="231"/>
    </row>
    <row r="103" spans="1:50" ht="13.5" thickBot="1" x14ac:dyDescent="0.3">
      <c r="A103" s="1080"/>
      <c r="B103" s="238">
        <f>'55_Annexe6.1'!$E$83</f>
        <v>0</v>
      </c>
      <c r="C103" s="238">
        <f>'55_Annexe6.1'!$A$83</f>
        <v>0</v>
      </c>
      <c r="D103" s="238">
        <f>'55_Annexe6.1'!$K$26</f>
        <v>0</v>
      </c>
      <c r="E103" s="238">
        <f>'55_Annexe6.1'!$B$83</f>
        <v>0</v>
      </c>
      <c r="F103" s="238">
        <f>'55_Annexe6.1'!$D$83</f>
        <v>0</v>
      </c>
      <c r="G103" s="239">
        <f>'55_Annexe6.1'!$I$83</f>
        <v>0</v>
      </c>
      <c r="H103" s="240" t="str">
        <f>'55_Annexe6.1'!$K$83</f>
        <v>-</v>
      </c>
      <c r="I103" s="240" t="e">
        <f t="shared" si="6"/>
        <v>#N/A</v>
      </c>
      <c r="J103" s="241">
        <f>'55_Annexe6.1'!$F$83</f>
        <v>0</v>
      </c>
      <c r="K103" s="242">
        <f>'55_Annexe6.1'!$G$83</f>
        <v>0</v>
      </c>
      <c r="L103" s="242">
        <f>'55_Annexe6.1'!$H$83</f>
        <v>0</v>
      </c>
      <c r="M103" s="243" t="str">
        <f>'55_Annexe6.1'!$L$83</f>
        <v>-</v>
      </c>
      <c r="N103" s="229" t="e">
        <f t="shared" si="7"/>
        <v>#N/A</v>
      </c>
      <c r="O103" s="230"/>
      <c r="Q103" s="231"/>
    </row>
    <row r="104" spans="1:50" ht="13.5" thickBot="1" x14ac:dyDescent="0.3">
      <c r="A104" s="1087"/>
      <c r="B104" s="1088"/>
      <c r="C104" s="1088"/>
      <c r="D104" s="1088"/>
      <c r="E104" s="1088"/>
      <c r="F104" s="1088"/>
      <c r="G104" s="1088"/>
      <c r="H104" s="1088"/>
      <c r="I104" s="1088"/>
      <c r="J104" s="1088"/>
      <c r="K104" s="1088"/>
      <c r="L104" s="1088"/>
      <c r="M104" s="1089"/>
      <c r="N104" s="220"/>
      <c r="O104" s="221"/>
      <c r="P104" s="222"/>
      <c r="Q104" s="222"/>
      <c r="R104" s="222"/>
      <c r="S104" s="222"/>
      <c r="T104" s="222"/>
      <c r="U104" s="222"/>
      <c r="V104" s="222"/>
      <c r="W104" s="222"/>
      <c r="X104" s="222"/>
      <c r="Y104" s="222"/>
      <c r="Z104" s="222"/>
      <c r="AA104" s="222"/>
      <c r="AB104" s="222"/>
      <c r="AC104" s="222"/>
      <c r="AD104" s="222"/>
      <c r="AE104" s="222"/>
      <c r="AF104" s="222"/>
      <c r="AG104" s="222"/>
      <c r="AH104" s="222"/>
      <c r="AI104" s="222"/>
      <c r="AJ104" s="222"/>
      <c r="AK104" s="222"/>
      <c r="AL104" s="222"/>
      <c r="AM104" s="222"/>
      <c r="AN104" s="222"/>
      <c r="AO104" s="222"/>
      <c r="AP104" s="222"/>
      <c r="AQ104" s="222"/>
      <c r="AR104" s="222"/>
      <c r="AS104" s="222"/>
      <c r="AT104" s="222"/>
      <c r="AU104" s="222"/>
      <c r="AV104" s="222"/>
      <c r="AW104" s="222"/>
      <c r="AX104" s="222"/>
    </row>
    <row r="105" spans="1:50" x14ac:dyDescent="0.25">
      <c r="A105" s="1090" t="s">
        <v>79</v>
      </c>
      <c r="B105" s="1091"/>
      <c r="C105" s="1091"/>
      <c r="D105" s="1091" t="s">
        <v>80</v>
      </c>
      <c r="E105" s="1091"/>
      <c r="F105" s="1091"/>
      <c r="G105" s="1091"/>
      <c r="H105" s="1091"/>
      <c r="I105" s="1096">
        <f>SUM(J4:J104)</f>
        <v>0</v>
      </c>
      <c r="J105" s="1096"/>
      <c r="K105" s="1096"/>
      <c r="L105" s="1096"/>
      <c r="M105" s="1097"/>
      <c r="N105" s="244"/>
      <c r="O105" s="245"/>
      <c r="Q105" s="231"/>
    </row>
    <row r="106" spans="1:50" x14ac:dyDescent="0.25">
      <c r="A106" s="1092"/>
      <c r="B106" s="1093"/>
      <c r="C106" s="1093"/>
      <c r="D106" s="1093" t="s">
        <v>81</v>
      </c>
      <c r="E106" s="1093"/>
      <c r="F106" s="1093"/>
      <c r="G106" s="1093"/>
      <c r="H106" s="1093"/>
      <c r="I106" s="1098">
        <f>SUM(K4:K104)</f>
        <v>0</v>
      </c>
      <c r="J106" s="1098"/>
      <c r="K106" s="1098"/>
      <c r="L106" s="1098"/>
      <c r="M106" s="1099"/>
      <c r="N106" s="244"/>
      <c r="O106" s="245"/>
      <c r="Q106" s="231"/>
    </row>
    <row r="107" spans="1:50" ht="15.75" x14ac:dyDescent="0.25">
      <c r="A107" s="1092"/>
      <c r="B107" s="1093"/>
      <c r="C107" s="1093"/>
      <c r="D107" s="1093" t="s">
        <v>82</v>
      </c>
      <c r="E107" s="1093"/>
      <c r="F107" s="1093"/>
      <c r="G107" s="1093"/>
      <c r="H107" s="1093"/>
      <c r="I107" s="1098">
        <f>SUM(L4:L104)</f>
        <v>0</v>
      </c>
      <c r="J107" s="1098"/>
      <c r="K107" s="1098"/>
      <c r="L107" s="1098"/>
      <c r="M107" s="1099"/>
      <c r="N107" s="246"/>
      <c r="O107" s="247"/>
      <c r="P107" s="248"/>
      <c r="Q107" s="248"/>
    </row>
    <row r="108" spans="1:50" ht="15.75" x14ac:dyDescent="0.25">
      <c r="A108" s="1092"/>
      <c r="B108" s="1093"/>
      <c r="C108" s="1093"/>
      <c r="D108" s="1093" t="s">
        <v>83</v>
      </c>
      <c r="E108" s="1093"/>
      <c r="F108" s="1093"/>
      <c r="G108" s="1093"/>
      <c r="H108" s="1093"/>
      <c r="I108" s="1102">
        <f>SUM(M4:M104)</f>
        <v>0</v>
      </c>
      <c r="J108" s="1102"/>
      <c r="K108" s="1102"/>
      <c r="L108" s="1102"/>
      <c r="M108" s="1103"/>
      <c r="N108" s="246"/>
      <c r="O108" s="247"/>
      <c r="P108" s="248"/>
      <c r="Q108" s="248"/>
    </row>
    <row r="109" spans="1:50" ht="15.75" x14ac:dyDescent="0.25">
      <c r="A109" s="1092"/>
      <c r="B109" s="1093"/>
      <c r="C109" s="1093"/>
      <c r="D109" s="1093" t="s">
        <v>84</v>
      </c>
      <c r="E109" s="1093"/>
      <c r="F109" s="1093"/>
      <c r="G109" s="1093"/>
      <c r="H109" s="1093"/>
      <c r="I109" s="1104" t="e">
        <f>SUM(I1:I104)</f>
        <v>#N/A</v>
      </c>
      <c r="J109" s="1104"/>
      <c r="K109" s="1104"/>
      <c r="L109" s="1104"/>
      <c r="M109" s="1105"/>
      <c r="N109" s="249"/>
      <c r="O109" s="250"/>
      <c r="P109" s="251"/>
      <c r="Q109" s="251"/>
      <c r="R109" s="248"/>
    </row>
    <row r="110" spans="1:50" ht="15.75" x14ac:dyDescent="0.25">
      <c r="A110" s="1092"/>
      <c r="B110" s="1093"/>
      <c r="C110" s="1093"/>
      <c r="D110" s="1093" t="s">
        <v>85</v>
      </c>
      <c r="E110" s="1093"/>
      <c r="F110" s="1093"/>
      <c r="G110" s="1093"/>
      <c r="H110" s="1093"/>
      <c r="I110" s="1106">
        <v>1</v>
      </c>
      <c r="J110" s="1106"/>
      <c r="K110" s="1106"/>
      <c r="L110" s="1106"/>
      <c r="M110" s="1107"/>
      <c r="N110" s="246"/>
      <c r="O110" s="247"/>
      <c r="P110" s="248"/>
      <c r="Q110" s="248"/>
      <c r="R110" s="252"/>
    </row>
    <row r="111" spans="1:50" ht="15.75" x14ac:dyDescent="0.25">
      <c r="A111" s="1092"/>
      <c r="B111" s="1093"/>
      <c r="C111" s="1093"/>
      <c r="D111" s="1093" t="s">
        <v>86</v>
      </c>
      <c r="E111" s="1093"/>
      <c r="F111" s="1093"/>
      <c r="G111" s="1093"/>
      <c r="H111" s="1093"/>
      <c r="I111" s="1108">
        <v>0</v>
      </c>
      <c r="J111" s="1108"/>
      <c r="K111" s="1108"/>
      <c r="L111" s="1108"/>
      <c r="M111" s="1109"/>
      <c r="N111" s="249"/>
      <c r="O111" s="250"/>
      <c r="P111" s="251"/>
      <c r="Q111" s="251"/>
      <c r="R111" s="252"/>
    </row>
    <row r="112" spans="1:50" ht="16.5" thickBot="1" x14ac:dyDescent="0.3">
      <c r="A112" s="1094"/>
      <c r="B112" s="1095"/>
      <c r="C112" s="1095"/>
      <c r="D112" s="1095" t="s">
        <v>87</v>
      </c>
      <c r="E112" s="1095"/>
      <c r="F112" s="1095"/>
      <c r="G112" s="1095"/>
      <c r="H112" s="1095"/>
      <c r="I112" s="1110">
        <v>0</v>
      </c>
      <c r="J112" s="1110"/>
      <c r="K112" s="1110"/>
      <c r="L112" s="1110"/>
      <c r="M112" s="1111"/>
      <c r="N112" s="246"/>
      <c r="O112" s="247"/>
      <c r="P112" s="248"/>
      <c r="Q112" s="248"/>
      <c r="R112" s="251"/>
    </row>
    <row r="113" spans="1:18" ht="16.5" thickBot="1" x14ac:dyDescent="0.3">
      <c r="A113" s="1087"/>
      <c r="B113" s="1088"/>
      <c r="C113" s="1088"/>
      <c r="D113" s="1088"/>
      <c r="E113" s="1088"/>
      <c r="F113" s="1088"/>
      <c r="G113" s="1088"/>
      <c r="H113" s="1088"/>
      <c r="I113" s="1088"/>
      <c r="J113" s="1088"/>
      <c r="K113" s="1088"/>
      <c r="L113" s="1088"/>
      <c r="M113" s="1089"/>
      <c r="N113" s="246"/>
      <c r="O113" s="247"/>
      <c r="P113" s="248"/>
      <c r="Q113" s="248"/>
      <c r="R113" s="248"/>
    </row>
    <row r="114" spans="1:18" ht="15.75" x14ac:dyDescent="0.25">
      <c r="N114" s="246"/>
      <c r="O114" s="247"/>
      <c r="P114" s="248"/>
      <c r="Q114" s="248"/>
      <c r="R114" s="248"/>
    </row>
    <row r="115" spans="1:18" ht="15.75" x14ac:dyDescent="0.25">
      <c r="A115" s="1100" t="s">
        <v>88</v>
      </c>
      <c r="B115" s="1101"/>
      <c r="C115" s="257"/>
      <c r="D115" s="257"/>
      <c r="E115" s="257"/>
      <c r="N115" s="249"/>
      <c r="O115" s="250"/>
      <c r="P115" s="251"/>
      <c r="Q115" s="251"/>
      <c r="R115" s="251"/>
    </row>
    <row r="116" spans="1:18" ht="30" x14ac:dyDescent="0.25">
      <c r="A116" s="258" t="s">
        <v>89</v>
      </c>
      <c r="B116" s="259" t="s">
        <v>90</v>
      </c>
      <c r="C116" s="260"/>
      <c r="D116" s="260"/>
      <c r="E116" s="260"/>
      <c r="R116" s="248"/>
    </row>
    <row r="117" spans="1:18" ht="15" x14ac:dyDescent="0.25">
      <c r="A117" s="261" t="s">
        <v>91</v>
      </c>
      <c r="B117" s="262">
        <v>7.85</v>
      </c>
      <c r="C117" s="263"/>
      <c r="D117" s="263"/>
      <c r="E117" s="263"/>
      <c r="R117" s="248"/>
    </row>
    <row r="118" spans="1:18" ht="15" x14ac:dyDescent="0.25">
      <c r="A118" s="261" t="s">
        <v>92</v>
      </c>
      <c r="B118" s="262">
        <v>9.42</v>
      </c>
      <c r="C118" s="263"/>
      <c r="D118" s="263"/>
      <c r="E118" s="263"/>
      <c r="R118" s="251"/>
    </row>
    <row r="119" spans="1:18" x14ac:dyDescent="0.25">
      <c r="A119" s="261" t="s">
        <v>93</v>
      </c>
      <c r="B119" s="262">
        <v>10.99</v>
      </c>
      <c r="C119" s="263"/>
      <c r="D119" s="263"/>
      <c r="E119" s="263"/>
    </row>
    <row r="120" spans="1:18" x14ac:dyDescent="0.25">
      <c r="A120" s="261" t="s">
        <v>94</v>
      </c>
      <c r="B120" s="262">
        <v>11.78</v>
      </c>
      <c r="C120" s="263"/>
      <c r="D120" s="263"/>
      <c r="E120" s="263"/>
    </row>
    <row r="121" spans="1:18" x14ac:dyDescent="0.25">
      <c r="A121" s="261" t="s">
        <v>95</v>
      </c>
      <c r="B121" s="262">
        <v>12.56</v>
      </c>
      <c r="C121" s="263"/>
      <c r="D121" s="263"/>
      <c r="E121" s="263"/>
    </row>
    <row r="122" spans="1:18" x14ac:dyDescent="0.25">
      <c r="A122" s="261" t="s">
        <v>96</v>
      </c>
      <c r="B122" s="262">
        <v>14.13</v>
      </c>
      <c r="C122" s="263"/>
      <c r="D122" s="263"/>
      <c r="E122" s="263"/>
    </row>
    <row r="123" spans="1:18" x14ac:dyDescent="0.25">
      <c r="A123" s="261" t="s">
        <v>97</v>
      </c>
      <c r="B123" s="262">
        <v>15.7</v>
      </c>
      <c r="C123" s="263"/>
      <c r="D123" s="263"/>
      <c r="E123" s="263"/>
    </row>
    <row r="124" spans="1:18" x14ac:dyDescent="0.25">
      <c r="A124" s="261" t="s">
        <v>98</v>
      </c>
      <c r="B124" s="262">
        <v>19.63</v>
      </c>
      <c r="C124" s="263"/>
      <c r="D124" s="263"/>
      <c r="E124" s="263"/>
    </row>
    <row r="125" spans="1:18" x14ac:dyDescent="0.25">
      <c r="A125" s="261" t="s">
        <v>99</v>
      </c>
      <c r="B125" s="262">
        <v>23.55</v>
      </c>
      <c r="C125" s="263"/>
      <c r="D125" s="263"/>
      <c r="E125" s="263"/>
    </row>
    <row r="126" spans="1:18" x14ac:dyDescent="0.25">
      <c r="A126" s="261" t="s">
        <v>100</v>
      </c>
      <c r="B126" s="262">
        <v>27.475000000000001</v>
      </c>
      <c r="C126" s="263"/>
      <c r="D126" s="263"/>
      <c r="E126" s="263"/>
    </row>
    <row r="127" spans="1:18" x14ac:dyDescent="0.25">
      <c r="A127" s="261" t="s">
        <v>101</v>
      </c>
      <c r="B127" s="262">
        <v>3.14</v>
      </c>
      <c r="C127" s="263"/>
      <c r="D127" s="263"/>
      <c r="E127" s="263"/>
    </row>
    <row r="128" spans="1:18" x14ac:dyDescent="0.25">
      <c r="A128" s="261" t="s">
        <v>102</v>
      </c>
      <c r="B128" s="262">
        <v>31.4</v>
      </c>
      <c r="C128" s="263"/>
      <c r="D128" s="263"/>
      <c r="E128" s="263"/>
    </row>
    <row r="129" spans="1:5" x14ac:dyDescent="0.25">
      <c r="A129" s="261" t="s">
        <v>103</v>
      </c>
      <c r="B129" s="262">
        <v>3.9249999999999998</v>
      </c>
      <c r="C129" s="263"/>
      <c r="D129" s="263"/>
      <c r="E129" s="263"/>
    </row>
    <row r="130" spans="1:5" x14ac:dyDescent="0.25">
      <c r="A130" s="261" t="s">
        <v>104</v>
      </c>
      <c r="B130" s="262">
        <v>39.25</v>
      </c>
      <c r="C130" s="263"/>
      <c r="D130" s="263"/>
      <c r="E130" s="263"/>
    </row>
    <row r="131" spans="1:5" x14ac:dyDescent="0.25">
      <c r="A131" s="261" t="s">
        <v>105</v>
      </c>
      <c r="B131" s="262">
        <v>4.71</v>
      </c>
      <c r="C131" s="263"/>
      <c r="D131" s="263"/>
      <c r="E131" s="263"/>
    </row>
    <row r="132" spans="1:5" x14ac:dyDescent="0.25">
      <c r="A132" s="261" t="s">
        <v>106</v>
      </c>
      <c r="B132" s="262">
        <v>47.1</v>
      </c>
      <c r="C132" s="263"/>
      <c r="D132" s="263"/>
      <c r="E132" s="263"/>
    </row>
    <row r="133" spans="1:5" x14ac:dyDescent="0.25">
      <c r="A133" s="261" t="s">
        <v>107</v>
      </c>
      <c r="B133" s="262">
        <v>5.4950000000000001</v>
      </c>
      <c r="C133" s="263"/>
      <c r="D133" s="263"/>
      <c r="E133" s="263"/>
    </row>
    <row r="134" spans="1:5" x14ac:dyDescent="0.25">
      <c r="A134" s="261" t="s">
        <v>108</v>
      </c>
      <c r="B134" s="262">
        <v>6.28</v>
      </c>
      <c r="C134" s="263"/>
      <c r="D134" s="263"/>
      <c r="E134" s="263"/>
    </row>
    <row r="135" spans="1:5" x14ac:dyDescent="0.25">
      <c r="A135" s="264" t="s">
        <v>109</v>
      </c>
      <c r="B135" s="265">
        <v>0.39300000000000002</v>
      </c>
      <c r="C135" s="266"/>
      <c r="D135" s="266"/>
      <c r="E135" s="266"/>
    </row>
    <row r="136" spans="1:5" x14ac:dyDescent="0.25">
      <c r="A136" s="261" t="s">
        <v>110</v>
      </c>
      <c r="B136" s="262">
        <v>8.64</v>
      </c>
      <c r="C136" s="263"/>
      <c r="D136" s="263"/>
      <c r="E136" s="263"/>
    </row>
    <row r="137" spans="1:5" x14ac:dyDescent="0.25">
      <c r="A137" s="261" t="s">
        <v>111</v>
      </c>
      <c r="B137" s="262">
        <v>10.36</v>
      </c>
      <c r="C137" s="263"/>
      <c r="D137" s="263"/>
      <c r="E137" s="263"/>
    </row>
    <row r="138" spans="1:5" x14ac:dyDescent="0.25">
      <c r="A138" s="261" t="s">
        <v>112</v>
      </c>
      <c r="B138" s="262">
        <v>12.089</v>
      </c>
      <c r="C138" s="263"/>
      <c r="D138" s="263"/>
      <c r="E138" s="263"/>
    </row>
    <row r="139" spans="1:5" x14ac:dyDescent="0.25">
      <c r="A139" s="261" t="s">
        <v>113</v>
      </c>
      <c r="B139" s="262">
        <v>12.95</v>
      </c>
      <c r="C139" s="263"/>
      <c r="D139" s="263"/>
      <c r="E139" s="263"/>
    </row>
    <row r="140" spans="1:5" x14ac:dyDescent="0.25">
      <c r="A140" s="261" t="s">
        <v>114</v>
      </c>
      <c r="B140" s="262">
        <v>13.816000000000001</v>
      </c>
      <c r="C140" s="263"/>
      <c r="D140" s="263"/>
      <c r="E140" s="263"/>
    </row>
    <row r="141" spans="1:5" x14ac:dyDescent="0.25">
      <c r="A141" s="261" t="s">
        <v>115</v>
      </c>
      <c r="B141" s="262">
        <v>15.542999999999999</v>
      </c>
      <c r="C141" s="263"/>
      <c r="D141" s="263"/>
      <c r="E141" s="263"/>
    </row>
    <row r="142" spans="1:5" x14ac:dyDescent="0.25">
      <c r="A142" s="261" t="s">
        <v>116</v>
      </c>
      <c r="B142" s="262">
        <v>17.27</v>
      </c>
      <c r="C142" s="263"/>
      <c r="D142" s="263"/>
      <c r="E142" s="263"/>
    </row>
    <row r="143" spans="1:5" x14ac:dyDescent="0.25">
      <c r="A143" s="261" t="s">
        <v>117</v>
      </c>
      <c r="B143" s="262">
        <v>21.588000000000001</v>
      </c>
      <c r="C143" s="263"/>
      <c r="D143" s="263"/>
      <c r="E143" s="263"/>
    </row>
    <row r="144" spans="1:5" x14ac:dyDescent="0.25">
      <c r="A144" s="261" t="s">
        <v>118</v>
      </c>
      <c r="B144" s="262">
        <v>6.91</v>
      </c>
      <c r="C144" s="263"/>
      <c r="D144" s="263"/>
      <c r="E144" s="263"/>
    </row>
    <row r="145" spans="1:5" x14ac:dyDescent="0.25">
      <c r="A145" s="261" t="s">
        <v>119</v>
      </c>
      <c r="B145" s="262">
        <v>9.42</v>
      </c>
      <c r="C145" s="263"/>
      <c r="D145" s="263"/>
      <c r="E145" s="263"/>
    </row>
    <row r="146" spans="1:5" x14ac:dyDescent="0.25">
      <c r="A146" s="261" t="s">
        <v>120</v>
      </c>
      <c r="B146" s="262">
        <v>11.3</v>
      </c>
      <c r="C146" s="263"/>
      <c r="D146" s="263"/>
      <c r="E146" s="263"/>
    </row>
    <row r="147" spans="1:5" x14ac:dyDescent="0.25">
      <c r="A147" s="261" t="s">
        <v>121</v>
      </c>
      <c r="B147" s="262">
        <v>13.188000000000001</v>
      </c>
      <c r="C147" s="263"/>
      <c r="D147" s="263"/>
      <c r="E147" s="263"/>
    </row>
    <row r="148" spans="1:5" x14ac:dyDescent="0.25">
      <c r="A148" s="261" t="s">
        <v>122</v>
      </c>
      <c r="B148" s="262">
        <v>14.13</v>
      </c>
      <c r="C148" s="263"/>
      <c r="D148" s="263"/>
      <c r="E148" s="263"/>
    </row>
    <row r="149" spans="1:5" x14ac:dyDescent="0.25">
      <c r="A149" s="261" t="s">
        <v>123</v>
      </c>
      <c r="B149" s="262">
        <v>15.071999999999999</v>
      </c>
      <c r="C149" s="263"/>
      <c r="D149" s="263"/>
      <c r="E149" s="263"/>
    </row>
    <row r="150" spans="1:5" x14ac:dyDescent="0.25">
      <c r="A150" s="261" t="s">
        <v>124</v>
      </c>
      <c r="B150" s="262">
        <v>16.956</v>
      </c>
      <c r="C150" s="263"/>
      <c r="D150" s="263"/>
      <c r="E150" s="263"/>
    </row>
    <row r="151" spans="1:5" x14ac:dyDescent="0.25">
      <c r="A151" s="261" t="s">
        <v>125</v>
      </c>
      <c r="B151" s="262">
        <v>18.84</v>
      </c>
      <c r="C151" s="263"/>
      <c r="D151" s="263"/>
      <c r="E151" s="263"/>
    </row>
    <row r="152" spans="1:5" x14ac:dyDescent="0.25">
      <c r="A152" s="261" t="s">
        <v>126</v>
      </c>
      <c r="B152" s="262">
        <v>23.55</v>
      </c>
      <c r="C152" s="263"/>
      <c r="D152" s="263"/>
      <c r="E152" s="263"/>
    </row>
    <row r="153" spans="1:5" x14ac:dyDescent="0.25">
      <c r="A153" s="261" t="s">
        <v>127</v>
      </c>
      <c r="B153" s="262">
        <v>28.26</v>
      </c>
      <c r="C153" s="263"/>
      <c r="D153" s="263"/>
      <c r="E153" s="263"/>
    </row>
    <row r="154" spans="1:5" x14ac:dyDescent="0.25">
      <c r="A154" s="261" t="s">
        <v>128</v>
      </c>
      <c r="B154" s="262">
        <v>32.97</v>
      </c>
      <c r="C154" s="263"/>
      <c r="D154" s="263"/>
      <c r="E154" s="263"/>
    </row>
    <row r="155" spans="1:5" x14ac:dyDescent="0.25">
      <c r="A155" s="261" t="s">
        <v>129</v>
      </c>
      <c r="B155" s="262">
        <v>3.7679999999999998</v>
      </c>
      <c r="C155" s="263"/>
      <c r="D155" s="263"/>
      <c r="E155" s="263"/>
    </row>
    <row r="156" spans="1:5" x14ac:dyDescent="0.25">
      <c r="A156" s="261" t="s">
        <v>130</v>
      </c>
      <c r="B156" s="262">
        <v>37.68</v>
      </c>
      <c r="C156" s="263"/>
      <c r="D156" s="263"/>
      <c r="E156" s="263"/>
    </row>
    <row r="157" spans="1:5" x14ac:dyDescent="0.25">
      <c r="A157" s="261" t="s">
        <v>131</v>
      </c>
      <c r="B157" s="262">
        <v>4.71</v>
      </c>
      <c r="C157" s="263"/>
      <c r="D157" s="263"/>
      <c r="E157" s="263"/>
    </row>
    <row r="158" spans="1:5" x14ac:dyDescent="0.25">
      <c r="A158" s="261" t="s">
        <v>132</v>
      </c>
      <c r="B158" s="262">
        <v>47.1</v>
      </c>
      <c r="C158" s="263"/>
      <c r="D158" s="263"/>
      <c r="E158" s="263"/>
    </row>
    <row r="159" spans="1:5" x14ac:dyDescent="0.25">
      <c r="A159" s="261" t="s">
        <v>133</v>
      </c>
      <c r="B159" s="262">
        <v>5.65</v>
      </c>
      <c r="C159" s="263"/>
      <c r="D159" s="263"/>
      <c r="E159" s="263"/>
    </row>
    <row r="160" spans="1:5" x14ac:dyDescent="0.25">
      <c r="A160" s="261" t="s">
        <v>134</v>
      </c>
      <c r="B160" s="262">
        <v>56.52</v>
      </c>
      <c r="C160" s="263"/>
      <c r="D160" s="263"/>
      <c r="E160" s="263"/>
    </row>
    <row r="161" spans="1:5" x14ac:dyDescent="0.25">
      <c r="A161" s="261" t="s">
        <v>135</v>
      </c>
      <c r="B161" s="262">
        <v>7.54</v>
      </c>
      <c r="C161" s="263"/>
      <c r="D161" s="263"/>
      <c r="E161" s="263"/>
    </row>
    <row r="162" spans="1:5" x14ac:dyDescent="0.25">
      <c r="A162" s="264" t="s">
        <v>136</v>
      </c>
      <c r="B162" s="265">
        <v>0.47099999999999997</v>
      </c>
      <c r="C162" s="266"/>
      <c r="D162" s="266"/>
      <c r="E162" s="266"/>
    </row>
    <row r="163" spans="1:5" x14ac:dyDescent="0.25">
      <c r="A163" s="264" t="s">
        <v>137</v>
      </c>
      <c r="B163" s="265">
        <v>0.56499999999999995</v>
      </c>
      <c r="C163" s="266"/>
      <c r="D163" s="266"/>
      <c r="E163" s="266"/>
    </row>
    <row r="164" spans="1:5" x14ac:dyDescent="0.25">
      <c r="A164" s="261" t="s">
        <v>138</v>
      </c>
      <c r="B164" s="262">
        <v>10.210000000000001</v>
      </c>
      <c r="C164" s="263"/>
      <c r="D164" s="263"/>
      <c r="E164" s="263"/>
    </row>
    <row r="165" spans="1:5" x14ac:dyDescent="0.25">
      <c r="A165" s="261" t="s">
        <v>139</v>
      </c>
      <c r="B165" s="262">
        <v>12.25</v>
      </c>
      <c r="C165" s="263"/>
      <c r="D165" s="263"/>
      <c r="E165" s="263"/>
    </row>
    <row r="166" spans="1:5" x14ac:dyDescent="0.25">
      <c r="A166" s="261" t="s">
        <v>140</v>
      </c>
      <c r="B166" s="262">
        <v>14.29</v>
      </c>
      <c r="C166" s="263"/>
      <c r="D166" s="263"/>
      <c r="E166" s="263"/>
    </row>
    <row r="167" spans="1:5" x14ac:dyDescent="0.25">
      <c r="A167" s="261" t="s">
        <v>141</v>
      </c>
      <c r="B167" s="262">
        <v>15.31</v>
      </c>
      <c r="C167" s="263"/>
      <c r="D167" s="263"/>
      <c r="E167" s="263"/>
    </row>
    <row r="168" spans="1:5" x14ac:dyDescent="0.25">
      <c r="A168" s="261" t="s">
        <v>142</v>
      </c>
      <c r="B168" s="262">
        <v>16.329999999999998</v>
      </c>
      <c r="C168" s="263"/>
      <c r="D168" s="263"/>
      <c r="E168" s="263"/>
    </row>
    <row r="169" spans="1:5" x14ac:dyDescent="0.25">
      <c r="A169" s="261" t="s">
        <v>143</v>
      </c>
      <c r="B169" s="262">
        <v>18.37</v>
      </c>
      <c r="C169" s="263"/>
      <c r="D169" s="263"/>
      <c r="E169" s="263"/>
    </row>
    <row r="170" spans="1:5" x14ac:dyDescent="0.25">
      <c r="A170" s="261" t="s">
        <v>144</v>
      </c>
      <c r="B170" s="262">
        <v>20.41</v>
      </c>
      <c r="C170" s="263"/>
      <c r="D170" s="263"/>
      <c r="E170" s="263"/>
    </row>
    <row r="171" spans="1:5" x14ac:dyDescent="0.25">
      <c r="A171" s="261" t="s">
        <v>145</v>
      </c>
      <c r="B171" s="262">
        <v>25.51</v>
      </c>
      <c r="C171" s="263"/>
      <c r="D171" s="263"/>
      <c r="E171" s="263"/>
    </row>
    <row r="172" spans="1:5" x14ac:dyDescent="0.25">
      <c r="A172" s="261" t="s">
        <v>146</v>
      </c>
      <c r="B172" s="262">
        <v>8.1639999999999997</v>
      </c>
      <c r="C172" s="263"/>
      <c r="D172" s="263"/>
      <c r="E172" s="263"/>
    </row>
    <row r="173" spans="1:5" x14ac:dyDescent="0.25">
      <c r="A173" s="261" t="s">
        <v>147</v>
      </c>
      <c r="B173" s="262">
        <v>10.99</v>
      </c>
      <c r="C173" s="263"/>
      <c r="D173" s="263"/>
      <c r="E173" s="263"/>
    </row>
    <row r="174" spans="1:5" x14ac:dyDescent="0.25">
      <c r="A174" s="261" t="s">
        <v>148</v>
      </c>
      <c r="B174" s="262">
        <v>13.19</v>
      </c>
      <c r="C174" s="263"/>
      <c r="D174" s="263"/>
      <c r="E174" s="263"/>
    </row>
    <row r="175" spans="1:5" x14ac:dyDescent="0.25">
      <c r="A175" s="261" t="s">
        <v>149</v>
      </c>
      <c r="B175" s="262">
        <v>15.39</v>
      </c>
      <c r="C175" s="263"/>
      <c r="D175" s="263"/>
      <c r="E175" s="263"/>
    </row>
    <row r="176" spans="1:5" x14ac:dyDescent="0.25">
      <c r="A176" s="261" t="s">
        <v>150</v>
      </c>
      <c r="B176" s="262">
        <v>16.489999999999998</v>
      </c>
      <c r="C176" s="263"/>
      <c r="D176" s="263"/>
      <c r="E176" s="263"/>
    </row>
    <row r="177" spans="1:5" x14ac:dyDescent="0.25">
      <c r="A177" s="261" t="s">
        <v>151</v>
      </c>
      <c r="B177" s="262">
        <v>17.579999999999998</v>
      </c>
      <c r="C177" s="263"/>
      <c r="D177" s="263"/>
      <c r="E177" s="263"/>
    </row>
    <row r="178" spans="1:5" x14ac:dyDescent="0.25">
      <c r="A178" s="261" t="s">
        <v>152</v>
      </c>
      <c r="B178" s="262">
        <v>19.78</v>
      </c>
      <c r="C178" s="263"/>
      <c r="D178" s="263"/>
      <c r="E178" s="263"/>
    </row>
    <row r="179" spans="1:5" x14ac:dyDescent="0.25">
      <c r="A179" s="261" t="s">
        <v>153</v>
      </c>
      <c r="B179" s="262">
        <v>21.98</v>
      </c>
      <c r="C179" s="263"/>
      <c r="D179" s="263"/>
      <c r="E179" s="263"/>
    </row>
    <row r="180" spans="1:5" x14ac:dyDescent="0.25">
      <c r="A180" s="261" t="s">
        <v>154</v>
      </c>
      <c r="B180" s="262">
        <v>27.48</v>
      </c>
      <c r="C180" s="263"/>
      <c r="D180" s="263"/>
      <c r="E180" s="263"/>
    </row>
    <row r="181" spans="1:5" x14ac:dyDescent="0.25">
      <c r="A181" s="261" t="s">
        <v>155</v>
      </c>
      <c r="B181" s="262">
        <v>8.7899999999999991</v>
      </c>
      <c r="C181" s="263"/>
      <c r="D181" s="263"/>
      <c r="E181" s="263"/>
    </row>
    <row r="182" spans="1:5" x14ac:dyDescent="0.25">
      <c r="A182" s="261" t="s">
        <v>156</v>
      </c>
      <c r="B182" s="262">
        <v>11.78</v>
      </c>
      <c r="C182" s="263"/>
      <c r="D182" s="263"/>
      <c r="E182" s="263"/>
    </row>
    <row r="183" spans="1:5" x14ac:dyDescent="0.25">
      <c r="A183" s="261" t="s">
        <v>157</v>
      </c>
      <c r="B183" s="262">
        <v>14.13</v>
      </c>
      <c r="C183" s="263"/>
      <c r="D183" s="263"/>
      <c r="E183" s="263"/>
    </row>
    <row r="184" spans="1:5" x14ac:dyDescent="0.25">
      <c r="A184" s="261" t="s">
        <v>158</v>
      </c>
      <c r="B184" s="262">
        <v>16.489999999999998</v>
      </c>
      <c r="C184" s="263"/>
      <c r="D184" s="263"/>
      <c r="E184" s="263"/>
    </row>
    <row r="185" spans="1:5" x14ac:dyDescent="0.25">
      <c r="A185" s="261" t="s">
        <v>159</v>
      </c>
      <c r="B185" s="262">
        <v>17.66</v>
      </c>
      <c r="C185" s="263"/>
      <c r="D185" s="263"/>
      <c r="E185" s="263"/>
    </row>
    <row r="186" spans="1:5" x14ac:dyDescent="0.25">
      <c r="A186" s="261" t="s">
        <v>160</v>
      </c>
      <c r="B186" s="262">
        <v>18.84</v>
      </c>
      <c r="C186" s="263"/>
      <c r="D186" s="263"/>
      <c r="E186" s="263"/>
    </row>
    <row r="187" spans="1:5" x14ac:dyDescent="0.25">
      <c r="A187" s="261" t="s">
        <v>161</v>
      </c>
      <c r="B187" s="262">
        <v>21.2</v>
      </c>
      <c r="C187" s="263"/>
      <c r="D187" s="263"/>
      <c r="E187" s="263"/>
    </row>
    <row r="188" spans="1:5" x14ac:dyDescent="0.25">
      <c r="A188" s="261" t="s">
        <v>162</v>
      </c>
      <c r="B188" s="262">
        <v>23.55</v>
      </c>
      <c r="C188" s="263"/>
      <c r="D188" s="263"/>
      <c r="E188" s="263"/>
    </row>
    <row r="189" spans="1:5" x14ac:dyDescent="0.25">
      <c r="A189" s="261" t="s">
        <v>163</v>
      </c>
      <c r="B189" s="262">
        <v>29.44</v>
      </c>
      <c r="C189" s="263"/>
      <c r="D189" s="263"/>
      <c r="E189" s="263"/>
    </row>
    <row r="190" spans="1:5" x14ac:dyDescent="0.25">
      <c r="A190" s="261" t="s">
        <v>164</v>
      </c>
      <c r="B190" s="262">
        <v>35.33</v>
      </c>
      <c r="C190" s="263"/>
      <c r="D190" s="263"/>
      <c r="E190" s="263"/>
    </row>
    <row r="191" spans="1:5" x14ac:dyDescent="0.25">
      <c r="A191" s="261" t="s">
        <v>165</v>
      </c>
      <c r="B191" s="262">
        <v>41.21</v>
      </c>
      <c r="C191" s="263"/>
      <c r="D191" s="263"/>
      <c r="E191" s="263"/>
    </row>
    <row r="192" spans="1:5" x14ac:dyDescent="0.25">
      <c r="A192" s="261" t="s">
        <v>166</v>
      </c>
      <c r="B192" s="262">
        <v>47.1</v>
      </c>
      <c r="C192" s="263"/>
      <c r="D192" s="263"/>
      <c r="E192" s="263"/>
    </row>
    <row r="193" spans="1:5" x14ac:dyDescent="0.25">
      <c r="A193" s="261" t="s">
        <v>167</v>
      </c>
      <c r="B193" s="262">
        <v>58.88</v>
      </c>
      <c r="C193" s="263"/>
      <c r="D193" s="263"/>
      <c r="E193" s="263"/>
    </row>
    <row r="194" spans="1:5" x14ac:dyDescent="0.25">
      <c r="A194" s="261" t="s">
        <v>168</v>
      </c>
      <c r="B194" s="262">
        <v>7.0650000000000004</v>
      </c>
      <c r="C194" s="263"/>
      <c r="D194" s="263"/>
      <c r="E194" s="263"/>
    </row>
    <row r="195" spans="1:5" x14ac:dyDescent="0.25">
      <c r="A195" s="261" t="s">
        <v>169</v>
      </c>
      <c r="B195" s="262">
        <v>70.650000000000006</v>
      </c>
      <c r="C195" s="263"/>
      <c r="D195" s="263"/>
      <c r="E195" s="263"/>
    </row>
    <row r="196" spans="1:5" x14ac:dyDescent="0.25">
      <c r="A196" s="261" t="s">
        <v>170</v>
      </c>
      <c r="B196" s="262">
        <v>9.42</v>
      </c>
      <c r="C196" s="263"/>
      <c r="D196" s="263"/>
      <c r="E196" s="263"/>
    </row>
    <row r="197" spans="1:5" x14ac:dyDescent="0.25">
      <c r="A197" s="261" t="s">
        <v>171</v>
      </c>
      <c r="B197" s="262">
        <v>94.2</v>
      </c>
      <c r="C197" s="263"/>
      <c r="D197" s="263"/>
      <c r="E197" s="263"/>
    </row>
    <row r="198" spans="1:5" x14ac:dyDescent="0.25">
      <c r="A198" s="261" t="s">
        <v>172</v>
      </c>
      <c r="B198" s="262">
        <v>1.1779999999999999</v>
      </c>
      <c r="C198" s="263"/>
      <c r="D198" s="263"/>
      <c r="E198" s="263"/>
    </row>
    <row r="199" spans="1:5" x14ac:dyDescent="0.25">
      <c r="A199" s="261" t="s">
        <v>173</v>
      </c>
      <c r="B199" s="262">
        <v>0.58899999999999997</v>
      </c>
      <c r="C199" s="263"/>
      <c r="D199" s="263"/>
      <c r="E199" s="263"/>
    </row>
    <row r="200" spans="1:5" x14ac:dyDescent="0.25">
      <c r="A200" s="261" t="s">
        <v>174</v>
      </c>
      <c r="B200" s="262">
        <v>0.70699999999999996</v>
      </c>
      <c r="C200" s="263"/>
      <c r="D200" s="263"/>
      <c r="E200" s="263"/>
    </row>
    <row r="201" spans="1:5" x14ac:dyDescent="0.25">
      <c r="A201" s="261" t="s">
        <v>175</v>
      </c>
      <c r="B201" s="262">
        <v>0.94199999999999995</v>
      </c>
      <c r="C201" s="263"/>
      <c r="D201" s="263"/>
      <c r="E201" s="263"/>
    </row>
    <row r="202" spans="1:5" x14ac:dyDescent="0.25">
      <c r="A202" s="261" t="s">
        <v>176</v>
      </c>
      <c r="B202" s="262">
        <v>1.256</v>
      </c>
      <c r="C202" s="263"/>
      <c r="D202" s="263"/>
      <c r="E202" s="263"/>
    </row>
    <row r="203" spans="1:5" x14ac:dyDescent="0.25">
      <c r="A203" s="261" t="s">
        <v>177</v>
      </c>
      <c r="B203" s="262">
        <v>0.628</v>
      </c>
      <c r="C203" s="263"/>
      <c r="D203" s="263"/>
      <c r="E203" s="263"/>
    </row>
    <row r="204" spans="1:5" x14ac:dyDescent="0.25">
      <c r="A204" s="261" t="s">
        <v>178</v>
      </c>
      <c r="B204" s="262">
        <v>0.754</v>
      </c>
      <c r="C204" s="263"/>
      <c r="D204" s="263"/>
      <c r="E204" s="263"/>
    </row>
    <row r="205" spans="1:5" x14ac:dyDescent="0.25">
      <c r="A205" s="261" t="s">
        <v>179</v>
      </c>
      <c r="B205" s="262">
        <v>1.0049999999999999</v>
      </c>
      <c r="C205" s="263"/>
      <c r="D205" s="263"/>
      <c r="E205" s="263"/>
    </row>
    <row r="206" spans="1:5" x14ac:dyDescent="0.25">
      <c r="A206" s="261" t="s">
        <v>180</v>
      </c>
      <c r="B206" s="262">
        <v>1.57</v>
      </c>
      <c r="C206" s="263"/>
      <c r="D206" s="263"/>
      <c r="E206" s="263"/>
    </row>
    <row r="207" spans="1:5" x14ac:dyDescent="0.25">
      <c r="A207" s="261" t="s">
        <v>181</v>
      </c>
      <c r="B207" s="262">
        <v>1.8839999999999999</v>
      </c>
      <c r="C207" s="263"/>
      <c r="D207" s="263"/>
      <c r="E207" s="263"/>
    </row>
    <row r="208" spans="1:5" x14ac:dyDescent="0.25">
      <c r="A208" s="261" t="s">
        <v>182</v>
      </c>
      <c r="B208" s="262">
        <v>2.355</v>
      </c>
      <c r="C208" s="263"/>
      <c r="D208" s="263"/>
      <c r="E208" s="263"/>
    </row>
    <row r="209" spans="1:5" x14ac:dyDescent="0.25">
      <c r="A209" s="261" t="s">
        <v>183</v>
      </c>
      <c r="B209" s="262">
        <v>0.78500000000000003</v>
      </c>
      <c r="C209" s="263"/>
      <c r="D209" s="263"/>
      <c r="E209" s="263"/>
    </row>
    <row r="210" spans="1:5" x14ac:dyDescent="0.25">
      <c r="A210" s="261" t="s">
        <v>184</v>
      </c>
      <c r="B210" s="262">
        <v>0.94199999999999995</v>
      </c>
      <c r="C210" s="263"/>
      <c r="D210" s="263"/>
      <c r="E210" s="263"/>
    </row>
    <row r="211" spans="1:5" x14ac:dyDescent="0.25">
      <c r="A211" s="261" t="s">
        <v>185</v>
      </c>
      <c r="B211" s="262">
        <v>1.256</v>
      </c>
      <c r="C211" s="263"/>
      <c r="D211" s="263"/>
      <c r="E211" s="263"/>
    </row>
    <row r="212" spans="1:5" x14ac:dyDescent="0.2">
      <c r="A212" s="267" t="s">
        <v>186</v>
      </c>
      <c r="B212" s="268">
        <v>29.4</v>
      </c>
      <c r="C212" s="269"/>
      <c r="D212" s="269"/>
      <c r="E212" s="269"/>
    </row>
    <row r="213" spans="1:5" x14ac:dyDescent="0.25">
      <c r="A213" s="261" t="s">
        <v>187</v>
      </c>
      <c r="B213" s="262">
        <v>1.9630000000000001</v>
      </c>
      <c r="C213" s="263"/>
      <c r="D213" s="263"/>
      <c r="E213" s="263"/>
    </row>
    <row r="214" spans="1:5" x14ac:dyDescent="0.25">
      <c r="A214" s="261" t="s">
        <v>188</v>
      </c>
      <c r="B214" s="262">
        <v>2.355</v>
      </c>
      <c r="C214" s="263"/>
      <c r="D214" s="263"/>
      <c r="E214" s="263"/>
    </row>
    <row r="215" spans="1:5" x14ac:dyDescent="0.25">
      <c r="A215" s="261" t="s">
        <v>189</v>
      </c>
      <c r="B215" s="262">
        <v>2.944</v>
      </c>
      <c r="C215" s="263"/>
      <c r="D215" s="263"/>
      <c r="E215" s="263"/>
    </row>
    <row r="216" spans="1:5" x14ac:dyDescent="0.25">
      <c r="A216" s="261" t="s">
        <v>190</v>
      </c>
      <c r="B216" s="262">
        <v>0.98099999999999998</v>
      </c>
      <c r="C216" s="263"/>
      <c r="D216" s="263"/>
      <c r="E216" s="263"/>
    </row>
    <row r="217" spans="1:5" x14ac:dyDescent="0.25">
      <c r="A217" s="261" t="s">
        <v>191</v>
      </c>
      <c r="B217" s="262">
        <v>1.1779999999999999</v>
      </c>
      <c r="C217" s="263"/>
      <c r="D217" s="263"/>
      <c r="E217" s="263"/>
    </row>
    <row r="218" spans="1:5" x14ac:dyDescent="0.25">
      <c r="A218" s="261" t="s">
        <v>192</v>
      </c>
      <c r="B218" s="262">
        <v>1.57</v>
      </c>
      <c r="C218" s="263"/>
      <c r="D218" s="263"/>
      <c r="E218" s="263"/>
    </row>
    <row r="219" spans="1:5" x14ac:dyDescent="0.25">
      <c r="A219" s="261" t="s">
        <v>193</v>
      </c>
      <c r="B219" s="262">
        <v>2.355</v>
      </c>
      <c r="C219" s="263"/>
      <c r="D219" s="263"/>
      <c r="E219" s="263"/>
    </row>
    <row r="220" spans="1:5" x14ac:dyDescent="0.25">
      <c r="A220" s="261" t="s">
        <v>194</v>
      </c>
      <c r="B220" s="262">
        <v>2.8260000000000001</v>
      </c>
      <c r="C220" s="263"/>
      <c r="D220" s="263"/>
      <c r="E220" s="263"/>
    </row>
    <row r="221" spans="1:5" x14ac:dyDescent="0.25">
      <c r="A221" s="261" t="s">
        <v>195</v>
      </c>
      <c r="B221" s="262">
        <v>3.5329999999999999</v>
      </c>
      <c r="C221" s="263"/>
      <c r="D221" s="263"/>
      <c r="E221" s="263"/>
    </row>
    <row r="222" spans="1:5" x14ac:dyDescent="0.25">
      <c r="A222" s="261" t="s">
        <v>196</v>
      </c>
      <c r="B222" s="262">
        <v>4.71</v>
      </c>
      <c r="C222" s="263"/>
      <c r="D222" s="263"/>
      <c r="E222" s="263"/>
    </row>
    <row r="223" spans="1:5" x14ac:dyDescent="0.25">
      <c r="A223" s="261" t="s">
        <v>197</v>
      </c>
      <c r="B223" s="262">
        <v>1.1779999999999999</v>
      </c>
      <c r="C223" s="263"/>
      <c r="D223" s="263"/>
      <c r="E223" s="263"/>
    </row>
    <row r="224" spans="1:5" x14ac:dyDescent="0.25">
      <c r="A224" s="261" t="s">
        <v>198</v>
      </c>
      <c r="B224" s="262">
        <v>1.413</v>
      </c>
      <c r="C224" s="263"/>
      <c r="D224" s="263"/>
      <c r="E224" s="263"/>
    </row>
    <row r="225" spans="1:5" x14ac:dyDescent="0.25">
      <c r="A225" s="261" t="s">
        <v>199</v>
      </c>
      <c r="B225" s="262">
        <v>1.8839999999999999</v>
      </c>
      <c r="C225" s="263"/>
      <c r="D225" s="263"/>
      <c r="E225" s="263"/>
    </row>
    <row r="226" spans="1:5" x14ac:dyDescent="0.25">
      <c r="A226" s="261" t="s">
        <v>200</v>
      </c>
      <c r="B226" s="262">
        <v>2.7480000000000002</v>
      </c>
      <c r="C226" s="263"/>
      <c r="D226" s="263"/>
      <c r="E226" s="263"/>
    </row>
    <row r="227" spans="1:5" x14ac:dyDescent="0.25">
      <c r="A227" s="261" t="s">
        <v>201</v>
      </c>
      <c r="B227" s="262">
        <v>3.2970000000000002</v>
      </c>
      <c r="C227" s="263"/>
      <c r="D227" s="263"/>
      <c r="E227" s="263"/>
    </row>
    <row r="228" spans="1:5" x14ac:dyDescent="0.25">
      <c r="A228" s="261" t="s">
        <v>202</v>
      </c>
      <c r="B228" s="262">
        <v>4.1210000000000004</v>
      </c>
      <c r="C228" s="263"/>
      <c r="D228" s="263"/>
      <c r="E228" s="263"/>
    </row>
    <row r="229" spans="1:5" x14ac:dyDescent="0.25">
      <c r="A229" s="261" t="s">
        <v>203</v>
      </c>
      <c r="B229" s="262">
        <v>5.4950000000000001</v>
      </c>
      <c r="C229" s="263"/>
      <c r="D229" s="263"/>
      <c r="E229" s="263"/>
    </row>
    <row r="230" spans="1:5" x14ac:dyDescent="0.25">
      <c r="A230" s="261" t="s">
        <v>204</v>
      </c>
      <c r="B230" s="262">
        <v>1.3740000000000001</v>
      </c>
      <c r="C230" s="263"/>
      <c r="D230" s="263"/>
      <c r="E230" s="263"/>
    </row>
    <row r="231" spans="1:5" x14ac:dyDescent="0.25">
      <c r="A231" s="261" t="s">
        <v>205</v>
      </c>
      <c r="B231" s="262">
        <v>1.649</v>
      </c>
      <c r="C231" s="263"/>
      <c r="D231" s="263"/>
      <c r="E231" s="263"/>
    </row>
    <row r="232" spans="1:5" x14ac:dyDescent="0.25">
      <c r="A232" s="261" t="s">
        <v>206</v>
      </c>
      <c r="B232" s="262">
        <v>2.198</v>
      </c>
      <c r="C232" s="263"/>
      <c r="D232" s="263"/>
      <c r="E232" s="263"/>
    </row>
    <row r="233" spans="1:5" x14ac:dyDescent="0.25">
      <c r="A233" s="261" t="s">
        <v>207</v>
      </c>
      <c r="B233" s="262">
        <v>3.14</v>
      </c>
      <c r="C233" s="263"/>
      <c r="D233" s="263"/>
      <c r="E233" s="263"/>
    </row>
    <row r="234" spans="1:5" x14ac:dyDescent="0.25">
      <c r="A234" s="261" t="s">
        <v>208</v>
      </c>
      <c r="B234" s="262">
        <v>3.7679999999999998</v>
      </c>
      <c r="C234" s="263"/>
      <c r="D234" s="263"/>
      <c r="E234" s="263"/>
    </row>
    <row r="235" spans="1:5" x14ac:dyDescent="0.25">
      <c r="A235" s="261" t="s">
        <v>209</v>
      </c>
      <c r="B235" s="262">
        <v>4.3959999999999999</v>
      </c>
      <c r="C235" s="263"/>
      <c r="D235" s="263"/>
      <c r="E235" s="263"/>
    </row>
    <row r="236" spans="1:5" x14ac:dyDescent="0.25">
      <c r="A236" s="261" t="s">
        <v>210</v>
      </c>
      <c r="B236" s="262">
        <v>4.71</v>
      </c>
      <c r="C236" s="263"/>
      <c r="D236" s="263"/>
      <c r="E236" s="263"/>
    </row>
    <row r="237" spans="1:5" x14ac:dyDescent="0.25">
      <c r="A237" s="261" t="s">
        <v>211</v>
      </c>
      <c r="B237" s="262">
        <v>6.28</v>
      </c>
      <c r="C237" s="263"/>
      <c r="D237" s="263"/>
      <c r="E237" s="263"/>
    </row>
    <row r="238" spans="1:5" x14ac:dyDescent="0.25">
      <c r="A238" s="261" t="s">
        <v>212</v>
      </c>
      <c r="B238" s="262">
        <v>7850</v>
      </c>
      <c r="C238" s="263"/>
      <c r="D238" s="263"/>
      <c r="E238" s="263"/>
    </row>
    <row r="239" spans="1:5" x14ac:dyDescent="0.25">
      <c r="A239" s="261" t="s">
        <v>213</v>
      </c>
      <c r="B239" s="262">
        <v>9.42</v>
      </c>
      <c r="C239" s="263"/>
      <c r="D239" s="263"/>
      <c r="E239" s="263"/>
    </row>
    <row r="240" spans="1:5" x14ac:dyDescent="0.25">
      <c r="A240" s="261" t="s">
        <v>214</v>
      </c>
      <c r="B240" s="262">
        <v>1.256</v>
      </c>
      <c r="C240" s="263"/>
      <c r="D240" s="263"/>
      <c r="E240" s="263"/>
    </row>
    <row r="241" spans="1:5" x14ac:dyDescent="0.25">
      <c r="A241" s="261" t="s">
        <v>215</v>
      </c>
      <c r="B241" s="262">
        <v>1.57</v>
      </c>
      <c r="C241" s="263"/>
      <c r="D241" s="263"/>
      <c r="E241" s="263"/>
    </row>
    <row r="242" spans="1:5" x14ac:dyDescent="0.25">
      <c r="A242" s="261" t="s">
        <v>216</v>
      </c>
      <c r="B242" s="262">
        <v>1.8839999999999999</v>
      </c>
      <c r="C242" s="263"/>
      <c r="D242" s="263"/>
      <c r="E242" s="263"/>
    </row>
    <row r="243" spans="1:5" x14ac:dyDescent="0.25">
      <c r="A243" s="261" t="s">
        <v>217</v>
      </c>
      <c r="B243" s="262">
        <v>2.198</v>
      </c>
      <c r="C243" s="263"/>
      <c r="D243" s="263"/>
      <c r="E243" s="263"/>
    </row>
    <row r="244" spans="1:5" x14ac:dyDescent="0.25">
      <c r="A244" s="261" t="s">
        <v>218</v>
      </c>
      <c r="B244" s="262">
        <v>2.512</v>
      </c>
      <c r="C244" s="263"/>
      <c r="D244" s="263"/>
      <c r="E244" s="263"/>
    </row>
    <row r="245" spans="1:5" x14ac:dyDescent="0.25">
      <c r="A245" s="261" t="s">
        <v>219</v>
      </c>
      <c r="B245" s="262">
        <v>3.5329999999999999</v>
      </c>
      <c r="C245" s="263"/>
      <c r="D245" s="263"/>
      <c r="E245" s="263"/>
    </row>
    <row r="246" spans="1:5" x14ac:dyDescent="0.25">
      <c r="A246" s="261" t="s">
        <v>220</v>
      </c>
      <c r="B246" s="262">
        <v>4.2389999999999999</v>
      </c>
      <c r="C246" s="263"/>
      <c r="D246" s="263"/>
      <c r="E246" s="263"/>
    </row>
    <row r="247" spans="1:5" x14ac:dyDescent="0.25">
      <c r="A247" s="261" t="s">
        <v>221</v>
      </c>
      <c r="B247" s="262">
        <v>5.2990000000000004</v>
      </c>
      <c r="C247" s="263"/>
      <c r="D247" s="263"/>
      <c r="E247" s="263"/>
    </row>
    <row r="248" spans="1:5" x14ac:dyDescent="0.25">
      <c r="A248" s="261" t="s">
        <v>222</v>
      </c>
      <c r="B248" s="262">
        <v>7.0650000000000004</v>
      </c>
      <c r="C248" s="263"/>
      <c r="D248" s="263"/>
      <c r="E248" s="263"/>
    </row>
    <row r="249" spans="1:5" x14ac:dyDescent="0.25">
      <c r="A249" s="261" t="s">
        <v>223</v>
      </c>
      <c r="B249" s="262">
        <v>8.8309999999999995</v>
      </c>
      <c r="C249" s="263"/>
      <c r="D249" s="263"/>
      <c r="E249" s="263"/>
    </row>
    <row r="250" spans="1:5" x14ac:dyDescent="0.25">
      <c r="A250" s="261" t="s">
        <v>224</v>
      </c>
      <c r="B250" s="262">
        <v>10.6</v>
      </c>
      <c r="C250" s="263"/>
      <c r="D250" s="263"/>
      <c r="E250" s="263"/>
    </row>
    <row r="251" spans="1:5" x14ac:dyDescent="0.25">
      <c r="A251" s="261" t="s">
        <v>225</v>
      </c>
      <c r="B251" s="262">
        <v>1.766</v>
      </c>
      <c r="C251" s="263"/>
      <c r="D251" s="263"/>
      <c r="E251" s="263"/>
    </row>
    <row r="252" spans="1:5" x14ac:dyDescent="0.25">
      <c r="A252" s="261" t="s">
        <v>226</v>
      </c>
      <c r="B252" s="262">
        <v>2.12</v>
      </c>
      <c r="C252" s="263"/>
      <c r="D252" s="263"/>
      <c r="E252" s="263"/>
    </row>
    <row r="253" spans="1:5" x14ac:dyDescent="0.25">
      <c r="A253" s="261" t="s">
        <v>227</v>
      </c>
      <c r="B253" s="262">
        <v>2.8260000000000001</v>
      </c>
      <c r="C253" s="263"/>
      <c r="D253" s="263"/>
      <c r="E253" s="263"/>
    </row>
    <row r="254" spans="1:5" x14ac:dyDescent="0.25">
      <c r="A254" s="261" t="s">
        <v>228</v>
      </c>
      <c r="B254" s="262">
        <v>3.9249999999999998</v>
      </c>
      <c r="C254" s="263"/>
      <c r="D254" s="263"/>
      <c r="E254" s="263"/>
    </row>
    <row r="255" spans="1:5" x14ac:dyDescent="0.25">
      <c r="A255" s="261" t="s">
        <v>229</v>
      </c>
      <c r="B255" s="262">
        <v>4.71</v>
      </c>
      <c r="C255" s="263"/>
      <c r="D255" s="263"/>
      <c r="E255" s="263"/>
    </row>
    <row r="256" spans="1:5" x14ac:dyDescent="0.25">
      <c r="A256" s="261" t="s">
        <v>230</v>
      </c>
      <c r="B256" s="262">
        <v>5.4950000000000001</v>
      </c>
      <c r="C256" s="263"/>
      <c r="D256" s="263"/>
      <c r="E256" s="263"/>
    </row>
    <row r="257" spans="1:5" x14ac:dyDescent="0.25">
      <c r="A257" s="261" t="s">
        <v>231</v>
      </c>
      <c r="B257" s="262">
        <v>5.8879999999999999</v>
      </c>
      <c r="C257" s="263"/>
      <c r="D257" s="263"/>
      <c r="E257" s="263"/>
    </row>
    <row r="258" spans="1:5" x14ac:dyDescent="0.25">
      <c r="A258" s="261" t="s">
        <v>232</v>
      </c>
      <c r="B258" s="262">
        <v>7.85</v>
      </c>
      <c r="C258" s="263"/>
      <c r="D258" s="263"/>
      <c r="E258" s="263"/>
    </row>
    <row r="259" spans="1:5" x14ac:dyDescent="0.25">
      <c r="A259" s="261" t="s">
        <v>233</v>
      </c>
      <c r="B259" s="262">
        <v>9.8130000000000006</v>
      </c>
      <c r="C259" s="263"/>
      <c r="D259" s="263"/>
      <c r="E259" s="263"/>
    </row>
    <row r="260" spans="1:5" x14ac:dyDescent="0.25">
      <c r="A260" s="261" t="s">
        <v>234</v>
      </c>
      <c r="B260" s="262">
        <v>11.78</v>
      </c>
      <c r="C260" s="263"/>
      <c r="D260" s="263"/>
      <c r="E260" s="263"/>
    </row>
    <row r="261" spans="1:5" x14ac:dyDescent="0.25">
      <c r="A261" s="261" t="s">
        <v>235</v>
      </c>
      <c r="B261" s="262">
        <v>1.57</v>
      </c>
      <c r="C261" s="263"/>
      <c r="D261" s="263"/>
      <c r="E261" s="263"/>
    </row>
    <row r="262" spans="1:5" x14ac:dyDescent="0.25">
      <c r="A262" s="261" t="s">
        <v>236</v>
      </c>
      <c r="B262" s="262">
        <v>1.9630000000000001</v>
      </c>
      <c r="C262" s="263"/>
      <c r="D262" s="263"/>
      <c r="E262" s="263"/>
    </row>
    <row r="263" spans="1:5" x14ac:dyDescent="0.25">
      <c r="A263" s="261" t="s">
        <v>237</v>
      </c>
      <c r="B263" s="262">
        <v>2.355</v>
      </c>
      <c r="C263" s="263"/>
      <c r="D263" s="263"/>
      <c r="E263" s="263"/>
    </row>
    <row r="264" spans="1:5" x14ac:dyDescent="0.25">
      <c r="A264" s="261" t="s">
        <v>238</v>
      </c>
      <c r="B264" s="262">
        <v>2.7480000000000002</v>
      </c>
      <c r="C264" s="263"/>
      <c r="D264" s="263"/>
      <c r="E264" s="263"/>
    </row>
    <row r="265" spans="1:5" x14ac:dyDescent="0.25">
      <c r="A265" s="261" t="s">
        <v>239</v>
      </c>
      <c r="B265" s="262">
        <v>3.14</v>
      </c>
      <c r="C265" s="263"/>
      <c r="D265" s="263"/>
      <c r="E265" s="263"/>
    </row>
    <row r="266" spans="1:5" x14ac:dyDescent="0.25">
      <c r="A266" s="261" t="s">
        <v>240</v>
      </c>
      <c r="B266" s="262">
        <v>4.71</v>
      </c>
      <c r="C266" s="263"/>
      <c r="D266" s="263"/>
      <c r="E266" s="263"/>
    </row>
    <row r="267" spans="1:5" x14ac:dyDescent="0.25">
      <c r="A267" s="261" t="s">
        <v>241</v>
      </c>
      <c r="B267" s="262">
        <v>5.6520000000000001</v>
      </c>
      <c r="C267" s="263"/>
      <c r="D267" s="263"/>
      <c r="E267" s="263"/>
    </row>
    <row r="268" spans="1:5" x14ac:dyDescent="0.25">
      <c r="A268" s="261" t="s">
        <v>242</v>
      </c>
      <c r="B268" s="262">
        <v>6.5940000000000003</v>
      </c>
      <c r="C268" s="263"/>
      <c r="D268" s="263"/>
      <c r="E268" s="263"/>
    </row>
    <row r="269" spans="1:5" x14ac:dyDescent="0.25">
      <c r="A269" s="261" t="s">
        <v>243</v>
      </c>
      <c r="B269" s="262">
        <v>7.0650000000000004</v>
      </c>
      <c r="C269" s="263"/>
      <c r="D269" s="263"/>
      <c r="E269" s="263"/>
    </row>
    <row r="270" spans="1:5" x14ac:dyDescent="0.25">
      <c r="A270" s="261" t="s">
        <v>244</v>
      </c>
      <c r="B270" s="262">
        <v>9.42</v>
      </c>
      <c r="C270" s="263"/>
      <c r="D270" s="263"/>
      <c r="E270" s="263"/>
    </row>
    <row r="271" spans="1:5" x14ac:dyDescent="0.25">
      <c r="A271" s="261" t="s">
        <v>245</v>
      </c>
      <c r="B271" s="262">
        <v>11.78</v>
      </c>
      <c r="C271" s="263"/>
      <c r="D271" s="263"/>
      <c r="E271" s="263"/>
    </row>
    <row r="272" spans="1:5" x14ac:dyDescent="0.25">
      <c r="A272" s="261" t="s">
        <v>246</v>
      </c>
      <c r="B272" s="262">
        <v>14.13</v>
      </c>
      <c r="C272" s="263"/>
      <c r="D272" s="263"/>
      <c r="E272" s="263"/>
    </row>
    <row r="273" spans="1:5" x14ac:dyDescent="0.25">
      <c r="A273" s="261" t="s">
        <v>247</v>
      </c>
      <c r="B273" s="262">
        <v>16.489999999999998</v>
      </c>
      <c r="C273" s="263"/>
      <c r="D273" s="263"/>
      <c r="E273" s="263"/>
    </row>
    <row r="274" spans="1:5" x14ac:dyDescent="0.25">
      <c r="A274" s="261" t="s">
        <v>248</v>
      </c>
      <c r="B274" s="262">
        <v>1.8839999999999999</v>
      </c>
      <c r="C274" s="263"/>
      <c r="D274" s="263"/>
      <c r="E274" s="263"/>
    </row>
    <row r="275" spans="1:5" x14ac:dyDescent="0.25">
      <c r="A275" s="261" t="s">
        <v>249</v>
      </c>
      <c r="B275" s="262">
        <v>18.84</v>
      </c>
      <c r="C275" s="263"/>
      <c r="D275" s="263"/>
      <c r="E275" s="263"/>
    </row>
    <row r="276" spans="1:5" x14ac:dyDescent="0.25">
      <c r="A276" s="261" t="s">
        <v>250</v>
      </c>
      <c r="B276" s="262">
        <v>2.355</v>
      </c>
      <c r="C276" s="263"/>
      <c r="D276" s="263"/>
      <c r="E276" s="263"/>
    </row>
    <row r="277" spans="1:5" x14ac:dyDescent="0.25">
      <c r="A277" s="261" t="s">
        <v>251</v>
      </c>
      <c r="B277" s="262">
        <v>2.8260000000000001</v>
      </c>
      <c r="C277" s="263"/>
      <c r="D277" s="263"/>
      <c r="E277" s="263"/>
    </row>
    <row r="278" spans="1:5" x14ac:dyDescent="0.25">
      <c r="A278" s="261" t="s">
        <v>252</v>
      </c>
      <c r="B278" s="262">
        <v>3.2970000000000002</v>
      </c>
      <c r="C278" s="263"/>
      <c r="D278" s="263"/>
      <c r="E278" s="263"/>
    </row>
    <row r="279" spans="1:5" x14ac:dyDescent="0.25">
      <c r="A279" s="261" t="s">
        <v>253</v>
      </c>
      <c r="B279" s="262">
        <v>3.7679999999999998</v>
      </c>
      <c r="C279" s="263"/>
      <c r="D279" s="263"/>
      <c r="E279" s="263"/>
    </row>
    <row r="280" spans="1:5" x14ac:dyDescent="0.25">
      <c r="A280" s="261" t="s">
        <v>254</v>
      </c>
      <c r="B280" s="262">
        <v>5.4950000000000001</v>
      </c>
      <c r="C280" s="263"/>
      <c r="D280" s="263"/>
      <c r="E280" s="263"/>
    </row>
    <row r="281" spans="1:5" x14ac:dyDescent="0.25">
      <c r="A281" s="261" t="s">
        <v>255</v>
      </c>
      <c r="B281" s="262">
        <v>6.5940000000000003</v>
      </c>
      <c r="C281" s="263"/>
      <c r="D281" s="263"/>
      <c r="E281" s="263"/>
    </row>
    <row r="282" spans="1:5" x14ac:dyDescent="0.25">
      <c r="A282" s="261" t="s">
        <v>256</v>
      </c>
      <c r="B282" s="262">
        <v>7.6929999999999996</v>
      </c>
      <c r="C282" s="263"/>
      <c r="D282" s="263"/>
      <c r="E282" s="263"/>
    </row>
    <row r="283" spans="1:5" x14ac:dyDescent="0.25">
      <c r="A283" s="261" t="s">
        <v>257</v>
      </c>
      <c r="B283" s="262">
        <v>8.2430000000000003</v>
      </c>
      <c r="C283" s="263"/>
      <c r="D283" s="263"/>
      <c r="E283" s="263"/>
    </row>
    <row r="284" spans="1:5" x14ac:dyDescent="0.25">
      <c r="A284" s="261" t="s">
        <v>258</v>
      </c>
      <c r="B284" s="262">
        <v>10.99</v>
      </c>
      <c r="C284" s="263"/>
      <c r="D284" s="263"/>
      <c r="E284" s="263"/>
    </row>
    <row r="285" spans="1:5" x14ac:dyDescent="0.25">
      <c r="A285" s="261" t="s">
        <v>259</v>
      </c>
      <c r="B285" s="262">
        <v>13.74</v>
      </c>
      <c r="C285" s="263"/>
      <c r="D285" s="263"/>
      <c r="E285" s="263"/>
    </row>
    <row r="286" spans="1:5" x14ac:dyDescent="0.25">
      <c r="A286" s="261" t="s">
        <v>260</v>
      </c>
      <c r="B286" s="262">
        <v>16.489999999999998</v>
      </c>
      <c r="C286" s="263"/>
      <c r="D286" s="263"/>
      <c r="E286" s="263"/>
    </row>
    <row r="287" spans="1:5" x14ac:dyDescent="0.25">
      <c r="A287" s="261" t="s">
        <v>261</v>
      </c>
      <c r="B287" s="262">
        <v>19.23</v>
      </c>
      <c r="C287" s="263"/>
      <c r="D287" s="263"/>
      <c r="E287" s="263"/>
    </row>
    <row r="288" spans="1:5" x14ac:dyDescent="0.25">
      <c r="A288" s="261" t="s">
        <v>262</v>
      </c>
      <c r="B288" s="262">
        <v>2.198</v>
      </c>
      <c r="C288" s="263"/>
      <c r="D288" s="263"/>
      <c r="E288" s="263"/>
    </row>
    <row r="289" spans="1:5" x14ac:dyDescent="0.25">
      <c r="A289" s="261" t="s">
        <v>263</v>
      </c>
      <c r="B289" s="262">
        <v>21.98</v>
      </c>
      <c r="C289" s="263"/>
      <c r="D289" s="263"/>
      <c r="E289" s="263"/>
    </row>
    <row r="290" spans="1:5" x14ac:dyDescent="0.25">
      <c r="A290" s="261" t="s">
        <v>264</v>
      </c>
      <c r="B290" s="262">
        <v>2.7480000000000002</v>
      </c>
      <c r="C290" s="263"/>
      <c r="D290" s="263"/>
      <c r="E290" s="263"/>
    </row>
    <row r="291" spans="1:5" x14ac:dyDescent="0.25">
      <c r="A291" s="261" t="s">
        <v>265</v>
      </c>
      <c r="B291" s="262">
        <v>3.2970000000000002</v>
      </c>
      <c r="C291" s="263"/>
      <c r="D291" s="263"/>
      <c r="E291" s="263"/>
    </row>
    <row r="292" spans="1:5" x14ac:dyDescent="0.25">
      <c r="A292" s="261" t="s">
        <v>266</v>
      </c>
      <c r="B292" s="262">
        <v>3.847</v>
      </c>
      <c r="C292" s="263"/>
      <c r="D292" s="263"/>
      <c r="E292" s="263"/>
    </row>
    <row r="293" spans="1:5" x14ac:dyDescent="0.25">
      <c r="A293" s="261" t="s">
        <v>267</v>
      </c>
      <c r="B293" s="262">
        <v>4.3959999999999999</v>
      </c>
      <c r="C293" s="263"/>
      <c r="D293" s="263"/>
      <c r="E293" s="263"/>
    </row>
    <row r="294" spans="1:5" x14ac:dyDescent="0.25">
      <c r="A294" s="261" t="s">
        <v>268</v>
      </c>
      <c r="B294" s="262">
        <v>6.28</v>
      </c>
      <c r="C294" s="263"/>
      <c r="D294" s="263"/>
      <c r="E294" s="263"/>
    </row>
    <row r="295" spans="1:5" x14ac:dyDescent="0.25">
      <c r="A295" s="261" t="s">
        <v>269</v>
      </c>
      <c r="B295" s="262">
        <v>7.5359999999999996</v>
      </c>
      <c r="C295" s="263"/>
      <c r="D295" s="263"/>
      <c r="E295" s="263"/>
    </row>
    <row r="296" spans="1:5" x14ac:dyDescent="0.25">
      <c r="A296" s="261" t="s">
        <v>270</v>
      </c>
      <c r="B296" s="262">
        <v>8.7919999999999998</v>
      </c>
      <c r="C296" s="263"/>
      <c r="D296" s="263"/>
      <c r="E296" s="263"/>
    </row>
    <row r="297" spans="1:5" x14ac:dyDescent="0.25">
      <c r="A297" s="261" t="s">
        <v>271</v>
      </c>
      <c r="B297" s="262">
        <v>9.42</v>
      </c>
      <c r="C297" s="263"/>
      <c r="D297" s="263"/>
      <c r="E297" s="263"/>
    </row>
    <row r="298" spans="1:5" x14ac:dyDescent="0.25">
      <c r="A298" s="261" t="s">
        <v>272</v>
      </c>
      <c r="B298" s="262">
        <v>12.56</v>
      </c>
      <c r="C298" s="263"/>
      <c r="D298" s="263"/>
      <c r="E298" s="263"/>
    </row>
    <row r="299" spans="1:5" x14ac:dyDescent="0.25">
      <c r="A299" s="261" t="s">
        <v>273</v>
      </c>
      <c r="B299" s="262">
        <v>15.7</v>
      </c>
      <c r="C299" s="263"/>
      <c r="D299" s="263"/>
      <c r="E299" s="263"/>
    </row>
    <row r="300" spans="1:5" x14ac:dyDescent="0.25">
      <c r="A300" s="261" t="s">
        <v>274</v>
      </c>
      <c r="B300" s="262">
        <v>18.84</v>
      </c>
      <c r="C300" s="263"/>
      <c r="D300" s="263"/>
      <c r="E300" s="263"/>
    </row>
    <row r="301" spans="1:5" x14ac:dyDescent="0.25">
      <c r="A301" s="261" t="s">
        <v>275</v>
      </c>
      <c r="B301" s="262">
        <v>21.98</v>
      </c>
      <c r="C301" s="263"/>
      <c r="D301" s="263"/>
      <c r="E301" s="263"/>
    </row>
    <row r="302" spans="1:5" x14ac:dyDescent="0.25">
      <c r="A302" s="261" t="s">
        <v>276</v>
      </c>
      <c r="B302" s="262">
        <v>2.512</v>
      </c>
      <c r="C302" s="263"/>
      <c r="D302" s="263"/>
      <c r="E302" s="263"/>
    </row>
    <row r="303" spans="1:5" x14ac:dyDescent="0.25">
      <c r="A303" s="261" t="s">
        <v>277</v>
      </c>
      <c r="B303" s="262">
        <v>25.12</v>
      </c>
      <c r="C303" s="263"/>
      <c r="D303" s="263"/>
      <c r="E303" s="263"/>
    </row>
    <row r="304" spans="1:5" x14ac:dyDescent="0.25">
      <c r="A304" s="261" t="s">
        <v>278</v>
      </c>
      <c r="B304" s="262">
        <v>3.14</v>
      </c>
      <c r="C304" s="263"/>
      <c r="D304" s="263"/>
      <c r="E304" s="263"/>
    </row>
    <row r="305" spans="1:5" x14ac:dyDescent="0.25">
      <c r="A305" s="261" t="s">
        <v>279</v>
      </c>
      <c r="B305" s="262">
        <v>31.4</v>
      </c>
      <c r="C305" s="263"/>
      <c r="D305" s="263"/>
      <c r="E305" s="263"/>
    </row>
    <row r="306" spans="1:5" x14ac:dyDescent="0.25">
      <c r="A306" s="261" t="s">
        <v>280</v>
      </c>
      <c r="B306" s="262">
        <v>3.7679999999999998</v>
      </c>
      <c r="C306" s="263"/>
      <c r="D306" s="263"/>
      <c r="E306" s="263"/>
    </row>
    <row r="307" spans="1:5" x14ac:dyDescent="0.25">
      <c r="A307" s="261" t="s">
        <v>281</v>
      </c>
      <c r="B307" s="262">
        <v>37.68</v>
      </c>
      <c r="C307" s="263"/>
      <c r="D307" s="263"/>
      <c r="E307" s="263"/>
    </row>
    <row r="308" spans="1:5" x14ac:dyDescent="0.25">
      <c r="A308" s="261" t="s">
        <v>282</v>
      </c>
      <c r="B308" s="262">
        <v>4.3959999999999999</v>
      </c>
      <c r="C308" s="263"/>
      <c r="D308" s="263"/>
      <c r="E308" s="263"/>
    </row>
    <row r="309" spans="1:5" x14ac:dyDescent="0.25">
      <c r="A309" s="261" t="s">
        <v>283</v>
      </c>
      <c r="B309" s="262">
        <v>5.024</v>
      </c>
      <c r="C309" s="263"/>
      <c r="D309" s="263"/>
      <c r="E309" s="263"/>
    </row>
    <row r="310" spans="1:5" x14ac:dyDescent="0.25">
      <c r="A310" s="261" t="s">
        <v>284</v>
      </c>
      <c r="B310" s="262">
        <v>7.0650000000000004</v>
      </c>
      <c r="C310" s="263"/>
      <c r="D310" s="263"/>
      <c r="E310" s="263"/>
    </row>
    <row r="311" spans="1:5" x14ac:dyDescent="0.25">
      <c r="A311" s="261" t="s">
        <v>285</v>
      </c>
      <c r="B311" s="262">
        <v>8.4779999999999998</v>
      </c>
      <c r="C311" s="263"/>
      <c r="D311" s="263"/>
      <c r="E311" s="263"/>
    </row>
    <row r="312" spans="1:5" x14ac:dyDescent="0.25">
      <c r="A312" s="261" t="s">
        <v>286</v>
      </c>
      <c r="B312" s="262">
        <v>9.891</v>
      </c>
      <c r="C312" s="263"/>
      <c r="D312" s="263"/>
      <c r="E312" s="263"/>
    </row>
    <row r="313" spans="1:5" x14ac:dyDescent="0.25">
      <c r="A313" s="261" t="s">
        <v>287</v>
      </c>
      <c r="B313" s="262">
        <v>10.6</v>
      </c>
      <c r="C313" s="263"/>
      <c r="D313" s="263"/>
      <c r="E313" s="263"/>
    </row>
    <row r="314" spans="1:5" x14ac:dyDescent="0.25">
      <c r="A314" s="261" t="s">
        <v>288</v>
      </c>
      <c r="B314" s="262">
        <v>14.13</v>
      </c>
      <c r="C314" s="263"/>
      <c r="D314" s="263"/>
      <c r="E314" s="263"/>
    </row>
    <row r="315" spans="1:5" x14ac:dyDescent="0.25">
      <c r="A315" s="261" t="s">
        <v>289</v>
      </c>
      <c r="B315" s="262">
        <v>17.66</v>
      </c>
      <c r="C315" s="263"/>
      <c r="D315" s="263"/>
      <c r="E315" s="263"/>
    </row>
    <row r="316" spans="1:5" x14ac:dyDescent="0.25">
      <c r="A316" s="261" t="s">
        <v>290</v>
      </c>
      <c r="B316" s="262">
        <v>21.2</v>
      </c>
      <c r="C316" s="263"/>
      <c r="D316" s="263"/>
      <c r="E316" s="263"/>
    </row>
    <row r="317" spans="1:5" x14ac:dyDescent="0.25">
      <c r="A317" s="261" t="s">
        <v>291</v>
      </c>
      <c r="B317" s="262">
        <v>24.73</v>
      </c>
      <c r="C317" s="263"/>
      <c r="D317" s="263"/>
      <c r="E317" s="263"/>
    </row>
    <row r="318" spans="1:5" x14ac:dyDescent="0.25">
      <c r="A318" s="261" t="s">
        <v>292</v>
      </c>
      <c r="B318" s="262">
        <v>2.8260000000000001</v>
      </c>
      <c r="C318" s="263"/>
      <c r="D318" s="263"/>
      <c r="E318" s="263"/>
    </row>
    <row r="319" spans="1:5" x14ac:dyDescent="0.25">
      <c r="A319" s="261" t="s">
        <v>293</v>
      </c>
      <c r="B319" s="262">
        <v>28.26</v>
      </c>
      <c r="C319" s="263"/>
      <c r="D319" s="263"/>
      <c r="E319" s="263"/>
    </row>
    <row r="320" spans="1:5" x14ac:dyDescent="0.25">
      <c r="A320" s="261" t="s">
        <v>294</v>
      </c>
      <c r="B320" s="262">
        <v>3.5329999999999999</v>
      </c>
      <c r="C320" s="263"/>
      <c r="D320" s="263"/>
      <c r="E320" s="263"/>
    </row>
    <row r="321" spans="1:5" x14ac:dyDescent="0.25">
      <c r="A321" s="261" t="s">
        <v>295</v>
      </c>
      <c r="B321" s="262">
        <v>35.33</v>
      </c>
      <c r="C321" s="263"/>
      <c r="D321" s="263"/>
      <c r="E321" s="263"/>
    </row>
    <row r="322" spans="1:5" x14ac:dyDescent="0.25">
      <c r="A322" s="261" t="s">
        <v>296</v>
      </c>
      <c r="B322" s="262">
        <v>4.2389999999999999</v>
      </c>
      <c r="C322" s="263"/>
      <c r="D322" s="263"/>
      <c r="E322" s="263"/>
    </row>
    <row r="323" spans="1:5" x14ac:dyDescent="0.25">
      <c r="A323" s="261" t="s">
        <v>297</v>
      </c>
      <c r="B323" s="262">
        <v>42.39</v>
      </c>
      <c r="C323" s="263"/>
      <c r="D323" s="263"/>
      <c r="E323" s="263"/>
    </row>
    <row r="324" spans="1:5" x14ac:dyDescent="0.25">
      <c r="A324" s="261" t="s">
        <v>298</v>
      </c>
      <c r="B324" s="262">
        <v>4.9459999999999997</v>
      </c>
      <c r="C324" s="263"/>
      <c r="D324" s="263"/>
      <c r="E324" s="263"/>
    </row>
    <row r="325" spans="1:5" x14ac:dyDescent="0.25">
      <c r="A325" s="261" t="s">
        <v>299</v>
      </c>
      <c r="B325" s="262">
        <v>5.6520000000000001</v>
      </c>
      <c r="C325" s="263"/>
      <c r="D325" s="263"/>
      <c r="E325" s="263"/>
    </row>
    <row r="326" spans="1:5" x14ac:dyDescent="0.2">
      <c r="A326" s="267" t="s">
        <v>300</v>
      </c>
      <c r="B326" s="268">
        <v>7.54</v>
      </c>
      <c r="C326" s="269"/>
      <c r="D326" s="269"/>
      <c r="E326" s="269"/>
    </row>
    <row r="327" spans="1:5" x14ac:dyDescent="0.2">
      <c r="A327" s="267" t="s">
        <v>301</v>
      </c>
      <c r="B327" s="268">
        <v>10.85</v>
      </c>
      <c r="C327" s="269"/>
      <c r="D327" s="269"/>
      <c r="E327" s="269"/>
    </row>
    <row r="328" spans="1:5" x14ac:dyDescent="0.2">
      <c r="A328" s="267" t="s">
        <v>302</v>
      </c>
      <c r="B328" s="268">
        <v>7.54</v>
      </c>
      <c r="C328" s="269"/>
      <c r="D328" s="269"/>
      <c r="E328" s="269"/>
    </row>
    <row r="329" spans="1:5" x14ac:dyDescent="0.2">
      <c r="A329" s="267" t="s">
        <v>303</v>
      </c>
      <c r="B329" s="268">
        <v>10.85</v>
      </c>
      <c r="C329" s="269"/>
      <c r="D329" s="269"/>
      <c r="E329" s="269"/>
    </row>
    <row r="330" spans="1:5" x14ac:dyDescent="0.25">
      <c r="A330" s="270" t="s">
        <v>304</v>
      </c>
      <c r="B330" s="271">
        <v>4</v>
      </c>
      <c r="C330" s="272"/>
      <c r="D330" s="272"/>
      <c r="E330" s="272"/>
    </row>
    <row r="331" spans="1:5" x14ac:dyDescent="0.25">
      <c r="A331" s="270" t="s">
        <v>305</v>
      </c>
      <c r="B331" s="271">
        <v>5</v>
      </c>
      <c r="C331" s="272"/>
      <c r="D331" s="272"/>
      <c r="E331" s="272"/>
    </row>
    <row r="332" spans="1:5" x14ac:dyDescent="0.25">
      <c r="A332" s="270" t="s">
        <v>306</v>
      </c>
      <c r="B332" s="271">
        <v>5</v>
      </c>
      <c r="C332" s="272"/>
      <c r="D332" s="272"/>
      <c r="E332" s="272"/>
    </row>
    <row r="333" spans="1:5" x14ac:dyDescent="0.25">
      <c r="A333" s="270" t="s">
        <v>307</v>
      </c>
      <c r="B333" s="271">
        <v>6</v>
      </c>
      <c r="C333" s="272"/>
      <c r="D333" s="272"/>
      <c r="E333" s="272"/>
    </row>
    <row r="334" spans="1:5" x14ac:dyDescent="0.25">
      <c r="A334" s="270" t="s">
        <v>308</v>
      </c>
      <c r="B334" s="271">
        <v>6</v>
      </c>
      <c r="C334" s="272"/>
      <c r="D334" s="272"/>
      <c r="E334" s="272"/>
    </row>
    <row r="335" spans="1:5" x14ac:dyDescent="0.25">
      <c r="A335" s="270" t="s">
        <v>309</v>
      </c>
      <c r="B335" s="271">
        <v>7</v>
      </c>
      <c r="C335" s="272"/>
      <c r="D335" s="272"/>
      <c r="E335" s="272"/>
    </row>
    <row r="336" spans="1:5" x14ac:dyDescent="0.25">
      <c r="A336" s="270" t="s">
        <v>310</v>
      </c>
      <c r="B336" s="271">
        <v>7</v>
      </c>
      <c r="C336" s="272"/>
      <c r="D336" s="272"/>
      <c r="E336" s="272"/>
    </row>
    <row r="337" spans="1:5" x14ac:dyDescent="0.25">
      <c r="A337" s="270" t="s">
        <v>311</v>
      </c>
      <c r="B337" s="271">
        <v>8</v>
      </c>
      <c r="C337" s="272"/>
      <c r="D337" s="272"/>
      <c r="E337" s="272"/>
    </row>
    <row r="338" spans="1:5" x14ac:dyDescent="0.25">
      <c r="A338" s="270" t="s">
        <v>312</v>
      </c>
      <c r="B338" s="271">
        <v>8</v>
      </c>
      <c r="C338" s="272"/>
      <c r="D338" s="272"/>
      <c r="E338" s="272"/>
    </row>
    <row r="339" spans="1:5" x14ac:dyDescent="0.25">
      <c r="A339" s="270" t="s">
        <v>313</v>
      </c>
      <c r="B339" s="271">
        <v>9</v>
      </c>
      <c r="C339" s="272"/>
      <c r="D339" s="272"/>
      <c r="E339" s="272"/>
    </row>
    <row r="340" spans="1:5" x14ac:dyDescent="0.2">
      <c r="A340" s="267" t="s">
        <v>314</v>
      </c>
      <c r="B340" s="268">
        <v>1</v>
      </c>
      <c r="C340" s="269"/>
      <c r="D340" s="269"/>
      <c r="E340" s="269"/>
    </row>
    <row r="341" spans="1:5" x14ac:dyDescent="0.25">
      <c r="A341" s="270" t="s">
        <v>315</v>
      </c>
      <c r="B341" s="271">
        <v>9</v>
      </c>
      <c r="C341" s="272"/>
      <c r="D341" s="272"/>
      <c r="E341" s="272"/>
    </row>
    <row r="342" spans="1:5" x14ac:dyDescent="0.2">
      <c r="A342" s="267" t="s">
        <v>316</v>
      </c>
      <c r="B342" s="268">
        <v>1</v>
      </c>
      <c r="C342" s="269"/>
      <c r="D342" s="269"/>
      <c r="E342" s="269"/>
    </row>
    <row r="343" spans="1:5" x14ac:dyDescent="0.2">
      <c r="A343" s="267" t="s">
        <v>317</v>
      </c>
      <c r="B343" s="268">
        <v>1</v>
      </c>
      <c r="C343" s="269"/>
      <c r="D343" s="269"/>
      <c r="E343" s="269"/>
    </row>
    <row r="344" spans="1:5" x14ac:dyDescent="0.25">
      <c r="A344" s="270" t="s">
        <v>318</v>
      </c>
      <c r="B344" s="271">
        <v>2</v>
      </c>
      <c r="C344" s="272"/>
      <c r="D344" s="272"/>
      <c r="E344" s="272"/>
    </row>
    <row r="345" spans="1:5" x14ac:dyDescent="0.25">
      <c r="A345" s="270" t="s">
        <v>319</v>
      </c>
      <c r="B345" s="271">
        <v>2</v>
      </c>
      <c r="C345" s="272"/>
      <c r="D345" s="272"/>
      <c r="E345" s="272"/>
    </row>
    <row r="346" spans="1:5" x14ac:dyDescent="0.25">
      <c r="A346" s="270" t="s">
        <v>320</v>
      </c>
      <c r="B346" s="271">
        <v>3</v>
      </c>
      <c r="C346" s="272"/>
      <c r="D346" s="272"/>
      <c r="E346" s="272"/>
    </row>
    <row r="347" spans="1:5" x14ac:dyDescent="0.25">
      <c r="A347" s="270" t="s">
        <v>321</v>
      </c>
      <c r="B347" s="271">
        <v>3</v>
      </c>
      <c r="C347" s="272"/>
      <c r="D347" s="272"/>
      <c r="E347" s="272"/>
    </row>
    <row r="348" spans="1:5" x14ac:dyDescent="0.25">
      <c r="A348" s="270" t="s">
        <v>322</v>
      </c>
      <c r="B348" s="271">
        <v>4</v>
      </c>
      <c r="C348" s="272"/>
      <c r="D348" s="272"/>
      <c r="E348" s="272"/>
    </row>
    <row r="349" spans="1:5" x14ac:dyDescent="0.2">
      <c r="A349" s="267" t="s">
        <v>323</v>
      </c>
      <c r="B349" s="268">
        <v>15.04</v>
      </c>
      <c r="C349" s="269"/>
      <c r="D349" s="269"/>
      <c r="E349" s="269"/>
    </row>
    <row r="350" spans="1:5" x14ac:dyDescent="0.2">
      <c r="A350" s="267" t="s">
        <v>324</v>
      </c>
      <c r="B350" s="268">
        <v>16.440000000000001</v>
      </c>
      <c r="C350" s="269"/>
      <c r="D350" s="269"/>
      <c r="E350" s="269"/>
    </row>
    <row r="351" spans="1:5" x14ac:dyDescent="0.2">
      <c r="A351" s="267" t="s">
        <v>325</v>
      </c>
      <c r="B351" s="268">
        <v>17.8</v>
      </c>
      <c r="C351" s="269"/>
      <c r="D351" s="269"/>
      <c r="E351" s="269"/>
    </row>
    <row r="352" spans="1:5" x14ac:dyDescent="0.2">
      <c r="A352" s="267" t="s">
        <v>326</v>
      </c>
      <c r="B352" s="268">
        <v>12.2</v>
      </c>
      <c r="C352" s="269"/>
      <c r="D352" s="269"/>
      <c r="E352" s="269"/>
    </row>
    <row r="353" spans="1:5" x14ac:dyDescent="0.2">
      <c r="A353" s="267" t="s">
        <v>327</v>
      </c>
      <c r="B353" s="268">
        <v>13.62</v>
      </c>
      <c r="C353" s="269"/>
      <c r="D353" s="269"/>
      <c r="E353" s="269"/>
    </row>
    <row r="354" spans="1:5" x14ac:dyDescent="0.2">
      <c r="A354" s="267" t="s">
        <v>328</v>
      </c>
      <c r="B354" s="268">
        <v>16.600000000000001</v>
      </c>
      <c r="C354" s="269"/>
      <c r="D354" s="269"/>
      <c r="E354" s="269"/>
    </row>
    <row r="355" spans="1:5" x14ac:dyDescent="0.2">
      <c r="A355" s="267" t="s">
        <v>329</v>
      </c>
      <c r="B355" s="268">
        <v>19.7</v>
      </c>
      <c r="C355" s="269"/>
      <c r="D355" s="269"/>
      <c r="E355" s="269"/>
    </row>
    <row r="356" spans="1:5" x14ac:dyDescent="0.2">
      <c r="A356" s="267" t="s">
        <v>330</v>
      </c>
      <c r="B356" s="268">
        <v>18.2</v>
      </c>
      <c r="C356" s="269"/>
      <c r="D356" s="269"/>
      <c r="E356" s="269"/>
    </row>
    <row r="357" spans="1:5" x14ac:dyDescent="0.2">
      <c r="A357" s="267" t="s">
        <v>331</v>
      </c>
      <c r="B357" s="268">
        <v>19.899999999999999</v>
      </c>
      <c r="C357" s="269"/>
      <c r="D357" s="269"/>
      <c r="E357" s="269"/>
    </row>
    <row r="358" spans="1:5" x14ac:dyDescent="0.2">
      <c r="A358" s="267" t="s">
        <v>332</v>
      </c>
      <c r="B358" s="268">
        <v>21.6</v>
      </c>
      <c r="C358" s="269"/>
      <c r="D358" s="269"/>
      <c r="E358" s="269"/>
    </row>
    <row r="359" spans="1:5" x14ac:dyDescent="0.2">
      <c r="A359" s="267" t="s">
        <v>333</v>
      </c>
      <c r="B359" s="268">
        <v>23.3</v>
      </c>
      <c r="C359" s="269"/>
      <c r="D359" s="269"/>
      <c r="E359" s="269"/>
    </row>
    <row r="360" spans="1:5" x14ac:dyDescent="0.2">
      <c r="A360" s="267" t="s">
        <v>334</v>
      </c>
      <c r="B360" s="268">
        <v>26.6</v>
      </c>
      <c r="C360" s="269"/>
      <c r="D360" s="269"/>
      <c r="E360" s="269"/>
    </row>
    <row r="361" spans="1:5" x14ac:dyDescent="0.2">
      <c r="A361" s="267" t="s">
        <v>335</v>
      </c>
      <c r="B361" s="268">
        <v>14.71</v>
      </c>
      <c r="C361" s="269"/>
      <c r="D361" s="269"/>
      <c r="E361" s="269"/>
    </row>
    <row r="362" spans="1:5" x14ac:dyDescent="0.2">
      <c r="A362" s="267" t="s">
        <v>336</v>
      </c>
      <c r="B362" s="268">
        <v>16.46</v>
      </c>
      <c r="C362" s="269"/>
      <c r="D362" s="269"/>
      <c r="E362" s="269"/>
    </row>
    <row r="363" spans="1:5" x14ac:dyDescent="0.2">
      <c r="A363" s="267" t="s">
        <v>337</v>
      </c>
      <c r="B363" s="268">
        <v>23.5</v>
      </c>
      <c r="C363" s="269"/>
      <c r="D363" s="269"/>
      <c r="E363" s="269"/>
    </row>
    <row r="364" spans="1:5" x14ac:dyDescent="0.2">
      <c r="A364" s="267" t="s">
        <v>338</v>
      </c>
      <c r="B364" s="268">
        <v>23</v>
      </c>
      <c r="C364" s="269"/>
      <c r="D364" s="269"/>
      <c r="E364" s="269"/>
    </row>
    <row r="365" spans="1:5" x14ac:dyDescent="0.2">
      <c r="A365" s="267" t="s">
        <v>339</v>
      </c>
      <c r="B365" s="268">
        <v>27.3</v>
      </c>
      <c r="C365" s="269"/>
      <c r="D365" s="269"/>
      <c r="E365" s="269"/>
    </row>
    <row r="366" spans="1:5" x14ac:dyDescent="0.2">
      <c r="A366" s="267" t="s">
        <v>340</v>
      </c>
      <c r="B366" s="268">
        <v>31.6</v>
      </c>
      <c r="C366" s="269"/>
      <c r="D366" s="269"/>
      <c r="E366" s="269"/>
    </row>
    <row r="367" spans="1:5" x14ac:dyDescent="0.2">
      <c r="A367" s="267" t="s">
        <v>341</v>
      </c>
      <c r="B367" s="268">
        <v>33.799999999999997</v>
      </c>
      <c r="C367" s="269"/>
      <c r="D367" s="269"/>
      <c r="E367" s="269"/>
    </row>
    <row r="368" spans="1:5" x14ac:dyDescent="0.2">
      <c r="A368" s="267" t="s">
        <v>342</v>
      </c>
      <c r="B368" s="268">
        <v>40.1</v>
      </c>
      <c r="C368" s="269"/>
      <c r="D368" s="269"/>
      <c r="E368" s="269"/>
    </row>
    <row r="369" spans="1:5" x14ac:dyDescent="0.2">
      <c r="A369" s="267" t="s">
        <v>343</v>
      </c>
      <c r="B369" s="268">
        <v>33.9</v>
      </c>
      <c r="C369" s="269"/>
      <c r="D369" s="269"/>
      <c r="E369" s="269"/>
    </row>
    <row r="370" spans="1:5" x14ac:dyDescent="0.2">
      <c r="A370" s="267" t="s">
        <v>344</v>
      </c>
      <c r="B370" s="268">
        <v>36.200000000000003</v>
      </c>
      <c r="C370" s="269"/>
      <c r="D370" s="269"/>
      <c r="E370" s="269"/>
    </row>
    <row r="371" spans="1:5" x14ac:dyDescent="0.2">
      <c r="A371" s="267" t="s">
        <v>345</v>
      </c>
      <c r="B371" s="268">
        <v>38.4</v>
      </c>
      <c r="C371" s="269"/>
      <c r="D371" s="269"/>
      <c r="E371" s="269"/>
    </row>
    <row r="372" spans="1:5" x14ac:dyDescent="0.2">
      <c r="A372" s="267" t="s">
        <v>346</v>
      </c>
      <c r="B372" s="268">
        <v>40.700000000000003</v>
      </c>
      <c r="C372" s="269"/>
      <c r="D372" s="269"/>
      <c r="E372" s="269"/>
    </row>
    <row r="373" spans="1:5" x14ac:dyDescent="0.2">
      <c r="A373" s="267" t="s">
        <v>347</v>
      </c>
      <c r="B373" s="268">
        <v>35.700000000000003</v>
      </c>
      <c r="C373" s="269"/>
      <c r="D373" s="269"/>
      <c r="E373" s="269"/>
    </row>
    <row r="374" spans="1:5" x14ac:dyDescent="0.2">
      <c r="A374" s="267" t="s">
        <v>348</v>
      </c>
      <c r="B374" s="268">
        <v>38.299999999999997</v>
      </c>
      <c r="C374" s="269"/>
      <c r="D374" s="269"/>
      <c r="E374" s="269"/>
    </row>
    <row r="375" spans="1:5" x14ac:dyDescent="0.2">
      <c r="A375" s="267" t="s">
        <v>349</v>
      </c>
      <c r="B375" s="268">
        <v>40.9</v>
      </c>
      <c r="C375" s="269"/>
      <c r="D375" s="269"/>
      <c r="E375" s="269"/>
    </row>
    <row r="376" spans="1:5" x14ac:dyDescent="0.2">
      <c r="A376" s="267" t="s">
        <v>350</v>
      </c>
      <c r="B376" s="268">
        <v>43.5</v>
      </c>
      <c r="C376" s="269"/>
      <c r="D376" s="269"/>
      <c r="E376" s="269"/>
    </row>
    <row r="377" spans="1:5" x14ac:dyDescent="0.2">
      <c r="A377" s="267" t="s">
        <v>351</v>
      </c>
      <c r="B377" s="268">
        <v>46</v>
      </c>
      <c r="C377" s="269"/>
      <c r="D377" s="269"/>
      <c r="E377" s="269"/>
    </row>
    <row r="378" spans="1:5" x14ac:dyDescent="0.2">
      <c r="A378" s="267" t="s">
        <v>352</v>
      </c>
      <c r="B378" s="268">
        <v>48.6</v>
      </c>
      <c r="C378" s="269"/>
      <c r="D378" s="269"/>
      <c r="E378" s="269"/>
    </row>
    <row r="379" spans="1:5" x14ac:dyDescent="0.2">
      <c r="A379" s="267" t="s">
        <v>353</v>
      </c>
      <c r="B379" s="268">
        <v>51.1</v>
      </c>
      <c r="C379" s="269"/>
      <c r="D379" s="269"/>
      <c r="E379" s="269"/>
    </row>
    <row r="380" spans="1:5" x14ac:dyDescent="0.2">
      <c r="A380" s="267" t="s">
        <v>354</v>
      </c>
      <c r="B380" s="268">
        <v>53.7</v>
      </c>
      <c r="C380" s="269"/>
      <c r="D380" s="269"/>
      <c r="E380" s="269"/>
    </row>
    <row r="381" spans="1:5" x14ac:dyDescent="0.2">
      <c r="A381" s="267" t="s">
        <v>355</v>
      </c>
      <c r="B381" s="268">
        <v>45.6</v>
      </c>
      <c r="C381" s="269"/>
      <c r="D381" s="269"/>
      <c r="E381" s="269"/>
    </row>
    <row r="382" spans="1:5" x14ac:dyDescent="0.2">
      <c r="A382" s="267" t="s">
        <v>356</v>
      </c>
      <c r="B382" s="268">
        <v>48.5</v>
      </c>
      <c r="C382" s="269"/>
      <c r="D382" s="269"/>
      <c r="E382" s="269"/>
    </row>
    <row r="383" spans="1:5" x14ac:dyDescent="0.2">
      <c r="A383" s="267" t="s">
        <v>357</v>
      </c>
      <c r="B383" s="268">
        <v>51.4</v>
      </c>
      <c r="C383" s="269"/>
      <c r="D383" s="269"/>
      <c r="E383" s="269"/>
    </row>
    <row r="384" spans="1:5" x14ac:dyDescent="0.2">
      <c r="A384" s="267" t="s">
        <v>358</v>
      </c>
      <c r="B384" s="268">
        <v>54.2</v>
      </c>
      <c r="C384" s="269"/>
      <c r="D384" s="269"/>
      <c r="E384" s="269"/>
    </row>
    <row r="385" spans="1:5" x14ac:dyDescent="0.2">
      <c r="A385" s="267" t="s">
        <v>359</v>
      </c>
      <c r="B385" s="268">
        <v>57.1</v>
      </c>
      <c r="C385" s="269"/>
      <c r="D385" s="269"/>
      <c r="E385" s="269"/>
    </row>
    <row r="386" spans="1:5" x14ac:dyDescent="0.2">
      <c r="A386" s="267" t="s">
        <v>360</v>
      </c>
      <c r="B386" s="268">
        <v>59.9</v>
      </c>
      <c r="C386" s="269"/>
      <c r="D386" s="269"/>
      <c r="E386" s="269"/>
    </row>
    <row r="387" spans="1:5" x14ac:dyDescent="0.2">
      <c r="A387" s="267" t="s">
        <v>361</v>
      </c>
      <c r="B387" s="268">
        <v>62.8</v>
      </c>
      <c r="C387" s="269"/>
      <c r="D387" s="269"/>
      <c r="E387" s="269"/>
    </row>
    <row r="388" spans="1:5" x14ac:dyDescent="0.2">
      <c r="A388" s="267" t="s">
        <v>362</v>
      </c>
      <c r="B388" s="268">
        <v>65.599999999999994</v>
      </c>
      <c r="C388" s="269"/>
      <c r="D388" s="269"/>
      <c r="E388" s="269"/>
    </row>
    <row r="389" spans="1:5" x14ac:dyDescent="0.2">
      <c r="A389" s="267" t="s">
        <v>363</v>
      </c>
      <c r="B389" s="268">
        <v>68.3</v>
      </c>
      <c r="C389" s="269"/>
      <c r="D389" s="269"/>
      <c r="E389" s="269"/>
    </row>
    <row r="390" spans="1:5" x14ac:dyDescent="0.2">
      <c r="A390" s="267" t="s">
        <v>364</v>
      </c>
      <c r="B390" s="268">
        <v>71.099999999999994</v>
      </c>
      <c r="C390" s="269"/>
      <c r="D390" s="269"/>
      <c r="E390" s="269"/>
    </row>
    <row r="391" spans="1:5" x14ac:dyDescent="0.2">
      <c r="A391" s="267" t="s">
        <v>365</v>
      </c>
      <c r="B391" s="268">
        <v>73.900000000000006</v>
      </c>
      <c r="C391" s="269"/>
      <c r="D391" s="269"/>
      <c r="E391" s="269"/>
    </row>
    <row r="392" spans="1:5" x14ac:dyDescent="0.2">
      <c r="A392" s="267" t="s">
        <v>366</v>
      </c>
      <c r="B392" s="268">
        <v>76.599999999999994</v>
      </c>
      <c r="C392" s="269"/>
      <c r="D392" s="269"/>
      <c r="E392" s="269"/>
    </row>
    <row r="393" spans="1:5" x14ac:dyDescent="0.2">
      <c r="A393" s="267" t="s">
        <v>367</v>
      </c>
      <c r="B393" s="268">
        <v>0.88200000000000001</v>
      </c>
      <c r="C393" s="269"/>
      <c r="D393" s="269"/>
      <c r="E393" s="269"/>
    </row>
    <row r="394" spans="1:5" x14ac:dyDescent="0.2">
      <c r="A394" s="267" t="s">
        <v>368</v>
      </c>
      <c r="B394" s="268">
        <v>75.599999999999994</v>
      </c>
      <c r="C394" s="269"/>
      <c r="D394" s="269"/>
      <c r="E394" s="269"/>
    </row>
    <row r="395" spans="1:5" x14ac:dyDescent="0.2">
      <c r="A395" s="267" t="s">
        <v>369</v>
      </c>
      <c r="B395" s="268">
        <v>79.2</v>
      </c>
      <c r="C395" s="269"/>
      <c r="D395" s="269"/>
      <c r="E395" s="269"/>
    </row>
    <row r="396" spans="1:5" x14ac:dyDescent="0.2">
      <c r="A396" s="267" t="s">
        <v>370</v>
      </c>
      <c r="B396" s="268">
        <v>82.8</v>
      </c>
      <c r="C396" s="269"/>
      <c r="D396" s="269"/>
      <c r="E396" s="269"/>
    </row>
    <row r="397" spans="1:5" x14ac:dyDescent="0.2">
      <c r="A397" s="267" t="s">
        <v>371</v>
      </c>
      <c r="B397" s="268">
        <v>86.4</v>
      </c>
      <c r="C397" s="269"/>
      <c r="D397" s="269"/>
      <c r="E397" s="269"/>
    </row>
    <row r="398" spans="1:5" x14ac:dyDescent="0.2">
      <c r="A398" s="267" t="s">
        <v>372</v>
      </c>
      <c r="B398" s="268">
        <v>90</v>
      </c>
      <c r="C398" s="269"/>
      <c r="D398" s="269"/>
      <c r="E398" s="269"/>
    </row>
    <row r="399" spans="1:5" x14ac:dyDescent="0.2">
      <c r="A399" s="267" t="s">
        <v>373</v>
      </c>
      <c r="B399" s="268">
        <v>93.5</v>
      </c>
      <c r="C399" s="269"/>
      <c r="D399" s="269"/>
      <c r="E399" s="269"/>
    </row>
    <row r="400" spans="1:5" x14ac:dyDescent="0.2">
      <c r="A400" s="267" t="s">
        <v>374</v>
      </c>
      <c r="B400" s="268">
        <v>97</v>
      </c>
      <c r="C400" s="269"/>
      <c r="D400" s="269"/>
      <c r="E400" s="269"/>
    </row>
    <row r="401" spans="1:5" x14ac:dyDescent="0.2">
      <c r="A401" s="267" t="s">
        <v>375</v>
      </c>
      <c r="B401" s="268">
        <v>101</v>
      </c>
      <c r="C401" s="269"/>
      <c r="D401" s="269"/>
      <c r="E401" s="269"/>
    </row>
    <row r="402" spans="1:5" x14ac:dyDescent="0.2">
      <c r="A402" s="267" t="s">
        <v>376</v>
      </c>
      <c r="B402" s="268">
        <v>104</v>
      </c>
      <c r="C402" s="269"/>
      <c r="D402" s="269"/>
      <c r="E402" s="269"/>
    </row>
    <row r="403" spans="1:5" x14ac:dyDescent="0.2">
      <c r="A403" s="267" t="s">
        <v>377</v>
      </c>
      <c r="B403" s="268">
        <v>128</v>
      </c>
      <c r="C403" s="269"/>
      <c r="D403" s="269"/>
      <c r="E403" s="269"/>
    </row>
    <row r="404" spans="1:5" x14ac:dyDescent="0.2">
      <c r="A404" s="267" t="s">
        <v>378</v>
      </c>
      <c r="B404" s="268">
        <v>1.1200000000000001</v>
      </c>
      <c r="C404" s="269"/>
      <c r="D404" s="269"/>
      <c r="E404" s="269"/>
    </row>
    <row r="405" spans="1:5" x14ac:dyDescent="0.2">
      <c r="A405" s="267" t="s">
        <v>379</v>
      </c>
      <c r="B405" s="268">
        <v>1.46</v>
      </c>
      <c r="C405" s="269"/>
      <c r="D405" s="269"/>
      <c r="E405" s="269"/>
    </row>
    <row r="406" spans="1:5" x14ac:dyDescent="0.2">
      <c r="A406" s="267" t="s">
        <v>380</v>
      </c>
      <c r="B406" s="268">
        <v>1.36</v>
      </c>
      <c r="C406" s="269"/>
      <c r="D406" s="269"/>
      <c r="E406" s="269"/>
    </row>
    <row r="407" spans="1:5" x14ac:dyDescent="0.2">
      <c r="A407" s="267" t="s">
        <v>381</v>
      </c>
      <c r="B407" s="268">
        <v>1.78</v>
      </c>
      <c r="C407" s="269"/>
      <c r="D407" s="269"/>
      <c r="E407" s="269"/>
    </row>
    <row r="408" spans="1:5" x14ac:dyDescent="0.2">
      <c r="A408" s="267" t="s">
        <v>382</v>
      </c>
      <c r="B408" s="268">
        <v>2.09</v>
      </c>
      <c r="C408" s="269"/>
      <c r="D408" s="269"/>
      <c r="E408" s="269"/>
    </row>
    <row r="409" spans="1:5" x14ac:dyDescent="0.2">
      <c r="A409" s="267" t="s">
        <v>383</v>
      </c>
      <c r="B409" s="268">
        <v>2.42</v>
      </c>
      <c r="C409" s="269"/>
      <c r="D409" s="269"/>
      <c r="E409" s="269"/>
    </row>
    <row r="410" spans="1:5" x14ac:dyDescent="0.2">
      <c r="A410" s="267" t="s">
        <v>384</v>
      </c>
      <c r="B410" s="268">
        <v>2.97</v>
      </c>
      <c r="C410" s="269"/>
      <c r="D410" s="269"/>
      <c r="E410" s="269"/>
    </row>
    <row r="411" spans="1:5" x14ac:dyDescent="0.2">
      <c r="A411" s="267" t="s">
        <v>385</v>
      </c>
      <c r="B411" s="268">
        <v>2.72</v>
      </c>
      <c r="C411" s="269"/>
      <c r="D411" s="269"/>
      <c r="E411" s="269"/>
    </row>
    <row r="412" spans="1:5" x14ac:dyDescent="0.2">
      <c r="A412" s="267" t="s">
        <v>386</v>
      </c>
      <c r="B412" s="268">
        <v>3.06</v>
      </c>
      <c r="C412" s="269"/>
      <c r="D412" s="269"/>
      <c r="E412" s="269"/>
    </row>
    <row r="413" spans="1:5" x14ac:dyDescent="0.2">
      <c r="A413" s="267" t="s">
        <v>387</v>
      </c>
      <c r="B413" s="268">
        <v>3.04</v>
      </c>
      <c r="C413" s="269"/>
      <c r="D413" s="269"/>
      <c r="E413" s="269"/>
    </row>
    <row r="414" spans="1:5" x14ac:dyDescent="0.2">
      <c r="A414" s="267" t="s">
        <v>388</v>
      </c>
      <c r="B414" s="268">
        <v>3.77</v>
      </c>
      <c r="C414" s="269"/>
      <c r="D414" s="269"/>
      <c r="E414" s="269"/>
    </row>
    <row r="415" spans="1:5" x14ac:dyDescent="0.2">
      <c r="A415" s="267" t="s">
        <v>389</v>
      </c>
      <c r="B415" s="268">
        <v>4.47</v>
      </c>
      <c r="C415" s="269"/>
      <c r="D415" s="269"/>
      <c r="E415" s="269"/>
    </row>
    <row r="416" spans="1:5" x14ac:dyDescent="0.2">
      <c r="A416" s="267" t="s">
        <v>390</v>
      </c>
      <c r="B416" s="268">
        <v>3.4</v>
      </c>
      <c r="C416" s="269"/>
      <c r="D416" s="269"/>
      <c r="E416" s="269"/>
    </row>
    <row r="417" spans="1:5" x14ac:dyDescent="0.2">
      <c r="A417" s="267" t="s">
        <v>391</v>
      </c>
      <c r="B417" s="268">
        <v>4.18</v>
      </c>
      <c r="C417" s="269"/>
      <c r="D417" s="269"/>
      <c r="E417" s="269"/>
    </row>
    <row r="418" spans="1:5" x14ac:dyDescent="0.2">
      <c r="A418" s="267" t="s">
        <v>392</v>
      </c>
      <c r="B418" s="268">
        <v>4.9400000000000004</v>
      </c>
      <c r="C418" s="269"/>
      <c r="D418" s="269"/>
      <c r="E418" s="269"/>
    </row>
    <row r="419" spans="1:5" x14ac:dyDescent="0.2">
      <c r="A419" s="267" t="s">
        <v>393</v>
      </c>
      <c r="B419" s="268">
        <v>3.66</v>
      </c>
      <c r="C419" s="269"/>
      <c r="D419" s="269"/>
      <c r="E419" s="269"/>
    </row>
    <row r="420" spans="1:5" x14ac:dyDescent="0.2">
      <c r="A420" s="267" t="s">
        <v>394</v>
      </c>
      <c r="B420" s="268">
        <v>4.54</v>
      </c>
      <c r="C420" s="269"/>
      <c r="D420" s="269"/>
      <c r="E420" s="269"/>
    </row>
    <row r="421" spans="1:5" x14ac:dyDescent="0.2">
      <c r="A421" s="267" t="s">
        <v>395</v>
      </c>
      <c r="B421" s="268">
        <v>5.42</v>
      </c>
      <c r="C421" s="269"/>
      <c r="D421" s="269"/>
      <c r="E421" s="269"/>
    </row>
    <row r="422" spans="1:5" x14ac:dyDescent="0.2">
      <c r="A422" s="267" t="s">
        <v>396</v>
      </c>
      <c r="B422" s="268">
        <v>7.09</v>
      </c>
      <c r="C422" s="269"/>
      <c r="D422" s="269"/>
      <c r="E422" s="269"/>
    </row>
    <row r="423" spans="1:5" x14ac:dyDescent="0.2">
      <c r="A423" s="267" t="s">
        <v>397</v>
      </c>
      <c r="B423" s="268">
        <v>4</v>
      </c>
      <c r="C423" s="269"/>
      <c r="D423" s="269"/>
      <c r="E423" s="269"/>
    </row>
    <row r="424" spans="1:5" x14ac:dyDescent="0.2">
      <c r="A424" s="267" t="s">
        <v>398</v>
      </c>
      <c r="B424" s="268">
        <v>4.95</v>
      </c>
      <c r="C424" s="269"/>
      <c r="D424" s="269"/>
      <c r="E424" s="269"/>
    </row>
    <row r="425" spans="1:5" x14ac:dyDescent="0.2">
      <c r="A425" s="267" t="s">
        <v>399</v>
      </c>
      <c r="B425" s="268">
        <v>5.89</v>
      </c>
      <c r="C425" s="269"/>
      <c r="D425" s="269"/>
      <c r="E425" s="269"/>
    </row>
    <row r="426" spans="1:5" x14ac:dyDescent="0.2">
      <c r="A426" s="267" t="s">
        <v>400</v>
      </c>
      <c r="B426" s="268">
        <v>6.81</v>
      </c>
      <c r="C426" s="269"/>
      <c r="D426" s="269"/>
      <c r="E426" s="269"/>
    </row>
    <row r="427" spans="1:5" x14ac:dyDescent="0.2">
      <c r="A427" s="267" t="s">
        <v>401</v>
      </c>
      <c r="B427" s="268">
        <v>5.33</v>
      </c>
      <c r="C427" s="269"/>
      <c r="D427" s="269"/>
      <c r="E427" s="269"/>
    </row>
    <row r="428" spans="1:5" x14ac:dyDescent="0.2">
      <c r="A428" s="267" t="s">
        <v>402</v>
      </c>
      <c r="B428" s="268">
        <v>6.38</v>
      </c>
      <c r="C428" s="269"/>
      <c r="D428" s="269"/>
      <c r="E428" s="269"/>
    </row>
    <row r="429" spans="1:5" x14ac:dyDescent="0.2">
      <c r="A429" s="267" t="s">
        <v>403</v>
      </c>
      <c r="B429" s="268">
        <v>7.38</v>
      </c>
      <c r="C429" s="269"/>
      <c r="D429" s="269"/>
      <c r="E429" s="269"/>
    </row>
    <row r="430" spans="1:5" x14ac:dyDescent="0.2">
      <c r="A430" s="267" t="s">
        <v>404</v>
      </c>
      <c r="B430" s="268">
        <v>6.85</v>
      </c>
      <c r="C430" s="269"/>
      <c r="D430" s="269"/>
      <c r="E430" s="269"/>
    </row>
    <row r="431" spans="1:5" x14ac:dyDescent="0.2">
      <c r="A431" s="267" t="s">
        <v>405</v>
      </c>
      <c r="B431" s="268">
        <v>8.99</v>
      </c>
      <c r="C431" s="269"/>
      <c r="D431" s="269"/>
      <c r="E431" s="269"/>
    </row>
    <row r="432" spans="1:5" x14ac:dyDescent="0.2">
      <c r="A432" s="267" t="s">
        <v>406</v>
      </c>
      <c r="B432" s="268">
        <v>11.9</v>
      </c>
      <c r="C432" s="269"/>
      <c r="D432" s="269"/>
      <c r="E432" s="269"/>
    </row>
    <row r="433" spans="1:5" x14ac:dyDescent="0.2">
      <c r="A433" s="267" t="s">
        <v>407</v>
      </c>
      <c r="B433" s="268">
        <v>6.11</v>
      </c>
      <c r="C433" s="269"/>
      <c r="D433" s="269"/>
      <c r="E433" s="269"/>
    </row>
    <row r="434" spans="1:5" x14ac:dyDescent="0.2">
      <c r="A434" s="267" t="s">
        <v>408</v>
      </c>
      <c r="B434" s="268">
        <v>9.6300000000000008</v>
      </c>
      <c r="C434" s="269"/>
      <c r="D434" s="269"/>
      <c r="E434" s="269"/>
    </row>
    <row r="435" spans="1:5" x14ac:dyDescent="0.2">
      <c r="A435" s="267" t="s">
        <v>409</v>
      </c>
      <c r="B435" s="268">
        <v>13.4</v>
      </c>
      <c r="C435" s="269"/>
      <c r="D435" s="269"/>
      <c r="E435" s="269"/>
    </row>
    <row r="436" spans="1:5" x14ac:dyDescent="0.2">
      <c r="A436" s="267" t="s">
        <v>410</v>
      </c>
      <c r="B436" s="268">
        <v>8.3000000000000007</v>
      </c>
      <c r="C436" s="269"/>
      <c r="D436" s="269"/>
      <c r="E436" s="269"/>
    </row>
    <row r="437" spans="1:5" x14ac:dyDescent="0.2">
      <c r="A437" s="267" t="s">
        <v>411</v>
      </c>
      <c r="B437" s="268">
        <v>9.61</v>
      </c>
      <c r="C437" s="269"/>
      <c r="D437" s="269"/>
      <c r="E437" s="269"/>
    </row>
    <row r="438" spans="1:5" x14ac:dyDescent="0.2">
      <c r="A438" s="267" t="s">
        <v>412</v>
      </c>
      <c r="B438" s="268">
        <v>10.9</v>
      </c>
      <c r="C438" s="269"/>
      <c r="D438" s="269"/>
      <c r="E438" s="269"/>
    </row>
    <row r="439" spans="1:5" x14ac:dyDescent="0.2">
      <c r="A439" s="267" t="s">
        <v>413</v>
      </c>
      <c r="B439" s="268">
        <v>12.2</v>
      </c>
      <c r="C439" s="269"/>
      <c r="D439" s="269"/>
      <c r="E439" s="269"/>
    </row>
    <row r="440" spans="1:5" x14ac:dyDescent="0.2">
      <c r="A440" s="267" t="s">
        <v>414</v>
      </c>
      <c r="B440" s="268">
        <v>16</v>
      </c>
      <c r="C440" s="269"/>
      <c r="D440" s="269"/>
      <c r="E440" s="269"/>
    </row>
    <row r="441" spans="1:5" x14ac:dyDescent="0.2">
      <c r="A441" s="267" t="s">
        <v>415</v>
      </c>
      <c r="B441" s="268">
        <v>18.8</v>
      </c>
      <c r="C441" s="269"/>
      <c r="D441" s="269"/>
      <c r="E441" s="269"/>
    </row>
    <row r="442" spans="1:5" x14ac:dyDescent="0.2">
      <c r="A442" s="267" t="s">
        <v>416</v>
      </c>
      <c r="B442" s="268">
        <v>22</v>
      </c>
      <c r="C442" s="269"/>
      <c r="D442" s="269"/>
      <c r="E442" s="269"/>
    </row>
    <row r="443" spans="1:5" x14ac:dyDescent="0.2">
      <c r="A443" s="267" t="s">
        <v>417</v>
      </c>
      <c r="B443" s="268">
        <v>25.3</v>
      </c>
      <c r="C443" s="269"/>
      <c r="D443" s="269"/>
      <c r="E443" s="269"/>
    </row>
  </sheetData>
  <mergeCells count="29">
    <mergeCell ref="A115:B115"/>
    <mergeCell ref="I107:M107"/>
    <mergeCell ref="D108:H108"/>
    <mergeCell ref="I108:M108"/>
    <mergeCell ref="D109:H109"/>
    <mergeCell ref="I109:M109"/>
    <mergeCell ref="D110:H110"/>
    <mergeCell ref="I110:M110"/>
    <mergeCell ref="D111:H111"/>
    <mergeCell ref="I111:M111"/>
    <mergeCell ref="D112:H112"/>
    <mergeCell ref="I112:M112"/>
    <mergeCell ref="A113:M113"/>
    <mergeCell ref="A104:M104"/>
    <mergeCell ref="A105:C112"/>
    <mergeCell ref="D105:H105"/>
    <mergeCell ref="I105:M105"/>
    <mergeCell ref="D106:H106"/>
    <mergeCell ref="I106:M106"/>
    <mergeCell ref="D107:H107"/>
    <mergeCell ref="A64:A83"/>
    <mergeCell ref="A84:A103"/>
    <mergeCell ref="A44:A63"/>
    <mergeCell ref="A4:A23"/>
    <mergeCell ref="A24:A43"/>
    <mergeCell ref="A1:B1"/>
    <mergeCell ref="C1:H1"/>
    <mergeCell ref="I1:M1"/>
    <mergeCell ref="A3:M3"/>
  </mergeCells>
  <conditionalFormatting sqref="B4:E23">
    <cfRule type="cellIs" dxfId="111" priority="51" stopIfTrue="1" operator="equal">
      <formula>"Membrure"</formula>
    </cfRule>
  </conditionalFormatting>
  <conditionalFormatting sqref="B24:E43">
    <cfRule type="cellIs" dxfId="110" priority="50" stopIfTrue="1" operator="equal">
      <formula>"Membrure"</formula>
    </cfRule>
  </conditionalFormatting>
  <conditionalFormatting sqref="B44:E63">
    <cfRule type="cellIs" dxfId="109" priority="28" stopIfTrue="1" operator="equal">
      <formula>"Membrure"</formula>
    </cfRule>
  </conditionalFormatting>
  <conditionalFormatting sqref="B64:E83">
    <cfRule type="cellIs" dxfId="108" priority="27" stopIfTrue="1" operator="equal">
      <formula>"Membrure"</formula>
    </cfRule>
  </conditionalFormatting>
  <conditionalFormatting sqref="B84:E103">
    <cfRule type="cellIs" dxfId="107" priority="26" stopIfTrue="1" operator="equal">
      <formula>"Membrure"</formula>
    </cfRule>
  </conditionalFormatting>
  <printOptions horizontalCentered="1"/>
  <pageMargins left="0.78740157480314965" right="0.78740157480314965" top="0.98425196850393704" bottom="0.98425196850393704" header="0.51181102362204722" footer="0.51181102362204722"/>
  <pageSetup paperSize="9" scale="37" fitToHeight="0" orientation="portrait" r:id="rId1"/>
  <headerFooter alignWithMargins="0"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FF00"/>
    <pageSetUpPr fitToPage="1"/>
  </sheetPr>
  <dimension ref="A1:CV270"/>
  <sheetViews>
    <sheetView view="pageBreakPreview" zoomScale="40" zoomScaleSheetLayoutView="40" workbookViewId="0">
      <pane xSplit="1" ySplit="1" topLeftCell="B2" activePane="bottomRight" state="frozen"/>
      <selection sqref="A1:XFD1048576"/>
      <selection pane="topRight" sqref="A1:XFD1048576"/>
      <selection pane="bottomLeft" sqref="A1:XFD1048576"/>
      <selection pane="bottomRight" activeCell="A7" sqref="A7:XFD7"/>
    </sheetView>
  </sheetViews>
  <sheetFormatPr baseColWidth="10" defaultColWidth="11.42578125" defaultRowHeight="12.75" x14ac:dyDescent="0.2"/>
  <cols>
    <col min="1" max="2" width="25.5703125" style="85" customWidth="1"/>
    <col min="3" max="20" width="15.5703125" style="202" customWidth="1"/>
    <col min="21" max="21" width="9.5703125" style="85" customWidth="1"/>
    <col min="22" max="23" width="20.5703125" style="85" customWidth="1"/>
    <col min="24" max="24" width="29.5703125" style="85" customWidth="1"/>
    <col min="25" max="16384" width="11.42578125" style="85"/>
  </cols>
  <sheetData>
    <row r="1" spans="1:100" s="88" customFormat="1" ht="58.5" customHeight="1" thickBot="1" x14ac:dyDescent="0.25">
      <c r="A1" s="1112" t="s">
        <v>418</v>
      </c>
      <c r="B1" s="1113"/>
      <c r="C1" s="1114"/>
      <c r="D1" s="1115"/>
      <c r="E1" s="1115"/>
      <c r="F1" s="1115"/>
      <c r="G1" s="1115"/>
      <c r="H1" s="1115"/>
      <c r="I1" s="1115"/>
      <c r="J1" s="1115"/>
      <c r="K1" s="1115"/>
      <c r="L1" s="1116"/>
      <c r="M1" s="1117" t="s">
        <v>419</v>
      </c>
      <c r="N1" s="1118"/>
      <c r="O1" s="1118"/>
      <c r="P1" s="1118"/>
      <c r="Q1" s="1118"/>
      <c r="R1" s="1118"/>
      <c r="S1" s="1118"/>
      <c r="T1" s="1118"/>
      <c r="U1" s="1118"/>
      <c r="V1" s="1118"/>
      <c r="W1" s="1118"/>
      <c r="X1" s="1118"/>
    </row>
    <row r="2" spans="1:100" ht="102" customHeight="1" x14ac:dyDescent="0.2">
      <c r="A2" s="1119" t="s">
        <v>23</v>
      </c>
      <c r="B2" s="1120"/>
      <c r="C2" s="1119" t="s">
        <v>420</v>
      </c>
      <c r="D2" s="1121"/>
      <c r="E2" s="1121"/>
      <c r="F2" s="1121"/>
      <c r="G2" s="1121"/>
      <c r="H2" s="1121"/>
      <c r="I2" s="1121"/>
      <c r="J2" s="1120"/>
      <c r="K2" s="1119" t="s">
        <v>421</v>
      </c>
      <c r="L2" s="1121"/>
      <c r="M2" s="1121"/>
      <c r="N2" s="1121"/>
      <c r="O2" s="1121"/>
      <c r="P2" s="1121"/>
      <c r="Q2" s="1121"/>
      <c r="R2" s="1121"/>
      <c r="S2" s="1121"/>
      <c r="T2" s="1120"/>
      <c r="U2" s="1122" t="s">
        <v>28</v>
      </c>
      <c r="V2" s="1124" t="s">
        <v>29</v>
      </c>
      <c r="W2" s="1125"/>
      <c r="X2" s="1126" t="s">
        <v>422</v>
      </c>
    </row>
    <row r="3" spans="1:100" ht="61.5" thickBot="1" x14ac:dyDescent="0.25">
      <c r="A3" s="273" t="s">
        <v>423</v>
      </c>
      <c r="B3" s="274" t="s">
        <v>424</v>
      </c>
      <c r="C3" s="273" t="s">
        <v>40</v>
      </c>
      <c r="D3" s="275" t="s">
        <v>41</v>
      </c>
      <c r="E3" s="275" t="s">
        <v>42</v>
      </c>
      <c r="F3" s="274" t="s">
        <v>43</v>
      </c>
      <c r="G3" s="276" t="s">
        <v>44</v>
      </c>
      <c r="H3" s="277" t="s">
        <v>45</v>
      </c>
      <c r="I3" s="277" t="s">
        <v>46</v>
      </c>
      <c r="J3" s="278" t="s">
        <v>47</v>
      </c>
      <c r="K3" s="273" t="s">
        <v>40</v>
      </c>
      <c r="L3" s="275" t="s">
        <v>41</v>
      </c>
      <c r="M3" s="275" t="s">
        <v>42</v>
      </c>
      <c r="N3" s="275" t="s">
        <v>43</v>
      </c>
      <c r="O3" s="279" t="s">
        <v>48</v>
      </c>
      <c r="P3" s="276" t="s">
        <v>44</v>
      </c>
      <c r="Q3" s="277" t="s">
        <v>45</v>
      </c>
      <c r="R3" s="277" t="s">
        <v>46</v>
      </c>
      <c r="S3" s="280" t="s">
        <v>47</v>
      </c>
      <c r="T3" s="279" t="s">
        <v>49</v>
      </c>
      <c r="U3" s="1123"/>
      <c r="V3" s="281" t="s">
        <v>50</v>
      </c>
      <c r="W3" s="282" t="s">
        <v>51</v>
      </c>
      <c r="X3" s="1127"/>
    </row>
    <row r="4" spans="1:100" ht="21" thickBot="1" x14ac:dyDescent="0.25">
      <c r="A4" s="283"/>
      <c r="B4" s="284"/>
      <c r="C4" s="284"/>
      <c r="D4" s="284"/>
      <c r="E4" s="284"/>
      <c r="F4" s="284"/>
      <c r="G4" s="284"/>
      <c r="H4" s="284"/>
      <c r="I4" s="284"/>
      <c r="J4" s="284"/>
      <c r="K4" s="284"/>
      <c r="L4" s="284"/>
      <c r="M4" s="284"/>
      <c r="N4" s="284"/>
      <c r="O4" s="284"/>
      <c r="P4" s="284"/>
      <c r="Q4" s="284"/>
      <c r="R4" s="284"/>
      <c r="S4" s="284"/>
      <c r="T4" s="284"/>
      <c r="U4" s="285"/>
      <c r="V4" s="284"/>
      <c r="W4" s="286"/>
    </row>
    <row r="5" spans="1:100" s="129" customFormat="1" ht="41.1" customHeight="1" x14ac:dyDescent="0.2">
      <c r="A5" s="287">
        <f>'29_Annexe5'!$D$9</f>
        <v>29</v>
      </c>
      <c r="B5" s="132">
        <f>'29_Annexe5'!$G$11</f>
        <v>0</v>
      </c>
      <c r="C5" s="135" t="str">
        <f>'29_Annexe6.1'!$F$42</f>
        <v>R1</v>
      </c>
      <c r="D5" s="136" t="str">
        <f>'29_Annexe6.1'!$F$43</f>
        <v>R1</v>
      </c>
      <c r="E5" s="136" t="str">
        <f>'29_Annexe6.1'!$F$44</f>
        <v>R1</v>
      </c>
      <c r="F5" s="134" t="str">
        <f>'29_Annexe6.1'!$F$45</f>
        <v>R1</v>
      </c>
      <c r="G5" s="149"/>
      <c r="H5" s="150"/>
      <c r="I5" s="150"/>
      <c r="J5" s="150"/>
      <c r="K5" s="135" t="str">
        <f>'29_Annexe6.1'!$J$42</f>
        <v>/</v>
      </c>
      <c r="L5" s="136" t="str">
        <f>'29_Annexe6.1'!$J$43</f>
        <v>/</v>
      </c>
      <c r="M5" s="136" t="str">
        <f>'29_Annexe6.1'!$J$44</f>
        <v>/</v>
      </c>
      <c r="N5" s="151" t="str">
        <f>'29_Annexe6.1'!$J$45</f>
        <v>/</v>
      </c>
      <c r="O5" s="137" t="str">
        <f>'29_Annexe6.1'!$J$46</f>
        <v>/</v>
      </c>
      <c r="P5" s="149"/>
      <c r="Q5" s="150"/>
      <c r="R5" s="150"/>
      <c r="S5" s="152"/>
      <c r="T5" s="153"/>
      <c r="U5" s="135">
        <f>'29_Annexe3.1'!$L$26</f>
        <v>0</v>
      </c>
      <c r="V5" s="136" t="str">
        <f>'29_Annexe3.1'!$R$21</f>
        <v/>
      </c>
      <c r="W5" s="153" t="str">
        <f>'29_Annexe3.1'!$T$21</f>
        <v/>
      </c>
      <c r="X5" s="288" t="str">
        <f>'29_Annexe3.1'!$J$30</f>
        <v>0.43 x 0.33
H = 0.50</v>
      </c>
    </row>
    <row r="6" spans="1:100" s="129" customFormat="1" ht="41.1" customHeight="1" x14ac:dyDescent="0.2">
      <c r="A6" s="287">
        <f>'30_Annexe5'!$D$9</f>
        <v>30</v>
      </c>
      <c r="B6" s="132">
        <f>'30_Annexe5'!$G$11</f>
        <v>0</v>
      </c>
      <c r="C6" s="135" t="str">
        <f>'30_Annexe6.1'!$F$42</f>
        <v>R1</v>
      </c>
      <c r="D6" s="136" t="str">
        <f>'30_Annexe6.1'!$F$43</f>
        <v>R1</v>
      </c>
      <c r="E6" s="136" t="str">
        <f>'30_Annexe6.1'!$F$44</f>
        <v>R1</v>
      </c>
      <c r="F6" s="134" t="str">
        <f>'30_Annexe6.1'!$F$45</f>
        <v>R1</v>
      </c>
      <c r="G6" s="149"/>
      <c r="H6" s="150"/>
      <c r="I6" s="150"/>
      <c r="J6" s="150"/>
      <c r="K6" s="135" t="str">
        <f>'30_Annexe6.1'!$J$42</f>
        <v>Réfection sur-massif</v>
      </c>
      <c r="L6" s="136" t="str">
        <f>'30_Annexe6.1'!$J$43</f>
        <v>/</v>
      </c>
      <c r="M6" s="136" t="str">
        <f>'30_Annexe6.1'!$J$44</f>
        <v>/</v>
      </c>
      <c r="N6" s="151" t="str">
        <f>'30_Annexe6.1'!$J$45</f>
        <v>/</v>
      </c>
      <c r="O6" s="137" t="str">
        <f>'30_Annexe6.1'!$J$46</f>
        <v>/</v>
      </c>
      <c r="P6" s="149"/>
      <c r="Q6" s="150"/>
      <c r="R6" s="150"/>
      <c r="S6" s="152"/>
      <c r="T6" s="153"/>
      <c r="U6" s="135">
        <f>'30_Annexe3.1'!$L$26</f>
        <v>0</v>
      </c>
      <c r="V6" s="136" t="str">
        <f>'30_Annexe3.1'!$R$21</f>
        <v/>
      </c>
      <c r="W6" s="153" t="str">
        <f>'30_Annexe3.1'!$T$21</f>
        <v/>
      </c>
      <c r="X6" s="288" t="str">
        <f>'30_Annexe3.1'!$J$30</f>
        <v>0.43 x 0.33
H = 0.60</v>
      </c>
    </row>
    <row r="7" spans="1:100" s="155" customFormat="1" ht="41.1" customHeight="1" x14ac:dyDescent="0.2">
      <c r="A7" s="287">
        <f>'53_Annexe5'!$D$9</f>
        <v>53</v>
      </c>
      <c r="B7" s="132">
        <f>'53_Annexe5'!$G$11</f>
        <v>0</v>
      </c>
      <c r="C7" s="157" t="str">
        <f>'53_Annexe6.1'!$F$42</f>
        <v>/</v>
      </c>
      <c r="D7" s="158" t="str">
        <f>'53_Annexe6.1'!$F$43</f>
        <v>/</v>
      </c>
      <c r="E7" s="158" t="str">
        <f>'53_Annexe6.1'!$F$44</f>
        <v>/</v>
      </c>
      <c r="F7" s="162" t="str">
        <f>'53_Annexe6.1'!$F$45</f>
        <v>/</v>
      </c>
      <c r="G7" s="159"/>
      <c r="H7" s="160"/>
      <c r="I7" s="160"/>
      <c r="J7" s="160"/>
      <c r="K7" s="157" t="str">
        <f>'53_Annexe6.1'!$J$42</f>
        <v>/</v>
      </c>
      <c r="L7" s="158" t="str">
        <f>'53_Annexe6.1'!$J$43</f>
        <v>/</v>
      </c>
      <c r="M7" s="158" t="str">
        <f>'53_Annexe6.1'!$J$44</f>
        <v>/</v>
      </c>
      <c r="N7" s="161" t="str">
        <f>'53_Annexe6.1'!$J$45</f>
        <v>/</v>
      </c>
      <c r="O7" s="163" t="str">
        <f>'53_Annexe6.1'!$J$46</f>
        <v>/</v>
      </c>
      <c r="P7" s="159"/>
      <c r="Q7" s="160"/>
      <c r="R7" s="160"/>
      <c r="S7" s="164"/>
      <c r="T7" s="165"/>
      <c r="U7" s="135">
        <f>'53_Annexe3.1'!$L$26</f>
        <v>0</v>
      </c>
      <c r="V7" s="136" t="str">
        <f>'53_Annexe3.1'!$R$21</f>
        <v/>
      </c>
      <c r="W7" s="153" t="str">
        <f>'53_Annexe3.1'!$T$21</f>
        <v/>
      </c>
      <c r="X7" s="288" t="str">
        <f>'53_Annexe3.1'!$J$30</f>
        <v>0.45 x 0.45
H = 0.25</v>
      </c>
    </row>
    <row r="8" spans="1:100" s="155" customFormat="1" ht="41.1" customHeight="1" x14ac:dyDescent="0.25">
      <c r="A8" s="287">
        <f>'54_Annexe5'!$D$9</f>
        <v>54</v>
      </c>
      <c r="B8" s="132">
        <f>'54_Annexe5'!$G$11</f>
        <v>0</v>
      </c>
      <c r="C8" s="135" t="str">
        <f>'54_Annexe6.1'!$F$42</f>
        <v>/</v>
      </c>
      <c r="D8" s="158" t="str">
        <f>'54_Annexe6.1'!$F$43</f>
        <v>/</v>
      </c>
      <c r="E8" s="136" t="str">
        <f>'54_Annexe6.1'!$F$44</f>
        <v>/</v>
      </c>
      <c r="F8" s="134" t="str">
        <f>'54_Annexe6.1'!$F$45</f>
        <v>/</v>
      </c>
      <c r="G8" s="149"/>
      <c r="H8" s="160"/>
      <c r="I8" s="150"/>
      <c r="J8" s="150"/>
      <c r="K8" s="135" t="str">
        <f>'54_Annexe6.1'!$J$42</f>
        <v>/</v>
      </c>
      <c r="L8" s="158" t="str">
        <f>'54_Annexe6.1'!$J$43</f>
        <v>/</v>
      </c>
      <c r="M8" s="136" t="str">
        <f>'54_Annexe6.1'!$J$44</f>
        <v>/</v>
      </c>
      <c r="N8" s="151" t="str">
        <f>'54_Annexe6.1'!$J$45</f>
        <v>/</v>
      </c>
      <c r="O8" s="137" t="str">
        <f>'54_Annexe6.1'!$J$46</f>
        <v>/</v>
      </c>
      <c r="P8" s="149"/>
      <c r="Q8" s="160"/>
      <c r="R8" s="150"/>
      <c r="S8" s="152"/>
      <c r="T8" s="153"/>
      <c r="U8" s="135">
        <f>'54_Annexe3.1'!$L$26</f>
        <v>0</v>
      </c>
      <c r="V8" s="136" t="str">
        <f>'54_Annexe3.1'!$R$21</f>
        <v/>
      </c>
      <c r="W8" s="289" t="str">
        <f>'54_Annexe3.1'!$T$21</f>
        <v/>
      </c>
      <c r="X8" s="288" t="str">
        <f>'54_Annexe3.1'!$J$30</f>
        <v>0.45 x 0.45
H = 0.25</v>
      </c>
    </row>
    <row r="9" spans="1:100" s="155" customFormat="1" ht="41.1" customHeight="1" x14ac:dyDescent="0.2">
      <c r="A9" s="287">
        <f>'55_Annexe5'!$D$9</f>
        <v>55</v>
      </c>
      <c r="B9" s="132">
        <f>'55_Annexe5'!$G$11</f>
        <v>0</v>
      </c>
      <c r="C9" s="157" t="str">
        <f>'55_Annexe6.1'!$F$42</f>
        <v>/</v>
      </c>
      <c r="D9" s="158" t="str">
        <f>'55_Annexe6.1'!$F$43</f>
        <v>/</v>
      </c>
      <c r="E9" s="136" t="str">
        <f>'55_Annexe6.1'!$F$44</f>
        <v>/</v>
      </c>
      <c r="F9" s="134" t="str">
        <f>'55_Annexe6.1'!$F$45</f>
        <v>/</v>
      </c>
      <c r="G9" s="159"/>
      <c r="H9" s="160"/>
      <c r="I9" s="150"/>
      <c r="J9" s="150"/>
      <c r="K9" s="157" t="str">
        <f>'55_Annexe6.1'!$J$42</f>
        <v>/</v>
      </c>
      <c r="L9" s="158" t="str">
        <f>'55_Annexe6.1'!$J$43</f>
        <v>/</v>
      </c>
      <c r="M9" s="136" t="str">
        <f>'55_Annexe6.1'!$J$44</f>
        <v>/</v>
      </c>
      <c r="N9" s="151" t="str">
        <f>'55_Annexe6.1'!$J$45</f>
        <v>/</v>
      </c>
      <c r="O9" s="137" t="str">
        <f>'55_Annexe6.1'!$J$46</f>
        <v>/</v>
      </c>
      <c r="P9" s="159"/>
      <c r="Q9" s="160"/>
      <c r="R9" s="150"/>
      <c r="S9" s="152"/>
      <c r="T9" s="153"/>
      <c r="U9" s="135">
        <f>'55_Annexe3.1'!$L$26</f>
        <v>0</v>
      </c>
      <c r="V9" s="136" t="str">
        <f>'55_Annexe3.1'!$R$21</f>
        <v/>
      </c>
      <c r="W9" s="153" t="str">
        <f>'55_Annexe3.1'!$T$21</f>
        <v/>
      </c>
      <c r="X9" s="288" t="str">
        <f>'55_Annexe3.1'!$J$30</f>
        <v>0.45 x 0.45
H = 0.25</v>
      </c>
    </row>
    <row r="10" spans="1:100" s="155" customFormat="1" ht="41.1" customHeight="1" x14ac:dyDescent="0.2">
      <c r="A10" s="196"/>
      <c r="B10" s="197"/>
      <c r="C10" s="199"/>
      <c r="D10" s="199"/>
      <c r="E10" s="199"/>
      <c r="F10" s="199"/>
      <c r="G10" s="199"/>
      <c r="H10" s="199"/>
      <c r="I10" s="199"/>
      <c r="J10" s="199"/>
      <c r="K10" s="199"/>
      <c r="L10" s="199"/>
      <c r="M10" s="199"/>
      <c r="N10" s="199"/>
      <c r="O10" s="199"/>
      <c r="P10" s="199"/>
      <c r="Q10" s="199"/>
      <c r="R10" s="199"/>
      <c r="S10" s="199"/>
      <c r="T10" s="199"/>
      <c r="U10" s="198"/>
      <c r="V10" s="198"/>
      <c r="W10" s="198"/>
      <c r="X10" s="85"/>
      <c r="Y10" s="85"/>
      <c r="Z10" s="85"/>
      <c r="AA10" s="85"/>
      <c r="AB10" s="85"/>
      <c r="AC10" s="85"/>
      <c r="AD10" s="85"/>
      <c r="AE10" s="85"/>
      <c r="AF10" s="85"/>
      <c r="AG10" s="85"/>
      <c r="AH10" s="85"/>
      <c r="AI10" s="85"/>
      <c r="AJ10" s="85"/>
      <c r="AK10" s="85"/>
      <c r="AL10" s="85"/>
      <c r="AM10" s="85"/>
      <c r="AN10" s="85"/>
      <c r="AO10" s="85"/>
      <c r="AP10" s="85"/>
      <c r="AQ10" s="85"/>
      <c r="AR10" s="85"/>
      <c r="AS10" s="85"/>
      <c r="AT10" s="85"/>
      <c r="AU10" s="85"/>
      <c r="AV10" s="85"/>
      <c r="AW10" s="85"/>
      <c r="AX10" s="85"/>
      <c r="AY10" s="85"/>
      <c r="AZ10" s="85"/>
      <c r="BA10" s="85"/>
      <c r="BB10" s="85"/>
      <c r="BC10" s="85"/>
      <c r="BD10" s="85"/>
      <c r="BE10" s="85"/>
      <c r="BF10" s="85"/>
      <c r="BG10" s="85"/>
      <c r="BH10" s="85"/>
      <c r="BI10" s="85"/>
      <c r="BJ10" s="85"/>
      <c r="BK10" s="85"/>
      <c r="BL10" s="85"/>
      <c r="BM10" s="85"/>
      <c r="BN10" s="85"/>
      <c r="BO10" s="85"/>
      <c r="BP10" s="85"/>
      <c r="BQ10" s="85"/>
      <c r="BR10" s="85"/>
      <c r="BS10" s="85"/>
      <c r="BT10" s="85"/>
      <c r="BU10" s="85"/>
      <c r="BV10" s="85"/>
      <c r="BW10" s="85"/>
      <c r="BX10" s="85"/>
      <c r="BY10" s="85"/>
      <c r="BZ10" s="85"/>
      <c r="CA10" s="85"/>
      <c r="CB10" s="85"/>
      <c r="CC10" s="85"/>
      <c r="CD10" s="85"/>
      <c r="CE10" s="85"/>
      <c r="CF10" s="85"/>
      <c r="CG10" s="85"/>
      <c r="CH10" s="85"/>
      <c r="CI10" s="85"/>
      <c r="CJ10" s="85"/>
      <c r="CK10" s="85"/>
      <c r="CL10" s="85"/>
      <c r="CM10" s="85"/>
      <c r="CN10" s="85"/>
      <c r="CO10" s="85"/>
      <c r="CP10" s="85"/>
      <c r="CQ10" s="85"/>
      <c r="CR10" s="85"/>
      <c r="CS10" s="85"/>
      <c r="CT10" s="85"/>
      <c r="CU10" s="85"/>
      <c r="CV10" s="85"/>
    </row>
    <row r="11" spans="1:100" s="155" customFormat="1" ht="41.1" customHeight="1" x14ac:dyDescent="0.25">
      <c r="A11" s="87"/>
      <c r="B11" s="87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8"/>
      <c r="U11" s="87"/>
      <c r="V11" s="87"/>
      <c r="W11" s="87"/>
      <c r="X11" s="85"/>
      <c r="Y11" s="85"/>
      <c r="Z11" s="85"/>
      <c r="AA11" s="85"/>
      <c r="AB11" s="85"/>
      <c r="AC11" s="85"/>
      <c r="AD11" s="85"/>
      <c r="AE11" s="85"/>
      <c r="AF11" s="85"/>
      <c r="AG11" s="85"/>
      <c r="AH11" s="85"/>
      <c r="AI11" s="85"/>
      <c r="AJ11" s="85"/>
      <c r="AK11" s="85"/>
      <c r="AL11" s="85"/>
      <c r="AM11" s="85"/>
      <c r="AN11" s="85"/>
      <c r="AO11" s="85"/>
      <c r="AP11" s="85"/>
      <c r="AQ11" s="85"/>
      <c r="AR11" s="85"/>
      <c r="AS11" s="85"/>
      <c r="AT11" s="85"/>
      <c r="AU11" s="85"/>
      <c r="AV11" s="85"/>
      <c r="AW11" s="85"/>
      <c r="AX11" s="85"/>
      <c r="AY11" s="85"/>
      <c r="AZ11" s="85"/>
      <c r="BA11" s="85"/>
      <c r="BB11" s="85"/>
      <c r="BC11" s="85"/>
      <c r="BD11" s="85"/>
      <c r="BE11" s="85"/>
      <c r="BF11" s="85"/>
      <c r="BG11" s="85"/>
      <c r="BH11" s="85"/>
      <c r="BI11" s="85"/>
      <c r="BJ11" s="85"/>
      <c r="BK11" s="85"/>
      <c r="BL11" s="85"/>
      <c r="BM11" s="85"/>
      <c r="BN11" s="85"/>
      <c r="BO11" s="85"/>
      <c r="BP11" s="85"/>
      <c r="BQ11" s="85"/>
      <c r="BR11" s="85"/>
      <c r="BS11" s="85"/>
      <c r="BT11" s="85"/>
      <c r="BU11" s="85"/>
      <c r="BV11" s="85"/>
      <c r="BW11" s="85"/>
      <c r="BX11" s="85"/>
      <c r="BY11" s="85"/>
      <c r="BZ11" s="85"/>
      <c r="CA11" s="85"/>
      <c r="CB11" s="85"/>
      <c r="CC11" s="85"/>
      <c r="CD11" s="85"/>
      <c r="CE11" s="85"/>
      <c r="CF11" s="85"/>
      <c r="CG11" s="85"/>
      <c r="CH11" s="85"/>
      <c r="CI11" s="85"/>
      <c r="CJ11" s="85"/>
      <c r="CK11" s="85"/>
      <c r="CL11" s="85"/>
      <c r="CM11" s="85"/>
      <c r="CN11" s="85"/>
      <c r="CO11" s="85"/>
      <c r="CP11" s="85"/>
      <c r="CQ11" s="85"/>
      <c r="CR11" s="85"/>
      <c r="CS11" s="85"/>
      <c r="CT11" s="85"/>
      <c r="CU11" s="85"/>
      <c r="CV11" s="85"/>
    </row>
    <row r="12" spans="1:100" s="155" customFormat="1" ht="41.1" customHeight="1" x14ac:dyDescent="0.25">
      <c r="A12" s="87"/>
      <c r="B12" s="87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8"/>
      <c r="U12" s="87"/>
      <c r="V12" s="87"/>
      <c r="W12" s="87"/>
      <c r="X12" s="85"/>
      <c r="Y12" s="85"/>
      <c r="Z12" s="85"/>
      <c r="AA12" s="85"/>
      <c r="AB12" s="85"/>
      <c r="AC12" s="85"/>
      <c r="AD12" s="85"/>
      <c r="AE12" s="85"/>
      <c r="AF12" s="85"/>
      <c r="AG12" s="85"/>
      <c r="AH12" s="85"/>
      <c r="AI12" s="85"/>
      <c r="AJ12" s="85"/>
      <c r="AK12" s="85"/>
      <c r="AL12" s="85"/>
      <c r="AM12" s="85"/>
      <c r="AN12" s="85"/>
      <c r="AO12" s="85"/>
      <c r="AP12" s="85"/>
      <c r="AQ12" s="85"/>
      <c r="AR12" s="85"/>
      <c r="AS12" s="85"/>
      <c r="AT12" s="85"/>
      <c r="AU12" s="85"/>
      <c r="AV12" s="85"/>
      <c r="AW12" s="85"/>
      <c r="AX12" s="85"/>
      <c r="AY12" s="85"/>
      <c r="AZ12" s="85"/>
      <c r="BA12" s="85"/>
      <c r="BB12" s="85"/>
      <c r="BC12" s="85"/>
      <c r="BD12" s="85"/>
      <c r="BE12" s="85"/>
      <c r="BF12" s="85"/>
      <c r="BG12" s="85"/>
      <c r="BH12" s="85"/>
      <c r="BI12" s="85"/>
      <c r="BJ12" s="85"/>
      <c r="BK12" s="85"/>
      <c r="BL12" s="85"/>
      <c r="BM12" s="85"/>
      <c r="BN12" s="85"/>
      <c r="BO12" s="85"/>
      <c r="BP12" s="85"/>
      <c r="BQ12" s="85"/>
      <c r="BR12" s="85"/>
      <c r="BS12" s="85"/>
      <c r="BT12" s="85"/>
      <c r="BU12" s="85"/>
      <c r="BV12" s="85"/>
      <c r="BW12" s="85"/>
      <c r="BX12" s="85"/>
      <c r="BY12" s="85"/>
      <c r="BZ12" s="85"/>
      <c r="CA12" s="85"/>
      <c r="CB12" s="85"/>
      <c r="CC12" s="85"/>
      <c r="CD12" s="85"/>
      <c r="CE12" s="85"/>
      <c r="CF12" s="85"/>
      <c r="CG12" s="85"/>
      <c r="CH12" s="85"/>
      <c r="CI12" s="85"/>
      <c r="CJ12" s="85"/>
      <c r="CK12" s="85"/>
      <c r="CL12" s="85"/>
      <c r="CM12" s="85"/>
      <c r="CN12" s="85"/>
      <c r="CO12" s="85"/>
      <c r="CP12" s="85"/>
      <c r="CQ12" s="85"/>
      <c r="CR12" s="85"/>
      <c r="CS12" s="85"/>
      <c r="CT12" s="85"/>
      <c r="CU12" s="85"/>
      <c r="CV12" s="85"/>
    </row>
    <row r="13" spans="1:100" s="155" customFormat="1" ht="41.1" customHeight="1" x14ac:dyDescent="0.25">
      <c r="A13" s="85"/>
      <c r="B13" s="85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8"/>
      <c r="U13" s="87"/>
      <c r="V13" s="87"/>
      <c r="W13" s="87"/>
      <c r="X13" s="85"/>
      <c r="Y13" s="85"/>
      <c r="Z13" s="85"/>
      <c r="AA13" s="85"/>
      <c r="AB13" s="85"/>
      <c r="AC13" s="85"/>
      <c r="AD13" s="85"/>
      <c r="AE13" s="85"/>
      <c r="AF13" s="85"/>
      <c r="AG13" s="85"/>
      <c r="AH13" s="85"/>
      <c r="AI13" s="85"/>
      <c r="AJ13" s="85"/>
      <c r="AK13" s="85"/>
      <c r="AL13" s="85"/>
      <c r="AM13" s="85"/>
      <c r="AN13" s="85"/>
      <c r="AO13" s="85"/>
      <c r="AP13" s="85"/>
      <c r="AQ13" s="85"/>
      <c r="AR13" s="85"/>
      <c r="AS13" s="85"/>
      <c r="AT13" s="85"/>
      <c r="AU13" s="85"/>
      <c r="AV13" s="85"/>
      <c r="AW13" s="85"/>
      <c r="AX13" s="85"/>
      <c r="AY13" s="85"/>
      <c r="AZ13" s="85"/>
      <c r="BA13" s="85"/>
      <c r="BB13" s="85"/>
      <c r="BC13" s="85"/>
      <c r="BD13" s="85"/>
      <c r="BE13" s="85"/>
      <c r="BF13" s="85"/>
      <c r="BG13" s="85"/>
      <c r="BH13" s="85"/>
      <c r="BI13" s="85"/>
      <c r="BJ13" s="85"/>
      <c r="BK13" s="85"/>
      <c r="BL13" s="85"/>
      <c r="BM13" s="85"/>
      <c r="BN13" s="85"/>
      <c r="BO13" s="85"/>
      <c r="BP13" s="85"/>
      <c r="BQ13" s="85"/>
      <c r="BR13" s="85"/>
      <c r="BS13" s="85"/>
      <c r="BT13" s="85"/>
      <c r="BU13" s="85"/>
      <c r="BV13" s="85"/>
      <c r="BW13" s="85"/>
      <c r="BX13" s="85"/>
      <c r="BY13" s="85"/>
      <c r="BZ13" s="85"/>
      <c r="CA13" s="85"/>
      <c r="CB13" s="85"/>
      <c r="CC13" s="85"/>
      <c r="CD13" s="85"/>
      <c r="CE13" s="85"/>
      <c r="CF13" s="85"/>
      <c r="CG13" s="85"/>
      <c r="CH13" s="85"/>
      <c r="CI13" s="85"/>
      <c r="CJ13" s="85"/>
      <c r="CK13" s="85"/>
      <c r="CL13" s="85"/>
      <c r="CM13" s="85"/>
      <c r="CN13" s="85"/>
      <c r="CO13" s="85"/>
      <c r="CP13" s="85"/>
      <c r="CQ13" s="85"/>
      <c r="CR13" s="85"/>
      <c r="CS13" s="85"/>
      <c r="CT13" s="85"/>
      <c r="CU13" s="85"/>
      <c r="CV13" s="85"/>
    </row>
    <row r="14" spans="1:100" s="155" customFormat="1" ht="41.1" customHeight="1" x14ac:dyDescent="0.25">
      <c r="A14" s="87"/>
      <c r="B14" s="87"/>
      <c r="C14" s="184"/>
      <c r="D14" s="184"/>
      <c r="E14" s="184"/>
      <c r="F14" s="184"/>
      <c r="G14" s="184"/>
      <c r="H14" s="184"/>
      <c r="I14" s="184"/>
      <c r="J14" s="184"/>
      <c r="K14" s="184"/>
      <c r="L14" s="184"/>
      <c r="M14" s="184"/>
      <c r="N14" s="184"/>
      <c r="O14" s="184"/>
      <c r="P14" s="184"/>
      <c r="Q14" s="184"/>
      <c r="R14" s="184"/>
      <c r="S14" s="184"/>
      <c r="T14" s="184"/>
      <c r="U14" s="206"/>
      <c r="V14" s="206"/>
      <c r="W14" s="207"/>
      <c r="X14" s="85"/>
      <c r="Y14" s="85"/>
      <c r="Z14" s="85"/>
      <c r="AA14" s="85"/>
      <c r="AB14" s="85"/>
      <c r="AC14" s="85"/>
      <c r="AD14" s="85"/>
      <c r="AE14" s="85"/>
      <c r="AF14" s="85"/>
      <c r="AG14" s="85"/>
      <c r="AH14" s="85"/>
      <c r="AI14" s="85"/>
      <c r="AJ14" s="85"/>
      <c r="AK14" s="85"/>
      <c r="AL14" s="85"/>
      <c r="AM14" s="85"/>
      <c r="AN14" s="85"/>
      <c r="AO14" s="85"/>
      <c r="AP14" s="85"/>
      <c r="AQ14" s="85"/>
      <c r="AR14" s="85"/>
      <c r="AS14" s="85"/>
      <c r="AT14" s="85"/>
      <c r="AU14" s="85"/>
      <c r="AV14" s="85"/>
      <c r="AW14" s="85"/>
      <c r="AX14" s="85"/>
      <c r="AY14" s="85"/>
      <c r="AZ14" s="85"/>
      <c r="BA14" s="85"/>
      <c r="BB14" s="85"/>
      <c r="BC14" s="85"/>
      <c r="BD14" s="85"/>
      <c r="BE14" s="85"/>
      <c r="BF14" s="85"/>
      <c r="BG14" s="85"/>
      <c r="BH14" s="85"/>
      <c r="BI14" s="85"/>
      <c r="BJ14" s="85"/>
      <c r="BK14" s="85"/>
      <c r="BL14" s="85"/>
      <c r="BM14" s="85"/>
      <c r="BN14" s="85"/>
      <c r="BO14" s="85"/>
      <c r="BP14" s="85"/>
      <c r="BQ14" s="85"/>
      <c r="BR14" s="85"/>
      <c r="BS14" s="85"/>
      <c r="BT14" s="85"/>
      <c r="BU14" s="85"/>
      <c r="BV14" s="85"/>
      <c r="BW14" s="85"/>
      <c r="BX14" s="85"/>
      <c r="BY14" s="85"/>
      <c r="BZ14" s="85"/>
      <c r="CA14" s="85"/>
      <c r="CB14" s="85"/>
      <c r="CC14" s="85"/>
      <c r="CD14" s="85"/>
      <c r="CE14" s="85"/>
      <c r="CF14" s="85"/>
      <c r="CG14" s="85"/>
      <c r="CH14" s="85"/>
      <c r="CI14" s="85"/>
      <c r="CJ14" s="85"/>
      <c r="CK14" s="85"/>
      <c r="CL14" s="85"/>
      <c r="CM14" s="85"/>
      <c r="CN14" s="85"/>
      <c r="CO14" s="85"/>
      <c r="CP14" s="85"/>
      <c r="CQ14" s="85"/>
      <c r="CR14" s="85"/>
      <c r="CS14" s="85"/>
      <c r="CT14" s="85"/>
      <c r="CU14" s="85"/>
      <c r="CV14" s="85"/>
    </row>
    <row r="15" spans="1:100" s="155" customFormat="1" ht="41.1" customHeight="1" x14ac:dyDescent="0.25">
      <c r="A15" s="87"/>
      <c r="B15" s="87"/>
      <c r="C15" s="184"/>
      <c r="D15" s="184"/>
      <c r="E15" s="184"/>
      <c r="F15" s="184"/>
      <c r="G15" s="184"/>
      <c r="H15" s="184"/>
      <c r="I15" s="184"/>
      <c r="J15" s="184"/>
      <c r="K15" s="184"/>
      <c r="L15" s="184"/>
      <c r="M15" s="184"/>
      <c r="N15" s="184"/>
      <c r="O15" s="184"/>
      <c r="P15" s="184"/>
      <c r="Q15" s="184"/>
      <c r="R15" s="184"/>
      <c r="S15" s="184"/>
      <c r="T15" s="184"/>
      <c r="U15" s="206"/>
      <c r="V15" s="206"/>
      <c r="W15" s="207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85"/>
      <c r="AL15" s="85"/>
      <c r="AM15" s="85"/>
      <c r="AN15" s="85"/>
      <c r="AO15" s="85"/>
      <c r="AP15" s="85"/>
      <c r="AQ15" s="85"/>
      <c r="AR15" s="85"/>
      <c r="AS15" s="85"/>
      <c r="AT15" s="85"/>
      <c r="AU15" s="85"/>
      <c r="AV15" s="85"/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85"/>
      <c r="BH15" s="85"/>
      <c r="BI15" s="85"/>
      <c r="BJ15" s="85"/>
      <c r="BK15" s="85"/>
      <c r="BL15" s="85"/>
      <c r="BM15" s="85"/>
      <c r="BN15" s="85"/>
      <c r="BO15" s="85"/>
      <c r="BP15" s="85"/>
      <c r="BQ15" s="85"/>
      <c r="BR15" s="85"/>
      <c r="BS15" s="85"/>
      <c r="BT15" s="85"/>
      <c r="BU15" s="85"/>
      <c r="BV15" s="85"/>
      <c r="BW15" s="85"/>
      <c r="BX15" s="85"/>
      <c r="BY15" s="85"/>
      <c r="BZ15" s="85"/>
      <c r="CA15" s="85"/>
      <c r="CB15" s="85"/>
      <c r="CC15" s="85"/>
      <c r="CD15" s="85"/>
      <c r="CE15" s="85"/>
      <c r="CF15" s="85"/>
      <c r="CG15" s="85"/>
      <c r="CH15" s="85"/>
      <c r="CI15" s="85"/>
      <c r="CJ15" s="85"/>
      <c r="CK15" s="85"/>
      <c r="CL15" s="85"/>
      <c r="CM15" s="85"/>
      <c r="CN15" s="85"/>
      <c r="CO15" s="85"/>
      <c r="CP15" s="85"/>
      <c r="CQ15" s="85"/>
      <c r="CR15" s="85"/>
      <c r="CS15" s="85"/>
      <c r="CT15" s="85"/>
      <c r="CU15" s="85"/>
      <c r="CV15" s="85"/>
    </row>
    <row r="16" spans="1:100" s="155" customFormat="1" ht="41.1" customHeight="1" x14ac:dyDescent="0.25">
      <c r="A16" s="87"/>
      <c r="B16" s="87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8"/>
      <c r="U16" s="87"/>
      <c r="V16" s="87"/>
      <c r="W16" s="87"/>
      <c r="X16" s="85"/>
      <c r="Y16" s="85"/>
      <c r="Z16" s="85"/>
      <c r="AA16" s="85"/>
      <c r="AB16" s="85"/>
      <c r="AC16" s="85"/>
      <c r="AD16" s="85"/>
      <c r="AE16" s="85"/>
      <c r="AF16" s="85"/>
      <c r="AG16" s="85"/>
      <c r="AH16" s="85"/>
      <c r="AI16" s="85"/>
      <c r="AJ16" s="85"/>
      <c r="AK16" s="85"/>
      <c r="AL16" s="85"/>
      <c r="AM16" s="85"/>
      <c r="AN16" s="85"/>
      <c r="AO16" s="85"/>
      <c r="AP16" s="85"/>
      <c r="AQ16" s="85"/>
      <c r="AR16" s="85"/>
      <c r="AS16" s="85"/>
      <c r="AT16" s="85"/>
      <c r="AU16" s="85"/>
      <c r="AV16" s="85"/>
      <c r="AW16" s="85"/>
      <c r="AX16" s="85"/>
      <c r="AY16" s="85"/>
      <c r="AZ16" s="85"/>
      <c r="BA16" s="85"/>
      <c r="BB16" s="85"/>
      <c r="BC16" s="85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5"/>
      <c r="CF16" s="85"/>
      <c r="CG16" s="85"/>
      <c r="CH16" s="85"/>
      <c r="CI16" s="85"/>
      <c r="CJ16" s="85"/>
      <c r="CK16" s="85"/>
      <c r="CL16" s="85"/>
      <c r="CM16" s="85"/>
      <c r="CN16" s="85"/>
      <c r="CO16" s="85"/>
      <c r="CP16" s="85"/>
      <c r="CQ16" s="85"/>
      <c r="CR16" s="85"/>
      <c r="CS16" s="85"/>
      <c r="CT16" s="85"/>
      <c r="CU16" s="85"/>
      <c r="CV16" s="85"/>
    </row>
    <row r="17" spans="1:100" s="155" customFormat="1" ht="41.1" customHeight="1" x14ac:dyDescent="0.25">
      <c r="A17" s="87"/>
      <c r="B17" s="87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7"/>
      <c r="V17" s="87"/>
      <c r="W17" s="87"/>
      <c r="X17" s="85"/>
      <c r="Y17" s="85"/>
      <c r="Z17" s="85"/>
      <c r="AA17" s="85"/>
      <c r="AB17" s="85"/>
      <c r="AC17" s="85"/>
      <c r="AD17" s="85"/>
      <c r="AE17" s="85"/>
      <c r="AF17" s="85"/>
      <c r="AG17" s="85"/>
      <c r="AH17" s="85"/>
      <c r="AI17" s="85"/>
      <c r="AJ17" s="85"/>
      <c r="AK17" s="85"/>
      <c r="AL17" s="85"/>
      <c r="AM17" s="85"/>
      <c r="AN17" s="85"/>
      <c r="AO17" s="85"/>
      <c r="AP17" s="85"/>
      <c r="AQ17" s="85"/>
      <c r="AR17" s="85"/>
      <c r="AS17" s="85"/>
      <c r="AT17" s="85"/>
      <c r="AU17" s="85"/>
      <c r="AV17" s="85"/>
      <c r="AW17" s="85"/>
      <c r="AX17" s="85"/>
      <c r="AY17" s="85"/>
      <c r="AZ17" s="85"/>
      <c r="BA17" s="85"/>
      <c r="BB17" s="85"/>
      <c r="BC17" s="85"/>
      <c r="BD17" s="85"/>
      <c r="BE17" s="85"/>
      <c r="BF17" s="85"/>
      <c r="BG17" s="85"/>
      <c r="BH17" s="85"/>
      <c r="BI17" s="85"/>
      <c r="BJ17" s="85"/>
      <c r="BK17" s="85"/>
      <c r="BL17" s="85"/>
      <c r="BM17" s="85"/>
      <c r="BN17" s="85"/>
      <c r="BO17" s="85"/>
      <c r="BP17" s="85"/>
      <c r="BQ17" s="85"/>
      <c r="BR17" s="85"/>
      <c r="BS17" s="85"/>
      <c r="BT17" s="85"/>
      <c r="BU17" s="85"/>
      <c r="BV17" s="85"/>
      <c r="BW17" s="85"/>
      <c r="BX17" s="85"/>
      <c r="BY17" s="85"/>
      <c r="BZ17" s="85"/>
      <c r="CA17" s="85"/>
      <c r="CB17" s="85"/>
      <c r="CC17" s="85"/>
      <c r="CD17" s="85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</row>
    <row r="18" spans="1:100" s="155" customFormat="1" ht="41.1" customHeight="1" x14ac:dyDescent="0.25">
      <c r="A18" s="87"/>
      <c r="B18" s="87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7"/>
      <c r="V18" s="87"/>
      <c r="W18" s="176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5"/>
      <c r="AQ18" s="85"/>
      <c r="AR18" s="85"/>
      <c r="AS18" s="85"/>
      <c r="AT18" s="85"/>
      <c r="AU18" s="85"/>
      <c r="AV18" s="85"/>
      <c r="AW18" s="85"/>
      <c r="AX18" s="85"/>
      <c r="AY18" s="85"/>
      <c r="AZ18" s="85"/>
      <c r="BA18" s="85"/>
      <c r="BB18" s="85"/>
      <c r="BC18" s="85"/>
      <c r="BD18" s="85"/>
      <c r="BE18" s="85"/>
      <c r="BF18" s="85"/>
      <c r="BG18" s="85"/>
      <c r="BH18" s="85"/>
      <c r="BI18" s="85"/>
      <c r="BJ18" s="85"/>
      <c r="BK18" s="85"/>
      <c r="BL18" s="85"/>
      <c r="BM18" s="85"/>
      <c r="BN18" s="85"/>
      <c r="BO18" s="85"/>
      <c r="BP18" s="85"/>
      <c r="BQ18" s="85"/>
      <c r="BR18" s="85"/>
      <c r="BS18" s="85"/>
      <c r="BT18" s="85"/>
      <c r="BU18" s="85"/>
      <c r="BV18" s="85"/>
      <c r="BW18" s="85"/>
      <c r="BX18" s="85"/>
      <c r="BY18" s="85"/>
      <c r="BZ18" s="85"/>
      <c r="CA18" s="85"/>
      <c r="CB18" s="85"/>
      <c r="CC18" s="85"/>
      <c r="CD18" s="85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</row>
    <row r="19" spans="1:100" s="155" customFormat="1" ht="41.1" customHeight="1" x14ac:dyDescent="0.25">
      <c r="A19" s="87"/>
      <c r="B19" s="87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7"/>
      <c r="V19" s="87"/>
      <c r="W19" s="176"/>
      <c r="X19" s="85"/>
      <c r="Y19" s="85"/>
      <c r="Z19" s="85"/>
      <c r="AA19" s="85"/>
      <c r="AB19" s="85"/>
      <c r="AC19" s="85"/>
      <c r="AD19" s="85"/>
      <c r="AE19" s="85"/>
      <c r="AF19" s="85"/>
      <c r="AG19" s="85"/>
      <c r="AH19" s="85"/>
      <c r="AI19" s="85"/>
      <c r="AJ19" s="85"/>
      <c r="AK19" s="85"/>
      <c r="AL19" s="85"/>
      <c r="AM19" s="85"/>
      <c r="AN19" s="85"/>
      <c r="AO19" s="85"/>
      <c r="AP19" s="85"/>
      <c r="AQ19" s="85"/>
      <c r="AR19" s="85"/>
      <c r="AS19" s="85"/>
      <c r="AT19" s="85"/>
      <c r="AU19" s="85"/>
      <c r="AV19" s="85"/>
      <c r="AW19" s="85"/>
      <c r="AX19" s="85"/>
      <c r="AY19" s="85"/>
      <c r="AZ19" s="85"/>
      <c r="BA19" s="85"/>
      <c r="BB19" s="85"/>
      <c r="BC19" s="85"/>
      <c r="BD19" s="85"/>
      <c r="BE19" s="85"/>
      <c r="BF19" s="85"/>
      <c r="BG19" s="85"/>
      <c r="BH19" s="85"/>
      <c r="BI19" s="85"/>
      <c r="BJ19" s="85"/>
      <c r="BK19" s="85"/>
      <c r="BL19" s="85"/>
      <c r="BM19" s="85"/>
      <c r="BN19" s="85"/>
      <c r="BO19" s="85"/>
      <c r="BP19" s="85"/>
      <c r="BQ19" s="85"/>
      <c r="BR19" s="85"/>
      <c r="BS19" s="85"/>
      <c r="BT19" s="85"/>
      <c r="BU19" s="85"/>
      <c r="BV19" s="85"/>
      <c r="BW19" s="85"/>
      <c r="BX19" s="85"/>
      <c r="BY19" s="85"/>
      <c r="BZ19" s="85"/>
      <c r="CA19" s="85"/>
      <c r="CB19" s="85"/>
      <c r="CC19" s="85"/>
      <c r="CD19" s="85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</row>
    <row r="20" spans="1:100" s="155" customFormat="1" ht="41.1" customHeight="1" x14ac:dyDescent="0.25">
      <c r="A20" s="87"/>
      <c r="B20" s="87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7"/>
      <c r="V20" s="87"/>
      <c r="W20" s="176"/>
      <c r="X20" s="85"/>
      <c r="Y20" s="85"/>
      <c r="Z20" s="85"/>
      <c r="AA20" s="85"/>
      <c r="AB20" s="85"/>
      <c r="AC20" s="85"/>
      <c r="AD20" s="85"/>
      <c r="AE20" s="85"/>
      <c r="AF20" s="85"/>
      <c r="AG20" s="85"/>
      <c r="AH20" s="85"/>
      <c r="AI20" s="85"/>
      <c r="AJ20" s="85"/>
      <c r="AK20" s="85"/>
      <c r="AL20" s="85"/>
      <c r="AM20" s="85"/>
      <c r="AN20" s="85"/>
      <c r="AO20" s="85"/>
      <c r="AP20" s="85"/>
      <c r="AQ20" s="85"/>
      <c r="AR20" s="85"/>
      <c r="AS20" s="85"/>
      <c r="AT20" s="85"/>
      <c r="AU20" s="85"/>
      <c r="AV20" s="85"/>
      <c r="AW20" s="85"/>
      <c r="AX20" s="85"/>
      <c r="AY20" s="85"/>
      <c r="AZ20" s="85"/>
      <c r="BA20" s="85"/>
      <c r="BB20" s="85"/>
      <c r="BC20" s="85"/>
      <c r="BD20" s="85"/>
      <c r="BE20" s="85"/>
      <c r="BF20" s="85"/>
      <c r="BG20" s="85"/>
      <c r="BH20" s="85"/>
      <c r="BI20" s="85"/>
      <c r="BJ20" s="85"/>
      <c r="BK20" s="85"/>
      <c r="BL20" s="85"/>
      <c r="BM20" s="85"/>
      <c r="BN20" s="85"/>
      <c r="BO20" s="85"/>
      <c r="BP20" s="85"/>
      <c r="BQ20" s="85"/>
      <c r="BR20" s="85"/>
      <c r="BS20" s="85"/>
      <c r="BT20" s="85"/>
      <c r="BU20" s="85"/>
      <c r="BV20" s="85"/>
      <c r="BW20" s="85"/>
      <c r="BX20" s="85"/>
      <c r="BY20" s="85"/>
      <c r="BZ20" s="85"/>
      <c r="CA20" s="85"/>
      <c r="CB20" s="85"/>
      <c r="CC20" s="85"/>
      <c r="CD20" s="85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</row>
    <row r="21" spans="1:100" s="155" customFormat="1" ht="41.1" customHeight="1" x14ac:dyDescent="0.25">
      <c r="A21" s="87"/>
      <c r="B21" s="87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  <c r="U21" s="87"/>
      <c r="V21" s="87"/>
      <c r="W21" s="176"/>
      <c r="X21" s="85"/>
      <c r="Y21" s="85"/>
      <c r="Z21" s="85"/>
      <c r="AA21" s="85"/>
      <c r="AB21" s="85"/>
      <c r="AC21" s="85"/>
      <c r="AD21" s="85"/>
      <c r="AE21" s="85"/>
      <c r="AF21" s="85"/>
      <c r="AG21" s="85"/>
      <c r="AH21" s="85"/>
      <c r="AI21" s="85"/>
      <c r="AJ21" s="85"/>
      <c r="AK21" s="85"/>
      <c r="AL21" s="85"/>
      <c r="AM21" s="85"/>
      <c r="AN21" s="85"/>
      <c r="AO21" s="85"/>
      <c r="AP21" s="85"/>
      <c r="AQ21" s="85"/>
      <c r="AR21" s="85"/>
      <c r="AS21" s="85"/>
      <c r="AT21" s="85"/>
      <c r="AU21" s="85"/>
      <c r="AV21" s="85"/>
      <c r="AW21" s="85"/>
      <c r="AX21" s="85"/>
      <c r="AY21" s="85"/>
      <c r="AZ21" s="85"/>
      <c r="BA21" s="85"/>
      <c r="BB21" s="85"/>
      <c r="BC21" s="85"/>
      <c r="BD21" s="85"/>
      <c r="BE21" s="85"/>
      <c r="BF21" s="85"/>
      <c r="BG21" s="85"/>
      <c r="BH21" s="85"/>
      <c r="BI21" s="85"/>
      <c r="BJ21" s="85"/>
      <c r="BK21" s="85"/>
      <c r="BL21" s="85"/>
      <c r="BM21" s="85"/>
      <c r="BN21" s="85"/>
      <c r="BO21" s="85"/>
      <c r="BP21" s="85"/>
      <c r="BQ21" s="85"/>
      <c r="BR21" s="85"/>
      <c r="BS21" s="85"/>
      <c r="BT21" s="85"/>
      <c r="BU21" s="85"/>
      <c r="BV21" s="85"/>
      <c r="BW21" s="85"/>
      <c r="BX21" s="85"/>
      <c r="BY21" s="85"/>
      <c r="BZ21" s="85"/>
      <c r="CA21" s="85"/>
      <c r="CB21" s="85"/>
      <c r="CC21" s="85"/>
      <c r="CD21" s="85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</row>
    <row r="22" spans="1:100" s="155" customFormat="1" ht="41.1" customHeight="1" x14ac:dyDescent="0.25">
      <c r="A22" s="87"/>
      <c r="B22" s="87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  <c r="U22" s="87"/>
      <c r="V22" s="87"/>
      <c r="W22" s="176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5"/>
      <c r="AQ22" s="85"/>
      <c r="AR22" s="85"/>
      <c r="AS22" s="85"/>
      <c r="AT22" s="85"/>
      <c r="AU22" s="85"/>
      <c r="AV22" s="8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</row>
    <row r="23" spans="1:100" s="155" customFormat="1" ht="41.1" customHeight="1" x14ac:dyDescent="0.55000000000000004">
      <c r="A23" s="87"/>
      <c r="B23" s="87"/>
      <c r="C23" s="1072"/>
      <c r="D23" s="1072"/>
      <c r="E23" s="1072"/>
      <c r="F23" s="1072"/>
      <c r="G23" s="1072"/>
      <c r="H23" s="1072"/>
      <c r="I23" s="1072"/>
      <c r="J23" s="1072"/>
      <c r="K23" s="1073"/>
      <c r="L23" s="1073"/>
      <c r="M23" s="1073"/>
      <c r="N23" s="1073"/>
      <c r="O23" s="1073"/>
      <c r="P23" s="1073"/>
      <c r="Q23" s="1073"/>
      <c r="R23" s="1073"/>
      <c r="S23" s="1073"/>
      <c r="T23" s="1073"/>
      <c r="U23" s="1073"/>
      <c r="V23" s="209"/>
      <c r="W23" s="210"/>
      <c r="X23" s="85"/>
      <c r="Y23" s="85"/>
      <c r="Z23" s="85"/>
      <c r="AA23" s="85"/>
      <c r="AB23" s="85"/>
      <c r="AC23" s="85"/>
      <c r="AD23" s="85"/>
      <c r="AE23" s="85"/>
      <c r="AF23" s="85"/>
      <c r="AG23" s="85"/>
      <c r="AH23" s="85"/>
      <c r="AI23" s="85"/>
      <c r="AJ23" s="85"/>
      <c r="AK23" s="85"/>
      <c r="AL23" s="85"/>
      <c r="AM23" s="85"/>
      <c r="AN23" s="85"/>
      <c r="AO23" s="85"/>
      <c r="AP23" s="85"/>
      <c r="AQ23" s="85"/>
      <c r="AR23" s="85"/>
      <c r="AS23" s="85"/>
      <c r="AT23" s="85"/>
      <c r="AU23" s="85"/>
      <c r="AV23" s="85"/>
      <c r="AW23" s="85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85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</row>
    <row r="24" spans="1:100" s="155" customFormat="1" ht="41.1" customHeight="1" x14ac:dyDescent="0.25">
      <c r="A24" s="87"/>
      <c r="B24" s="87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  <c r="U24" s="87"/>
      <c r="V24" s="87"/>
      <c r="W24" s="87"/>
      <c r="X24" s="85"/>
      <c r="Y24" s="85"/>
      <c r="Z24" s="85"/>
      <c r="AA24" s="85"/>
      <c r="AB24" s="85"/>
      <c r="AC24" s="85"/>
      <c r="AD24" s="85"/>
      <c r="AE24" s="85"/>
      <c r="AF24" s="85"/>
      <c r="AG24" s="85"/>
      <c r="AH24" s="85"/>
      <c r="AI24" s="85"/>
      <c r="AJ24" s="85"/>
      <c r="AK24" s="85"/>
      <c r="AL24" s="85"/>
      <c r="AM24" s="85"/>
      <c r="AN24" s="85"/>
      <c r="AO24" s="85"/>
      <c r="AP24" s="85"/>
      <c r="AQ24" s="85"/>
      <c r="AR24" s="85"/>
      <c r="AS24" s="85"/>
      <c r="AT24" s="85"/>
      <c r="AU24" s="85"/>
      <c r="AV24" s="85"/>
      <c r="AW24" s="85"/>
      <c r="AX24" s="85"/>
      <c r="AY24" s="85"/>
      <c r="AZ24" s="85"/>
      <c r="BA24" s="85"/>
      <c r="BB24" s="85"/>
      <c r="BC24" s="85"/>
      <c r="BD24" s="85"/>
      <c r="BE24" s="85"/>
      <c r="BF24" s="85"/>
      <c r="BG24" s="85"/>
      <c r="BH24" s="85"/>
      <c r="BI24" s="85"/>
      <c r="BJ24" s="85"/>
      <c r="BK24" s="85"/>
      <c r="BL24" s="85"/>
      <c r="BM24" s="85"/>
      <c r="BN24" s="85"/>
      <c r="BO24" s="85"/>
      <c r="BP24" s="85"/>
      <c r="BQ24" s="85"/>
      <c r="BR24" s="85"/>
      <c r="BS24" s="85"/>
      <c r="BT24" s="85"/>
      <c r="BU24" s="85"/>
      <c r="BV24" s="85"/>
      <c r="BW24" s="85"/>
      <c r="BX24" s="85"/>
      <c r="BY24" s="85"/>
      <c r="BZ24" s="85"/>
      <c r="CA24" s="85"/>
      <c r="CB24" s="85"/>
      <c r="CC24" s="85"/>
      <c r="CD24" s="85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</row>
    <row r="25" spans="1:100" s="155" customFormat="1" ht="41.1" customHeight="1" x14ac:dyDescent="0.25">
      <c r="A25" s="87"/>
      <c r="B25" s="87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7"/>
      <c r="V25" s="87"/>
      <c r="W25" s="87"/>
      <c r="X25" s="85"/>
      <c r="Y25" s="85"/>
      <c r="Z25" s="85"/>
      <c r="AA25" s="85"/>
      <c r="AB25" s="85"/>
      <c r="AC25" s="85"/>
      <c r="AD25" s="85"/>
      <c r="AE25" s="85"/>
      <c r="AF25" s="85"/>
      <c r="AG25" s="85"/>
      <c r="AH25" s="85"/>
      <c r="AI25" s="85"/>
      <c r="AJ25" s="85"/>
      <c r="AK25" s="85"/>
      <c r="AL25" s="85"/>
      <c r="AM25" s="85"/>
      <c r="AN25" s="85"/>
      <c r="AO25" s="85"/>
      <c r="AP25" s="85"/>
      <c r="AQ25" s="85"/>
      <c r="AR25" s="85"/>
      <c r="AS25" s="85"/>
      <c r="AT25" s="85"/>
      <c r="AU25" s="85"/>
      <c r="AV25" s="85"/>
      <c r="AW25" s="85"/>
      <c r="AX25" s="85"/>
      <c r="AY25" s="85"/>
      <c r="AZ25" s="85"/>
      <c r="BA25" s="85"/>
      <c r="BB25" s="85"/>
      <c r="BC25" s="85"/>
      <c r="BD25" s="85"/>
      <c r="BE25" s="85"/>
      <c r="BF25" s="85"/>
      <c r="BG25" s="85"/>
      <c r="BH25" s="85"/>
      <c r="BI25" s="85"/>
      <c r="BJ25" s="85"/>
      <c r="BK25" s="85"/>
      <c r="BL25" s="85"/>
      <c r="BM25" s="85"/>
      <c r="BN25" s="85"/>
      <c r="BO25" s="85"/>
      <c r="BP25" s="85"/>
      <c r="BQ25" s="85"/>
      <c r="BR25" s="85"/>
      <c r="BS25" s="85"/>
      <c r="BT25" s="85"/>
      <c r="BU25" s="85"/>
      <c r="BV25" s="85"/>
      <c r="BW25" s="85"/>
      <c r="BX25" s="85"/>
      <c r="BY25" s="85"/>
      <c r="BZ25" s="85"/>
      <c r="CA25" s="85"/>
      <c r="CB25" s="85"/>
      <c r="CC25" s="85"/>
      <c r="CD25" s="85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</row>
    <row r="26" spans="1:100" s="155" customFormat="1" ht="41.1" customHeight="1" x14ac:dyDescent="0.25">
      <c r="A26" s="85"/>
      <c r="B26" s="85"/>
      <c r="C26" s="202"/>
      <c r="D26" s="202"/>
      <c r="E26" s="202"/>
      <c r="F26" s="202"/>
      <c r="G26" s="202"/>
      <c r="H26" s="202"/>
      <c r="I26" s="202"/>
      <c r="J26" s="202"/>
      <c r="K26" s="202"/>
      <c r="L26" s="202"/>
      <c r="M26" s="202"/>
      <c r="N26" s="202"/>
      <c r="O26" s="202"/>
      <c r="P26" s="202"/>
      <c r="Q26" s="202"/>
      <c r="R26" s="202"/>
      <c r="S26" s="202"/>
      <c r="T26" s="202"/>
      <c r="U26" s="85"/>
      <c r="V26" s="85"/>
      <c r="W26" s="85"/>
      <c r="X26" s="85"/>
      <c r="Y26" s="85"/>
      <c r="Z26" s="85"/>
      <c r="AA26" s="85"/>
      <c r="AB26" s="85"/>
      <c r="AC26" s="85"/>
      <c r="AD26" s="85"/>
      <c r="AE26" s="85"/>
      <c r="AF26" s="85"/>
      <c r="AG26" s="85"/>
      <c r="AH26" s="85"/>
      <c r="AI26" s="85"/>
      <c r="AJ26" s="85"/>
      <c r="AK26" s="85"/>
      <c r="AL26" s="85"/>
      <c r="AM26" s="85"/>
      <c r="AN26" s="85"/>
      <c r="AO26" s="85"/>
      <c r="AP26" s="85"/>
      <c r="AQ26" s="85"/>
      <c r="AR26" s="85"/>
      <c r="AS26" s="85"/>
      <c r="AT26" s="85"/>
      <c r="AU26" s="85"/>
      <c r="AV26" s="85"/>
      <c r="AW26" s="85"/>
      <c r="AX26" s="85"/>
      <c r="AY26" s="85"/>
      <c r="AZ26" s="85"/>
      <c r="BA26" s="85"/>
      <c r="BB26" s="85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  <c r="BO26" s="85"/>
      <c r="BP26" s="85"/>
      <c r="BQ26" s="85"/>
      <c r="BR26" s="85"/>
      <c r="BS26" s="85"/>
      <c r="BT26" s="85"/>
      <c r="BU26" s="85"/>
      <c r="BV26" s="85"/>
      <c r="BW26" s="85"/>
      <c r="BX26" s="85"/>
      <c r="BY26" s="85"/>
      <c r="BZ26" s="85"/>
      <c r="CA26" s="85"/>
      <c r="CB26" s="85"/>
      <c r="CC26" s="85"/>
      <c r="CD26" s="85"/>
      <c r="CE26" s="85"/>
      <c r="CF26" s="85"/>
      <c r="CG26" s="85"/>
      <c r="CH26" s="85"/>
      <c r="CI26" s="85"/>
      <c r="CJ26" s="85"/>
      <c r="CK26" s="85"/>
      <c r="CL26" s="85"/>
      <c r="CM26" s="85"/>
      <c r="CN26" s="85"/>
      <c r="CO26" s="85"/>
      <c r="CP26" s="85"/>
      <c r="CQ26" s="85"/>
      <c r="CR26" s="85"/>
      <c r="CS26" s="85"/>
      <c r="CT26" s="85"/>
      <c r="CU26" s="85"/>
      <c r="CV26" s="85"/>
    </row>
    <row r="27" spans="1:100" s="155" customFormat="1" ht="41.1" customHeight="1" x14ac:dyDescent="0.25">
      <c r="A27" s="85"/>
      <c r="B27" s="85"/>
      <c r="C27" s="202"/>
      <c r="D27" s="202"/>
      <c r="E27" s="202"/>
      <c r="F27" s="202"/>
      <c r="G27" s="202"/>
      <c r="H27" s="202"/>
      <c r="I27" s="202"/>
      <c r="J27" s="202"/>
      <c r="K27" s="202"/>
      <c r="L27" s="202"/>
      <c r="M27" s="202"/>
      <c r="N27" s="202"/>
      <c r="O27" s="202"/>
      <c r="P27" s="202"/>
      <c r="Q27" s="202"/>
      <c r="R27" s="202"/>
      <c r="S27" s="202"/>
      <c r="T27" s="202"/>
      <c r="U27" s="85"/>
      <c r="V27" s="85"/>
      <c r="W27" s="85"/>
      <c r="X27" s="85"/>
      <c r="Y27" s="85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5"/>
      <c r="BB27" s="85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5"/>
      <c r="CE27" s="85"/>
      <c r="CF27" s="85"/>
      <c r="CG27" s="85"/>
      <c r="CH27" s="85"/>
      <c r="CI27" s="85"/>
      <c r="CJ27" s="85"/>
      <c r="CK27" s="85"/>
      <c r="CL27" s="85"/>
      <c r="CM27" s="85"/>
      <c r="CN27" s="85"/>
      <c r="CO27" s="85"/>
      <c r="CP27" s="85"/>
      <c r="CQ27" s="85"/>
      <c r="CR27" s="85"/>
      <c r="CS27" s="85"/>
      <c r="CT27" s="85"/>
      <c r="CU27" s="85"/>
      <c r="CV27" s="85"/>
    </row>
    <row r="28" spans="1:100" s="155" customFormat="1" ht="41.1" customHeight="1" x14ac:dyDescent="0.25">
      <c r="A28" s="85"/>
      <c r="B28" s="85"/>
      <c r="C28" s="202"/>
      <c r="D28" s="202"/>
      <c r="E28" s="202"/>
      <c r="F28" s="202"/>
      <c r="G28" s="202"/>
      <c r="H28" s="202"/>
      <c r="I28" s="202"/>
      <c r="J28" s="202"/>
      <c r="K28" s="202"/>
      <c r="L28" s="202"/>
      <c r="M28" s="202"/>
      <c r="N28" s="202"/>
      <c r="O28" s="202"/>
      <c r="P28" s="202"/>
      <c r="Q28" s="202"/>
      <c r="R28" s="202"/>
      <c r="S28" s="202"/>
      <c r="T28" s="202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85"/>
      <c r="AH28" s="85"/>
      <c r="AI28" s="85"/>
      <c r="AJ28" s="85"/>
      <c r="AK28" s="85"/>
      <c r="AL28" s="85"/>
      <c r="AM28" s="85"/>
      <c r="AN28" s="85"/>
      <c r="AO28" s="85"/>
      <c r="AP28" s="85"/>
      <c r="AQ28" s="85"/>
      <c r="AR28" s="85"/>
      <c r="AS28" s="85"/>
      <c r="AT28" s="85"/>
      <c r="AU28" s="85"/>
      <c r="AV28" s="85"/>
      <c r="AW28" s="85"/>
      <c r="AX28" s="85"/>
      <c r="AY28" s="85"/>
      <c r="AZ28" s="85"/>
      <c r="BA28" s="85"/>
      <c r="BB28" s="85"/>
      <c r="BC28" s="85"/>
      <c r="BD28" s="85"/>
      <c r="BE28" s="85"/>
      <c r="BF28" s="85"/>
      <c r="BG28" s="85"/>
      <c r="BH28" s="85"/>
      <c r="BI28" s="85"/>
      <c r="BJ28" s="85"/>
      <c r="BK28" s="85"/>
      <c r="BL28" s="85"/>
      <c r="BM28" s="85"/>
      <c r="BN28" s="85"/>
      <c r="BO28" s="85"/>
      <c r="BP28" s="85"/>
      <c r="BQ28" s="85"/>
      <c r="BR28" s="85"/>
      <c r="BS28" s="85"/>
      <c r="BT28" s="85"/>
      <c r="BU28" s="85"/>
      <c r="BV28" s="85"/>
      <c r="BW28" s="85"/>
      <c r="BX28" s="85"/>
      <c r="BY28" s="85"/>
      <c r="BZ28" s="85"/>
      <c r="CA28" s="85"/>
      <c r="CB28" s="85"/>
      <c r="CC28" s="85"/>
      <c r="CD28" s="85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5"/>
      <c r="CR28" s="85"/>
      <c r="CS28" s="85"/>
      <c r="CT28" s="85"/>
      <c r="CU28" s="85"/>
      <c r="CV28" s="85"/>
    </row>
    <row r="29" spans="1:100" s="155" customFormat="1" ht="41.1" customHeight="1" x14ac:dyDescent="0.25">
      <c r="A29" s="85"/>
      <c r="B29" s="85"/>
      <c r="C29" s="202"/>
      <c r="D29" s="202"/>
      <c r="E29" s="202"/>
      <c r="F29" s="202"/>
      <c r="G29" s="202"/>
      <c r="H29" s="202"/>
      <c r="I29" s="202"/>
      <c r="J29" s="202"/>
      <c r="K29" s="202"/>
      <c r="L29" s="202"/>
      <c r="M29" s="202"/>
      <c r="N29" s="202"/>
      <c r="O29" s="202"/>
      <c r="P29" s="202"/>
      <c r="Q29" s="202"/>
      <c r="R29" s="202"/>
      <c r="S29" s="202"/>
      <c r="T29" s="202"/>
      <c r="U29" s="85"/>
      <c r="V29" s="85"/>
      <c r="W29" s="85"/>
      <c r="X29" s="85"/>
      <c r="Y29" s="85"/>
      <c r="Z29" s="85"/>
      <c r="AA29" s="85"/>
      <c r="AB29" s="85"/>
      <c r="AC29" s="85"/>
      <c r="AD29" s="85"/>
      <c r="AE29" s="85"/>
      <c r="AF29" s="85"/>
      <c r="AG29" s="85"/>
      <c r="AH29" s="85"/>
      <c r="AI29" s="85"/>
      <c r="AJ29" s="85"/>
      <c r="AK29" s="85"/>
      <c r="AL29" s="85"/>
      <c r="AM29" s="85"/>
      <c r="AN29" s="85"/>
      <c r="AO29" s="85"/>
      <c r="AP29" s="85"/>
      <c r="AQ29" s="85"/>
      <c r="AR29" s="85"/>
      <c r="AS29" s="85"/>
      <c r="AT29" s="85"/>
      <c r="AU29" s="85"/>
      <c r="AV29" s="85"/>
      <c r="AW29" s="85"/>
      <c r="AX29" s="85"/>
      <c r="AY29" s="85"/>
      <c r="AZ29" s="85"/>
      <c r="BA29" s="85"/>
      <c r="BB29" s="85"/>
      <c r="BC29" s="85"/>
      <c r="BD29" s="85"/>
      <c r="BE29" s="85"/>
      <c r="BF29" s="85"/>
      <c r="BG29" s="85"/>
      <c r="BH29" s="85"/>
      <c r="BI29" s="85"/>
      <c r="BJ29" s="85"/>
      <c r="BK29" s="85"/>
      <c r="BL29" s="85"/>
      <c r="BM29" s="85"/>
      <c r="BN29" s="85"/>
      <c r="BO29" s="85"/>
      <c r="BP29" s="85"/>
      <c r="BQ29" s="85"/>
      <c r="BR29" s="85"/>
      <c r="BS29" s="85"/>
      <c r="BT29" s="85"/>
      <c r="BU29" s="85"/>
      <c r="BV29" s="85"/>
      <c r="BW29" s="85"/>
      <c r="BX29" s="85"/>
      <c r="BY29" s="85"/>
      <c r="BZ29" s="85"/>
      <c r="CA29" s="85"/>
      <c r="CB29" s="85"/>
      <c r="CC29" s="85"/>
      <c r="CD29" s="85"/>
      <c r="CE29" s="85"/>
      <c r="CF29" s="85"/>
      <c r="CG29" s="85"/>
      <c r="CH29" s="85"/>
      <c r="CI29" s="85"/>
      <c r="CJ29" s="85"/>
      <c r="CK29" s="85"/>
      <c r="CL29" s="85"/>
      <c r="CM29" s="85"/>
      <c r="CN29" s="85"/>
      <c r="CO29" s="85"/>
      <c r="CP29" s="85"/>
      <c r="CQ29" s="85"/>
      <c r="CR29" s="85"/>
      <c r="CS29" s="85"/>
      <c r="CT29" s="85"/>
      <c r="CU29" s="85"/>
      <c r="CV29" s="85"/>
    </row>
    <row r="30" spans="1:100" s="155" customFormat="1" ht="41.1" customHeight="1" x14ac:dyDescent="0.25">
      <c r="A30" s="85"/>
      <c r="B30" s="85"/>
      <c r="C30" s="202"/>
      <c r="D30" s="202"/>
      <c r="E30" s="202"/>
      <c r="F30" s="202"/>
      <c r="G30" s="202"/>
      <c r="H30" s="202"/>
      <c r="I30" s="202"/>
      <c r="J30" s="202"/>
      <c r="K30" s="202"/>
      <c r="L30" s="202"/>
      <c r="M30" s="202"/>
      <c r="N30" s="202"/>
      <c r="O30" s="202"/>
      <c r="P30" s="202"/>
      <c r="Q30" s="202"/>
      <c r="R30" s="202"/>
      <c r="S30" s="202"/>
      <c r="T30" s="202"/>
      <c r="U30" s="85"/>
      <c r="V30" s="85"/>
      <c r="W30" s="85"/>
      <c r="X30" s="85"/>
      <c r="Y30" s="85"/>
      <c r="Z30" s="85"/>
      <c r="AA30" s="85"/>
      <c r="AB30" s="85"/>
      <c r="AC30" s="85"/>
      <c r="AD30" s="85"/>
      <c r="AE30" s="85"/>
      <c r="AF30" s="85"/>
      <c r="AG30" s="85"/>
      <c r="AH30" s="85"/>
      <c r="AI30" s="85"/>
      <c r="AJ30" s="85"/>
      <c r="AK30" s="85"/>
      <c r="AL30" s="85"/>
      <c r="AM30" s="85"/>
      <c r="AN30" s="85"/>
      <c r="AO30" s="85"/>
      <c r="AP30" s="85"/>
      <c r="AQ30" s="85"/>
      <c r="AR30" s="85"/>
      <c r="AS30" s="85"/>
      <c r="AT30" s="85"/>
      <c r="AU30" s="85"/>
      <c r="AV30" s="85"/>
      <c r="AW30" s="85"/>
      <c r="AX30" s="85"/>
      <c r="AY30" s="85"/>
      <c r="AZ30" s="85"/>
      <c r="BA30" s="85"/>
      <c r="BB30" s="85"/>
      <c r="BC30" s="85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5"/>
      <c r="CF30" s="85"/>
      <c r="CG30" s="85"/>
      <c r="CH30" s="85"/>
      <c r="CI30" s="85"/>
      <c r="CJ30" s="85"/>
      <c r="CK30" s="85"/>
      <c r="CL30" s="85"/>
      <c r="CM30" s="85"/>
      <c r="CN30" s="85"/>
      <c r="CO30" s="85"/>
      <c r="CP30" s="85"/>
      <c r="CQ30" s="85"/>
      <c r="CR30" s="85"/>
      <c r="CS30" s="85"/>
      <c r="CT30" s="85"/>
      <c r="CU30" s="85"/>
      <c r="CV30" s="85"/>
    </row>
    <row r="31" spans="1:100" s="155" customFormat="1" ht="41.1" customHeight="1" x14ac:dyDescent="0.25">
      <c r="A31" s="85"/>
      <c r="B31" s="85"/>
      <c r="C31" s="202"/>
      <c r="D31" s="202"/>
      <c r="E31" s="202"/>
      <c r="F31" s="202"/>
      <c r="G31" s="202"/>
      <c r="H31" s="202"/>
      <c r="I31" s="202"/>
      <c r="J31" s="202"/>
      <c r="K31" s="202"/>
      <c r="L31" s="202"/>
      <c r="M31" s="202"/>
      <c r="N31" s="202"/>
      <c r="O31" s="202"/>
      <c r="P31" s="202"/>
      <c r="Q31" s="202"/>
      <c r="R31" s="202"/>
      <c r="S31" s="202"/>
      <c r="T31" s="202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5"/>
      <c r="AG31" s="85"/>
      <c r="AH31" s="85"/>
      <c r="AI31" s="85"/>
      <c r="AJ31" s="85"/>
      <c r="AK31" s="85"/>
      <c r="AL31" s="85"/>
      <c r="AM31" s="85"/>
      <c r="AN31" s="85"/>
      <c r="AO31" s="85"/>
      <c r="AP31" s="85"/>
      <c r="AQ31" s="85"/>
      <c r="AR31" s="85"/>
      <c r="AS31" s="85"/>
      <c r="AT31" s="85"/>
      <c r="AU31" s="85"/>
      <c r="AV31" s="85"/>
      <c r="AW31" s="85"/>
      <c r="AX31" s="85"/>
      <c r="AY31" s="85"/>
      <c r="AZ31" s="85"/>
      <c r="BA31" s="85"/>
      <c r="BB31" s="85"/>
      <c r="BC31" s="85"/>
      <c r="BD31" s="85"/>
      <c r="BE31" s="85"/>
      <c r="BF31" s="85"/>
      <c r="BG31" s="85"/>
      <c r="BH31" s="85"/>
      <c r="BI31" s="85"/>
      <c r="BJ31" s="85"/>
      <c r="BK31" s="85"/>
      <c r="BL31" s="85"/>
      <c r="BM31" s="85"/>
      <c r="BN31" s="85"/>
      <c r="BO31" s="85"/>
      <c r="BP31" s="85"/>
      <c r="BQ31" s="85"/>
      <c r="BR31" s="85"/>
      <c r="BS31" s="85"/>
      <c r="BT31" s="85"/>
      <c r="BU31" s="85"/>
      <c r="BV31" s="85"/>
      <c r="BW31" s="85"/>
      <c r="BX31" s="85"/>
      <c r="BY31" s="85"/>
      <c r="BZ31" s="85"/>
      <c r="CA31" s="85"/>
      <c r="CB31" s="85"/>
      <c r="CC31" s="85"/>
      <c r="CD31" s="85"/>
      <c r="CE31" s="85"/>
      <c r="CF31" s="85"/>
      <c r="CG31" s="85"/>
      <c r="CH31" s="85"/>
      <c r="CI31" s="85"/>
      <c r="CJ31" s="85"/>
      <c r="CK31" s="85"/>
      <c r="CL31" s="85"/>
      <c r="CM31" s="85"/>
      <c r="CN31" s="85"/>
      <c r="CO31" s="85"/>
      <c r="CP31" s="85"/>
      <c r="CQ31" s="85"/>
      <c r="CR31" s="85"/>
      <c r="CS31" s="85"/>
      <c r="CT31" s="85"/>
      <c r="CU31" s="85"/>
      <c r="CV31" s="85"/>
    </row>
    <row r="32" spans="1:100" s="155" customFormat="1" ht="41.1" customHeight="1" x14ac:dyDescent="0.25">
      <c r="A32" s="85"/>
      <c r="B32" s="85"/>
      <c r="C32" s="202"/>
      <c r="D32" s="202"/>
      <c r="E32" s="202"/>
      <c r="F32" s="202"/>
      <c r="G32" s="202"/>
      <c r="H32" s="202"/>
      <c r="I32" s="202"/>
      <c r="J32" s="202"/>
      <c r="K32" s="202"/>
      <c r="L32" s="202"/>
      <c r="M32" s="202"/>
      <c r="N32" s="202"/>
      <c r="O32" s="202"/>
      <c r="P32" s="202"/>
      <c r="Q32" s="202"/>
      <c r="R32" s="202"/>
      <c r="S32" s="202"/>
      <c r="T32" s="202"/>
      <c r="U32" s="85"/>
      <c r="V32" s="85"/>
      <c r="W32" s="85"/>
      <c r="X32" s="85"/>
      <c r="Y32" s="85"/>
      <c r="Z32" s="85"/>
      <c r="AA32" s="85"/>
      <c r="AB32" s="85"/>
      <c r="AC32" s="85"/>
      <c r="AD32" s="85"/>
      <c r="AE32" s="85"/>
      <c r="AF32" s="85"/>
      <c r="AG32" s="85"/>
      <c r="AH32" s="85"/>
      <c r="AI32" s="85"/>
      <c r="AJ32" s="85"/>
      <c r="AK32" s="85"/>
      <c r="AL32" s="85"/>
      <c r="AM32" s="85"/>
      <c r="AN32" s="85"/>
      <c r="AO32" s="85"/>
      <c r="AP32" s="85"/>
      <c r="AQ32" s="85"/>
      <c r="AR32" s="85"/>
      <c r="AS32" s="85"/>
      <c r="AT32" s="85"/>
      <c r="AU32" s="85"/>
      <c r="AV32" s="85"/>
      <c r="AW32" s="85"/>
      <c r="AX32" s="85"/>
      <c r="AY32" s="85"/>
      <c r="AZ32" s="85"/>
      <c r="BA32" s="85"/>
      <c r="BB32" s="85"/>
      <c r="BC32" s="85"/>
      <c r="BD32" s="85"/>
      <c r="BE32" s="85"/>
      <c r="BF32" s="85"/>
      <c r="BG32" s="85"/>
      <c r="BH32" s="85"/>
      <c r="BI32" s="85"/>
      <c r="BJ32" s="85"/>
      <c r="BK32" s="85"/>
      <c r="BL32" s="85"/>
      <c r="BM32" s="85"/>
      <c r="BN32" s="85"/>
      <c r="BO32" s="85"/>
      <c r="BP32" s="85"/>
      <c r="BQ32" s="85"/>
      <c r="BR32" s="85"/>
      <c r="BS32" s="85"/>
      <c r="BT32" s="85"/>
      <c r="BU32" s="85"/>
      <c r="BV32" s="85"/>
      <c r="BW32" s="85"/>
      <c r="BX32" s="85"/>
      <c r="BY32" s="85"/>
      <c r="BZ32" s="85"/>
      <c r="CA32" s="85"/>
      <c r="CB32" s="85"/>
      <c r="CC32" s="85"/>
      <c r="CD32" s="85"/>
      <c r="CE32" s="85"/>
      <c r="CF32" s="85"/>
      <c r="CG32" s="85"/>
      <c r="CH32" s="85"/>
      <c r="CI32" s="85"/>
      <c r="CJ32" s="85"/>
      <c r="CK32" s="85"/>
      <c r="CL32" s="85"/>
      <c r="CM32" s="85"/>
      <c r="CN32" s="85"/>
      <c r="CO32" s="85"/>
      <c r="CP32" s="85"/>
      <c r="CQ32" s="85"/>
      <c r="CR32" s="85"/>
      <c r="CS32" s="85"/>
      <c r="CT32" s="85"/>
      <c r="CU32" s="85"/>
      <c r="CV32" s="85"/>
    </row>
    <row r="33" spans="1:100" s="155" customFormat="1" ht="41.1" customHeight="1" x14ac:dyDescent="0.25">
      <c r="A33" s="85"/>
      <c r="B33" s="85"/>
      <c r="C33" s="202"/>
      <c r="D33" s="202"/>
      <c r="E33" s="202"/>
      <c r="F33" s="202"/>
      <c r="G33" s="202"/>
      <c r="H33" s="202"/>
      <c r="I33" s="202"/>
      <c r="J33" s="202"/>
      <c r="K33" s="202"/>
      <c r="L33" s="202"/>
      <c r="M33" s="202"/>
      <c r="N33" s="202"/>
      <c r="O33" s="202"/>
      <c r="P33" s="202"/>
      <c r="Q33" s="202"/>
      <c r="R33" s="202"/>
      <c r="S33" s="202"/>
      <c r="T33" s="202"/>
      <c r="U33" s="85"/>
      <c r="V33" s="85"/>
      <c r="W33" s="85"/>
      <c r="X33" s="85"/>
      <c r="Y33" s="85"/>
      <c r="Z33" s="85"/>
      <c r="AA33" s="85"/>
      <c r="AB33" s="85"/>
      <c r="AC33" s="85"/>
      <c r="AD33" s="85"/>
      <c r="AE33" s="85"/>
      <c r="AF33" s="85"/>
      <c r="AG33" s="85"/>
      <c r="AH33" s="85"/>
      <c r="AI33" s="85"/>
      <c r="AJ33" s="85"/>
      <c r="AK33" s="85"/>
      <c r="AL33" s="85"/>
      <c r="AM33" s="85"/>
      <c r="AN33" s="85"/>
      <c r="AO33" s="85"/>
      <c r="AP33" s="85"/>
      <c r="AQ33" s="85"/>
      <c r="AR33" s="85"/>
      <c r="AS33" s="85"/>
      <c r="AT33" s="85"/>
      <c r="AU33" s="85"/>
      <c r="AV33" s="85"/>
      <c r="AW33" s="85"/>
      <c r="AX33" s="85"/>
      <c r="AY33" s="85"/>
      <c r="AZ33" s="85"/>
      <c r="BA33" s="85"/>
      <c r="BB33" s="85"/>
      <c r="BC33" s="85"/>
      <c r="BD33" s="85"/>
      <c r="BE33" s="85"/>
      <c r="BF33" s="85"/>
      <c r="BG33" s="85"/>
      <c r="BH33" s="85"/>
      <c r="BI33" s="85"/>
      <c r="BJ33" s="85"/>
      <c r="BK33" s="85"/>
      <c r="BL33" s="85"/>
      <c r="BM33" s="85"/>
      <c r="BN33" s="85"/>
      <c r="BO33" s="85"/>
      <c r="BP33" s="85"/>
      <c r="BQ33" s="85"/>
      <c r="BR33" s="85"/>
      <c r="BS33" s="85"/>
      <c r="BT33" s="85"/>
      <c r="BU33" s="85"/>
      <c r="BV33" s="85"/>
      <c r="BW33" s="85"/>
      <c r="BX33" s="85"/>
      <c r="BY33" s="85"/>
      <c r="BZ33" s="85"/>
      <c r="CA33" s="85"/>
      <c r="CB33" s="85"/>
      <c r="CC33" s="85"/>
      <c r="CD33" s="8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5"/>
      <c r="CU33" s="85"/>
      <c r="CV33" s="85"/>
    </row>
    <row r="34" spans="1:100" s="155" customFormat="1" ht="41.1" customHeight="1" x14ac:dyDescent="0.25">
      <c r="A34" s="85"/>
      <c r="B34" s="85"/>
      <c r="C34" s="202"/>
      <c r="D34" s="202"/>
      <c r="E34" s="202"/>
      <c r="F34" s="202"/>
      <c r="G34" s="202"/>
      <c r="H34" s="202"/>
      <c r="I34" s="202"/>
      <c r="J34" s="202"/>
      <c r="K34" s="202"/>
      <c r="L34" s="202"/>
      <c r="M34" s="202"/>
      <c r="N34" s="202"/>
      <c r="O34" s="202"/>
      <c r="P34" s="202"/>
      <c r="Q34" s="202"/>
      <c r="R34" s="202"/>
      <c r="S34" s="202"/>
      <c r="T34" s="202"/>
      <c r="U34" s="85"/>
      <c r="V34" s="85"/>
      <c r="W34" s="85"/>
      <c r="X34" s="85"/>
      <c r="Y34" s="85"/>
      <c r="Z34" s="85"/>
      <c r="AA34" s="85"/>
      <c r="AB34" s="85"/>
      <c r="AC34" s="85"/>
      <c r="AD34" s="85"/>
      <c r="AE34" s="85"/>
      <c r="AF34" s="85"/>
      <c r="AG34" s="85"/>
      <c r="AH34" s="85"/>
      <c r="AI34" s="85"/>
      <c r="AJ34" s="85"/>
      <c r="AK34" s="85"/>
      <c r="AL34" s="85"/>
      <c r="AM34" s="85"/>
      <c r="AN34" s="85"/>
      <c r="AO34" s="85"/>
      <c r="AP34" s="85"/>
      <c r="AQ34" s="85"/>
      <c r="AR34" s="85"/>
      <c r="AS34" s="85"/>
      <c r="AT34" s="85"/>
      <c r="AU34" s="85"/>
      <c r="AV34" s="85"/>
      <c r="AW34" s="85"/>
      <c r="AX34" s="85"/>
      <c r="AY34" s="85"/>
      <c r="AZ34" s="85"/>
      <c r="BA34" s="85"/>
      <c r="BB34" s="85"/>
      <c r="BC34" s="85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  <c r="BQ34" s="85"/>
      <c r="BR34" s="85"/>
      <c r="BS34" s="85"/>
      <c r="BT34" s="85"/>
      <c r="BU34" s="85"/>
      <c r="BV34" s="85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5"/>
      <c r="CR34" s="85"/>
      <c r="CS34" s="85"/>
      <c r="CT34" s="85"/>
      <c r="CU34" s="85"/>
      <c r="CV34" s="85"/>
    </row>
    <row r="35" spans="1:100" s="155" customFormat="1" ht="41.1" customHeight="1" x14ac:dyDescent="0.25">
      <c r="A35" s="85"/>
      <c r="B35" s="85"/>
      <c r="C35" s="202"/>
      <c r="D35" s="202"/>
      <c r="E35" s="202"/>
      <c r="F35" s="202"/>
      <c r="G35" s="202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85"/>
      <c r="V35" s="85"/>
      <c r="W35" s="85"/>
      <c r="X35" s="85"/>
      <c r="Y35" s="85"/>
      <c r="Z35" s="85"/>
      <c r="AA35" s="85"/>
      <c r="AB35" s="85"/>
      <c r="AC35" s="85"/>
      <c r="AD35" s="85"/>
      <c r="AE35" s="85"/>
      <c r="AF35" s="85"/>
      <c r="AG35" s="85"/>
      <c r="AH35" s="85"/>
      <c r="AI35" s="85"/>
      <c r="AJ35" s="85"/>
      <c r="AK35" s="85"/>
      <c r="AL35" s="85"/>
      <c r="AM35" s="85"/>
      <c r="AN35" s="85"/>
      <c r="AO35" s="85"/>
      <c r="AP35" s="85"/>
      <c r="AQ35" s="85"/>
      <c r="AR35" s="85"/>
      <c r="AS35" s="85"/>
      <c r="AT35" s="85"/>
      <c r="AU35" s="85"/>
      <c r="AV35" s="85"/>
      <c r="AW35" s="85"/>
      <c r="AX35" s="85"/>
      <c r="AY35" s="85"/>
      <c r="AZ35" s="85"/>
      <c r="BA35" s="85"/>
      <c r="BB35" s="85"/>
      <c r="BC35" s="85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  <c r="BQ35" s="85"/>
      <c r="BR35" s="85"/>
      <c r="BS35" s="85"/>
      <c r="BT35" s="85"/>
      <c r="BU35" s="85"/>
      <c r="BV35" s="85"/>
      <c r="BW35" s="85"/>
      <c r="BX35" s="85"/>
      <c r="BY35" s="85"/>
      <c r="BZ35" s="85"/>
      <c r="CA35" s="85"/>
      <c r="CB35" s="85"/>
      <c r="CC35" s="85"/>
      <c r="CD35" s="85"/>
      <c r="CE35" s="85"/>
      <c r="CF35" s="85"/>
      <c r="CG35" s="85"/>
      <c r="CH35" s="85"/>
      <c r="CI35" s="85"/>
      <c r="CJ35" s="85"/>
      <c r="CK35" s="85"/>
      <c r="CL35" s="85"/>
      <c r="CM35" s="85"/>
      <c r="CN35" s="85"/>
      <c r="CO35" s="85"/>
      <c r="CP35" s="85"/>
      <c r="CQ35" s="85"/>
      <c r="CR35" s="85"/>
      <c r="CS35" s="85"/>
      <c r="CT35" s="85"/>
      <c r="CU35" s="85"/>
      <c r="CV35" s="85"/>
    </row>
    <row r="36" spans="1:100" s="155" customFormat="1" ht="41.1" customHeight="1" x14ac:dyDescent="0.25">
      <c r="A36" s="85"/>
      <c r="B36" s="85"/>
      <c r="C36" s="202"/>
      <c r="D36" s="202"/>
      <c r="E36" s="202"/>
      <c r="F36" s="202"/>
      <c r="G36" s="202"/>
      <c r="H36" s="202"/>
      <c r="I36" s="202"/>
      <c r="J36" s="202"/>
      <c r="K36" s="202"/>
      <c r="L36" s="202"/>
      <c r="M36" s="202"/>
      <c r="N36" s="202"/>
      <c r="O36" s="202"/>
      <c r="P36" s="202"/>
      <c r="Q36" s="202"/>
      <c r="R36" s="202"/>
      <c r="S36" s="202"/>
      <c r="T36" s="202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  <c r="CP36" s="85"/>
      <c r="CQ36" s="85"/>
      <c r="CR36" s="85"/>
      <c r="CS36" s="85"/>
      <c r="CT36" s="85"/>
      <c r="CU36" s="85"/>
      <c r="CV36" s="85"/>
    </row>
    <row r="37" spans="1:100" s="155" customFormat="1" ht="41.1" customHeight="1" x14ac:dyDescent="0.25">
      <c r="A37" s="85"/>
      <c r="B37" s="85"/>
      <c r="C37" s="202"/>
      <c r="D37" s="202"/>
      <c r="E37" s="202"/>
      <c r="F37" s="202"/>
      <c r="G37" s="202"/>
      <c r="H37" s="202"/>
      <c r="I37" s="202"/>
      <c r="J37" s="202"/>
      <c r="K37" s="202"/>
      <c r="L37" s="202"/>
      <c r="M37" s="202"/>
      <c r="N37" s="202"/>
      <c r="O37" s="202"/>
      <c r="P37" s="202"/>
      <c r="Q37" s="202"/>
      <c r="R37" s="202"/>
      <c r="S37" s="202"/>
      <c r="T37" s="202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85"/>
      <c r="AH37" s="85"/>
      <c r="AI37" s="85"/>
      <c r="AJ37" s="85"/>
      <c r="AK37" s="85"/>
      <c r="AL37" s="85"/>
      <c r="AM37" s="85"/>
      <c r="AN37" s="85"/>
      <c r="AO37" s="85"/>
      <c r="AP37" s="85"/>
      <c r="AQ37" s="85"/>
      <c r="AR37" s="85"/>
      <c r="AS37" s="85"/>
      <c r="AT37" s="85"/>
      <c r="AU37" s="85"/>
      <c r="AV37" s="85"/>
      <c r="AW37" s="85"/>
      <c r="AX37" s="85"/>
      <c r="AY37" s="85"/>
      <c r="AZ37" s="85"/>
      <c r="BA37" s="85"/>
      <c r="BB37" s="85"/>
      <c r="BC37" s="85"/>
      <c r="BD37" s="85"/>
      <c r="BE37" s="85"/>
      <c r="BF37" s="85"/>
      <c r="BG37" s="85"/>
      <c r="BH37" s="85"/>
      <c r="BI37" s="85"/>
      <c r="BJ37" s="85"/>
      <c r="BK37" s="85"/>
      <c r="BL37" s="85"/>
      <c r="BM37" s="85"/>
      <c r="BN37" s="85"/>
      <c r="BO37" s="85"/>
      <c r="BP37" s="85"/>
      <c r="BQ37" s="85"/>
      <c r="BR37" s="85"/>
      <c r="BS37" s="85"/>
      <c r="BT37" s="85"/>
      <c r="BU37" s="85"/>
      <c r="BV37" s="85"/>
      <c r="BW37" s="85"/>
      <c r="BX37" s="85"/>
      <c r="BY37" s="85"/>
      <c r="BZ37" s="85"/>
      <c r="CA37" s="85"/>
      <c r="CB37" s="85"/>
      <c r="CC37" s="85"/>
      <c r="CD37" s="85"/>
      <c r="CE37" s="85"/>
      <c r="CF37" s="85"/>
      <c r="CG37" s="85"/>
      <c r="CH37" s="85"/>
      <c r="CI37" s="85"/>
      <c r="CJ37" s="85"/>
      <c r="CK37" s="85"/>
      <c r="CL37" s="85"/>
      <c r="CM37" s="85"/>
      <c r="CN37" s="85"/>
      <c r="CO37" s="85"/>
      <c r="CP37" s="85"/>
      <c r="CQ37" s="85"/>
      <c r="CR37" s="85"/>
      <c r="CS37" s="85"/>
      <c r="CT37" s="85"/>
      <c r="CU37" s="85"/>
      <c r="CV37" s="85"/>
    </row>
    <row r="38" spans="1:100" s="155" customFormat="1" ht="41.1" customHeight="1" x14ac:dyDescent="0.25">
      <c r="A38" s="85"/>
      <c r="B38" s="85"/>
      <c r="C38" s="202"/>
      <c r="D38" s="202"/>
      <c r="E38" s="202"/>
      <c r="F38" s="202"/>
      <c r="G38" s="202"/>
      <c r="H38" s="202"/>
      <c r="I38" s="202"/>
      <c r="J38" s="202"/>
      <c r="K38" s="202"/>
      <c r="L38" s="202"/>
      <c r="M38" s="202"/>
      <c r="N38" s="202"/>
      <c r="O38" s="202"/>
      <c r="P38" s="202"/>
      <c r="Q38" s="202"/>
      <c r="R38" s="202"/>
      <c r="S38" s="202"/>
      <c r="T38" s="202"/>
      <c r="U38" s="85"/>
      <c r="V38" s="85"/>
      <c r="W38" s="85"/>
      <c r="X38" s="85"/>
      <c r="Y38" s="85"/>
      <c r="Z38" s="85"/>
      <c r="AA38" s="85"/>
      <c r="AB38" s="85"/>
      <c r="AC38" s="85"/>
      <c r="AD38" s="85"/>
      <c r="AE38" s="85"/>
      <c r="AF38" s="85"/>
      <c r="AG38" s="85"/>
      <c r="AH38" s="85"/>
      <c r="AI38" s="85"/>
      <c r="AJ38" s="85"/>
      <c r="AK38" s="85"/>
      <c r="AL38" s="85"/>
      <c r="AM38" s="85"/>
      <c r="AN38" s="85"/>
      <c r="AO38" s="85"/>
      <c r="AP38" s="85"/>
      <c r="AQ38" s="85"/>
      <c r="AR38" s="85"/>
      <c r="AS38" s="85"/>
      <c r="AT38" s="85"/>
      <c r="AU38" s="85"/>
      <c r="AV38" s="85"/>
      <c r="AW38" s="85"/>
      <c r="AX38" s="85"/>
      <c r="AY38" s="85"/>
      <c r="AZ38" s="85"/>
      <c r="BA38" s="85"/>
      <c r="BB38" s="85"/>
      <c r="BC38" s="85"/>
      <c r="BD38" s="85"/>
      <c r="BE38" s="85"/>
      <c r="BF38" s="85"/>
      <c r="BG38" s="85"/>
      <c r="BH38" s="85"/>
      <c r="BI38" s="85"/>
      <c r="BJ38" s="85"/>
      <c r="BK38" s="85"/>
      <c r="BL38" s="85"/>
      <c r="BM38" s="85"/>
      <c r="BN38" s="85"/>
      <c r="BO38" s="85"/>
      <c r="BP38" s="85"/>
      <c r="BQ38" s="85"/>
      <c r="BR38" s="85"/>
      <c r="BS38" s="85"/>
      <c r="BT38" s="85"/>
      <c r="BU38" s="85"/>
      <c r="BV38" s="85"/>
      <c r="BW38" s="85"/>
      <c r="BX38" s="85"/>
      <c r="BY38" s="85"/>
      <c r="BZ38" s="85"/>
      <c r="CA38" s="85"/>
      <c r="CB38" s="85"/>
      <c r="CC38" s="85"/>
      <c r="CD38" s="85"/>
      <c r="CE38" s="85"/>
      <c r="CF38" s="85"/>
      <c r="CG38" s="85"/>
      <c r="CH38" s="85"/>
      <c r="CI38" s="85"/>
      <c r="CJ38" s="85"/>
      <c r="CK38" s="85"/>
      <c r="CL38" s="85"/>
      <c r="CM38" s="85"/>
      <c r="CN38" s="85"/>
      <c r="CO38" s="85"/>
      <c r="CP38" s="85"/>
      <c r="CQ38" s="85"/>
      <c r="CR38" s="85"/>
      <c r="CS38" s="85"/>
      <c r="CT38" s="85"/>
      <c r="CU38" s="85"/>
      <c r="CV38" s="85"/>
    </row>
    <row r="39" spans="1:100" s="155" customFormat="1" ht="41.1" customHeight="1" x14ac:dyDescent="0.25">
      <c r="A39" s="85"/>
      <c r="B39" s="85"/>
      <c r="C39" s="202"/>
      <c r="D39" s="202"/>
      <c r="E39" s="202"/>
      <c r="F39" s="202"/>
      <c r="G39" s="202"/>
      <c r="H39" s="202"/>
      <c r="I39" s="202"/>
      <c r="J39" s="202"/>
      <c r="K39" s="202"/>
      <c r="L39" s="202"/>
      <c r="M39" s="202"/>
      <c r="N39" s="202"/>
      <c r="O39" s="202"/>
      <c r="P39" s="202"/>
      <c r="Q39" s="202"/>
      <c r="R39" s="202"/>
      <c r="S39" s="202"/>
      <c r="T39" s="202"/>
      <c r="U39" s="85"/>
      <c r="V39" s="85"/>
      <c r="W39" s="85"/>
      <c r="X39" s="85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5"/>
      <c r="AQ39" s="85"/>
      <c r="AR39" s="85"/>
      <c r="AS39" s="85"/>
      <c r="AT39" s="85"/>
      <c r="AU39" s="85"/>
      <c r="AV39" s="85"/>
      <c r="AW39" s="85"/>
      <c r="AX39" s="85"/>
      <c r="AY39" s="85"/>
      <c r="AZ39" s="85"/>
      <c r="BA39" s="85"/>
      <c r="BB39" s="85"/>
      <c r="BC39" s="85"/>
      <c r="BD39" s="85"/>
      <c r="BE39" s="85"/>
      <c r="BF39" s="85"/>
      <c r="BG39" s="85"/>
      <c r="BH39" s="85"/>
      <c r="BI39" s="85"/>
      <c r="BJ39" s="85"/>
      <c r="BK39" s="85"/>
      <c r="BL39" s="85"/>
      <c r="BM39" s="85"/>
      <c r="BN39" s="85"/>
      <c r="BO39" s="85"/>
      <c r="BP39" s="85"/>
      <c r="BQ39" s="85"/>
      <c r="BR39" s="85"/>
      <c r="BS39" s="85"/>
      <c r="BT39" s="85"/>
      <c r="BU39" s="85"/>
      <c r="BV39" s="85"/>
      <c r="BW39" s="85"/>
      <c r="BX39" s="85"/>
      <c r="BY39" s="85"/>
      <c r="BZ39" s="85"/>
      <c r="CA39" s="85"/>
      <c r="CB39" s="85"/>
      <c r="CC39" s="85"/>
      <c r="CD39" s="85"/>
      <c r="CE39" s="85"/>
      <c r="CF39" s="85"/>
      <c r="CG39" s="85"/>
      <c r="CH39" s="85"/>
      <c r="CI39" s="85"/>
      <c r="CJ39" s="85"/>
      <c r="CK39" s="85"/>
      <c r="CL39" s="85"/>
      <c r="CM39" s="85"/>
      <c r="CN39" s="85"/>
      <c r="CO39" s="85"/>
      <c r="CP39" s="85"/>
      <c r="CQ39" s="85"/>
      <c r="CR39" s="85"/>
      <c r="CS39" s="85"/>
      <c r="CT39" s="85"/>
      <c r="CU39" s="85"/>
      <c r="CV39" s="85"/>
    </row>
    <row r="40" spans="1:100" s="155" customFormat="1" ht="41.1" customHeight="1" x14ac:dyDescent="0.25">
      <c r="A40" s="85"/>
      <c r="B40" s="85"/>
      <c r="C40" s="202"/>
      <c r="D40" s="202"/>
      <c r="E40" s="202"/>
      <c r="F40" s="202"/>
      <c r="G40" s="202"/>
      <c r="H40" s="202"/>
      <c r="I40" s="202"/>
      <c r="J40" s="202"/>
      <c r="K40" s="202"/>
      <c r="L40" s="202"/>
      <c r="M40" s="202"/>
      <c r="N40" s="202"/>
      <c r="O40" s="202"/>
      <c r="P40" s="202"/>
      <c r="Q40" s="202"/>
      <c r="R40" s="202"/>
      <c r="S40" s="202"/>
      <c r="T40" s="202"/>
      <c r="U40" s="85"/>
      <c r="V40" s="85"/>
      <c r="W40" s="85"/>
      <c r="X40" s="85"/>
      <c r="Y40" s="85"/>
      <c r="Z40" s="85"/>
      <c r="AA40" s="85"/>
      <c r="AB40" s="85"/>
      <c r="AC40" s="85"/>
      <c r="AD40" s="85"/>
      <c r="AE40" s="85"/>
      <c r="AF40" s="85"/>
      <c r="AG40" s="85"/>
      <c r="AH40" s="85"/>
      <c r="AI40" s="85"/>
      <c r="AJ40" s="85"/>
      <c r="AK40" s="85"/>
      <c r="AL40" s="85"/>
      <c r="AM40" s="85"/>
      <c r="AN40" s="85"/>
      <c r="AO40" s="85"/>
      <c r="AP40" s="85"/>
      <c r="AQ40" s="85"/>
      <c r="AR40" s="85"/>
      <c r="AS40" s="85"/>
      <c r="AT40" s="85"/>
      <c r="AU40" s="85"/>
      <c r="AV40" s="85"/>
      <c r="AW40" s="85"/>
      <c r="AX40" s="85"/>
      <c r="AY40" s="85"/>
      <c r="AZ40" s="85"/>
      <c r="BA40" s="85"/>
      <c r="BB40" s="85"/>
      <c r="BC40" s="85"/>
      <c r="BD40" s="85"/>
      <c r="BE40" s="85"/>
      <c r="BF40" s="85"/>
      <c r="BG40" s="85"/>
      <c r="BH40" s="85"/>
      <c r="BI40" s="85"/>
      <c r="BJ40" s="85"/>
      <c r="BK40" s="85"/>
      <c r="BL40" s="85"/>
      <c r="BM40" s="85"/>
      <c r="BN40" s="85"/>
      <c r="BO40" s="85"/>
      <c r="BP40" s="85"/>
      <c r="BQ40" s="85"/>
      <c r="BR40" s="85"/>
      <c r="BS40" s="85"/>
      <c r="BT40" s="85"/>
      <c r="BU40" s="85"/>
      <c r="BV40" s="85"/>
      <c r="BW40" s="85"/>
      <c r="BX40" s="85"/>
      <c r="BY40" s="85"/>
      <c r="BZ40" s="85"/>
      <c r="CA40" s="85"/>
      <c r="CB40" s="85"/>
      <c r="CC40" s="85"/>
      <c r="CD40" s="85"/>
      <c r="CE40" s="85"/>
      <c r="CF40" s="85"/>
      <c r="CG40" s="85"/>
      <c r="CH40" s="85"/>
      <c r="CI40" s="85"/>
      <c r="CJ40" s="85"/>
      <c r="CK40" s="85"/>
      <c r="CL40" s="85"/>
      <c r="CM40" s="85"/>
      <c r="CN40" s="85"/>
      <c r="CO40" s="85"/>
      <c r="CP40" s="85"/>
      <c r="CQ40" s="85"/>
      <c r="CR40" s="85"/>
      <c r="CS40" s="85"/>
      <c r="CT40" s="85"/>
      <c r="CU40" s="85"/>
      <c r="CV40" s="85"/>
    </row>
    <row r="41" spans="1:100" s="155" customFormat="1" ht="41.1" customHeight="1" x14ac:dyDescent="0.25">
      <c r="A41" s="85"/>
      <c r="B41" s="85"/>
      <c r="C41" s="202"/>
      <c r="D41" s="202"/>
      <c r="E41" s="202"/>
      <c r="F41" s="202"/>
      <c r="G41" s="202"/>
      <c r="H41" s="202"/>
      <c r="I41" s="202"/>
      <c r="J41" s="202"/>
      <c r="K41" s="202"/>
      <c r="L41" s="202"/>
      <c r="M41" s="202"/>
      <c r="N41" s="202"/>
      <c r="O41" s="202"/>
      <c r="P41" s="202"/>
      <c r="Q41" s="202"/>
      <c r="R41" s="202"/>
      <c r="S41" s="202"/>
      <c r="T41" s="202"/>
      <c r="U41" s="85"/>
      <c r="V41" s="85"/>
      <c r="W41" s="85"/>
      <c r="X41" s="85"/>
      <c r="Y41" s="85"/>
      <c r="Z41" s="85"/>
      <c r="AA41" s="85"/>
      <c r="AB41" s="85"/>
      <c r="AC41" s="85"/>
      <c r="AD41" s="85"/>
      <c r="AE41" s="85"/>
      <c r="AF41" s="85"/>
      <c r="AG41" s="85"/>
      <c r="AH41" s="85"/>
      <c r="AI41" s="85"/>
      <c r="AJ41" s="85"/>
      <c r="AK41" s="85"/>
      <c r="AL41" s="85"/>
      <c r="AM41" s="85"/>
      <c r="AN41" s="85"/>
      <c r="AO41" s="85"/>
      <c r="AP41" s="85"/>
      <c r="AQ41" s="85"/>
      <c r="AR41" s="85"/>
      <c r="AS41" s="85"/>
      <c r="AT41" s="85"/>
      <c r="AU41" s="85"/>
      <c r="AV41" s="85"/>
      <c r="AW41" s="85"/>
      <c r="AX41" s="85"/>
      <c r="AY41" s="85"/>
      <c r="AZ41" s="85"/>
      <c r="BA41" s="85"/>
      <c r="BB41" s="85"/>
      <c r="BC41" s="85"/>
      <c r="BD41" s="85"/>
      <c r="BE41" s="85"/>
      <c r="BF41" s="85"/>
      <c r="BG41" s="85"/>
      <c r="BH41" s="85"/>
      <c r="BI41" s="85"/>
      <c r="BJ41" s="85"/>
      <c r="BK41" s="85"/>
      <c r="BL41" s="85"/>
      <c r="BM41" s="85"/>
      <c r="BN41" s="85"/>
      <c r="BO41" s="85"/>
      <c r="BP41" s="85"/>
      <c r="BQ41" s="85"/>
      <c r="BR41" s="85"/>
      <c r="BS41" s="85"/>
      <c r="BT41" s="85"/>
      <c r="BU41" s="85"/>
      <c r="BV41" s="85"/>
      <c r="BW41" s="85"/>
      <c r="BX41" s="85"/>
      <c r="BY41" s="85"/>
      <c r="BZ41" s="85"/>
      <c r="CA41" s="85"/>
      <c r="CB41" s="85"/>
      <c r="CC41" s="85"/>
      <c r="CD41" s="85"/>
      <c r="CE41" s="85"/>
      <c r="CF41" s="85"/>
      <c r="CG41" s="85"/>
      <c r="CH41" s="85"/>
      <c r="CI41" s="85"/>
      <c r="CJ41" s="85"/>
      <c r="CK41" s="85"/>
      <c r="CL41" s="85"/>
      <c r="CM41" s="85"/>
      <c r="CN41" s="85"/>
      <c r="CO41" s="85"/>
      <c r="CP41" s="85"/>
      <c r="CQ41" s="85"/>
      <c r="CR41" s="85"/>
      <c r="CS41" s="85"/>
      <c r="CT41" s="85"/>
      <c r="CU41" s="85"/>
      <c r="CV41" s="85"/>
    </row>
    <row r="42" spans="1:100" s="155" customFormat="1" ht="41.1" customHeight="1" x14ac:dyDescent="0.25">
      <c r="A42" s="85"/>
      <c r="B42" s="85"/>
      <c r="C42" s="202"/>
      <c r="D42" s="202"/>
      <c r="E42" s="202"/>
      <c r="F42" s="202"/>
      <c r="G42" s="202"/>
      <c r="H42" s="202"/>
      <c r="I42" s="202"/>
      <c r="J42" s="202"/>
      <c r="K42" s="202"/>
      <c r="L42" s="202"/>
      <c r="M42" s="202"/>
      <c r="N42" s="202"/>
      <c r="O42" s="202"/>
      <c r="P42" s="202"/>
      <c r="Q42" s="202"/>
      <c r="R42" s="202"/>
      <c r="S42" s="202"/>
      <c r="T42" s="202"/>
      <c r="U42" s="85"/>
      <c r="V42" s="85"/>
      <c r="W42" s="85"/>
      <c r="X42" s="85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5"/>
      <c r="AJ42" s="85"/>
      <c r="AK42" s="85"/>
      <c r="AL42" s="85"/>
      <c r="AM42" s="85"/>
      <c r="AN42" s="85"/>
      <c r="AO42" s="85"/>
      <c r="AP42" s="85"/>
      <c r="AQ42" s="85"/>
      <c r="AR42" s="85"/>
      <c r="AS42" s="85"/>
      <c r="AT42" s="85"/>
      <c r="AU42" s="85"/>
      <c r="AV42" s="85"/>
      <c r="AW42" s="85"/>
      <c r="AX42" s="85"/>
      <c r="AY42" s="85"/>
      <c r="AZ42" s="85"/>
      <c r="BA42" s="85"/>
      <c r="BB42" s="85"/>
      <c r="BC42" s="85"/>
      <c r="BD42" s="85"/>
      <c r="BE42" s="85"/>
      <c r="BF42" s="85"/>
      <c r="BG42" s="85"/>
      <c r="BH42" s="85"/>
      <c r="BI42" s="85"/>
      <c r="BJ42" s="85"/>
      <c r="BK42" s="85"/>
      <c r="BL42" s="85"/>
      <c r="BM42" s="85"/>
      <c r="BN42" s="85"/>
      <c r="BO42" s="85"/>
      <c r="BP42" s="85"/>
      <c r="BQ42" s="85"/>
      <c r="BR42" s="85"/>
      <c r="BS42" s="85"/>
      <c r="BT42" s="85"/>
      <c r="BU42" s="85"/>
      <c r="BV42" s="85"/>
      <c r="BW42" s="85"/>
      <c r="BX42" s="85"/>
      <c r="BY42" s="85"/>
      <c r="BZ42" s="85"/>
      <c r="CA42" s="85"/>
      <c r="CB42" s="85"/>
      <c r="CC42" s="85"/>
      <c r="CD42" s="85"/>
      <c r="CE42" s="85"/>
      <c r="CF42" s="85"/>
      <c r="CG42" s="85"/>
      <c r="CH42" s="85"/>
      <c r="CI42" s="85"/>
      <c r="CJ42" s="85"/>
      <c r="CK42" s="85"/>
      <c r="CL42" s="85"/>
      <c r="CM42" s="85"/>
      <c r="CN42" s="85"/>
      <c r="CO42" s="85"/>
      <c r="CP42" s="85"/>
      <c r="CQ42" s="85"/>
      <c r="CR42" s="85"/>
      <c r="CS42" s="85"/>
      <c r="CT42" s="85"/>
      <c r="CU42" s="85"/>
      <c r="CV42" s="85"/>
    </row>
    <row r="43" spans="1:100" s="155" customFormat="1" ht="41.1" customHeight="1" x14ac:dyDescent="0.25">
      <c r="A43" s="85"/>
      <c r="B43" s="85"/>
      <c r="C43" s="202"/>
      <c r="D43" s="202"/>
      <c r="E43" s="202"/>
      <c r="F43" s="202"/>
      <c r="G43" s="202"/>
      <c r="H43" s="202"/>
      <c r="I43" s="202"/>
      <c r="J43" s="202"/>
      <c r="K43" s="202"/>
      <c r="L43" s="202"/>
      <c r="M43" s="202"/>
      <c r="N43" s="202"/>
      <c r="O43" s="202"/>
      <c r="P43" s="202"/>
      <c r="Q43" s="202"/>
      <c r="R43" s="202"/>
      <c r="S43" s="202"/>
      <c r="T43" s="202"/>
      <c r="U43" s="85"/>
      <c r="V43" s="85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5"/>
      <c r="AJ43" s="85"/>
      <c r="AK43" s="85"/>
      <c r="AL43" s="85"/>
      <c r="AM43" s="85"/>
      <c r="AN43" s="85"/>
      <c r="AO43" s="85"/>
      <c r="AP43" s="85"/>
      <c r="AQ43" s="85"/>
      <c r="AR43" s="85"/>
      <c r="AS43" s="85"/>
      <c r="AT43" s="85"/>
      <c r="AU43" s="85"/>
      <c r="AV43" s="85"/>
      <c r="AW43" s="85"/>
      <c r="AX43" s="85"/>
      <c r="AY43" s="85"/>
      <c r="AZ43" s="85"/>
      <c r="BA43" s="85"/>
      <c r="BB43" s="85"/>
      <c r="BC43" s="85"/>
      <c r="BD43" s="85"/>
      <c r="BE43" s="85"/>
      <c r="BF43" s="85"/>
      <c r="BG43" s="85"/>
      <c r="BH43" s="85"/>
      <c r="BI43" s="85"/>
      <c r="BJ43" s="85"/>
      <c r="BK43" s="85"/>
      <c r="BL43" s="85"/>
      <c r="BM43" s="85"/>
      <c r="BN43" s="85"/>
      <c r="BO43" s="85"/>
      <c r="BP43" s="85"/>
      <c r="BQ43" s="85"/>
      <c r="BR43" s="85"/>
      <c r="BS43" s="85"/>
      <c r="BT43" s="85"/>
      <c r="BU43" s="85"/>
      <c r="BV43" s="85"/>
      <c r="BW43" s="85"/>
      <c r="BX43" s="85"/>
      <c r="BY43" s="85"/>
      <c r="BZ43" s="85"/>
      <c r="CA43" s="85"/>
      <c r="CB43" s="85"/>
      <c r="CC43" s="85"/>
      <c r="CD43" s="85"/>
      <c r="CE43" s="85"/>
      <c r="CF43" s="85"/>
      <c r="CG43" s="85"/>
      <c r="CH43" s="85"/>
      <c r="CI43" s="85"/>
      <c r="CJ43" s="85"/>
      <c r="CK43" s="85"/>
      <c r="CL43" s="85"/>
      <c r="CM43" s="85"/>
      <c r="CN43" s="85"/>
      <c r="CO43" s="85"/>
      <c r="CP43" s="85"/>
      <c r="CQ43" s="85"/>
      <c r="CR43" s="85"/>
      <c r="CS43" s="85"/>
      <c r="CT43" s="85"/>
      <c r="CU43" s="85"/>
      <c r="CV43" s="85"/>
    </row>
    <row r="44" spans="1:100" s="129" customFormat="1" ht="41.1" customHeight="1" x14ac:dyDescent="0.25">
      <c r="A44" s="85"/>
      <c r="B44" s="85"/>
      <c r="C44" s="202"/>
      <c r="D44" s="202"/>
      <c r="E44" s="202"/>
      <c r="F44" s="202"/>
      <c r="G44" s="202"/>
      <c r="H44" s="202"/>
      <c r="I44" s="202"/>
      <c r="J44" s="202"/>
      <c r="K44" s="202"/>
      <c r="L44" s="202"/>
      <c r="M44" s="202"/>
      <c r="N44" s="202"/>
      <c r="O44" s="202"/>
      <c r="P44" s="202"/>
      <c r="Q44" s="202"/>
      <c r="R44" s="202"/>
      <c r="S44" s="202"/>
      <c r="T44" s="202"/>
      <c r="U44" s="85"/>
      <c r="V44" s="85"/>
      <c r="W44" s="85"/>
      <c r="X44" s="85"/>
      <c r="Y44" s="85"/>
      <c r="Z44" s="85"/>
      <c r="AA44" s="85"/>
      <c r="AB44" s="85"/>
      <c r="AC44" s="85"/>
      <c r="AD44" s="85"/>
      <c r="AE44" s="85"/>
      <c r="AF44" s="85"/>
      <c r="AG44" s="85"/>
      <c r="AH44" s="85"/>
      <c r="AI44" s="85"/>
      <c r="AJ44" s="85"/>
      <c r="AK44" s="85"/>
      <c r="AL44" s="85"/>
      <c r="AM44" s="85"/>
      <c r="AN44" s="85"/>
      <c r="AO44" s="85"/>
      <c r="AP44" s="85"/>
      <c r="AQ44" s="85"/>
      <c r="AR44" s="85"/>
      <c r="AS44" s="85"/>
      <c r="AT44" s="85"/>
      <c r="AU44" s="85"/>
      <c r="AV44" s="85"/>
      <c r="AW44" s="85"/>
      <c r="AX44" s="85"/>
      <c r="AY44" s="85"/>
      <c r="AZ44" s="85"/>
      <c r="BA44" s="85"/>
      <c r="BB44" s="85"/>
      <c r="BC44" s="85"/>
      <c r="BD44" s="85"/>
      <c r="BE44" s="85"/>
      <c r="BF44" s="85"/>
      <c r="BG44" s="85"/>
      <c r="BH44" s="85"/>
      <c r="BI44" s="85"/>
      <c r="BJ44" s="85"/>
      <c r="BK44" s="85"/>
      <c r="BL44" s="85"/>
      <c r="BM44" s="85"/>
      <c r="BN44" s="85"/>
      <c r="BO44" s="85"/>
      <c r="BP44" s="85"/>
      <c r="BQ44" s="85"/>
      <c r="BR44" s="85"/>
      <c r="BS44" s="85"/>
      <c r="BT44" s="85"/>
      <c r="BU44" s="85"/>
      <c r="BV44" s="85"/>
      <c r="BW44" s="85"/>
      <c r="BX44" s="85"/>
      <c r="BY44" s="85"/>
      <c r="BZ44" s="85"/>
      <c r="CA44" s="85"/>
      <c r="CB44" s="85"/>
      <c r="CC44" s="85"/>
      <c r="CD44" s="85"/>
      <c r="CE44" s="85"/>
      <c r="CF44" s="85"/>
      <c r="CG44" s="85"/>
      <c r="CH44" s="85"/>
      <c r="CI44" s="85"/>
      <c r="CJ44" s="85"/>
      <c r="CK44" s="85"/>
      <c r="CL44" s="85"/>
      <c r="CM44" s="85"/>
      <c r="CN44" s="85"/>
      <c r="CO44" s="85"/>
      <c r="CP44" s="85"/>
      <c r="CQ44" s="85"/>
      <c r="CR44" s="85"/>
      <c r="CS44" s="85"/>
      <c r="CT44" s="85"/>
      <c r="CU44" s="85"/>
      <c r="CV44" s="85"/>
    </row>
    <row r="45" spans="1:100" s="129" customFormat="1" ht="41.1" customHeight="1" x14ac:dyDescent="0.25">
      <c r="A45" s="85"/>
      <c r="B45" s="85"/>
      <c r="C45" s="202"/>
      <c r="D45" s="202"/>
      <c r="E45" s="202"/>
      <c r="F45" s="202"/>
      <c r="G45" s="202"/>
      <c r="H45" s="202"/>
      <c r="I45" s="202"/>
      <c r="J45" s="202"/>
      <c r="K45" s="202"/>
      <c r="L45" s="202"/>
      <c r="M45" s="202"/>
      <c r="N45" s="202"/>
      <c r="O45" s="202"/>
      <c r="P45" s="202"/>
      <c r="Q45" s="202"/>
      <c r="R45" s="202"/>
      <c r="S45" s="202"/>
      <c r="T45" s="202"/>
      <c r="U45" s="85"/>
      <c r="V45" s="85"/>
      <c r="W45" s="85"/>
      <c r="X45" s="85"/>
      <c r="Y45" s="85"/>
      <c r="Z45" s="85"/>
      <c r="AA45" s="85"/>
      <c r="AB45" s="85"/>
      <c r="AC45" s="85"/>
      <c r="AD45" s="85"/>
      <c r="AE45" s="85"/>
      <c r="AF45" s="85"/>
      <c r="AG45" s="85"/>
      <c r="AH45" s="85"/>
      <c r="AI45" s="85"/>
      <c r="AJ45" s="85"/>
      <c r="AK45" s="85"/>
      <c r="AL45" s="85"/>
      <c r="AM45" s="85"/>
      <c r="AN45" s="85"/>
      <c r="AO45" s="85"/>
      <c r="AP45" s="85"/>
      <c r="AQ45" s="85"/>
      <c r="AR45" s="85"/>
      <c r="AS45" s="85"/>
      <c r="AT45" s="85"/>
      <c r="AU45" s="85"/>
      <c r="AV45" s="85"/>
      <c r="AW45" s="85"/>
      <c r="AX45" s="85"/>
      <c r="AY45" s="85"/>
      <c r="AZ45" s="85"/>
      <c r="BA45" s="85"/>
      <c r="BB45" s="85"/>
      <c r="BC45" s="85"/>
      <c r="BD45" s="85"/>
      <c r="BE45" s="85"/>
      <c r="BF45" s="85"/>
      <c r="BG45" s="85"/>
      <c r="BH45" s="85"/>
      <c r="BI45" s="85"/>
      <c r="BJ45" s="85"/>
      <c r="BK45" s="85"/>
      <c r="BL45" s="85"/>
      <c r="BM45" s="85"/>
      <c r="BN45" s="85"/>
      <c r="BO45" s="85"/>
      <c r="BP45" s="85"/>
      <c r="BQ45" s="85"/>
      <c r="BR45" s="85"/>
      <c r="BS45" s="85"/>
      <c r="BT45" s="85"/>
      <c r="BU45" s="85"/>
      <c r="BV45" s="85"/>
      <c r="BW45" s="85"/>
      <c r="BX45" s="85"/>
      <c r="BY45" s="85"/>
      <c r="BZ45" s="85"/>
      <c r="CA45" s="85"/>
      <c r="CB45" s="85"/>
      <c r="CC45" s="85"/>
      <c r="CD45" s="85"/>
      <c r="CE45" s="85"/>
      <c r="CF45" s="85"/>
      <c r="CG45" s="85"/>
      <c r="CH45" s="85"/>
      <c r="CI45" s="85"/>
      <c r="CJ45" s="85"/>
      <c r="CK45" s="85"/>
      <c r="CL45" s="85"/>
      <c r="CM45" s="85"/>
      <c r="CN45" s="85"/>
      <c r="CO45" s="85"/>
      <c r="CP45" s="85"/>
      <c r="CQ45" s="85"/>
      <c r="CR45" s="85"/>
      <c r="CS45" s="85"/>
      <c r="CT45" s="85"/>
      <c r="CU45" s="85"/>
      <c r="CV45" s="85"/>
    </row>
    <row r="46" spans="1:100" s="129" customFormat="1" ht="41.1" customHeight="1" x14ac:dyDescent="0.25">
      <c r="A46" s="85"/>
      <c r="B46" s="85"/>
      <c r="C46" s="202"/>
      <c r="D46" s="202"/>
      <c r="E46" s="202"/>
      <c r="F46" s="202"/>
      <c r="G46" s="202"/>
      <c r="H46" s="202"/>
      <c r="I46" s="202"/>
      <c r="J46" s="202"/>
      <c r="K46" s="202"/>
      <c r="L46" s="202"/>
      <c r="M46" s="202"/>
      <c r="N46" s="202"/>
      <c r="O46" s="202"/>
      <c r="P46" s="202"/>
      <c r="Q46" s="202"/>
      <c r="R46" s="202"/>
      <c r="S46" s="202"/>
      <c r="T46" s="202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5"/>
      <c r="AZ46" s="85"/>
      <c r="BA46" s="85"/>
      <c r="BB46" s="85"/>
      <c r="BC46" s="85"/>
      <c r="BD46" s="85"/>
      <c r="BE46" s="85"/>
      <c r="BF46" s="85"/>
      <c r="BG46" s="85"/>
      <c r="BH46" s="85"/>
      <c r="BI46" s="85"/>
      <c r="BJ46" s="85"/>
      <c r="BK46" s="85"/>
      <c r="BL46" s="85"/>
      <c r="BM46" s="85"/>
      <c r="BN46" s="85"/>
      <c r="BO46" s="85"/>
      <c r="BP46" s="85"/>
      <c r="BQ46" s="85"/>
      <c r="BR46" s="85"/>
      <c r="BS46" s="85"/>
      <c r="BT46" s="85"/>
      <c r="BU46" s="85"/>
      <c r="BV46" s="85"/>
      <c r="BW46" s="85"/>
      <c r="BX46" s="85"/>
      <c r="BY46" s="85"/>
      <c r="BZ46" s="85"/>
      <c r="CA46" s="85"/>
      <c r="CB46" s="85"/>
      <c r="CC46" s="85"/>
      <c r="CD46" s="85"/>
      <c r="CE46" s="85"/>
      <c r="CF46" s="85"/>
      <c r="CG46" s="85"/>
      <c r="CH46" s="85"/>
      <c r="CI46" s="85"/>
      <c r="CJ46" s="85"/>
      <c r="CK46" s="85"/>
      <c r="CL46" s="85"/>
      <c r="CM46" s="85"/>
      <c r="CN46" s="85"/>
      <c r="CO46" s="85"/>
      <c r="CP46" s="85"/>
      <c r="CQ46" s="85"/>
      <c r="CR46" s="85"/>
      <c r="CS46" s="85"/>
      <c r="CT46" s="85"/>
      <c r="CU46" s="85"/>
      <c r="CV46" s="85"/>
    </row>
    <row r="47" spans="1:100" s="129" customFormat="1" ht="41.1" customHeight="1" x14ac:dyDescent="0.25">
      <c r="A47" s="85"/>
      <c r="B47" s="85"/>
      <c r="C47" s="202"/>
      <c r="D47" s="202"/>
      <c r="E47" s="202"/>
      <c r="F47" s="202"/>
      <c r="G47" s="202"/>
      <c r="H47" s="202"/>
      <c r="I47" s="202"/>
      <c r="J47" s="202"/>
      <c r="K47" s="202"/>
      <c r="L47" s="202"/>
      <c r="M47" s="202"/>
      <c r="N47" s="202"/>
      <c r="O47" s="202"/>
      <c r="P47" s="202"/>
      <c r="Q47" s="202"/>
      <c r="R47" s="202"/>
      <c r="S47" s="202"/>
      <c r="T47" s="202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85"/>
      <c r="AG47" s="85"/>
      <c r="AH47" s="85"/>
      <c r="AI47" s="85"/>
      <c r="AJ47" s="85"/>
      <c r="AK47" s="85"/>
      <c r="AL47" s="85"/>
      <c r="AM47" s="85"/>
      <c r="AN47" s="85"/>
      <c r="AO47" s="85"/>
      <c r="AP47" s="85"/>
      <c r="AQ47" s="85"/>
      <c r="AR47" s="85"/>
      <c r="AS47" s="85"/>
      <c r="AT47" s="85"/>
      <c r="AU47" s="85"/>
      <c r="AV47" s="85"/>
      <c r="AW47" s="85"/>
      <c r="AX47" s="85"/>
      <c r="AY47" s="85"/>
      <c r="AZ47" s="85"/>
      <c r="BA47" s="85"/>
      <c r="BB47" s="85"/>
      <c r="BC47" s="85"/>
      <c r="BD47" s="85"/>
      <c r="BE47" s="85"/>
      <c r="BF47" s="85"/>
      <c r="BG47" s="85"/>
      <c r="BH47" s="85"/>
      <c r="BI47" s="85"/>
      <c r="BJ47" s="85"/>
      <c r="BK47" s="85"/>
      <c r="BL47" s="85"/>
      <c r="BM47" s="85"/>
      <c r="BN47" s="85"/>
      <c r="BO47" s="85"/>
      <c r="BP47" s="85"/>
      <c r="BQ47" s="85"/>
      <c r="BR47" s="85"/>
      <c r="BS47" s="85"/>
      <c r="BT47" s="85"/>
      <c r="BU47" s="85"/>
      <c r="BV47" s="85"/>
      <c r="BW47" s="85"/>
      <c r="BX47" s="85"/>
      <c r="BY47" s="85"/>
      <c r="BZ47" s="85"/>
      <c r="CA47" s="85"/>
      <c r="CB47" s="85"/>
      <c r="CC47" s="85"/>
      <c r="CD47" s="85"/>
      <c r="CE47" s="85"/>
      <c r="CF47" s="85"/>
      <c r="CG47" s="85"/>
      <c r="CH47" s="85"/>
      <c r="CI47" s="85"/>
      <c r="CJ47" s="85"/>
      <c r="CK47" s="85"/>
      <c r="CL47" s="85"/>
      <c r="CM47" s="85"/>
      <c r="CN47" s="85"/>
      <c r="CO47" s="85"/>
      <c r="CP47" s="85"/>
      <c r="CQ47" s="85"/>
      <c r="CR47" s="85"/>
      <c r="CS47" s="85"/>
      <c r="CT47" s="85"/>
      <c r="CU47" s="85"/>
      <c r="CV47" s="85"/>
    </row>
    <row r="48" spans="1:100" s="155" customFormat="1" ht="41.1" customHeight="1" x14ac:dyDescent="0.25">
      <c r="A48" s="85"/>
      <c r="B48" s="85"/>
      <c r="C48" s="202"/>
      <c r="D48" s="202"/>
      <c r="E48" s="202"/>
      <c r="F48" s="202"/>
      <c r="G48" s="202"/>
      <c r="H48" s="202"/>
      <c r="I48" s="202"/>
      <c r="J48" s="202"/>
      <c r="K48" s="202"/>
      <c r="L48" s="202"/>
      <c r="M48" s="202"/>
      <c r="N48" s="202"/>
      <c r="O48" s="202"/>
      <c r="P48" s="202"/>
      <c r="Q48" s="202"/>
      <c r="R48" s="202"/>
      <c r="S48" s="202"/>
      <c r="T48" s="202"/>
      <c r="U48" s="85"/>
      <c r="V48" s="85"/>
      <c r="W48" s="85"/>
      <c r="X48" s="85"/>
      <c r="Y48" s="85"/>
      <c r="Z48" s="85"/>
      <c r="AA48" s="85"/>
      <c r="AB48" s="85"/>
      <c r="AC48" s="85"/>
      <c r="AD48" s="85"/>
      <c r="AE48" s="85"/>
      <c r="AF48" s="85"/>
      <c r="AG48" s="85"/>
      <c r="AH48" s="85"/>
      <c r="AI48" s="85"/>
      <c r="AJ48" s="85"/>
      <c r="AK48" s="85"/>
      <c r="AL48" s="85"/>
      <c r="AM48" s="85"/>
      <c r="AN48" s="85"/>
      <c r="AO48" s="85"/>
      <c r="AP48" s="85"/>
      <c r="AQ48" s="85"/>
      <c r="AR48" s="85"/>
      <c r="AS48" s="85"/>
      <c r="AT48" s="85"/>
      <c r="AU48" s="85"/>
      <c r="AV48" s="85"/>
      <c r="AW48" s="85"/>
      <c r="AX48" s="85"/>
      <c r="AY48" s="85"/>
      <c r="AZ48" s="85"/>
      <c r="BA48" s="85"/>
      <c r="BB48" s="85"/>
      <c r="BC48" s="85"/>
      <c r="BD48" s="85"/>
      <c r="BE48" s="85"/>
      <c r="BF48" s="85"/>
      <c r="BG48" s="85"/>
      <c r="BH48" s="85"/>
      <c r="BI48" s="85"/>
      <c r="BJ48" s="85"/>
      <c r="BK48" s="85"/>
      <c r="BL48" s="85"/>
      <c r="BM48" s="85"/>
      <c r="BN48" s="85"/>
      <c r="BO48" s="85"/>
      <c r="BP48" s="85"/>
      <c r="BQ48" s="85"/>
      <c r="BR48" s="85"/>
      <c r="BS48" s="85"/>
      <c r="BT48" s="85"/>
      <c r="BU48" s="85"/>
      <c r="BV48" s="85"/>
      <c r="BW48" s="85"/>
      <c r="BX48" s="85"/>
      <c r="BY48" s="85"/>
      <c r="BZ48" s="85"/>
      <c r="CA48" s="85"/>
      <c r="CB48" s="85"/>
      <c r="CC48" s="85"/>
      <c r="CD48" s="85"/>
      <c r="CE48" s="85"/>
      <c r="CF48" s="85"/>
      <c r="CG48" s="85"/>
      <c r="CH48" s="85"/>
      <c r="CI48" s="85"/>
      <c r="CJ48" s="85"/>
      <c r="CK48" s="85"/>
      <c r="CL48" s="85"/>
      <c r="CM48" s="85"/>
      <c r="CN48" s="85"/>
      <c r="CO48" s="85"/>
      <c r="CP48" s="85"/>
      <c r="CQ48" s="85"/>
      <c r="CR48" s="85"/>
      <c r="CS48" s="85"/>
      <c r="CT48" s="85"/>
      <c r="CU48" s="85"/>
      <c r="CV48" s="85"/>
    </row>
    <row r="49" spans="1:100" s="129" customFormat="1" ht="41.1" customHeight="1" x14ac:dyDescent="0.25">
      <c r="A49" s="85"/>
      <c r="B49" s="85"/>
      <c r="C49" s="202"/>
      <c r="D49" s="202"/>
      <c r="E49" s="202"/>
      <c r="F49" s="202"/>
      <c r="G49" s="202"/>
      <c r="H49" s="202"/>
      <c r="I49" s="202"/>
      <c r="J49" s="202"/>
      <c r="K49" s="202"/>
      <c r="L49" s="202"/>
      <c r="M49" s="202"/>
      <c r="N49" s="202"/>
      <c r="O49" s="202"/>
      <c r="P49" s="202"/>
      <c r="Q49" s="202"/>
      <c r="R49" s="202"/>
      <c r="S49" s="202"/>
      <c r="T49" s="202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85"/>
      <c r="AL49" s="85"/>
      <c r="AM49" s="85"/>
      <c r="AN49" s="85"/>
      <c r="AO49" s="85"/>
      <c r="AP49" s="85"/>
      <c r="AQ49" s="85"/>
      <c r="AR49" s="85"/>
      <c r="AS49" s="85"/>
      <c r="AT49" s="85"/>
      <c r="AU49" s="85"/>
      <c r="AV49" s="85"/>
      <c r="AW49" s="85"/>
      <c r="AX49" s="85"/>
      <c r="AY49" s="85"/>
      <c r="AZ49" s="85"/>
      <c r="BA49" s="85"/>
      <c r="BB49" s="85"/>
      <c r="BC49" s="85"/>
      <c r="BD49" s="85"/>
      <c r="BE49" s="85"/>
      <c r="BF49" s="85"/>
      <c r="BG49" s="85"/>
      <c r="BH49" s="85"/>
      <c r="BI49" s="85"/>
      <c r="BJ49" s="85"/>
      <c r="BK49" s="85"/>
      <c r="BL49" s="85"/>
      <c r="BM49" s="85"/>
      <c r="BN49" s="85"/>
      <c r="BO49" s="85"/>
      <c r="BP49" s="85"/>
      <c r="BQ49" s="85"/>
      <c r="BR49" s="85"/>
      <c r="BS49" s="85"/>
      <c r="BT49" s="85"/>
      <c r="BU49" s="85"/>
      <c r="BV49" s="85"/>
      <c r="BW49" s="85"/>
      <c r="BX49" s="85"/>
      <c r="BY49" s="85"/>
      <c r="BZ49" s="85"/>
      <c r="CA49" s="85"/>
      <c r="CB49" s="85"/>
      <c r="CC49" s="85"/>
      <c r="CD49" s="85"/>
      <c r="CE49" s="85"/>
      <c r="CF49" s="85"/>
      <c r="CG49" s="85"/>
      <c r="CH49" s="85"/>
      <c r="CI49" s="85"/>
      <c r="CJ49" s="85"/>
      <c r="CK49" s="85"/>
      <c r="CL49" s="85"/>
      <c r="CM49" s="85"/>
      <c r="CN49" s="85"/>
      <c r="CO49" s="85"/>
      <c r="CP49" s="85"/>
      <c r="CQ49" s="85"/>
      <c r="CR49" s="85"/>
      <c r="CS49" s="85"/>
      <c r="CT49" s="85"/>
      <c r="CU49" s="85"/>
      <c r="CV49" s="85"/>
    </row>
    <row r="50" spans="1:100" s="155" customFormat="1" ht="41.1" customHeight="1" x14ac:dyDescent="0.25">
      <c r="A50" s="85"/>
      <c r="B50" s="85"/>
      <c r="C50" s="202"/>
      <c r="D50" s="202"/>
      <c r="E50" s="202"/>
      <c r="F50" s="202"/>
      <c r="G50" s="202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85"/>
      <c r="AH50" s="85"/>
      <c r="AI50" s="85"/>
      <c r="AJ50" s="85"/>
      <c r="AK50" s="85"/>
      <c r="AL50" s="85"/>
      <c r="AM50" s="85"/>
      <c r="AN50" s="85"/>
      <c r="AO50" s="85"/>
      <c r="AP50" s="85"/>
      <c r="AQ50" s="85"/>
      <c r="AR50" s="85"/>
      <c r="AS50" s="85"/>
      <c r="AT50" s="85"/>
      <c r="AU50" s="85"/>
      <c r="AV50" s="85"/>
      <c r="AW50" s="85"/>
      <c r="AX50" s="85"/>
      <c r="AY50" s="85"/>
      <c r="AZ50" s="85"/>
      <c r="BA50" s="85"/>
      <c r="BB50" s="85"/>
      <c r="BC50" s="85"/>
      <c r="BD50" s="85"/>
      <c r="BE50" s="85"/>
      <c r="BF50" s="85"/>
      <c r="BG50" s="85"/>
      <c r="BH50" s="85"/>
      <c r="BI50" s="85"/>
      <c r="BJ50" s="85"/>
      <c r="BK50" s="85"/>
      <c r="BL50" s="85"/>
      <c r="BM50" s="85"/>
      <c r="BN50" s="85"/>
      <c r="BO50" s="85"/>
      <c r="BP50" s="85"/>
      <c r="BQ50" s="85"/>
      <c r="BR50" s="85"/>
      <c r="BS50" s="85"/>
      <c r="BT50" s="85"/>
      <c r="BU50" s="85"/>
      <c r="BV50" s="85"/>
      <c r="BW50" s="85"/>
      <c r="BX50" s="85"/>
      <c r="BY50" s="85"/>
      <c r="BZ50" s="85"/>
      <c r="CA50" s="85"/>
      <c r="CB50" s="85"/>
      <c r="CC50" s="85"/>
      <c r="CD50" s="85"/>
      <c r="CE50" s="85"/>
      <c r="CF50" s="85"/>
      <c r="CG50" s="85"/>
      <c r="CH50" s="85"/>
      <c r="CI50" s="85"/>
      <c r="CJ50" s="85"/>
      <c r="CK50" s="85"/>
      <c r="CL50" s="85"/>
      <c r="CM50" s="85"/>
      <c r="CN50" s="85"/>
      <c r="CO50" s="85"/>
      <c r="CP50" s="85"/>
      <c r="CQ50" s="85"/>
      <c r="CR50" s="85"/>
      <c r="CS50" s="85"/>
      <c r="CT50" s="85"/>
      <c r="CU50" s="85"/>
      <c r="CV50" s="85"/>
    </row>
    <row r="51" spans="1:100" s="166" customFormat="1" ht="41.1" customHeight="1" x14ac:dyDescent="0.25">
      <c r="A51" s="85"/>
      <c r="B51" s="85"/>
      <c r="C51" s="202"/>
      <c r="D51" s="202"/>
      <c r="E51" s="202"/>
      <c r="F51" s="202"/>
      <c r="G51" s="202"/>
      <c r="H51" s="202"/>
      <c r="I51" s="202"/>
      <c r="J51" s="202"/>
      <c r="K51" s="202"/>
      <c r="L51" s="202"/>
      <c r="M51" s="202"/>
      <c r="N51" s="202"/>
      <c r="O51" s="202"/>
      <c r="P51" s="202"/>
      <c r="Q51" s="202"/>
      <c r="R51" s="202"/>
      <c r="S51" s="202"/>
      <c r="T51" s="202"/>
      <c r="U51" s="85"/>
      <c r="V51" s="85"/>
      <c r="W51" s="85"/>
      <c r="X51" s="85"/>
      <c r="Y51" s="85"/>
      <c r="Z51" s="85"/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85"/>
      <c r="BD51" s="85"/>
      <c r="BE51" s="85"/>
      <c r="BF51" s="85"/>
      <c r="BG51" s="85"/>
      <c r="BH51" s="85"/>
      <c r="BI51" s="85"/>
      <c r="BJ51" s="85"/>
      <c r="BK51" s="85"/>
      <c r="BL51" s="85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  <c r="CB51" s="85"/>
      <c r="CC51" s="85"/>
      <c r="CD51" s="85"/>
      <c r="CE51" s="85"/>
      <c r="CF51" s="85"/>
      <c r="CG51" s="85"/>
      <c r="CH51" s="85"/>
      <c r="CI51" s="85"/>
      <c r="CJ51" s="85"/>
      <c r="CK51" s="85"/>
      <c r="CL51" s="85"/>
      <c r="CM51" s="85"/>
      <c r="CN51" s="85"/>
      <c r="CO51" s="85"/>
      <c r="CP51" s="85"/>
      <c r="CQ51" s="85"/>
      <c r="CR51" s="85"/>
      <c r="CS51" s="85"/>
      <c r="CT51" s="85"/>
      <c r="CU51" s="85"/>
      <c r="CV51" s="85"/>
    </row>
    <row r="52" spans="1:100" s="166" customFormat="1" ht="41.1" customHeight="1" x14ac:dyDescent="0.25">
      <c r="A52" s="85"/>
      <c r="B52" s="85"/>
      <c r="C52" s="202"/>
      <c r="D52" s="202"/>
      <c r="E52" s="202"/>
      <c r="F52" s="202"/>
      <c r="G52" s="202"/>
      <c r="H52" s="202"/>
      <c r="I52" s="202"/>
      <c r="J52" s="202"/>
      <c r="K52" s="202"/>
      <c r="L52" s="202"/>
      <c r="M52" s="202"/>
      <c r="N52" s="202"/>
      <c r="O52" s="202"/>
      <c r="P52" s="202"/>
      <c r="Q52" s="202"/>
      <c r="R52" s="202"/>
      <c r="S52" s="202"/>
      <c r="T52" s="202"/>
      <c r="U52" s="85"/>
      <c r="V52" s="85"/>
      <c r="W52" s="85"/>
      <c r="X52" s="85"/>
      <c r="Y52" s="85"/>
      <c r="Z52" s="85"/>
      <c r="AA52" s="85"/>
      <c r="AB52" s="85"/>
      <c r="AC52" s="85"/>
      <c r="AD52" s="85"/>
      <c r="AE52" s="85"/>
      <c r="AF52" s="85"/>
      <c r="AG52" s="85"/>
      <c r="AH52" s="85"/>
      <c r="AI52" s="85"/>
      <c r="AJ52" s="85"/>
      <c r="AK52" s="85"/>
      <c r="AL52" s="85"/>
      <c r="AM52" s="85"/>
      <c r="AN52" s="85"/>
      <c r="AO52" s="85"/>
      <c r="AP52" s="85"/>
      <c r="AQ52" s="85"/>
      <c r="AR52" s="85"/>
      <c r="AS52" s="85"/>
      <c r="AT52" s="85"/>
      <c r="AU52" s="85"/>
      <c r="AV52" s="85"/>
      <c r="AW52" s="85"/>
      <c r="AX52" s="85"/>
      <c r="AY52" s="85"/>
      <c r="AZ52" s="85"/>
      <c r="BA52" s="85"/>
      <c r="BB52" s="85"/>
      <c r="BC52" s="85"/>
      <c r="BD52" s="85"/>
      <c r="BE52" s="85"/>
      <c r="BF52" s="85"/>
      <c r="BG52" s="85"/>
      <c r="BH52" s="85"/>
      <c r="BI52" s="85"/>
      <c r="BJ52" s="85"/>
      <c r="BK52" s="85"/>
      <c r="BL52" s="85"/>
      <c r="BM52" s="85"/>
      <c r="BN52" s="85"/>
      <c r="BO52" s="85"/>
      <c r="BP52" s="85"/>
      <c r="BQ52" s="85"/>
      <c r="BR52" s="85"/>
      <c r="BS52" s="85"/>
      <c r="BT52" s="85"/>
      <c r="BU52" s="85"/>
      <c r="BV52" s="85"/>
      <c r="BW52" s="85"/>
      <c r="BX52" s="85"/>
      <c r="BY52" s="85"/>
      <c r="BZ52" s="85"/>
      <c r="CA52" s="85"/>
      <c r="CB52" s="85"/>
      <c r="CC52" s="85"/>
      <c r="CD52" s="85"/>
      <c r="CE52" s="85"/>
      <c r="CF52" s="85"/>
      <c r="CG52" s="85"/>
      <c r="CH52" s="85"/>
      <c r="CI52" s="85"/>
      <c r="CJ52" s="85"/>
      <c r="CK52" s="85"/>
      <c r="CL52" s="85"/>
      <c r="CM52" s="85"/>
      <c r="CN52" s="85"/>
      <c r="CO52" s="85"/>
      <c r="CP52" s="85"/>
      <c r="CQ52" s="85"/>
      <c r="CR52" s="85"/>
      <c r="CS52" s="85"/>
      <c r="CT52" s="85"/>
      <c r="CU52" s="85"/>
      <c r="CV52" s="85"/>
    </row>
    <row r="53" spans="1:100" s="166" customFormat="1" ht="41.1" customHeight="1" x14ac:dyDescent="0.25">
      <c r="A53" s="85"/>
      <c r="B53" s="85"/>
      <c r="C53" s="202"/>
      <c r="D53" s="202"/>
      <c r="E53" s="202"/>
      <c r="F53" s="202"/>
      <c r="G53" s="202"/>
      <c r="H53" s="202"/>
      <c r="I53" s="202"/>
      <c r="J53" s="202"/>
      <c r="K53" s="202"/>
      <c r="L53" s="202"/>
      <c r="M53" s="202"/>
      <c r="N53" s="202"/>
      <c r="O53" s="202"/>
      <c r="P53" s="202"/>
      <c r="Q53" s="202"/>
      <c r="R53" s="202"/>
      <c r="S53" s="202"/>
      <c r="T53" s="202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  <c r="AJ53" s="85"/>
      <c r="AK53" s="85"/>
      <c r="AL53" s="85"/>
      <c r="AM53" s="85"/>
      <c r="AN53" s="85"/>
      <c r="AO53" s="85"/>
      <c r="AP53" s="85"/>
      <c r="AQ53" s="85"/>
      <c r="AR53" s="85"/>
      <c r="AS53" s="85"/>
      <c r="AT53" s="85"/>
      <c r="AU53" s="85"/>
      <c r="AV53" s="85"/>
      <c r="AW53" s="85"/>
      <c r="AX53" s="85"/>
      <c r="AY53" s="85"/>
      <c r="AZ53" s="85"/>
      <c r="BA53" s="85"/>
      <c r="BB53" s="85"/>
      <c r="BC53" s="85"/>
      <c r="BD53" s="85"/>
      <c r="BE53" s="85"/>
      <c r="BF53" s="85"/>
      <c r="BG53" s="85"/>
      <c r="BH53" s="85"/>
      <c r="BI53" s="85"/>
      <c r="BJ53" s="85"/>
      <c r="BK53" s="85"/>
      <c r="BL53" s="85"/>
      <c r="BM53" s="85"/>
      <c r="BN53" s="85"/>
      <c r="BO53" s="85"/>
      <c r="BP53" s="85"/>
      <c r="BQ53" s="85"/>
      <c r="BR53" s="85"/>
      <c r="BS53" s="85"/>
      <c r="BT53" s="85"/>
      <c r="BU53" s="85"/>
      <c r="BV53" s="85"/>
      <c r="BW53" s="85"/>
      <c r="BX53" s="85"/>
      <c r="BY53" s="85"/>
      <c r="BZ53" s="85"/>
      <c r="CA53" s="85"/>
      <c r="CB53" s="85"/>
      <c r="CC53" s="85"/>
      <c r="CD53" s="85"/>
      <c r="CE53" s="85"/>
      <c r="CF53" s="85"/>
      <c r="CG53" s="85"/>
      <c r="CH53" s="85"/>
      <c r="CI53" s="85"/>
      <c r="CJ53" s="85"/>
      <c r="CK53" s="85"/>
      <c r="CL53" s="85"/>
      <c r="CM53" s="85"/>
      <c r="CN53" s="85"/>
      <c r="CO53" s="85"/>
      <c r="CP53" s="85"/>
      <c r="CQ53" s="85"/>
      <c r="CR53" s="85"/>
      <c r="CS53" s="85"/>
      <c r="CT53" s="85"/>
      <c r="CU53" s="85"/>
      <c r="CV53" s="85"/>
    </row>
    <row r="54" spans="1:100" s="166" customFormat="1" ht="41.1" customHeight="1" x14ac:dyDescent="0.25">
      <c r="A54" s="85"/>
      <c r="B54" s="85"/>
      <c r="C54" s="202"/>
      <c r="D54" s="202"/>
      <c r="E54" s="202"/>
      <c r="F54" s="202"/>
      <c r="G54" s="202"/>
      <c r="H54" s="202"/>
      <c r="I54" s="202"/>
      <c r="J54" s="202"/>
      <c r="K54" s="202"/>
      <c r="L54" s="202"/>
      <c r="M54" s="202"/>
      <c r="N54" s="202"/>
      <c r="O54" s="202"/>
      <c r="P54" s="202"/>
      <c r="Q54" s="202"/>
      <c r="R54" s="202"/>
      <c r="S54" s="202"/>
      <c r="T54" s="202"/>
      <c r="U54" s="85"/>
      <c r="V54" s="85"/>
      <c r="W54" s="85"/>
      <c r="X54" s="85"/>
      <c r="Y54" s="85"/>
      <c r="Z54" s="85"/>
      <c r="AA54" s="85"/>
      <c r="AB54" s="85"/>
      <c r="AC54" s="85"/>
      <c r="AD54" s="85"/>
      <c r="AE54" s="85"/>
      <c r="AF54" s="85"/>
      <c r="AG54" s="85"/>
      <c r="AH54" s="85"/>
      <c r="AI54" s="85"/>
      <c r="AJ54" s="85"/>
      <c r="AK54" s="85"/>
      <c r="AL54" s="85"/>
      <c r="AM54" s="85"/>
      <c r="AN54" s="85"/>
      <c r="AO54" s="85"/>
      <c r="AP54" s="85"/>
      <c r="AQ54" s="85"/>
      <c r="AR54" s="85"/>
      <c r="AS54" s="85"/>
      <c r="AT54" s="85"/>
      <c r="AU54" s="85"/>
      <c r="AV54" s="85"/>
      <c r="AW54" s="85"/>
      <c r="AX54" s="85"/>
      <c r="AY54" s="85"/>
      <c r="AZ54" s="85"/>
      <c r="BA54" s="85"/>
      <c r="BB54" s="85"/>
      <c r="BC54" s="85"/>
      <c r="BD54" s="85"/>
      <c r="BE54" s="85"/>
      <c r="BF54" s="85"/>
      <c r="BG54" s="85"/>
      <c r="BH54" s="85"/>
      <c r="BI54" s="85"/>
      <c r="BJ54" s="85"/>
      <c r="BK54" s="85"/>
      <c r="BL54" s="85"/>
      <c r="BM54" s="85"/>
      <c r="BN54" s="85"/>
      <c r="BO54" s="85"/>
      <c r="BP54" s="85"/>
      <c r="BQ54" s="85"/>
      <c r="BR54" s="85"/>
      <c r="BS54" s="85"/>
      <c r="BT54" s="85"/>
      <c r="BU54" s="85"/>
      <c r="BV54" s="85"/>
      <c r="BW54" s="85"/>
      <c r="BX54" s="85"/>
      <c r="BY54" s="85"/>
      <c r="BZ54" s="85"/>
      <c r="CA54" s="85"/>
      <c r="CB54" s="85"/>
      <c r="CC54" s="85"/>
      <c r="CD54" s="85"/>
      <c r="CE54" s="85"/>
      <c r="CF54" s="85"/>
      <c r="CG54" s="85"/>
      <c r="CH54" s="85"/>
      <c r="CI54" s="85"/>
      <c r="CJ54" s="85"/>
      <c r="CK54" s="85"/>
      <c r="CL54" s="85"/>
      <c r="CM54" s="85"/>
      <c r="CN54" s="85"/>
      <c r="CO54" s="85"/>
      <c r="CP54" s="85"/>
      <c r="CQ54" s="85"/>
      <c r="CR54" s="85"/>
      <c r="CS54" s="85"/>
      <c r="CT54" s="85"/>
      <c r="CU54" s="85"/>
      <c r="CV54" s="85"/>
    </row>
    <row r="55" spans="1:100" s="166" customFormat="1" ht="41.1" customHeight="1" x14ac:dyDescent="0.25">
      <c r="A55" s="85"/>
      <c r="B55" s="85"/>
      <c r="C55" s="202"/>
      <c r="D55" s="202"/>
      <c r="E55" s="202"/>
      <c r="F55" s="202"/>
      <c r="G55" s="202"/>
      <c r="H55" s="202"/>
      <c r="I55" s="202"/>
      <c r="J55" s="202"/>
      <c r="K55" s="202"/>
      <c r="L55" s="202"/>
      <c r="M55" s="202"/>
      <c r="N55" s="202"/>
      <c r="O55" s="202"/>
      <c r="P55" s="202"/>
      <c r="Q55" s="202"/>
      <c r="R55" s="202"/>
      <c r="S55" s="202"/>
      <c r="T55" s="202"/>
      <c r="U55" s="85"/>
      <c r="V55" s="85"/>
      <c r="W55" s="85"/>
      <c r="X55" s="85"/>
      <c r="Y55" s="85"/>
      <c r="Z55" s="85"/>
      <c r="AA55" s="85"/>
      <c r="AB55" s="85"/>
      <c r="AC55" s="85"/>
      <c r="AD55" s="85"/>
      <c r="AE55" s="85"/>
      <c r="AF55" s="85"/>
      <c r="AG55" s="85"/>
      <c r="AH55" s="85"/>
      <c r="AI55" s="85"/>
      <c r="AJ55" s="85"/>
      <c r="AK55" s="85"/>
      <c r="AL55" s="85"/>
      <c r="AM55" s="85"/>
      <c r="AN55" s="85"/>
      <c r="AO55" s="85"/>
      <c r="AP55" s="85"/>
      <c r="AQ55" s="85"/>
      <c r="AR55" s="85"/>
      <c r="AS55" s="85"/>
      <c r="AT55" s="85"/>
      <c r="AU55" s="85"/>
      <c r="AV55" s="85"/>
      <c r="AW55" s="85"/>
      <c r="AX55" s="85"/>
      <c r="AY55" s="85"/>
      <c r="AZ55" s="85"/>
      <c r="BA55" s="85"/>
      <c r="BB55" s="85"/>
      <c r="BC55" s="85"/>
      <c r="BD55" s="85"/>
      <c r="BE55" s="85"/>
      <c r="BF55" s="85"/>
      <c r="BG55" s="85"/>
      <c r="BH55" s="85"/>
      <c r="BI55" s="85"/>
      <c r="BJ55" s="85"/>
      <c r="BK55" s="85"/>
      <c r="BL55" s="85"/>
      <c r="BM55" s="85"/>
      <c r="BN55" s="85"/>
      <c r="BO55" s="85"/>
      <c r="BP55" s="85"/>
      <c r="BQ55" s="85"/>
      <c r="BR55" s="85"/>
      <c r="BS55" s="85"/>
      <c r="BT55" s="85"/>
      <c r="BU55" s="85"/>
      <c r="BV55" s="85"/>
      <c r="BW55" s="85"/>
      <c r="BX55" s="85"/>
      <c r="BY55" s="85"/>
      <c r="BZ55" s="85"/>
      <c r="CA55" s="85"/>
      <c r="CB55" s="85"/>
      <c r="CC55" s="85"/>
      <c r="CD55" s="85"/>
      <c r="CE55" s="85"/>
      <c r="CF55" s="85"/>
      <c r="CG55" s="85"/>
      <c r="CH55" s="85"/>
      <c r="CI55" s="85"/>
      <c r="CJ55" s="85"/>
      <c r="CK55" s="85"/>
      <c r="CL55" s="85"/>
      <c r="CM55" s="85"/>
      <c r="CN55" s="85"/>
      <c r="CO55" s="85"/>
      <c r="CP55" s="85"/>
      <c r="CQ55" s="85"/>
      <c r="CR55" s="85"/>
      <c r="CS55" s="85"/>
      <c r="CT55" s="85"/>
      <c r="CU55" s="85"/>
      <c r="CV55" s="85"/>
    </row>
    <row r="56" spans="1:100" s="166" customFormat="1" ht="41.1" customHeight="1" x14ac:dyDescent="0.2">
      <c r="A56" s="85"/>
      <c r="B56" s="85"/>
      <c r="C56" s="202"/>
      <c r="D56" s="202"/>
      <c r="E56" s="202"/>
      <c r="F56" s="202"/>
      <c r="G56" s="202"/>
      <c r="H56" s="202"/>
      <c r="I56" s="202"/>
      <c r="J56" s="202"/>
      <c r="K56" s="202"/>
      <c r="L56" s="202"/>
      <c r="M56" s="202"/>
      <c r="N56" s="202"/>
      <c r="O56" s="202"/>
      <c r="P56" s="202"/>
      <c r="Q56" s="202"/>
      <c r="R56" s="202"/>
      <c r="S56" s="202"/>
      <c r="T56" s="202"/>
      <c r="U56" s="85"/>
      <c r="V56" s="85"/>
      <c r="W56" s="85"/>
      <c r="X56" s="85"/>
      <c r="Y56" s="85"/>
      <c r="Z56" s="85"/>
      <c r="AA56" s="85"/>
      <c r="AB56" s="85"/>
      <c r="AC56" s="85"/>
      <c r="AD56" s="85"/>
      <c r="AE56" s="85"/>
      <c r="AF56" s="85"/>
      <c r="AG56" s="85"/>
      <c r="AH56" s="85"/>
      <c r="AI56" s="85"/>
      <c r="AJ56" s="85"/>
      <c r="AK56" s="85"/>
      <c r="AL56" s="85"/>
      <c r="AM56" s="85"/>
      <c r="AN56" s="85"/>
      <c r="AO56" s="85"/>
      <c r="AP56" s="85"/>
      <c r="AQ56" s="85"/>
      <c r="AR56" s="85"/>
      <c r="AS56" s="85"/>
      <c r="AT56" s="85"/>
      <c r="AU56" s="85"/>
      <c r="AV56" s="85"/>
      <c r="AW56" s="85"/>
      <c r="AX56" s="85"/>
      <c r="AY56" s="85"/>
      <c r="AZ56" s="85"/>
      <c r="BA56" s="85"/>
      <c r="BB56" s="85"/>
      <c r="BC56" s="85"/>
      <c r="BD56" s="85"/>
      <c r="BE56" s="85"/>
      <c r="BF56" s="85"/>
      <c r="BG56" s="85"/>
      <c r="BH56" s="85"/>
      <c r="BI56" s="85"/>
      <c r="BJ56" s="85"/>
      <c r="BK56" s="85"/>
      <c r="BL56" s="85"/>
      <c r="BM56" s="85"/>
      <c r="BN56" s="85"/>
      <c r="BO56" s="85"/>
      <c r="BP56" s="85"/>
      <c r="BQ56" s="85"/>
      <c r="BR56" s="85"/>
      <c r="BS56" s="85"/>
      <c r="BT56" s="85"/>
      <c r="BU56" s="85"/>
      <c r="BV56" s="85"/>
      <c r="BW56" s="85"/>
      <c r="BX56" s="85"/>
      <c r="BY56" s="85"/>
      <c r="BZ56" s="85"/>
      <c r="CA56" s="85"/>
      <c r="CB56" s="85"/>
      <c r="CC56" s="85"/>
      <c r="CD56" s="85"/>
      <c r="CE56" s="85"/>
      <c r="CF56" s="85"/>
      <c r="CG56" s="85"/>
      <c r="CH56" s="85"/>
      <c r="CI56" s="85"/>
      <c r="CJ56" s="85"/>
      <c r="CK56" s="85"/>
      <c r="CL56" s="85"/>
      <c r="CM56" s="85"/>
      <c r="CN56" s="85"/>
      <c r="CO56" s="85"/>
      <c r="CP56" s="85"/>
      <c r="CQ56" s="85"/>
      <c r="CR56" s="85"/>
      <c r="CS56" s="85"/>
      <c r="CT56" s="85"/>
      <c r="CU56" s="85"/>
      <c r="CV56" s="85"/>
    </row>
    <row r="57" spans="1:100" s="166" customFormat="1" ht="41.1" customHeight="1" x14ac:dyDescent="0.2">
      <c r="A57" s="85"/>
      <c r="B57" s="85"/>
      <c r="C57" s="202"/>
      <c r="D57" s="202"/>
      <c r="E57" s="202"/>
      <c r="F57" s="202"/>
      <c r="G57" s="202"/>
      <c r="H57" s="202"/>
      <c r="I57" s="202"/>
      <c r="J57" s="202"/>
      <c r="K57" s="202"/>
      <c r="L57" s="202"/>
      <c r="M57" s="202"/>
      <c r="N57" s="202"/>
      <c r="O57" s="202"/>
      <c r="P57" s="202"/>
      <c r="Q57" s="202"/>
      <c r="R57" s="202"/>
      <c r="S57" s="202"/>
      <c r="T57" s="202"/>
      <c r="U57" s="85"/>
      <c r="V57" s="85"/>
      <c r="W57" s="85"/>
      <c r="X57" s="85"/>
      <c r="Y57" s="85"/>
      <c r="Z57" s="85"/>
      <c r="AA57" s="85"/>
      <c r="AB57" s="85"/>
      <c r="AC57" s="85"/>
      <c r="AD57" s="85"/>
      <c r="AE57" s="85"/>
      <c r="AF57" s="85"/>
      <c r="AG57" s="85"/>
      <c r="AH57" s="85"/>
      <c r="AI57" s="85"/>
      <c r="AJ57" s="85"/>
      <c r="AK57" s="85"/>
      <c r="AL57" s="85"/>
      <c r="AM57" s="85"/>
      <c r="AN57" s="85"/>
      <c r="AO57" s="85"/>
      <c r="AP57" s="85"/>
      <c r="AQ57" s="85"/>
      <c r="AR57" s="85"/>
      <c r="AS57" s="85"/>
      <c r="AT57" s="85"/>
      <c r="AU57" s="85"/>
      <c r="AV57" s="85"/>
      <c r="AW57" s="85"/>
      <c r="AX57" s="85"/>
      <c r="AY57" s="85"/>
      <c r="AZ57" s="85"/>
      <c r="BA57" s="85"/>
      <c r="BB57" s="85"/>
      <c r="BC57" s="85"/>
      <c r="BD57" s="85"/>
      <c r="BE57" s="85"/>
      <c r="BF57" s="85"/>
      <c r="BG57" s="85"/>
      <c r="BH57" s="85"/>
      <c r="BI57" s="85"/>
      <c r="BJ57" s="85"/>
      <c r="BK57" s="85"/>
      <c r="BL57" s="85"/>
      <c r="BM57" s="85"/>
      <c r="BN57" s="85"/>
      <c r="BO57" s="85"/>
      <c r="BP57" s="85"/>
      <c r="BQ57" s="85"/>
      <c r="BR57" s="85"/>
      <c r="BS57" s="85"/>
      <c r="BT57" s="85"/>
      <c r="BU57" s="85"/>
      <c r="BV57" s="85"/>
      <c r="BW57" s="85"/>
      <c r="BX57" s="85"/>
      <c r="BY57" s="85"/>
      <c r="BZ57" s="85"/>
      <c r="CA57" s="85"/>
      <c r="CB57" s="85"/>
      <c r="CC57" s="85"/>
      <c r="CD57" s="85"/>
      <c r="CE57" s="85"/>
      <c r="CF57" s="85"/>
      <c r="CG57" s="85"/>
      <c r="CH57" s="85"/>
      <c r="CI57" s="85"/>
      <c r="CJ57" s="85"/>
      <c r="CK57" s="85"/>
      <c r="CL57" s="85"/>
      <c r="CM57" s="85"/>
      <c r="CN57" s="85"/>
      <c r="CO57" s="85"/>
      <c r="CP57" s="85"/>
      <c r="CQ57" s="85"/>
      <c r="CR57" s="85"/>
      <c r="CS57" s="85"/>
      <c r="CT57" s="85"/>
      <c r="CU57" s="85"/>
      <c r="CV57" s="85"/>
    </row>
    <row r="58" spans="1:100" s="166" customFormat="1" ht="41.1" customHeight="1" x14ac:dyDescent="0.2">
      <c r="A58" s="85"/>
      <c r="B58" s="85"/>
      <c r="C58" s="202"/>
      <c r="D58" s="202"/>
      <c r="E58" s="202"/>
      <c r="F58" s="202"/>
      <c r="G58" s="202"/>
      <c r="H58" s="202"/>
      <c r="I58" s="202"/>
      <c r="J58" s="202"/>
      <c r="K58" s="202"/>
      <c r="L58" s="202"/>
      <c r="M58" s="202"/>
      <c r="N58" s="202"/>
      <c r="O58" s="202"/>
      <c r="P58" s="202"/>
      <c r="Q58" s="202"/>
      <c r="R58" s="202"/>
      <c r="S58" s="202"/>
      <c r="T58" s="202"/>
      <c r="U58" s="85"/>
      <c r="V58" s="85"/>
      <c r="W58" s="85"/>
      <c r="X58" s="85"/>
      <c r="Y58" s="85"/>
      <c r="Z58" s="85"/>
      <c r="AA58" s="85"/>
      <c r="AB58" s="85"/>
      <c r="AC58" s="85"/>
      <c r="AD58" s="85"/>
      <c r="AE58" s="85"/>
      <c r="AF58" s="85"/>
      <c r="AG58" s="85"/>
      <c r="AH58" s="85"/>
      <c r="AI58" s="85"/>
      <c r="AJ58" s="85"/>
      <c r="AK58" s="85"/>
      <c r="AL58" s="85"/>
      <c r="AM58" s="85"/>
      <c r="AN58" s="85"/>
      <c r="AO58" s="85"/>
      <c r="AP58" s="85"/>
      <c r="AQ58" s="85"/>
      <c r="AR58" s="85"/>
      <c r="AS58" s="85"/>
      <c r="AT58" s="85"/>
      <c r="AU58" s="85"/>
      <c r="AV58" s="85"/>
      <c r="AW58" s="85"/>
      <c r="AX58" s="85"/>
      <c r="AY58" s="85"/>
      <c r="AZ58" s="85"/>
      <c r="BA58" s="85"/>
      <c r="BB58" s="85"/>
      <c r="BC58" s="85"/>
      <c r="BD58" s="85"/>
      <c r="BE58" s="85"/>
      <c r="BF58" s="85"/>
      <c r="BG58" s="85"/>
      <c r="BH58" s="85"/>
      <c r="BI58" s="85"/>
      <c r="BJ58" s="85"/>
      <c r="BK58" s="85"/>
      <c r="BL58" s="85"/>
      <c r="BM58" s="85"/>
      <c r="BN58" s="85"/>
      <c r="BO58" s="85"/>
      <c r="BP58" s="85"/>
      <c r="BQ58" s="85"/>
      <c r="BR58" s="85"/>
      <c r="BS58" s="85"/>
      <c r="BT58" s="85"/>
      <c r="BU58" s="85"/>
      <c r="BV58" s="85"/>
      <c r="BW58" s="85"/>
      <c r="BX58" s="85"/>
      <c r="BY58" s="85"/>
      <c r="BZ58" s="85"/>
      <c r="CA58" s="85"/>
      <c r="CB58" s="85"/>
      <c r="CC58" s="85"/>
      <c r="CD58" s="85"/>
      <c r="CE58" s="85"/>
      <c r="CF58" s="85"/>
      <c r="CG58" s="85"/>
      <c r="CH58" s="85"/>
      <c r="CI58" s="85"/>
      <c r="CJ58" s="85"/>
      <c r="CK58" s="85"/>
      <c r="CL58" s="85"/>
      <c r="CM58" s="85"/>
      <c r="CN58" s="85"/>
      <c r="CO58" s="85"/>
      <c r="CP58" s="85"/>
      <c r="CQ58" s="85"/>
      <c r="CR58" s="85"/>
      <c r="CS58" s="85"/>
      <c r="CT58" s="85"/>
      <c r="CU58" s="85"/>
      <c r="CV58" s="85"/>
    </row>
    <row r="59" spans="1:100" s="155" customFormat="1" ht="41.1" customHeight="1" x14ac:dyDescent="0.2">
      <c r="A59" s="85"/>
      <c r="B59" s="85"/>
      <c r="C59" s="202"/>
      <c r="D59" s="202"/>
      <c r="E59" s="202"/>
      <c r="F59" s="202"/>
      <c r="G59" s="202"/>
      <c r="H59" s="202"/>
      <c r="I59" s="202"/>
      <c r="J59" s="202"/>
      <c r="K59" s="202"/>
      <c r="L59" s="202"/>
      <c r="M59" s="202"/>
      <c r="N59" s="202"/>
      <c r="O59" s="202"/>
      <c r="P59" s="202"/>
      <c r="Q59" s="202"/>
      <c r="R59" s="202"/>
      <c r="S59" s="202"/>
      <c r="T59" s="202"/>
      <c r="U59" s="85"/>
      <c r="V59" s="85"/>
      <c r="W59" s="85"/>
      <c r="X59" s="85"/>
      <c r="Y59" s="85"/>
      <c r="Z59" s="85"/>
      <c r="AA59" s="85"/>
      <c r="AB59" s="85"/>
      <c r="AC59" s="85"/>
      <c r="AD59" s="85"/>
      <c r="AE59" s="85"/>
      <c r="AF59" s="85"/>
      <c r="AG59" s="85"/>
      <c r="AH59" s="85"/>
      <c r="AI59" s="85"/>
      <c r="AJ59" s="85"/>
      <c r="AK59" s="85"/>
      <c r="AL59" s="85"/>
      <c r="AM59" s="85"/>
      <c r="AN59" s="85"/>
      <c r="AO59" s="85"/>
      <c r="AP59" s="85"/>
      <c r="AQ59" s="85"/>
      <c r="AR59" s="85"/>
      <c r="AS59" s="85"/>
      <c r="AT59" s="85"/>
      <c r="AU59" s="85"/>
      <c r="AV59" s="85"/>
      <c r="AW59" s="85"/>
      <c r="AX59" s="85"/>
      <c r="AY59" s="85"/>
      <c r="AZ59" s="85"/>
      <c r="BA59" s="85"/>
      <c r="BB59" s="85"/>
      <c r="BC59" s="85"/>
      <c r="BD59" s="85"/>
      <c r="BE59" s="85"/>
      <c r="BF59" s="85"/>
      <c r="BG59" s="85"/>
      <c r="BH59" s="85"/>
      <c r="BI59" s="85"/>
      <c r="BJ59" s="85"/>
      <c r="BK59" s="85"/>
      <c r="BL59" s="85"/>
      <c r="BM59" s="85"/>
      <c r="BN59" s="85"/>
      <c r="BO59" s="85"/>
      <c r="BP59" s="85"/>
      <c r="BQ59" s="85"/>
      <c r="BR59" s="85"/>
      <c r="BS59" s="85"/>
      <c r="BT59" s="85"/>
      <c r="BU59" s="85"/>
      <c r="BV59" s="85"/>
      <c r="BW59" s="85"/>
      <c r="BX59" s="85"/>
      <c r="BY59" s="85"/>
      <c r="BZ59" s="85"/>
      <c r="CA59" s="85"/>
      <c r="CB59" s="85"/>
      <c r="CC59" s="85"/>
      <c r="CD59" s="85"/>
      <c r="CE59" s="85"/>
      <c r="CF59" s="85"/>
      <c r="CG59" s="85"/>
      <c r="CH59" s="85"/>
      <c r="CI59" s="85"/>
      <c r="CJ59" s="85"/>
      <c r="CK59" s="85"/>
      <c r="CL59" s="85"/>
      <c r="CM59" s="85"/>
      <c r="CN59" s="85"/>
      <c r="CO59" s="85"/>
      <c r="CP59" s="85"/>
      <c r="CQ59" s="85"/>
      <c r="CR59" s="85"/>
      <c r="CS59" s="85"/>
      <c r="CT59" s="85"/>
      <c r="CU59" s="85"/>
      <c r="CV59" s="85"/>
    </row>
    <row r="60" spans="1:100" s="166" customFormat="1" ht="41.1" customHeight="1" x14ac:dyDescent="0.2">
      <c r="A60" s="85"/>
      <c r="B60" s="85"/>
      <c r="C60" s="202"/>
      <c r="D60" s="202"/>
      <c r="E60" s="202"/>
      <c r="F60" s="202"/>
      <c r="G60" s="202"/>
      <c r="H60" s="202"/>
      <c r="I60" s="202"/>
      <c r="J60" s="202"/>
      <c r="K60" s="202"/>
      <c r="L60" s="202"/>
      <c r="M60" s="202"/>
      <c r="N60" s="202"/>
      <c r="O60" s="202"/>
      <c r="P60" s="202"/>
      <c r="Q60" s="202"/>
      <c r="R60" s="202"/>
      <c r="S60" s="202"/>
      <c r="T60" s="202"/>
      <c r="U60" s="85"/>
      <c r="V60" s="85"/>
      <c r="W60" s="85"/>
      <c r="X60" s="85"/>
      <c r="Y60" s="85"/>
      <c r="Z60" s="85"/>
      <c r="AA60" s="85"/>
      <c r="AB60" s="85"/>
      <c r="AC60" s="85"/>
      <c r="AD60" s="85"/>
      <c r="AE60" s="85"/>
      <c r="AF60" s="85"/>
      <c r="AG60" s="85"/>
      <c r="AH60" s="85"/>
      <c r="AI60" s="85"/>
      <c r="AJ60" s="85"/>
      <c r="AK60" s="85"/>
      <c r="AL60" s="85"/>
      <c r="AM60" s="85"/>
      <c r="AN60" s="85"/>
      <c r="AO60" s="85"/>
      <c r="AP60" s="85"/>
      <c r="AQ60" s="85"/>
      <c r="AR60" s="85"/>
      <c r="AS60" s="85"/>
      <c r="AT60" s="85"/>
      <c r="AU60" s="85"/>
      <c r="AV60" s="85"/>
      <c r="AW60" s="85"/>
      <c r="AX60" s="85"/>
      <c r="AY60" s="85"/>
      <c r="AZ60" s="85"/>
      <c r="BA60" s="85"/>
      <c r="BB60" s="85"/>
      <c r="BC60" s="85"/>
      <c r="BD60" s="85"/>
      <c r="BE60" s="85"/>
      <c r="BF60" s="85"/>
      <c r="BG60" s="85"/>
      <c r="BH60" s="85"/>
      <c r="BI60" s="85"/>
      <c r="BJ60" s="85"/>
      <c r="BK60" s="85"/>
      <c r="BL60" s="85"/>
      <c r="BM60" s="85"/>
      <c r="BN60" s="85"/>
      <c r="BO60" s="85"/>
      <c r="BP60" s="85"/>
      <c r="BQ60" s="85"/>
      <c r="BR60" s="85"/>
      <c r="BS60" s="85"/>
      <c r="BT60" s="85"/>
      <c r="BU60" s="85"/>
      <c r="BV60" s="85"/>
      <c r="BW60" s="85"/>
      <c r="BX60" s="85"/>
      <c r="BY60" s="85"/>
      <c r="BZ60" s="85"/>
      <c r="CA60" s="85"/>
      <c r="CB60" s="85"/>
      <c r="CC60" s="85"/>
      <c r="CD60" s="85"/>
      <c r="CE60" s="85"/>
      <c r="CF60" s="85"/>
      <c r="CG60" s="85"/>
      <c r="CH60" s="85"/>
      <c r="CI60" s="85"/>
      <c r="CJ60" s="85"/>
      <c r="CK60" s="85"/>
      <c r="CL60" s="85"/>
      <c r="CM60" s="85"/>
      <c r="CN60" s="85"/>
      <c r="CO60" s="85"/>
      <c r="CP60" s="85"/>
      <c r="CQ60" s="85"/>
      <c r="CR60" s="85"/>
      <c r="CS60" s="85"/>
      <c r="CT60" s="85"/>
      <c r="CU60" s="85"/>
      <c r="CV60" s="85"/>
    </row>
    <row r="61" spans="1:100" s="166" customFormat="1" ht="41.1" customHeight="1" x14ac:dyDescent="0.2">
      <c r="A61" s="85"/>
      <c r="B61" s="85"/>
      <c r="C61" s="202"/>
      <c r="D61" s="202"/>
      <c r="E61" s="202"/>
      <c r="F61" s="202"/>
      <c r="G61" s="202"/>
      <c r="H61" s="202"/>
      <c r="I61" s="202"/>
      <c r="J61" s="202"/>
      <c r="K61" s="202"/>
      <c r="L61" s="202"/>
      <c r="M61" s="202"/>
      <c r="N61" s="202"/>
      <c r="O61" s="202"/>
      <c r="P61" s="202"/>
      <c r="Q61" s="202"/>
      <c r="R61" s="202"/>
      <c r="S61" s="202"/>
      <c r="T61" s="202"/>
      <c r="U61" s="85"/>
      <c r="V61" s="85"/>
      <c r="W61" s="85"/>
      <c r="X61" s="85"/>
      <c r="Y61" s="85"/>
      <c r="Z61" s="85"/>
      <c r="AA61" s="85"/>
      <c r="AB61" s="85"/>
      <c r="AC61" s="85"/>
      <c r="AD61" s="85"/>
      <c r="AE61" s="85"/>
      <c r="AF61" s="85"/>
      <c r="AG61" s="85"/>
      <c r="AH61" s="85"/>
      <c r="AI61" s="85"/>
      <c r="AJ61" s="85"/>
      <c r="AK61" s="85"/>
      <c r="AL61" s="85"/>
      <c r="AM61" s="85"/>
      <c r="AN61" s="85"/>
      <c r="AO61" s="85"/>
      <c r="AP61" s="85"/>
      <c r="AQ61" s="85"/>
      <c r="AR61" s="85"/>
      <c r="AS61" s="85"/>
      <c r="AT61" s="85"/>
      <c r="AU61" s="85"/>
      <c r="AV61" s="85"/>
      <c r="AW61" s="85"/>
      <c r="AX61" s="85"/>
      <c r="AY61" s="85"/>
      <c r="AZ61" s="85"/>
      <c r="BA61" s="85"/>
      <c r="BB61" s="85"/>
      <c r="BC61" s="85"/>
      <c r="BD61" s="85"/>
      <c r="BE61" s="85"/>
      <c r="BF61" s="85"/>
      <c r="BG61" s="85"/>
      <c r="BH61" s="85"/>
      <c r="BI61" s="85"/>
      <c r="BJ61" s="85"/>
      <c r="BK61" s="85"/>
      <c r="BL61" s="85"/>
      <c r="BM61" s="85"/>
      <c r="BN61" s="85"/>
      <c r="BO61" s="85"/>
      <c r="BP61" s="85"/>
      <c r="BQ61" s="85"/>
      <c r="BR61" s="85"/>
      <c r="BS61" s="85"/>
      <c r="BT61" s="85"/>
      <c r="BU61" s="85"/>
      <c r="BV61" s="85"/>
      <c r="BW61" s="85"/>
      <c r="BX61" s="85"/>
      <c r="BY61" s="85"/>
      <c r="BZ61" s="85"/>
      <c r="CA61" s="85"/>
      <c r="CB61" s="85"/>
      <c r="CC61" s="85"/>
      <c r="CD61" s="85"/>
      <c r="CE61" s="85"/>
      <c r="CF61" s="85"/>
      <c r="CG61" s="85"/>
      <c r="CH61" s="85"/>
      <c r="CI61" s="85"/>
      <c r="CJ61" s="85"/>
      <c r="CK61" s="85"/>
      <c r="CL61" s="85"/>
      <c r="CM61" s="85"/>
      <c r="CN61" s="85"/>
      <c r="CO61" s="85"/>
      <c r="CP61" s="85"/>
      <c r="CQ61" s="85"/>
      <c r="CR61" s="85"/>
      <c r="CS61" s="85"/>
      <c r="CT61" s="85"/>
      <c r="CU61" s="85"/>
      <c r="CV61" s="85"/>
    </row>
    <row r="62" spans="1:100" s="155" customFormat="1" ht="41.1" customHeight="1" x14ac:dyDescent="0.2">
      <c r="A62" s="85"/>
      <c r="B62" s="85"/>
      <c r="C62" s="202"/>
      <c r="D62" s="202"/>
      <c r="E62" s="202"/>
      <c r="F62" s="202"/>
      <c r="G62" s="202"/>
      <c r="H62" s="202"/>
      <c r="I62" s="202"/>
      <c r="J62" s="202"/>
      <c r="K62" s="202"/>
      <c r="L62" s="202"/>
      <c r="M62" s="202"/>
      <c r="N62" s="202"/>
      <c r="O62" s="202"/>
      <c r="P62" s="202"/>
      <c r="Q62" s="202"/>
      <c r="R62" s="202"/>
      <c r="S62" s="202"/>
      <c r="T62" s="202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85"/>
      <c r="AG62" s="85"/>
      <c r="AH62" s="85"/>
      <c r="AI62" s="85"/>
      <c r="AJ62" s="85"/>
      <c r="AK62" s="85"/>
      <c r="AL62" s="85"/>
      <c r="AM62" s="85"/>
      <c r="AN62" s="85"/>
      <c r="AO62" s="85"/>
      <c r="AP62" s="85"/>
      <c r="AQ62" s="85"/>
      <c r="AR62" s="85"/>
      <c r="AS62" s="85"/>
      <c r="AT62" s="85"/>
      <c r="AU62" s="85"/>
      <c r="AV62" s="85"/>
      <c r="AW62" s="85"/>
      <c r="AX62" s="85"/>
      <c r="AY62" s="85"/>
      <c r="AZ62" s="85"/>
      <c r="BA62" s="85"/>
      <c r="BB62" s="85"/>
      <c r="BC62" s="85"/>
      <c r="BD62" s="85"/>
      <c r="BE62" s="85"/>
      <c r="BF62" s="85"/>
      <c r="BG62" s="85"/>
      <c r="BH62" s="85"/>
      <c r="BI62" s="85"/>
      <c r="BJ62" s="85"/>
      <c r="BK62" s="85"/>
      <c r="BL62" s="85"/>
      <c r="BM62" s="85"/>
      <c r="BN62" s="85"/>
      <c r="BO62" s="85"/>
      <c r="BP62" s="85"/>
      <c r="BQ62" s="85"/>
      <c r="BR62" s="85"/>
      <c r="BS62" s="85"/>
      <c r="BT62" s="85"/>
      <c r="BU62" s="85"/>
      <c r="BV62" s="85"/>
      <c r="BW62" s="85"/>
      <c r="BX62" s="85"/>
      <c r="BY62" s="85"/>
      <c r="BZ62" s="85"/>
      <c r="CA62" s="85"/>
      <c r="CB62" s="85"/>
      <c r="CC62" s="85"/>
      <c r="CD62" s="85"/>
      <c r="CE62" s="85"/>
      <c r="CF62" s="85"/>
      <c r="CG62" s="85"/>
      <c r="CH62" s="85"/>
      <c r="CI62" s="85"/>
      <c r="CJ62" s="85"/>
      <c r="CK62" s="85"/>
      <c r="CL62" s="85"/>
      <c r="CM62" s="85"/>
      <c r="CN62" s="85"/>
      <c r="CO62" s="85"/>
      <c r="CP62" s="85"/>
      <c r="CQ62" s="85"/>
      <c r="CR62" s="85"/>
      <c r="CS62" s="85"/>
      <c r="CT62" s="85"/>
      <c r="CU62" s="85"/>
      <c r="CV62" s="85"/>
    </row>
    <row r="63" spans="1:100" s="155" customFormat="1" ht="41.1" customHeight="1" x14ac:dyDescent="0.2">
      <c r="A63" s="85"/>
      <c r="B63" s="85"/>
      <c r="C63" s="202"/>
      <c r="D63" s="202"/>
      <c r="E63" s="202"/>
      <c r="F63" s="202"/>
      <c r="G63" s="202"/>
      <c r="H63" s="202"/>
      <c r="I63" s="202"/>
      <c r="J63" s="202"/>
      <c r="K63" s="202"/>
      <c r="L63" s="202"/>
      <c r="M63" s="202"/>
      <c r="N63" s="202"/>
      <c r="O63" s="202"/>
      <c r="P63" s="202"/>
      <c r="Q63" s="202"/>
      <c r="R63" s="202"/>
      <c r="S63" s="202"/>
      <c r="T63" s="202"/>
      <c r="U63" s="85"/>
      <c r="V63" s="85"/>
      <c r="W63" s="85"/>
      <c r="X63" s="85"/>
      <c r="Y63" s="85"/>
      <c r="Z63" s="85"/>
      <c r="AA63" s="85"/>
      <c r="AB63" s="85"/>
      <c r="AC63" s="85"/>
      <c r="AD63" s="85"/>
      <c r="AE63" s="85"/>
      <c r="AF63" s="85"/>
      <c r="AG63" s="85"/>
      <c r="AH63" s="85"/>
      <c r="AI63" s="85"/>
      <c r="AJ63" s="85"/>
      <c r="AK63" s="85"/>
      <c r="AL63" s="85"/>
      <c r="AM63" s="85"/>
      <c r="AN63" s="85"/>
      <c r="AO63" s="85"/>
      <c r="AP63" s="85"/>
      <c r="AQ63" s="85"/>
      <c r="AR63" s="85"/>
      <c r="AS63" s="85"/>
      <c r="AT63" s="85"/>
      <c r="AU63" s="85"/>
      <c r="AV63" s="85"/>
      <c r="AW63" s="85"/>
      <c r="AX63" s="85"/>
      <c r="AY63" s="85"/>
      <c r="AZ63" s="85"/>
      <c r="BA63" s="85"/>
      <c r="BB63" s="85"/>
      <c r="BC63" s="85"/>
      <c r="BD63" s="85"/>
      <c r="BE63" s="85"/>
      <c r="BF63" s="85"/>
      <c r="BG63" s="85"/>
      <c r="BH63" s="85"/>
      <c r="BI63" s="85"/>
      <c r="BJ63" s="85"/>
      <c r="BK63" s="85"/>
      <c r="BL63" s="85"/>
      <c r="BM63" s="85"/>
      <c r="BN63" s="85"/>
      <c r="BO63" s="85"/>
      <c r="BP63" s="85"/>
      <c r="BQ63" s="85"/>
      <c r="BR63" s="85"/>
      <c r="BS63" s="85"/>
      <c r="BT63" s="85"/>
      <c r="BU63" s="85"/>
      <c r="BV63" s="85"/>
      <c r="BW63" s="85"/>
      <c r="BX63" s="85"/>
      <c r="BY63" s="85"/>
      <c r="BZ63" s="85"/>
      <c r="CA63" s="85"/>
      <c r="CB63" s="85"/>
      <c r="CC63" s="85"/>
      <c r="CD63" s="85"/>
      <c r="CE63" s="85"/>
      <c r="CF63" s="85"/>
      <c r="CG63" s="85"/>
      <c r="CH63" s="85"/>
      <c r="CI63" s="85"/>
      <c r="CJ63" s="85"/>
      <c r="CK63" s="85"/>
      <c r="CL63" s="85"/>
      <c r="CM63" s="85"/>
      <c r="CN63" s="85"/>
      <c r="CO63" s="85"/>
      <c r="CP63" s="85"/>
      <c r="CQ63" s="85"/>
      <c r="CR63" s="85"/>
      <c r="CS63" s="85"/>
      <c r="CT63" s="85"/>
      <c r="CU63" s="85"/>
      <c r="CV63" s="85"/>
    </row>
    <row r="64" spans="1:100" s="155" customFormat="1" ht="41.1" customHeight="1" x14ac:dyDescent="0.2">
      <c r="A64" s="85"/>
      <c r="B64" s="85"/>
      <c r="C64" s="202"/>
      <c r="D64" s="202"/>
      <c r="E64" s="202"/>
      <c r="F64" s="202"/>
      <c r="G64" s="202"/>
      <c r="H64" s="202"/>
      <c r="I64" s="202"/>
      <c r="J64" s="202"/>
      <c r="K64" s="202"/>
      <c r="L64" s="202"/>
      <c r="M64" s="202"/>
      <c r="N64" s="202"/>
      <c r="O64" s="202"/>
      <c r="P64" s="202"/>
      <c r="Q64" s="202"/>
      <c r="R64" s="202"/>
      <c r="S64" s="202"/>
      <c r="T64" s="202"/>
      <c r="U64" s="85"/>
      <c r="V64" s="85"/>
      <c r="W64" s="85"/>
      <c r="X64" s="85"/>
      <c r="Y64" s="85"/>
      <c r="Z64" s="85"/>
      <c r="AA64" s="85"/>
      <c r="AB64" s="85"/>
      <c r="AC64" s="85"/>
      <c r="AD64" s="85"/>
      <c r="AE64" s="85"/>
      <c r="AF64" s="85"/>
      <c r="AG64" s="85"/>
      <c r="AH64" s="85"/>
      <c r="AI64" s="85"/>
      <c r="AJ64" s="85"/>
      <c r="AK64" s="85"/>
      <c r="AL64" s="85"/>
      <c r="AM64" s="85"/>
      <c r="AN64" s="85"/>
      <c r="AO64" s="85"/>
      <c r="AP64" s="85"/>
      <c r="AQ64" s="85"/>
      <c r="AR64" s="85"/>
      <c r="AS64" s="85"/>
      <c r="AT64" s="85"/>
      <c r="AU64" s="85"/>
      <c r="AV64" s="85"/>
      <c r="AW64" s="85"/>
      <c r="AX64" s="85"/>
      <c r="AY64" s="85"/>
      <c r="AZ64" s="85"/>
      <c r="BA64" s="85"/>
      <c r="BB64" s="85"/>
      <c r="BC64" s="85"/>
      <c r="BD64" s="85"/>
      <c r="BE64" s="85"/>
      <c r="BF64" s="85"/>
      <c r="BG64" s="85"/>
      <c r="BH64" s="85"/>
      <c r="BI64" s="85"/>
      <c r="BJ64" s="85"/>
      <c r="BK64" s="85"/>
      <c r="BL64" s="85"/>
      <c r="BM64" s="85"/>
      <c r="BN64" s="85"/>
      <c r="BO64" s="85"/>
      <c r="BP64" s="85"/>
      <c r="BQ64" s="85"/>
      <c r="BR64" s="85"/>
      <c r="BS64" s="85"/>
      <c r="BT64" s="85"/>
      <c r="BU64" s="85"/>
      <c r="BV64" s="85"/>
      <c r="BW64" s="85"/>
      <c r="BX64" s="85"/>
      <c r="BY64" s="85"/>
      <c r="BZ64" s="85"/>
      <c r="CA64" s="85"/>
      <c r="CB64" s="85"/>
      <c r="CC64" s="85"/>
      <c r="CD64" s="85"/>
      <c r="CE64" s="85"/>
      <c r="CF64" s="85"/>
      <c r="CG64" s="85"/>
      <c r="CH64" s="85"/>
      <c r="CI64" s="85"/>
      <c r="CJ64" s="85"/>
      <c r="CK64" s="85"/>
      <c r="CL64" s="85"/>
      <c r="CM64" s="85"/>
      <c r="CN64" s="85"/>
      <c r="CO64" s="85"/>
      <c r="CP64" s="85"/>
      <c r="CQ64" s="85"/>
      <c r="CR64" s="85"/>
      <c r="CS64" s="85"/>
      <c r="CT64" s="85"/>
      <c r="CU64" s="85"/>
      <c r="CV64" s="85"/>
    </row>
    <row r="65" spans="1:100" s="155" customFormat="1" ht="41.1" customHeight="1" x14ac:dyDescent="0.2">
      <c r="A65" s="85"/>
      <c r="B65" s="85"/>
      <c r="C65" s="202"/>
      <c r="D65" s="202"/>
      <c r="E65" s="202"/>
      <c r="F65" s="202"/>
      <c r="G65" s="202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85"/>
      <c r="V65" s="85"/>
      <c r="W65" s="85"/>
      <c r="X65" s="85"/>
      <c r="Y65" s="85"/>
      <c r="Z65" s="85"/>
      <c r="AA65" s="85"/>
      <c r="AB65" s="85"/>
      <c r="AC65" s="85"/>
      <c r="AD65" s="85"/>
      <c r="AE65" s="85"/>
      <c r="AF65" s="85"/>
      <c r="AG65" s="85"/>
      <c r="AH65" s="85"/>
      <c r="AI65" s="85"/>
      <c r="AJ65" s="85"/>
      <c r="AK65" s="85"/>
      <c r="AL65" s="85"/>
      <c r="AM65" s="85"/>
      <c r="AN65" s="85"/>
      <c r="AO65" s="85"/>
      <c r="AP65" s="85"/>
      <c r="AQ65" s="85"/>
      <c r="AR65" s="85"/>
      <c r="AS65" s="85"/>
      <c r="AT65" s="85"/>
      <c r="AU65" s="85"/>
      <c r="AV65" s="85"/>
      <c r="AW65" s="85"/>
      <c r="AX65" s="85"/>
      <c r="AY65" s="85"/>
      <c r="AZ65" s="85"/>
      <c r="BA65" s="85"/>
      <c r="BB65" s="85"/>
      <c r="BC65" s="85"/>
      <c r="BD65" s="85"/>
      <c r="BE65" s="85"/>
      <c r="BF65" s="85"/>
      <c r="BG65" s="85"/>
      <c r="BH65" s="85"/>
      <c r="BI65" s="85"/>
      <c r="BJ65" s="85"/>
      <c r="BK65" s="85"/>
      <c r="BL65" s="85"/>
      <c r="BM65" s="85"/>
      <c r="BN65" s="85"/>
      <c r="BO65" s="85"/>
      <c r="BP65" s="85"/>
      <c r="BQ65" s="85"/>
      <c r="BR65" s="85"/>
      <c r="BS65" s="85"/>
      <c r="BT65" s="85"/>
      <c r="BU65" s="85"/>
      <c r="BV65" s="85"/>
      <c r="BW65" s="85"/>
      <c r="BX65" s="85"/>
      <c r="BY65" s="85"/>
      <c r="BZ65" s="85"/>
      <c r="CA65" s="85"/>
      <c r="CB65" s="85"/>
      <c r="CC65" s="85"/>
      <c r="CD65" s="85"/>
      <c r="CE65" s="85"/>
      <c r="CF65" s="85"/>
      <c r="CG65" s="85"/>
      <c r="CH65" s="85"/>
      <c r="CI65" s="85"/>
      <c r="CJ65" s="85"/>
      <c r="CK65" s="85"/>
      <c r="CL65" s="85"/>
      <c r="CM65" s="85"/>
      <c r="CN65" s="85"/>
      <c r="CO65" s="85"/>
      <c r="CP65" s="85"/>
      <c r="CQ65" s="85"/>
      <c r="CR65" s="85"/>
      <c r="CS65" s="85"/>
      <c r="CT65" s="85"/>
      <c r="CU65" s="85"/>
      <c r="CV65" s="85"/>
    </row>
    <row r="66" spans="1:100" s="155" customFormat="1" ht="41.1" customHeight="1" x14ac:dyDescent="0.2">
      <c r="A66" s="85"/>
      <c r="B66" s="85"/>
      <c r="C66" s="202"/>
      <c r="D66" s="202"/>
      <c r="E66" s="202"/>
      <c r="F66" s="202"/>
      <c r="G66" s="202"/>
      <c r="H66" s="202"/>
      <c r="I66" s="202"/>
      <c r="J66" s="202"/>
      <c r="K66" s="202"/>
      <c r="L66" s="202"/>
      <c r="M66" s="202"/>
      <c r="N66" s="202"/>
      <c r="O66" s="202"/>
      <c r="P66" s="202"/>
      <c r="Q66" s="202"/>
      <c r="R66" s="202"/>
      <c r="S66" s="202"/>
      <c r="T66" s="202"/>
      <c r="U66" s="85"/>
      <c r="V66" s="85"/>
      <c r="W66" s="85"/>
      <c r="X66" s="85"/>
      <c r="Y66" s="85"/>
      <c r="Z66" s="85"/>
      <c r="AA66" s="85"/>
      <c r="AB66" s="85"/>
      <c r="AC66" s="85"/>
      <c r="AD66" s="85"/>
      <c r="AE66" s="85"/>
      <c r="AF66" s="85"/>
      <c r="AG66" s="85"/>
      <c r="AH66" s="85"/>
      <c r="AI66" s="85"/>
      <c r="AJ66" s="85"/>
      <c r="AK66" s="85"/>
      <c r="AL66" s="85"/>
      <c r="AM66" s="85"/>
      <c r="AN66" s="85"/>
      <c r="AO66" s="85"/>
      <c r="AP66" s="85"/>
      <c r="AQ66" s="85"/>
      <c r="AR66" s="85"/>
      <c r="AS66" s="85"/>
      <c r="AT66" s="85"/>
      <c r="AU66" s="85"/>
      <c r="AV66" s="85"/>
      <c r="AW66" s="85"/>
      <c r="AX66" s="85"/>
      <c r="AY66" s="85"/>
      <c r="AZ66" s="85"/>
      <c r="BA66" s="85"/>
      <c r="BB66" s="85"/>
      <c r="BC66" s="85"/>
      <c r="BD66" s="85"/>
      <c r="BE66" s="85"/>
      <c r="BF66" s="85"/>
      <c r="BG66" s="85"/>
      <c r="BH66" s="85"/>
      <c r="BI66" s="85"/>
      <c r="BJ66" s="85"/>
      <c r="BK66" s="85"/>
      <c r="BL66" s="85"/>
      <c r="BM66" s="85"/>
      <c r="BN66" s="85"/>
      <c r="BO66" s="85"/>
      <c r="BP66" s="85"/>
      <c r="BQ66" s="85"/>
      <c r="BR66" s="85"/>
      <c r="BS66" s="85"/>
      <c r="BT66" s="85"/>
      <c r="BU66" s="85"/>
      <c r="BV66" s="85"/>
      <c r="BW66" s="85"/>
      <c r="BX66" s="85"/>
      <c r="BY66" s="85"/>
      <c r="BZ66" s="85"/>
      <c r="CA66" s="85"/>
      <c r="CB66" s="85"/>
      <c r="CC66" s="85"/>
      <c r="CD66" s="85"/>
      <c r="CE66" s="85"/>
      <c r="CF66" s="85"/>
      <c r="CG66" s="85"/>
      <c r="CH66" s="85"/>
      <c r="CI66" s="85"/>
      <c r="CJ66" s="85"/>
      <c r="CK66" s="85"/>
      <c r="CL66" s="85"/>
      <c r="CM66" s="85"/>
      <c r="CN66" s="85"/>
      <c r="CO66" s="85"/>
      <c r="CP66" s="85"/>
      <c r="CQ66" s="85"/>
      <c r="CR66" s="85"/>
      <c r="CS66" s="85"/>
      <c r="CT66" s="85"/>
      <c r="CU66" s="85"/>
      <c r="CV66" s="85"/>
    </row>
    <row r="67" spans="1:100" s="155" customFormat="1" ht="41.1" customHeight="1" x14ac:dyDescent="0.2">
      <c r="A67" s="85"/>
      <c r="B67" s="85"/>
      <c r="C67" s="202"/>
      <c r="D67" s="202"/>
      <c r="E67" s="202"/>
      <c r="F67" s="202"/>
      <c r="G67" s="202"/>
      <c r="H67" s="202"/>
      <c r="I67" s="202"/>
      <c r="J67" s="202"/>
      <c r="K67" s="202"/>
      <c r="L67" s="202"/>
      <c r="M67" s="202"/>
      <c r="N67" s="202"/>
      <c r="O67" s="202"/>
      <c r="P67" s="202"/>
      <c r="Q67" s="202"/>
      <c r="R67" s="202"/>
      <c r="S67" s="202"/>
      <c r="T67" s="202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5"/>
      <c r="AH67" s="85"/>
      <c r="AI67" s="85"/>
      <c r="AJ67" s="85"/>
      <c r="AK67" s="85"/>
      <c r="AL67" s="85"/>
      <c r="AM67" s="85"/>
      <c r="AN67" s="85"/>
      <c r="AO67" s="85"/>
      <c r="AP67" s="85"/>
      <c r="AQ67" s="85"/>
      <c r="AR67" s="85"/>
      <c r="AS67" s="85"/>
      <c r="AT67" s="85"/>
      <c r="AU67" s="85"/>
      <c r="AV67" s="85"/>
      <c r="AW67" s="85"/>
      <c r="AX67" s="85"/>
      <c r="AY67" s="85"/>
      <c r="AZ67" s="85"/>
      <c r="BA67" s="85"/>
      <c r="BB67" s="85"/>
      <c r="BC67" s="85"/>
      <c r="BD67" s="85"/>
      <c r="BE67" s="85"/>
      <c r="BF67" s="85"/>
      <c r="BG67" s="85"/>
      <c r="BH67" s="85"/>
      <c r="BI67" s="85"/>
      <c r="BJ67" s="85"/>
      <c r="BK67" s="85"/>
      <c r="BL67" s="85"/>
      <c r="BM67" s="85"/>
      <c r="BN67" s="85"/>
      <c r="BO67" s="85"/>
      <c r="BP67" s="85"/>
      <c r="BQ67" s="85"/>
      <c r="BR67" s="85"/>
      <c r="BS67" s="85"/>
      <c r="BT67" s="85"/>
      <c r="BU67" s="85"/>
      <c r="BV67" s="85"/>
      <c r="BW67" s="85"/>
      <c r="BX67" s="85"/>
      <c r="BY67" s="85"/>
      <c r="BZ67" s="85"/>
      <c r="CA67" s="85"/>
      <c r="CB67" s="85"/>
      <c r="CC67" s="85"/>
      <c r="CD67" s="85"/>
      <c r="CE67" s="85"/>
      <c r="CF67" s="85"/>
      <c r="CG67" s="85"/>
      <c r="CH67" s="85"/>
      <c r="CI67" s="85"/>
      <c r="CJ67" s="85"/>
      <c r="CK67" s="85"/>
      <c r="CL67" s="85"/>
      <c r="CM67" s="85"/>
      <c r="CN67" s="85"/>
      <c r="CO67" s="85"/>
      <c r="CP67" s="85"/>
      <c r="CQ67" s="85"/>
      <c r="CR67" s="85"/>
      <c r="CS67" s="85"/>
      <c r="CT67" s="85"/>
      <c r="CU67" s="85"/>
      <c r="CV67" s="85"/>
    </row>
    <row r="68" spans="1:100" s="155" customFormat="1" ht="41.1" customHeight="1" x14ac:dyDescent="0.2">
      <c r="A68" s="85"/>
      <c r="B68" s="85"/>
      <c r="C68" s="202"/>
      <c r="D68" s="202"/>
      <c r="E68" s="202"/>
      <c r="F68" s="202"/>
      <c r="G68" s="202"/>
      <c r="H68" s="202"/>
      <c r="I68" s="202"/>
      <c r="J68" s="202"/>
      <c r="K68" s="202"/>
      <c r="L68" s="202"/>
      <c r="M68" s="202"/>
      <c r="N68" s="202"/>
      <c r="O68" s="202"/>
      <c r="P68" s="202"/>
      <c r="Q68" s="202"/>
      <c r="R68" s="202"/>
      <c r="S68" s="202"/>
      <c r="T68" s="202"/>
      <c r="U68" s="85"/>
      <c r="V68" s="85"/>
      <c r="W68" s="85"/>
      <c r="X68" s="85"/>
      <c r="Y68" s="85"/>
      <c r="Z68" s="85"/>
      <c r="AA68" s="85"/>
      <c r="AB68" s="85"/>
      <c r="AC68" s="85"/>
      <c r="AD68" s="85"/>
      <c r="AE68" s="85"/>
      <c r="AF68" s="85"/>
      <c r="AG68" s="85"/>
      <c r="AH68" s="85"/>
      <c r="AI68" s="85"/>
      <c r="AJ68" s="85"/>
      <c r="AK68" s="85"/>
      <c r="AL68" s="85"/>
      <c r="AM68" s="85"/>
      <c r="AN68" s="85"/>
      <c r="AO68" s="85"/>
      <c r="AP68" s="85"/>
      <c r="AQ68" s="85"/>
      <c r="AR68" s="85"/>
      <c r="AS68" s="85"/>
      <c r="AT68" s="85"/>
      <c r="AU68" s="85"/>
      <c r="AV68" s="85"/>
      <c r="AW68" s="85"/>
      <c r="AX68" s="85"/>
      <c r="AY68" s="85"/>
      <c r="AZ68" s="85"/>
      <c r="BA68" s="85"/>
      <c r="BB68" s="85"/>
      <c r="BC68" s="85"/>
      <c r="BD68" s="85"/>
      <c r="BE68" s="85"/>
      <c r="BF68" s="85"/>
      <c r="BG68" s="85"/>
      <c r="BH68" s="85"/>
      <c r="BI68" s="85"/>
      <c r="BJ68" s="85"/>
      <c r="BK68" s="85"/>
      <c r="BL68" s="85"/>
      <c r="BM68" s="85"/>
      <c r="BN68" s="85"/>
      <c r="BO68" s="85"/>
      <c r="BP68" s="85"/>
      <c r="BQ68" s="85"/>
      <c r="BR68" s="85"/>
      <c r="BS68" s="85"/>
      <c r="BT68" s="85"/>
      <c r="BU68" s="85"/>
      <c r="BV68" s="85"/>
      <c r="BW68" s="85"/>
      <c r="BX68" s="85"/>
      <c r="BY68" s="85"/>
      <c r="BZ68" s="85"/>
      <c r="CA68" s="85"/>
      <c r="CB68" s="85"/>
      <c r="CC68" s="85"/>
      <c r="CD68" s="85"/>
      <c r="CE68" s="85"/>
      <c r="CF68" s="85"/>
      <c r="CG68" s="85"/>
      <c r="CH68" s="85"/>
      <c r="CI68" s="85"/>
      <c r="CJ68" s="85"/>
      <c r="CK68" s="85"/>
      <c r="CL68" s="85"/>
      <c r="CM68" s="85"/>
      <c r="CN68" s="85"/>
      <c r="CO68" s="85"/>
      <c r="CP68" s="85"/>
      <c r="CQ68" s="85"/>
      <c r="CR68" s="85"/>
      <c r="CS68" s="85"/>
      <c r="CT68" s="85"/>
      <c r="CU68" s="85"/>
      <c r="CV68" s="85"/>
    </row>
    <row r="69" spans="1:100" s="155" customFormat="1" ht="41.1" customHeight="1" x14ac:dyDescent="0.2">
      <c r="A69" s="85"/>
      <c r="B69" s="85"/>
      <c r="C69" s="202"/>
      <c r="D69" s="202"/>
      <c r="E69" s="202"/>
      <c r="F69" s="202"/>
      <c r="G69" s="202"/>
      <c r="H69" s="202"/>
      <c r="I69" s="202"/>
      <c r="J69" s="202"/>
      <c r="K69" s="202"/>
      <c r="L69" s="202"/>
      <c r="M69" s="202"/>
      <c r="N69" s="202"/>
      <c r="O69" s="202"/>
      <c r="P69" s="202"/>
      <c r="Q69" s="202"/>
      <c r="R69" s="202"/>
      <c r="S69" s="202"/>
      <c r="T69" s="202"/>
      <c r="U69" s="85"/>
      <c r="V69" s="85"/>
      <c r="W69" s="85"/>
      <c r="X69" s="85"/>
      <c r="Y69" s="85"/>
      <c r="Z69" s="85"/>
      <c r="AA69" s="85"/>
      <c r="AB69" s="85"/>
      <c r="AC69" s="85"/>
      <c r="AD69" s="85"/>
      <c r="AE69" s="85"/>
      <c r="AF69" s="85"/>
      <c r="AG69" s="85"/>
      <c r="AH69" s="85"/>
      <c r="AI69" s="85"/>
      <c r="AJ69" s="85"/>
      <c r="AK69" s="85"/>
      <c r="AL69" s="85"/>
      <c r="AM69" s="85"/>
      <c r="AN69" s="85"/>
      <c r="AO69" s="85"/>
      <c r="AP69" s="85"/>
      <c r="AQ69" s="85"/>
      <c r="AR69" s="85"/>
      <c r="AS69" s="85"/>
      <c r="AT69" s="85"/>
      <c r="AU69" s="85"/>
      <c r="AV69" s="85"/>
      <c r="AW69" s="85"/>
      <c r="AX69" s="85"/>
      <c r="AY69" s="85"/>
      <c r="AZ69" s="85"/>
      <c r="BA69" s="85"/>
      <c r="BB69" s="85"/>
      <c r="BC69" s="85"/>
      <c r="BD69" s="85"/>
      <c r="BE69" s="85"/>
      <c r="BF69" s="85"/>
      <c r="BG69" s="85"/>
      <c r="BH69" s="85"/>
      <c r="BI69" s="85"/>
      <c r="BJ69" s="85"/>
      <c r="BK69" s="85"/>
      <c r="BL69" s="85"/>
      <c r="BM69" s="85"/>
      <c r="BN69" s="85"/>
      <c r="BO69" s="85"/>
      <c r="BP69" s="85"/>
      <c r="BQ69" s="85"/>
      <c r="BR69" s="85"/>
      <c r="BS69" s="85"/>
      <c r="BT69" s="85"/>
      <c r="BU69" s="85"/>
      <c r="BV69" s="85"/>
      <c r="BW69" s="85"/>
      <c r="BX69" s="85"/>
      <c r="BY69" s="85"/>
      <c r="BZ69" s="85"/>
      <c r="CA69" s="85"/>
      <c r="CB69" s="85"/>
      <c r="CC69" s="85"/>
      <c r="CD69" s="85"/>
      <c r="CE69" s="85"/>
      <c r="CF69" s="85"/>
      <c r="CG69" s="85"/>
      <c r="CH69" s="85"/>
      <c r="CI69" s="85"/>
      <c r="CJ69" s="85"/>
      <c r="CK69" s="85"/>
      <c r="CL69" s="85"/>
      <c r="CM69" s="85"/>
      <c r="CN69" s="85"/>
      <c r="CO69" s="85"/>
      <c r="CP69" s="85"/>
      <c r="CQ69" s="85"/>
      <c r="CR69" s="85"/>
      <c r="CS69" s="85"/>
      <c r="CT69" s="85"/>
      <c r="CU69" s="85"/>
      <c r="CV69" s="85"/>
    </row>
    <row r="70" spans="1:100" s="155" customFormat="1" ht="41.1" customHeight="1" x14ac:dyDescent="0.2">
      <c r="A70" s="85"/>
      <c r="B70" s="85"/>
      <c r="C70" s="202"/>
      <c r="D70" s="202"/>
      <c r="E70" s="202"/>
      <c r="F70" s="202"/>
      <c r="G70" s="202"/>
      <c r="H70" s="202"/>
      <c r="I70" s="202"/>
      <c r="J70" s="202"/>
      <c r="K70" s="202"/>
      <c r="L70" s="202"/>
      <c r="M70" s="202"/>
      <c r="N70" s="202"/>
      <c r="O70" s="202"/>
      <c r="P70" s="202"/>
      <c r="Q70" s="202"/>
      <c r="R70" s="202"/>
      <c r="S70" s="202"/>
      <c r="T70" s="202"/>
      <c r="U70" s="85"/>
      <c r="V70" s="85"/>
      <c r="W70" s="85"/>
      <c r="X70" s="85"/>
      <c r="Y70" s="85"/>
      <c r="Z70" s="85"/>
      <c r="AA70" s="85"/>
      <c r="AB70" s="85"/>
      <c r="AC70" s="85"/>
      <c r="AD70" s="85"/>
      <c r="AE70" s="85"/>
      <c r="AF70" s="85"/>
      <c r="AG70" s="85"/>
      <c r="AH70" s="85"/>
      <c r="AI70" s="85"/>
      <c r="AJ70" s="85"/>
      <c r="AK70" s="85"/>
      <c r="AL70" s="85"/>
      <c r="AM70" s="85"/>
      <c r="AN70" s="85"/>
      <c r="AO70" s="85"/>
      <c r="AP70" s="85"/>
      <c r="AQ70" s="85"/>
      <c r="AR70" s="85"/>
      <c r="AS70" s="85"/>
      <c r="AT70" s="85"/>
      <c r="AU70" s="85"/>
      <c r="AV70" s="85"/>
      <c r="AW70" s="85"/>
      <c r="AX70" s="85"/>
      <c r="AY70" s="85"/>
      <c r="AZ70" s="85"/>
      <c r="BA70" s="85"/>
      <c r="BB70" s="85"/>
      <c r="BC70" s="85"/>
      <c r="BD70" s="85"/>
      <c r="BE70" s="85"/>
      <c r="BF70" s="85"/>
      <c r="BG70" s="85"/>
      <c r="BH70" s="85"/>
      <c r="BI70" s="85"/>
      <c r="BJ70" s="85"/>
      <c r="BK70" s="85"/>
      <c r="BL70" s="85"/>
      <c r="BM70" s="85"/>
      <c r="BN70" s="85"/>
      <c r="BO70" s="85"/>
      <c r="BP70" s="85"/>
      <c r="BQ70" s="85"/>
      <c r="BR70" s="85"/>
      <c r="BS70" s="85"/>
      <c r="BT70" s="85"/>
      <c r="BU70" s="85"/>
      <c r="BV70" s="85"/>
      <c r="BW70" s="85"/>
      <c r="BX70" s="85"/>
      <c r="BY70" s="85"/>
      <c r="BZ70" s="85"/>
      <c r="CA70" s="85"/>
      <c r="CB70" s="85"/>
      <c r="CC70" s="85"/>
      <c r="CD70" s="85"/>
      <c r="CE70" s="85"/>
      <c r="CF70" s="85"/>
      <c r="CG70" s="85"/>
      <c r="CH70" s="85"/>
      <c r="CI70" s="85"/>
      <c r="CJ70" s="85"/>
      <c r="CK70" s="85"/>
      <c r="CL70" s="85"/>
      <c r="CM70" s="85"/>
      <c r="CN70" s="85"/>
      <c r="CO70" s="85"/>
      <c r="CP70" s="85"/>
      <c r="CQ70" s="85"/>
      <c r="CR70" s="85"/>
      <c r="CS70" s="85"/>
      <c r="CT70" s="85"/>
      <c r="CU70" s="85"/>
      <c r="CV70" s="85"/>
    </row>
    <row r="71" spans="1:100" s="155" customFormat="1" ht="41.1" customHeight="1" x14ac:dyDescent="0.2">
      <c r="A71" s="85"/>
      <c r="B71" s="85"/>
      <c r="C71" s="202"/>
      <c r="D71" s="202"/>
      <c r="E71" s="202"/>
      <c r="F71" s="202"/>
      <c r="G71" s="202"/>
      <c r="H71" s="202"/>
      <c r="I71" s="202"/>
      <c r="J71" s="202"/>
      <c r="K71" s="202"/>
      <c r="L71" s="202"/>
      <c r="M71" s="202"/>
      <c r="N71" s="202"/>
      <c r="O71" s="202"/>
      <c r="P71" s="202"/>
      <c r="Q71" s="202"/>
      <c r="R71" s="202"/>
      <c r="S71" s="202"/>
      <c r="T71" s="202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/>
      <c r="AH71" s="85"/>
      <c r="AI71" s="85"/>
      <c r="AJ71" s="85"/>
      <c r="AK71" s="85"/>
      <c r="AL71" s="85"/>
      <c r="AM71" s="85"/>
      <c r="AN71" s="85"/>
      <c r="AO71" s="85"/>
      <c r="AP71" s="85"/>
      <c r="AQ71" s="85"/>
      <c r="AR71" s="85"/>
      <c r="AS71" s="85"/>
      <c r="AT71" s="85"/>
      <c r="AU71" s="85"/>
      <c r="AV71" s="85"/>
      <c r="AW71" s="85"/>
      <c r="AX71" s="85"/>
      <c r="AY71" s="85"/>
      <c r="AZ71" s="85"/>
      <c r="BA71" s="85"/>
      <c r="BB71" s="85"/>
      <c r="BC71" s="85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5"/>
      <c r="BQ71" s="85"/>
      <c r="BR71" s="85"/>
      <c r="BS71" s="85"/>
      <c r="BT71" s="85"/>
      <c r="BU71" s="85"/>
      <c r="BV71" s="85"/>
      <c r="BW71" s="85"/>
      <c r="BX71" s="85"/>
      <c r="BY71" s="85"/>
      <c r="BZ71" s="85"/>
      <c r="CA71" s="85"/>
      <c r="CB71" s="85"/>
      <c r="CC71" s="85"/>
      <c r="CD71" s="85"/>
      <c r="CE71" s="85"/>
      <c r="CF71" s="85"/>
      <c r="CG71" s="85"/>
      <c r="CH71" s="85"/>
      <c r="CI71" s="85"/>
      <c r="CJ71" s="85"/>
      <c r="CK71" s="85"/>
      <c r="CL71" s="85"/>
      <c r="CM71" s="85"/>
      <c r="CN71" s="85"/>
      <c r="CO71" s="85"/>
      <c r="CP71" s="85"/>
      <c r="CQ71" s="85"/>
      <c r="CR71" s="85"/>
      <c r="CS71" s="85"/>
      <c r="CT71" s="85"/>
      <c r="CU71" s="85"/>
      <c r="CV71" s="85"/>
    </row>
    <row r="72" spans="1:100" s="155" customFormat="1" ht="41.1" customHeight="1" x14ac:dyDescent="0.2">
      <c r="A72" s="85"/>
      <c r="B72" s="85"/>
      <c r="C72" s="202"/>
      <c r="D72" s="202"/>
      <c r="E72" s="202"/>
      <c r="F72" s="202"/>
      <c r="G72" s="202"/>
      <c r="H72" s="202"/>
      <c r="I72" s="202"/>
      <c r="J72" s="202"/>
      <c r="K72" s="202"/>
      <c r="L72" s="202"/>
      <c r="M72" s="202"/>
      <c r="N72" s="202"/>
      <c r="O72" s="202"/>
      <c r="P72" s="202"/>
      <c r="Q72" s="202"/>
      <c r="R72" s="202"/>
      <c r="S72" s="202"/>
      <c r="T72" s="202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/>
      <c r="AH72" s="85"/>
      <c r="AI72" s="85"/>
      <c r="AJ72" s="85"/>
      <c r="AK72" s="85"/>
      <c r="AL72" s="85"/>
      <c r="AM72" s="85"/>
      <c r="AN72" s="85"/>
      <c r="AO72" s="85"/>
      <c r="AP72" s="85"/>
      <c r="AQ72" s="85"/>
      <c r="AR72" s="85"/>
      <c r="AS72" s="85"/>
      <c r="AT72" s="85"/>
      <c r="AU72" s="85"/>
      <c r="AV72" s="85"/>
      <c r="AW72" s="85"/>
      <c r="AX72" s="85"/>
      <c r="AY72" s="85"/>
      <c r="AZ72" s="85"/>
      <c r="BA72" s="85"/>
      <c r="BB72" s="85"/>
      <c r="BC72" s="85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5"/>
      <c r="BQ72" s="85"/>
      <c r="BR72" s="85"/>
      <c r="BS72" s="85"/>
      <c r="BT72" s="85"/>
      <c r="BU72" s="85"/>
      <c r="BV72" s="85"/>
      <c r="BW72" s="85"/>
      <c r="BX72" s="85"/>
      <c r="BY72" s="85"/>
      <c r="BZ72" s="85"/>
      <c r="CA72" s="85"/>
      <c r="CB72" s="85"/>
      <c r="CC72" s="85"/>
      <c r="CD72" s="85"/>
      <c r="CE72" s="85"/>
      <c r="CF72" s="85"/>
      <c r="CG72" s="85"/>
      <c r="CH72" s="85"/>
      <c r="CI72" s="85"/>
      <c r="CJ72" s="85"/>
      <c r="CK72" s="85"/>
      <c r="CL72" s="85"/>
      <c r="CM72" s="85"/>
      <c r="CN72" s="85"/>
      <c r="CO72" s="85"/>
      <c r="CP72" s="85"/>
      <c r="CQ72" s="85"/>
      <c r="CR72" s="85"/>
      <c r="CS72" s="85"/>
      <c r="CT72" s="85"/>
      <c r="CU72" s="85"/>
      <c r="CV72" s="85"/>
    </row>
    <row r="73" spans="1:100" s="155" customFormat="1" ht="41.1" customHeight="1" x14ac:dyDescent="0.2">
      <c r="A73" s="85"/>
      <c r="B73" s="85"/>
      <c r="C73" s="202"/>
      <c r="D73" s="202"/>
      <c r="E73" s="202"/>
      <c r="F73" s="202"/>
      <c r="G73" s="202"/>
      <c r="H73" s="202"/>
      <c r="I73" s="202"/>
      <c r="J73" s="202"/>
      <c r="K73" s="202"/>
      <c r="L73" s="202"/>
      <c r="M73" s="202"/>
      <c r="N73" s="202"/>
      <c r="O73" s="202"/>
      <c r="P73" s="202"/>
      <c r="Q73" s="202"/>
      <c r="R73" s="202"/>
      <c r="S73" s="202"/>
      <c r="T73" s="202"/>
      <c r="U73" s="85"/>
      <c r="V73" s="85"/>
      <c r="W73" s="85"/>
      <c r="X73" s="85"/>
      <c r="Y73" s="85"/>
      <c r="Z73" s="85"/>
      <c r="AA73" s="85"/>
      <c r="AB73" s="85"/>
      <c r="AC73" s="85"/>
      <c r="AD73" s="85"/>
      <c r="AE73" s="85"/>
      <c r="AF73" s="85"/>
      <c r="AG73" s="85"/>
      <c r="AH73" s="85"/>
      <c r="AI73" s="85"/>
      <c r="AJ73" s="85"/>
      <c r="AK73" s="85"/>
      <c r="AL73" s="85"/>
      <c r="AM73" s="85"/>
      <c r="AN73" s="85"/>
      <c r="AO73" s="85"/>
      <c r="AP73" s="85"/>
      <c r="AQ73" s="85"/>
      <c r="AR73" s="85"/>
      <c r="AS73" s="85"/>
      <c r="AT73" s="85"/>
      <c r="AU73" s="85"/>
      <c r="AV73" s="85"/>
      <c r="AW73" s="85"/>
      <c r="AX73" s="85"/>
      <c r="AY73" s="85"/>
      <c r="AZ73" s="85"/>
      <c r="BA73" s="85"/>
      <c r="BB73" s="85"/>
      <c r="BC73" s="85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5"/>
      <c r="BQ73" s="85"/>
      <c r="BR73" s="85"/>
      <c r="BS73" s="85"/>
      <c r="BT73" s="85"/>
      <c r="BU73" s="85"/>
      <c r="BV73" s="85"/>
      <c r="BW73" s="85"/>
      <c r="BX73" s="85"/>
      <c r="BY73" s="85"/>
      <c r="BZ73" s="85"/>
      <c r="CA73" s="85"/>
      <c r="CB73" s="85"/>
      <c r="CC73" s="85"/>
      <c r="CD73" s="85"/>
      <c r="CE73" s="85"/>
      <c r="CF73" s="85"/>
      <c r="CG73" s="85"/>
      <c r="CH73" s="85"/>
      <c r="CI73" s="85"/>
      <c r="CJ73" s="85"/>
      <c r="CK73" s="85"/>
      <c r="CL73" s="85"/>
      <c r="CM73" s="85"/>
      <c r="CN73" s="85"/>
      <c r="CO73" s="85"/>
      <c r="CP73" s="85"/>
      <c r="CQ73" s="85"/>
      <c r="CR73" s="85"/>
      <c r="CS73" s="85"/>
      <c r="CT73" s="85"/>
      <c r="CU73" s="85"/>
      <c r="CV73" s="85"/>
    </row>
    <row r="74" spans="1:100" s="155" customFormat="1" ht="41.1" customHeight="1" x14ac:dyDescent="0.2">
      <c r="A74" s="85"/>
      <c r="B74" s="85"/>
      <c r="C74" s="202"/>
      <c r="D74" s="202"/>
      <c r="E74" s="202"/>
      <c r="F74" s="202"/>
      <c r="G74" s="202"/>
      <c r="H74" s="202"/>
      <c r="I74" s="202"/>
      <c r="J74" s="202"/>
      <c r="K74" s="202"/>
      <c r="L74" s="202"/>
      <c r="M74" s="202"/>
      <c r="N74" s="202"/>
      <c r="O74" s="202"/>
      <c r="P74" s="202"/>
      <c r="Q74" s="202"/>
      <c r="R74" s="202"/>
      <c r="S74" s="202"/>
      <c r="T74" s="202"/>
      <c r="U74" s="85"/>
      <c r="V74" s="85"/>
      <c r="W74" s="85"/>
      <c r="X74" s="85"/>
      <c r="Y74" s="85"/>
      <c r="Z74" s="85"/>
      <c r="AA74" s="85"/>
      <c r="AB74" s="85"/>
      <c r="AC74" s="85"/>
      <c r="AD74" s="85"/>
      <c r="AE74" s="85"/>
      <c r="AF74" s="85"/>
      <c r="AG74" s="85"/>
      <c r="AH74" s="85"/>
      <c r="AI74" s="85"/>
      <c r="AJ74" s="85"/>
      <c r="AK74" s="85"/>
      <c r="AL74" s="85"/>
      <c r="AM74" s="85"/>
      <c r="AN74" s="85"/>
      <c r="AO74" s="85"/>
      <c r="AP74" s="85"/>
      <c r="AQ74" s="85"/>
      <c r="AR74" s="85"/>
      <c r="AS74" s="85"/>
      <c r="AT74" s="85"/>
      <c r="AU74" s="85"/>
      <c r="AV74" s="85"/>
      <c r="AW74" s="85"/>
      <c r="AX74" s="85"/>
      <c r="AY74" s="85"/>
      <c r="AZ74" s="85"/>
      <c r="BA74" s="85"/>
      <c r="BB74" s="85"/>
      <c r="BC74" s="85"/>
      <c r="BD74" s="85"/>
      <c r="BE74" s="85"/>
      <c r="BF74" s="85"/>
      <c r="BG74" s="85"/>
      <c r="BH74" s="85"/>
      <c r="BI74" s="85"/>
      <c r="BJ74" s="85"/>
      <c r="BK74" s="85"/>
      <c r="BL74" s="85"/>
      <c r="BM74" s="85"/>
      <c r="BN74" s="85"/>
      <c r="BO74" s="85"/>
      <c r="BP74" s="85"/>
      <c r="BQ74" s="85"/>
      <c r="BR74" s="85"/>
      <c r="BS74" s="85"/>
      <c r="BT74" s="85"/>
      <c r="BU74" s="85"/>
      <c r="BV74" s="85"/>
      <c r="BW74" s="85"/>
      <c r="BX74" s="85"/>
      <c r="BY74" s="85"/>
      <c r="BZ74" s="85"/>
      <c r="CA74" s="85"/>
      <c r="CB74" s="85"/>
      <c r="CC74" s="85"/>
      <c r="CD74" s="85"/>
      <c r="CE74" s="85"/>
      <c r="CF74" s="85"/>
      <c r="CG74" s="85"/>
      <c r="CH74" s="85"/>
      <c r="CI74" s="85"/>
      <c r="CJ74" s="85"/>
      <c r="CK74" s="85"/>
      <c r="CL74" s="85"/>
      <c r="CM74" s="85"/>
      <c r="CN74" s="85"/>
      <c r="CO74" s="85"/>
      <c r="CP74" s="85"/>
      <c r="CQ74" s="85"/>
      <c r="CR74" s="85"/>
      <c r="CS74" s="85"/>
      <c r="CT74" s="85"/>
      <c r="CU74" s="85"/>
      <c r="CV74" s="85"/>
    </row>
    <row r="75" spans="1:100" s="155" customFormat="1" ht="41.1" customHeight="1" x14ac:dyDescent="0.2">
      <c r="A75" s="85"/>
      <c r="B75" s="85"/>
      <c r="C75" s="202"/>
      <c r="D75" s="202"/>
      <c r="E75" s="202"/>
      <c r="F75" s="202"/>
      <c r="G75" s="202"/>
      <c r="H75" s="202"/>
      <c r="I75" s="202"/>
      <c r="J75" s="202"/>
      <c r="K75" s="202"/>
      <c r="L75" s="202"/>
      <c r="M75" s="202"/>
      <c r="N75" s="202"/>
      <c r="O75" s="202"/>
      <c r="P75" s="202"/>
      <c r="Q75" s="202"/>
      <c r="R75" s="202"/>
      <c r="S75" s="202"/>
      <c r="T75" s="202"/>
      <c r="U75" s="85"/>
      <c r="V75" s="85"/>
      <c r="W75" s="85"/>
      <c r="X75" s="85"/>
      <c r="Y75" s="85"/>
      <c r="Z75" s="85"/>
      <c r="AA75" s="85"/>
      <c r="AB75" s="85"/>
      <c r="AC75" s="85"/>
      <c r="AD75" s="85"/>
      <c r="AE75" s="85"/>
      <c r="AF75" s="85"/>
      <c r="AG75" s="85"/>
      <c r="AH75" s="85"/>
      <c r="AI75" s="85"/>
      <c r="AJ75" s="85"/>
      <c r="AK75" s="85"/>
      <c r="AL75" s="85"/>
      <c r="AM75" s="85"/>
      <c r="AN75" s="85"/>
      <c r="AO75" s="85"/>
      <c r="AP75" s="85"/>
      <c r="AQ75" s="85"/>
      <c r="AR75" s="85"/>
      <c r="AS75" s="85"/>
      <c r="AT75" s="85"/>
      <c r="AU75" s="85"/>
      <c r="AV75" s="85"/>
      <c r="AW75" s="85"/>
      <c r="AX75" s="85"/>
      <c r="AY75" s="85"/>
      <c r="AZ75" s="85"/>
      <c r="BA75" s="85"/>
      <c r="BB75" s="85"/>
      <c r="BC75" s="85"/>
      <c r="BD75" s="85"/>
      <c r="BE75" s="85"/>
      <c r="BF75" s="85"/>
      <c r="BG75" s="85"/>
      <c r="BH75" s="85"/>
      <c r="BI75" s="85"/>
      <c r="BJ75" s="85"/>
      <c r="BK75" s="85"/>
      <c r="BL75" s="85"/>
      <c r="BM75" s="85"/>
      <c r="BN75" s="85"/>
      <c r="BO75" s="85"/>
      <c r="BP75" s="85"/>
      <c r="BQ75" s="85"/>
      <c r="BR75" s="85"/>
      <c r="BS75" s="85"/>
      <c r="BT75" s="85"/>
      <c r="BU75" s="85"/>
      <c r="BV75" s="85"/>
      <c r="BW75" s="85"/>
      <c r="BX75" s="85"/>
      <c r="BY75" s="85"/>
      <c r="BZ75" s="85"/>
      <c r="CA75" s="85"/>
      <c r="CB75" s="85"/>
      <c r="CC75" s="85"/>
      <c r="CD75" s="85"/>
      <c r="CE75" s="85"/>
      <c r="CF75" s="85"/>
      <c r="CG75" s="85"/>
      <c r="CH75" s="85"/>
      <c r="CI75" s="85"/>
      <c r="CJ75" s="85"/>
      <c r="CK75" s="85"/>
      <c r="CL75" s="85"/>
      <c r="CM75" s="85"/>
      <c r="CN75" s="85"/>
      <c r="CO75" s="85"/>
      <c r="CP75" s="85"/>
      <c r="CQ75" s="85"/>
      <c r="CR75" s="85"/>
      <c r="CS75" s="85"/>
      <c r="CT75" s="85"/>
      <c r="CU75" s="85"/>
      <c r="CV75" s="85"/>
    </row>
    <row r="76" spans="1:100" s="155" customFormat="1" ht="41.1" customHeight="1" x14ac:dyDescent="0.2">
      <c r="A76" s="85"/>
      <c r="B76" s="85"/>
      <c r="C76" s="202"/>
      <c r="D76" s="202"/>
      <c r="E76" s="202"/>
      <c r="F76" s="202"/>
      <c r="G76" s="202"/>
      <c r="H76" s="202"/>
      <c r="I76" s="202"/>
      <c r="J76" s="202"/>
      <c r="K76" s="202"/>
      <c r="L76" s="202"/>
      <c r="M76" s="202"/>
      <c r="N76" s="202"/>
      <c r="O76" s="202"/>
      <c r="P76" s="202"/>
      <c r="Q76" s="202"/>
      <c r="R76" s="202"/>
      <c r="S76" s="202"/>
      <c r="T76" s="202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5"/>
      <c r="AH76" s="85"/>
      <c r="AI76" s="85"/>
      <c r="AJ76" s="85"/>
      <c r="AK76" s="85"/>
      <c r="AL76" s="85"/>
      <c r="AM76" s="85"/>
      <c r="AN76" s="85"/>
      <c r="AO76" s="85"/>
      <c r="AP76" s="85"/>
      <c r="AQ76" s="85"/>
      <c r="AR76" s="85"/>
      <c r="AS76" s="85"/>
      <c r="AT76" s="85"/>
      <c r="AU76" s="85"/>
      <c r="AV76" s="85"/>
      <c r="AW76" s="85"/>
      <c r="AX76" s="85"/>
      <c r="AY76" s="85"/>
      <c r="AZ76" s="85"/>
      <c r="BA76" s="85"/>
      <c r="BB76" s="85"/>
      <c r="BC76" s="85"/>
      <c r="BD76" s="85"/>
      <c r="BE76" s="85"/>
      <c r="BF76" s="85"/>
      <c r="BG76" s="85"/>
      <c r="BH76" s="85"/>
      <c r="BI76" s="85"/>
      <c r="BJ76" s="85"/>
      <c r="BK76" s="85"/>
      <c r="BL76" s="85"/>
      <c r="BM76" s="85"/>
      <c r="BN76" s="85"/>
      <c r="BO76" s="85"/>
      <c r="BP76" s="85"/>
      <c r="BQ76" s="85"/>
      <c r="BR76" s="85"/>
      <c r="BS76" s="85"/>
      <c r="BT76" s="85"/>
      <c r="BU76" s="85"/>
      <c r="BV76" s="85"/>
      <c r="BW76" s="85"/>
      <c r="BX76" s="85"/>
      <c r="BY76" s="85"/>
      <c r="BZ76" s="85"/>
      <c r="CA76" s="85"/>
      <c r="CB76" s="85"/>
      <c r="CC76" s="85"/>
      <c r="CD76" s="85"/>
      <c r="CE76" s="85"/>
      <c r="CF76" s="85"/>
      <c r="CG76" s="85"/>
      <c r="CH76" s="85"/>
      <c r="CI76" s="85"/>
      <c r="CJ76" s="85"/>
      <c r="CK76" s="85"/>
      <c r="CL76" s="85"/>
      <c r="CM76" s="85"/>
      <c r="CN76" s="85"/>
      <c r="CO76" s="85"/>
      <c r="CP76" s="85"/>
      <c r="CQ76" s="85"/>
      <c r="CR76" s="85"/>
      <c r="CS76" s="85"/>
      <c r="CT76" s="85"/>
      <c r="CU76" s="85"/>
      <c r="CV76" s="85"/>
    </row>
    <row r="77" spans="1:100" s="155" customFormat="1" ht="41.1" customHeight="1" x14ac:dyDescent="0.2">
      <c r="A77" s="85"/>
      <c r="B77" s="85"/>
      <c r="C77" s="202"/>
      <c r="D77" s="202"/>
      <c r="E77" s="202"/>
      <c r="F77" s="202"/>
      <c r="G77" s="202"/>
      <c r="H77" s="202"/>
      <c r="I77" s="202"/>
      <c r="J77" s="202"/>
      <c r="K77" s="202"/>
      <c r="L77" s="202"/>
      <c r="M77" s="202"/>
      <c r="N77" s="202"/>
      <c r="O77" s="202"/>
      <c r="P77" s="202"/>
      <c r="Q77" s="202"/>
      <c r="R77" s="202"/>
      <c r="S77" s="202"/>
      <c r="T77" s="202"/>
      <c r="U77" s="85"/>
      <c r="V77" s="85"/>
      <c r="W77" s="85"/>
      <c r="X77" s="85"/>
      <c r="Y77" s="85"/>
      <c r="Z77" s="85"/>
      <c r="AA77" s="85"/>
      <c r="AB77" s="85"/>
      <c r="AC77" s="85"/>
      <c r="AD77" s="85"/>
      <c r="AE77" s="85"/>
      <c r="AF77" s="85"/>
      <c r="AG77" s="85"/>
      <c r="AH77" s="85"/>
      <c r="AI77" s="85"/>
      <c r="AJ77" s="85"/>
      <c r="AK77" s="85"/>
      <c r="AL77" s="85"/>
      <c r="AM77" s="85"/>
      <c r="AN77" s="85"/>
      <c r="AO77" s="85"/>
      <c r="AP77" s="85"/>
      <c r="AQ77" s="85"/>
      <c r="AR77" s="85"/>
      <c r="AS77" s="85"/>
      <c r="AT77" s="85"/>
      <c r="AU77" s="85"/>
      <c r="AV77" s="85"/>
      <c r="AW77" s="85"/>
      <c r="AX77" s="85"/>
      <c r="AY77" s="85"/>
      <c r="AZ77" s="85"/>
      <c r="BA77" s="85"/>
      <c r="BB77" s="85"/>
      <c r="BC77" s="85"/>
      <c r="BD77" s="85"/>
      <c r="BE77" s="85"/>
      <c r="BF77" s="85"/>
      <c r="BG77" s="85"/>
      <c r="BH77" s="85"/>
      <c r="BI77" s="85"/>
      <c r="BJ77" s="85"/>
      <c r="BK77" s="85"/>
      <c r="BL77" s="85"/>
      <c r="BM77" s="85"/>
      <c r="BN77" s="85"/>
      <c r="BO77" s="85"/>
      <c r="BP77" s="85"/>
      <c r="BQ77" s="85"/>
      <c r="BR77" s="85"/>
      <c r="BS77" s="85"/>
      <c r="BT77" s="85"/>
      <c r="BU77" s="85"/>
      <c r="BV77" s="85"/>
      <c r="BW77" s="85"/>
      <c r="BX77" s="85"/>
      <c r="BY77" s="85"/>
      <c r="BZ77" s="85"/>
      <c r="CA77" s="85"/>
      <c r="CB77" s="85"/>
      <c r="CC77" s="85"/>
      <c r="CD77" s="85"/>
      <c r="CE77" s="85"/>
      <c r="CF77" s="85"/>
      <c r="CG77" s="85"/>
      <c r="CH77" s="85"/>
      <c r="CI77" s="85"/>
      <c r="CJ77" s="85"/>
      <c r="CK77" s="85"/>
      <c r="CL77" s="85"/>
      <c r="CM77" s="85"/>
      <c r="CN77" s="85"/>
      <c r="CO77" s="85"/>
      <c r="CP77" s="85"/>
      <c r="CQ77" s="85"/>
      <c r="CR77" s="85"/>
      <c r="CS77" s="85"/>
      <c r="CT77" s="85"/>
      <c r="CU77" s="85"/>
      <c r="CV77" s="85"/>
    </row>
    <row r="78" spans="1:100" s="155" customFormat="1" ht="41.1" customHeight="1" x14ac:dyDescent="0.2">
      <c r="A78" s="85"/>
      <c r="B78" s="85"/>
      <c r="C78" s="202"/>
      <c r="D78" s="202"/>
      <c r="E78" s="202"/>
      <c r="F78" s="202"/>
      <c r="G78" s="202"/>
      <c r="H78" s="202"/>
      <c r="I78" s="202"/>
      <c r="J78" s="202"/>
      <c r="K78" s="202"/>
      <c r="L78" s="202"/>
      <c r="M78" s="202"/>
      <c r="N78" s="202"/>
      <c r="O78" s="202"/>
      <c r="P78" s="202"/>
      <c r="Q78" s="202"/>
      <c r="R78" s="202"/>
      <c r="S78" s="202"/>
      <c r="T78" s="202"/>
      <c r="U78" s="85"/>
      <c r="V78" s="85"/>
      <c r="W78" s="85"/>
      <c r="X78" s="85"/>
      <c r="Y78" s="85"/>
      <c r="Z78" s="85"/>
      <c r="AA78" s="85"/>
      <c r="AB78" s="85"/>
      <c r="AC78" s="85"/>
      <c r="AD78" s="85"/>
      <c r="AE78" s="85"/>
      <c r="AF78" s="85"/>
      <c r="AG78" s="85"/>
      <c r="AH78" s="85"/>
      <c r="AI78" s="85"/>
      <c r="AJ78" s="85"/>
      <c r="AK78" s="85"/>
      <c r="AL78" s="85"/>
      <c r="AM78" s="85"/>
      <c r="AN78" s="85"/>
      <c r="AO78" s="85"/>
      <c r="AP78" s="85"/>
      <c r="AQ78" s="85"/>
      <c r="AR78" s="85"/>
      <c r="AS78" s="85"/>
      <c r="AT78" s="85"/>
      <c r="AU78" s="85"/>
      <c r="AV78" s="85"/>
      <c r="AW78" s="85"/>
      <c r="AX78" s="85"/>
      <c r="AY78" s="85"/>
      <c r="AZ78" s="85"/>
      <c r="BA78" s="85"/>
      <c r="BB78" s="85"/>
      <c r="BC78" s="85"/>
      <c r="BD78" s="85"/>
      <c r="BE78" s="85"/>
      <c r="BF78" s="85"/>
      <c r="BG78" s="85"/>
      <c r="BH78" s="85"/>
      <c r="BI78" s="85"/>
      <c r="BJ78" s="85"/>
      <c r="BK78" s="85"/>
      <c r="BL78" s="85"/>
      <c r="BM78" s="85"/>
      <c r="BN78" s="85"/>
      <c r="BO78" s="85"/>
      <c r="BP78" s="85"/>
      <c r="BQ78" s="85"/>
      <c r="BR78" s="85"/>
      <c r="BS78" s="85"/>
      <c r="BT78" s="85"/>
      <c r="BU78" s="85"/>
      <c r="BV78" s="85"/>
      <c r="BW78" s="85"/>
      <c r="BX78" s="85"/>
      <c r="BY78" s="85"/>
      <c r="BZ78" s="85"/>
      <c r="CA78" s="85"/>
      <c r="CB78" s="85"/>
      <c r="CC78" s="85"/>
      <c r="CD78" s="85"/>
      <c r="CE78" s="85"/>
      <c r="CF78" s="85"/>
      <c r="CG78" s="85"/>
      <c r="CH78" s="85"/>
      <c r="CI78" s="85"/>
      <c r="CJ78" s="85"/>
      <c r="CK78" s="85"/>
      <c r="CL78" s="85"/>
      <c r="CM78" s="85"/>
      <c r="CN78" s="85"/>
      <c r="CO78" s="85"/>
      <c r="CP78" s="85"/>
      <c r="CQ78" s="85"/>
      <c r="CR78" s="85"/>
      <c r="CS78" s="85"/>
      <c r="CT78" s="85"/>
      <c r="CU78" s="85"/>
      <c r="CV78" s="85"/>
    </row>
    <row r="79" spans="1:100" s="155" customFormat="1" ht="41.1" customHeight="1" x14ac:dyDescent="0.2">
      <c r="A79" s="85"/>
      <c r="B79" s="85"/>
      <c r="C79" s="202"/>
      <c r="D79" s="202"/>
      <c r="E79" s="202"/>
      <c r="F79" s="202"/>
      <c r="G79" s="202"/>
      <c r="H79" s="202"/>
      <c r="I79" s="202"/>
      <c r="J79" s="202"/>
      <c r="K79" s="202"/>
      <c r="L79" s="202"/>
      <c r="M79" s="202"/>
      <c r="N79" s="202"/>
      <c r="O79" s="202"/>
      <c r="P79" s="202"/>
      <c r="Q79" s="202"/>
      <c r="R79" s="202"/>
      <c r="S79" s="202"/>
      <c r="T79" s="202"/>
      <c r="U79" s="85"/>
      <c r="V79" s="85"/>
      <c r="W79" s="85"/>
      <c r="X79" s="85"/>
      <c r="Y79" s="85"/>
      <c r="Z79" s="85"/>
      <c r="AA79" s="85"/>
      <c r="AB79" s="85"/>
      <c r="AC79" s="85"/>
      <c r="AD79" s="85"/>
      <c r="AE79" s="85"/>
      <c r="AF79" s="85"/>
      <c r="AG79" s="85"/>
      <c r="AH79" s="85"/>
      <c r="AI79" s="85"/>
      <c r="AJ79" s="85"/>
      <c r="AK79" s="85"/>
      <c r="AL79" s="85"/>
      <c r="AM79" s="85"/>
      <c r="AN79" s="85"/>
      <c r="AO79" s="85"/>
      <c r="AP79" s="85"/>
      <c r="AQ79" s="85"/>
      <c r="AR79" s="85"/>
      <c r="AS79" s="85"/>
      <c r="AT79" s="85"/>
      <c r="AU79" s="85"/>
      <c r="AV79" s="85"/>
      <c r="AW79" s="85"/>
      <c r="AX79" s="85"/>
      <c r="AY79" s="85"/>
      <c r="AZ79" s="85"/>
      <c r="BA79" s="85"/>
      <c r="BB79" s="85"/>
      <c r="BC79" s="85"/>
      <c r="BD79" s="85"/>
      <c r="BE79" s="85"/>
      <c r="BF79" s="85"/>
      <c r="BG79" s="85"/>
      <c r="BH79" s="85"/>
      <c r="BI79" s="85"/>
      <c r="BJ79" s="85"/>
      <c r="BK79" s="85"/>
      <c r="BL79" s="85"/>
      <c r="BM79" s="85"/>
      <c r="BN79" s="85"/>
      <c r="BO79" s="85"/>
      <c r="BP79" s="85"/>
      <c r="BQ79" s="85"/>
      <c r="BR79" s="85"/>
      <c r="BS79" s="85"/>
      <c r="BT79" s="85"/>
      <c r="BU79" s="85"/>
      <c r="BV79" s="85"/>
      <c r="BW79" s="85"/>
      <c r="BX79" s="85"/>
      <c r="BY79" s="85"/>
      <c r="BZ79" s="85"/>
      <c r="CA79" s="85"/>
      <c r="CB79" s="85"/>
      <c r="CC79" s="85"/>
      <c r="CD79" s="85"/>
      <c r="CE79" s="85"/>
      <c r="CF79" s="85"/>
      <c r="CG79" s="85"/>
      <c r="CH79" s="85"/>
      <c r="CI79" s="85"/>
      <c r="CJ79" s="85"/>
      <c r="CK79" s="85"/>
      <c r="CL79" s="85"/>
      <c r="CM79" s="85"/>
      <c r="CN79" s="85"/>
      <c r="CO79" s="85"/>
      <c r="CP79" s="85"/>
      <c r="CQ79" s="85"/>
      <c r="CR79" s="85"/>
      <c r="CS79" s="85"/>
      <c r="CT79" s="85"/>
      <c r="CU79" s="85"/>
      <c r="CV79" s="85"/>
    </row>
    <row r="80" spans="1:100" s="155" customFormat="1" ht="41.1" customHeight="1" x14ac:dyDescent="0.2">
      <c r="A80" s="85"/>
      <c r="B80" s="85"/>
      <c r="C80" s="202"/>
      <c r="D80" s="202"/>
      <c r="E80" s="202"/>
      <c r="F80" s="202"/>
      <c r="G80" s="202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85"/>
      <c r="V80" s="85"/>
      <c r="W80" s="85"/>
      <c r="X80" s="85"/>
      <c r="Y80" s="85"/>
      <c r="Z80" s="85"/>
      <c r="AA80" s="85"/>
      <c r="AB80" s="85"/>
      <c r="AC80" s="85"/>
      <c r="AD80" s="85"/>
      <c r="AE80" s="85"/>
      <c r="AF80" s="85"/>
      <c r="AG80" s="85"/>
      <c r="AH80" s="85"/>
      <c r="AI80" s="85"/>
      <c r="AJ80" s="85"/>
      <c r="AK80" s="85"/>
      <c r="AL80" s="85"/>
      <c r="AM80" s="85"/>
      <c r="AN80" s="85"/>
      <c r="AO80" s="85"/>
      <c r="AP80" s="85"/>
      <c r="AQ80" s="85"/>
      <c r="AR80" s="85"/>
      <c r="AS80" s="85"/>
      <c r="AT80" s="85"/>
      <c r="AU80" s="85"/>
      <c r="AV80" s="85"/>
      <c r="AW80" s="85"/>
      <c r="AX80" s="85"/>
      <c r="AY80" s="85"/>
      <c r="AZ80" s="85"/>
      <c r="BA80" s="85"/>
      <c r="BB80" s="85"/>
      <c r="BC80" s="85"/>
      <c r="BD80" s="85"/>
      <c r="BE80" s="85"/>
      <c r="BF80" s="85"/>
      <c r="BG80" s="85"/>
      <c r="BH80" s="85"/>
      <c r="BI80" s="85"/>
      <c r="BJ80" s="85"/>
      <c r="BK80" s="85"/>
      <c r="BL80" s="85"/>
      <c r="BM80" s="85"/>
      <c r="BN80" s="85"/>
      <c r="BO80" s="85"/>
      <c r="BP80" s="85"/>
      <c r="BQ80" s="85"/>
      <c r="BR80" s="85"/>
      <c r="BS80" s="85"/>
      <c r="BT80" s="85"/>
      <c r="BU80" s="85"/>
      <c r="BV80" s="85"/>
      <c r="BW80" s="85"/>
      <c r="BX80" s="85"/>
      <c r="BY80" s="85"/>
      <c r="BZ80" s="85"/>
      <c r="CA80" s="85"/>
      <c r="CB80" s="85"/>
      <c r="CC80" s="85"/>
      <c r="CD80" s="85"/>
      <c r="CE80" s="85"/>
      <c r="CF80" s="85"/>
      <c r="CG80" s="85"/>
      <c r="CH80" s="85"/>
      <c r="CI80" s="85"/>
      <c r="CJ80" s="85"/>
      <c r="CK80" s="85"/>
      <c r="CL80" s="85"/>
      <c r="CM80" s="85"/>
      <c r="CN80" s="85"/>
      <c r="CO80" s="85"/>
      <c r="CP80" s="85"/>
      <c r="CQ80" s="85"/>
      <c r="CR80" s="85"/>
      <c r="CS80" s="85"/>
      <c r="CT80" s="85"/>
      <c r="CU80" s="85"/>
      <c r="CV80" s="85"/>
    </row>
    <row r="81" spans="1:100" s="155" customFormat="1" ht="41.1" customHeight="1" x14ac:dyDescent="0.2">
      <c r="A81" s="85"/>
      <c r="B81" s="85"/>
      <c r="C81" s="202"/>
      <c r="D81" s="202"/>
      <c r="E81" s="202"/>
      <c r="F81" s="202"/>
      <c r="G81" s="202"/>
      <c r="H81" s="202"/>
      <c r="I81" s="202"/>
      <c r="J81" s="202"/>
      <c r="K81" s="202"/>
      <c r="L81" s="202"/>
      <c r="M81" s="202"/>
      <c r="N81" s="202"/>
      <c r="O81" s="202"/>
      <c r="P81" s="202"/>
      <c r="Q81" s="202"/>
      <c r="R81" s="202"/>
      <c r="S81" s="202"/>
      <c r="T81" s="202"/>
      <c r="U81" s="85"/>
      <c r="V81" s="85"/>
      <c r="W81" s="85"/>
      <c r="X81" s="85"/>
      <c r="Y81" s="85"/>
      <c r="Z81" s="85"/>
      <c r="AA81" s="85"/>
      <c r="AB81" s="85"/>
      <c r="AC81" s="85"/>
      <c r="AD81" s="85"/>
      <c r="AE81" s="85"/>
      <c r="AF81" s="85"/>
      <c r="AG81" s="85"/>
      <c r="AH81" s="85"/>
      <c r="AI81" s="85"/>
      <c r="AJ81" s="85"/>
      <c r="AK81" s="85"/>
      <c r="AL81" s="85"/>
      <c r="AM81" s="85"/>
      <c r="AN81" s="85"/>
      <c r="AO81" s="85"/>
      <c r="AP81" s="85"/>
      <c r="AQ81" s="85"/>
      <c r="AR81" s="85"/>
      <c r="AS81" s="85"/>
      <c r="AT81" s="85"/>
      <c r="AU81" s="85"/>
      <c r="AV81" s="85"/>
      <c r="AW81" s="85"/>
      <c r="AX81" s="85"/>
      <c r="AY81" s="85"/>
      <c r="AZ81" s="85"/>
      <c r="BA81" s="85"/>
      <c r="BB81" s="85"/>
      <c r="BC81" s="85"/>
      <c r="BD81" s="85"/>
      <c r="BE81" s="85"/>
      <c r="BF81" s="85"/>
      <c r="BG81" s="85"/>
      <c r="BH81" s="85"/>
      <c r="BI81" s="85"/>
      <c r="BJ81" s="85"/>
      <c r="BK81" s="85"/>
      <c r="BL81" s="85"/>
      <c r="BM81" s="85"/>
      <c r="BN81" s="85"/>
      <c r="BO81" s="85"/>
      <c r="BP81" s="85"/>
      <c r="BQ81" s="85"/>
      <c r="BR81" s="85"/>
      <c r="BS81" s="85"/>
      <c r="BT81" s="85"/>
      <c r="BU81" s="85"/>
      <c r="BV81" s="85"/>
      <c r="BW81" s="85"/>
      <c r="BX81" s="85"/>
      <c r="BY81" s="85"/>
      <c r="BZ81" s="85"/>
      <c r="CA81" s="85"/>
      <c r="CB81" s="85"/>
      <c r="CC81" s="85"/>
      <c r="CD81" s="85"/>
      <c r="CE81" s="85"/>
      <c r="CF81" s="85"/>
      <c r="CG81" s="85"/>
      <c r="CH81" s="85"/>
      <c r="CI81" s="85"/>
      <c r="CJ81" s="85"/>
      <c r="CK81" s="85"/>
      <c r="CL81" s="85"/>
      <c r="CM81" s="85"/>
      <c r="CN81" s="85"/>
      <c r="CO81" s="85"/>
      <c r="CP81" s="85"/>
      <c r="CQ81" s="85"/>
      <c r="CR81" s="85"/>
      <c r="CS81" s="85"/>
      <c r="CT81" s="85"/>
      <c r="CU81" s="85"/>
      <c r="CV81" s="85"/>
    </row>
    <row r="82" spans="1:100" s="155" customFormat="1" ht="41.1" customHeight="1" x14ac:dyDescent="0.2">
      <c r="A82" s="85"/>
      <c r="B82" s="85"/>
      <c r="C82" s="202"/>
      <c r="D82" s="202"/>
      <c r="E82" s="202"/>
      <c r="F82" s="202"/>
      <c r="G82" s="202"/>
      <c r="H82" s="202"/>
      <c r="I82" s="202"/>
      <c r="J82" s="202"/>
      <c r="K82" s="202"/>
      <c r="L82" s="202"/>
      <c r="M82" s="202"/>
      <c r="N82" s="202"/>
      <c r="O82" s="202"/>
      <c r="P82" s="202"/>
      <c r="Q82" s="202"/>
      <c r="R82" s="202"/>
      <c r="S82" s="202"/>
      <c r="T82" s="202"/>
      <c r="U82" s="85"/>
      <c r="V82" s="85"/>
      <c r="W82" s="85"/>
      <c r="X82" s="85"/>
      <c r="Y82" s="85"/>
      <c r="Z82" s="85"/>
      <c r="AA82" s="85"/>
      <c r="AB82" s="85"/>
      <c r="AC82" s="85"/>
      <c r="AD82" s="85"/>
      <c r="AE82" s="85"/>
      <c r="AF82" s="85"/>
      <c r="AG82" s="85"/>
      <c r="AH82" s="85"/>
      <c r="AI82" s="85"/>
      <c r="AJ82" s="85"/>
      <c r="AK82" s="85"/>
      <c r="AL82" s="85"/>
      <c r="AM82" s="85"/>
      <c r="AN82" s="85"/>
      <c r="AO82" s="85"/>
      <c r="AP82" s="85"/>
      <c r="AQ82" s="85"/>
      <c r="AR82" s="85"/>
      <c r="AS82" s="85"/>
      <c r="AT82" s="85"/>
      <c r="AU82" s="85"/>
      <c r="AV82" s="85"/>
      <c r="AW82" s="85"/>
      <c r="AX82" s="85"/>
      <c r="AY82" s="85"/>
      <c r="AZ82" s="85"/>
      <c r="BA82" s="85"/>
      <c r="BB82" s="85"/>
      <c r="BC82" s="85"/>
      <c r="BD82" s="85"/>
      <c r="BE82" s="85"/>
      <c r="BF82" s="85"/>
      <c r="BG82" s="85"/>
      <c r="BH82" s="85"/>
      <c r="BI82" s="85"/>
      <c r="BJ82" s="85"/>
      <c r="BK82" s="85"/>
      <c r="BL82" s="85"/>
      <c r="BM82" s="85"/>
      <c r="BN82" s="85"/>
      <c r="BO82" s="85"/>
      <c r="BP82" s="85"/>
      <c r="BQ82" s="85"/>
      <c r="BR82" s="85"/>
      <c r="BS82" s="85"/>
      <c r="BT82" s="85"/>
      <c r="BU82" s="85"/>
      <c r="BV82" s="85"/>
      <c r="BW82" s="85"/>
      <c r="BX82" s="85"/>
      <c r="BY82" s="85"/>
      <c r="BZ82" s="85"/>
      <c r="CA82" s="85"/>
      <c r="CB82" s="85"/>
      <c r="CC82" s="85"/>
      <c r="CD82" s="85"/>
      <c r="CE82" s="85"/>
      <c r="CF82" s="85"/>
      <c r="CG82" s="85"/>
      <c r="CH82" s="85"/>
      <c r="CI82" s="85"/>
      <c r="CJ82" s="85"/>
      <c r="CK82" s="85"/>
      <c r="CL82" s="85"/>
      <c r="CM82" s="85"/>
      <c r="CN82" s="85"/>
      <c r="CO82" s="85"/>
      <c r="CP82" s="85"/>
      <c r="CQ82" s="85"/>
      <c r="CR82" s="85"/>
      <c r="CS82" s="85"/>
      <c r="CT82" s="85"/>
      <c r="CU82" s="85"/>
      <c r="CV82" s="85"/>
    </row>
    <row r="83" spans="1:100" s="155" customFormat="1" ht="41.1" customHeight="1" x14ac:dyDescent="0.2">
      <c r="A83" s="85"/>
      <c r="B83" s="85"/>
      <c r="C83" s="202"/>
      <c r="D83" s="202"/>
      <c r="E83" s="202"/>
      <c r="F83" s="202"/>
      <c r="G83" s="202"/>
      <c r="H83" s="202"/>
      <c r="I83" s="202"/>
      <c r="J83" s="202"/>
      <c r="K83" s="202"/>
      <c r="L83" s="202"/>
      <c r="M83" s="202"/>
      <c r="N83" s="202"/>
      <c r="O83" s="202"/>
      <c r="P83" s="202"/>
      <c r="Q83" s="202"/>
      <c r="R83" s="202"/>
      <c r="S83" s="202"/>
      <c r="T83" s="202"/>
      <c r="U83" s="85"/>
      <c r="V83" s="85"/>
      <c r="W83" s="85"/>
      <c r="X83" s="85"/>
      <c r="Y83" s="85"/>
      <c r="Z83" s="85"/>
      <c r="AA83" s="85"/>
      <c r="AB83" s="85"/>
      <c r="AC83" s="85"/>
      <c r="AD83" s="85"/>
      <c r="AE83" s="85"/>
      <c r="AF83" s="85"/>
      <c r="AG83" s="85"/>
      <c r="AH83" s="85"/>
      <c r="AI83" s="85"/>
      <c r="AJ83" s="85"/>
      <c r="AK83" s="85"/>
      <c r="AL83" s="85"/>
      <c r="AM83" s="85"/>
      <c r="AN83" s="85"/>
      <c r="AO83" s="85"/>
      <c r="AP83" s="85"/>
      <c r="AQ83" s="85"/>
      <c r="AR83" s="85"/>
      <c r="AS83" s="85"/>
      <c r="AT83" s="85"/>
      <c r="AU83" s="85"/>
      <c r="AV83" s="85"/>
      <c r="AW83" s="85"/>
      <c r="AX83" s="85"/>
      <c r="AY83" s="85"/>
      <c r="AZ83" s="85"/>
      <c r="BA83" s="85"/>
      <c r="BB83" s="85"/>
      <c r="BC83" s="85"/>
      <c r="BD83" s="85"/>
      <c r="BE83" s="85"/>
      <c r="BF83" s="85"/>
      <c r="BG83" s="85"/>
      <c r="BH83" s="85"/>
      <c r="BI83" s="85"/>
      <c r="BJ83" s="85"/>
      <c r="BK83" s="85"/>
      <c r="BL83" s="85"/>
      <c r="BM83" s="85"/>
      <c r="BN83" s="85"/>
      <c r="BO83" s="85"/>
      <c r="BP83" s="85"/>
      <c r="BQ83" s="85"/>
      <c r="BR83" s="85"/>
      <c r="BS83" s="85"/>
      <c r="BT83" s="85"/>
      <c r="BU83" s="85"/>
      <c r="BV83" s="85"/>
      <c r="BW83" s="85"/>
      <c r="BX83" s="85"/>
      <c r="BY83" s="85"/>
      <c r="BZ83" s="85"/>
      <c r="CA83" s="85"/>
      <c r="CB83" s="85"/>
      <c r="CC83" s="85"/>
      <c r="CD83" s="85"/>
      <c r="CE83" s="85"/>
      <c r="CF83" s="85"/>
      <c r="CG83" s="85"/>
      <c r="CH83" s="85"/>
      <c r="CI83" s="85"/>
      <c r="CJ83" s="85"/>
      <c r="CK83" s="85"/>
      <c r="CL83" s="85"/>
      <c r="CM83" s="85"/>
      <c r="CN83" s="85"/>
      <c r="CO83" s="85"/>
      <c r="CP83" s="85"/>
      <c r="CQ83" s="85"/>
      <c r="CR83" s="85"/>
      <c r="CS83" s="85"/>
      <c r="CT83" s="85"/>
      <c r="CU83" s="85"/>
      <c r="CV83" s="85"/>
    </row>
    <row r="84" spans="1:100" s="155" customFormat="1" ht="41.1" customHeight="1" x14ac:dyDescent="0.2">
      <c r="A84" s="85"/>
      <c r="B84" s="85"/>
      <c r="C84" s="202"/>
      <c r="D84" s="202"/>
      <c r="E84" s="202"/>
      <c r="F84" s="202"/>
      <c r="G84" s="202"/>
      <c r="H84" s="202"/>
      <c r="I84" s="202"/>
      <c r="J84" s="202"/>
      <c r="K84" s="202"/>
      <c r="L84" s="202"/>
      <c r="M84" s="202"/>
      <c r="N84" s="202"/>
      <c r="O84" s="202"/>
      <c r="P84" s="202"/>
      <c r="Q84" s="202"/>
      <c r="R84" s="202"/>
      <c r="S84" s="202"/>
      <c r="T84" s="202"/>
      <c r="U84" s="85"/>
      <c r="V84" s="85"/>
      <c r="W84" s="85"/>
      <c r="X84" s="85"/>
      <c r="Y84" s="85"/>
      <c r="Z84" s="85"/>
      <c r="AA84" s="85"/>
      <c r="AB84" s="85"/>
      <c r="AC84" s="85"/>
      <c r="AD84" s="85"/>
      <c r="AE84" s="85"/>
      <c r="AF84" s="85"/>
      <c r="AG84" s="85"/>
      <c r="AH84" s="85"/>
      <c r="AI84" s="85"/>
      <c r="AJ84" s="85"/>
      <c r="AK84" s="85"/>
      <c r="AL84" s="85"/>
      <c r="AM84" s="85"/>
      <c r="AN84" s="85"/>
      <c r="AO84" s="85"/>
      <c r="AP84" s="85"/>
      <c r="AQ84" s="85"/>
      <c r="AR84" s="85"/>
      <c r="AS84" s="85"/>
      <c r="AT84" s="85"/>
      <c r="AU84" s="85"/>
      <c r="AV84" s="85"/>
      <c r="AW84" s="85"/>
      <c r="AX84" s="85"/>
      <c r="AY84" s="85"/>
      <c r="AZ84" s="85"/>
      <c r="BA84" s="85"/>
      <c r="BB84" s="85"/>
      <c r="BC84" s="85"/>
      <c r="BD84" s="85"/>
      <c r="BE84" s="85"/>
      <c r="BF84" s="85"/>
      <c r="BG84" s="85"/>
      <c r="BH84" s="85"/>
      <c r="BI84" s="85"/>
      <c r="BJ84" s="85"/>
      <c r="BK84" s="85"/>
      <c r="BL84" s="85"/>
      <c r="BM84" s="85"/>
      <c r="BN84" s="85"/>
      <c r="BO84" s="85"/>
      <c r="BP84" s="85"/>
      <c r="BQ84" s="85"/>
      <c r="BR84" s="85"/>
      <c r="BS84" s="85"/>
      <c r="BT84" s="85"/>
      <c r="BU84" s="85"/>
      <c r="BV84" s="85"/>
      <c r="BW84" s="85"/>
      <c r="BX84" s="85"/>
      <c r="BY84" s="85"/>
      <c r="BZ84" s="85"/>
      <c r="CA84" s="85"/>
      <c r="CB84" s="85"/>
      <c r="CC84" s="85"/>
      <c r="CD84" s="85"/>
      <c r="CE84" s="85"/>
      <c r="CF84" s="85"/>
      <c r="CG84" s="85"/>
      <c r="CH84" s="85"/>
      <c r="CI84" s="85"/>
      <c r="CJ84" s="85"/>
      <c r="CK84" s="85"/>
      <c r="CL84" s="85"/>
      <c r="CM84" s="85"/>
      <c r="CN84" s="85"/>
      <c r="CO84" s="85"/>
      <c r="CP84" s="85"/>
      <c r="CQ84" s="85"/>
      <c r="CR84" s="85"/>
      <c r="CS84" s="85"/>
      <c r="CT84" s="85"/>
      <c r="CU84" s="85"/>
      <c r="CV84" s="85"/>
    </row>
    <row r="85" spans="1:100" s="155" customFormat="1" ht="41.1" customHeight="1" x14ac:dyDescent="0.2">
      <c r="A85" s="85"/>
      <c r="B85" s="85"/>
      <c r="C85" s="202"/>
      <c r="D85" s="202"/>
      <c r="E85" s="202"/>
      <c r="F85" s="202"/>
      <c r="G85" s="202"/>
      <c r="H85" s="202"/>
      <c r="I85" s="202"/>
      <c r="J85" s="202"/>
      <c r="K85" s="202"/>
      <c r="L85" s="202"/>
      <c r="M85" s="202"/>
      <c r="N85" s="202"/>
      <c r="O85" s="202"/>
      <c r="P85" s="202"/>
      <c r="Q85" s="202"/>
      <c r="R85" s="202"/>
      <c r="S85" s="202"/>
      <c r="T85" s="202"/>
      <c r="U85" s="85"/>
      <c r="V85" s="85"/>
      <c r="W85" s="85"/>
      <c r="X85" s="85"/>
      <c r="Y85" s="85"/>
      <c r="Z85" s="85"/>
      <c r="AA85" s="85"/>
      <c r="AB85" s="85"/>
      <c r="AC85" s="85"/>
      <c r="AD85" s="85"/>
      <c r="AE85" s="85"/>
      <c r="AF85" s="85"/>
      <c r="AG85" s="85"/>
      <c r="AH85" s="85"/>
      <c r="AI85" s="85"/>
      <c r="AJ85" s="85"/>
      <c r="AK85" s="85"/>
      <c r="AL85" s="85"/>
      <c r="AM85" s="85"/>
      <c r="AN85" s="85"/>
      <c r="AO85" s="85"/>
      <c r="AP85" s="85"/>
      <c r="AQ85" s="85"/>
      <c r="AR85" s="85"/>
      <c r="AS85" s="85"/>
      <c r="AT85" s="85"/>
      <c r="AU85" s="85"/>
      <c r="AV85" s="85"/>
      <c r="AW85" s="85"/>
      <c r="AX85" s="85"/>
      <c r="AY85" s="85"/>
      <c r="AZ85" s="85"/>
      <c r="BA85" s="85"/>
      <c r="BB85" s="85"/>
      <c r="BC85" s="85"/>
      <c r="BD85" s="85"/>
      <c r="BE85" s="85"/>
      <c r="BF85" s="85"/>
      <c r="BG85" s="85"/>
      <c r="BH85" s="85"/>
      <c r="BI85" s="85"/>
      <c r="BJ85" s="85"/>
      <c r="BK85" s="85"/>
      <c r="BL85" s="85"/>
      <c r="BM85" s="85"/>
      <c r="BN85" s="85"/>
      <c r="BO85" s="85"/>
      <c r="BP85" s="85"/>
      <c r="BQ85" s="85"/>
      <c r="BR85" s="85"/>
      <c r="BS85" s="85"/>
      <c r="BT85" s="85"/>
      <c r="BU85" s="85"/>
      <c r="BV85" s="85"/>
      <c r="BW85" s="85"/>
      <c r="BX85" s="85"/>
      <c r="BY85" s="85"/>
      <c r="BZ85" s="85"/>
      <c r="CA85" s="85"/>
      <c r="CB85" s="85"/>
      <c r="CC85" s="85"/>
      <c r="CD85" s="85"/>
      <c r="CE85" s="85"/>
      <c r="CF85" s="85"/>
      <c r="CG85" s="85"/>
      <c r="CH85" s="85"/>
      <c r="CI85" s="85"/>
      <c r="CJ85" s="85"/>
      <c r="CK85" s="85"/>
      <c r="CL85" s="85"/>
      <c r="CM85" s="85"/>
      <c r="CN85" s="85"/>
      <c r="CO85" s="85"/>
      <c r="CP85" s="85"/>
      <c r="CQ85" s="85"/>
      <c r="CR85" s="85"/>
      <c r="CS85" s="85"/>
      <c r="CT85" s="85"/>
      <c r="CU85" s="85"/>
      <c r="CV85" s="85"/>
    </row>
    <row r="86" spans="1:100" s="155" customFormat="1" ht="41.1" customHeight="1" x14ac:dyDescent="0.2">
      <c r="A86" s="85"/>
      <c r="B86" s="85"/>
      <c r="C86" s="202"/>
      <c r="D86" s="202"/>
      <c r="E86" s="202"/>
      <c r="F86" s="202"/>
      <c r="G86" s="202"/>
      <c r="H86" s="202"/>
      <c r="I86" s="202"/>
      <c r="J86" s="202"/>
      <c r="K86" s="202"/>
      <c r="L86" s="202"/>
      <c r="M86" s="202"/>
      <c r="N86" s="202"/>
      <c r="O86" s="202"/>
      <c r="P86" s="202"/>
      <c r="Q86" s="202"/>
      <c r="R86" s="202"/>
      <c r="S86" s="202"/>
      <c r="T86" s="202"/>
      <c r="U86" s="85"/>
      <c r="V86" s="85"/>
      <c r="W86" s="85"/>
      <c r="X86" s="85"/>
      <c r="Y86" s="85"/>
      <c r="Z86" s="85"/>
      <c r="AA86" s="85"/>
      <c r="AB86" s="85"/>
      <c r="AC86" s="85"/>
      <c r="AD86" s="85"/>
      <c r="AE86" s="85"/>
      <c r="AF86" s="85"/>
      <c r="AG86" s="85"/>
      <c r="AH86" s="85"/>
      <c r="AI86" s="85"/>
      <c r="AJ86" s="85"/>
      <c r="AK86" s="85"/>
      <c r="AL86" s="85"/>
      <c r="AM86" s="85"/>
      <c r="AN86" s="85"/>
      <c r="AO86" s="85"/>
      <c r="AP86" s="85"/>
      <c r="AQ86" s="85"/>
      <c r="AR86" s="85"/>
      <c r="AS86" s="85"/>
      <c r="AT86" s="85"/>
      <c r="AU86" s="85"/>
      <c r="AV86" s="85"/>
      <c r="AW86" s="85"/>
      <c r="AX86" s="85"/>
      <c r="AY86" s="85"/>
      <c r="AZ86" s="85"/>
      <c r="BA86" s="85"/>
      <c r="BB86" s="85"/>
      <c r="BC86" s="85"/>
      <c r="BD86" s="85"/>
      <c r="BE86" s="85"/>
      <c r="BF86" s="85"/>
      <c r="BG86" s="85"/>
      <c r="BH86" s="85"/>
      <c r="BI86" s="85"/>
      <c r="BJ86" s="85"/>
      <c r="BK86" s="85"/>
      <c r="BL86" s="85"/>
      <c r="BM86" s="85"/>
      <c r="BN86" s="85"/>
      <c r="BO86" s="85"/>
      <c r="BP86" s="85"/>
      <c r="BQ86" s="85"/>
      <c r="BR86" s="85"/>
      <c r="BS86" s="85"/>
      <c r="BT86" s="85"/>
      <c r="BU86" s="85"/>
      <c r="BV86" s="85"/>
      <c r="BW86" s="85"/>
      <c r="BX86" s="85"/>
      <c r="BY86" s="85"/>
      <c r="BZ86" s="85"/>
      <c r="CA86" s="85"/>
      <c r="CB86" s="85"/>
      <c r="CC86" s="85"/>
      <c r="CD86" s="85"/>
      <c r="CE86" s="85"/>
      <c r="CF86" s="85"/>
      <c r="CG86" s="85"/>
      <c r="CH86" s="85"/>
      <c r="CI86" s="85"/>
      <c r="CJ86" s="85"/>
      <c r="CK86" s="85"/>
      <c r="CL86" s="85"/>
      <c r="CM86" s="85"/>
      <c r="CN86" s="85"/>
      <c r="CO86" s="85"/>
      <c r="CP86" s="85"/>
      <c r="CQ86" s="85"/>
      <c r="CR86" s="85"/>
      <c r="CS86" s="85"/>
      <c r="CT86" s="85"/>
      <c r="CU86" s="85"/>
      <c r="CV86" s="85"/>
    </row>
    <row r="87" spans="1:100" s="155" customFormat="1" ht="41.1" customHeight="1" x14ac:dyDescent="0.2">
      <c r="A87" s="85"/>
      <c r="B87" s="85"/>
      <c r="C87" s="202"/>
      <c r="D87" s="202"/>
      <c r="E87" s="202"/>
      <c r="F87" s="202"/>
      <c r="G87" s="202"/>
      <c r="H87" s="202"/>
      <c r="I87" s="202"/>
      <c r="J87" s="202"/>
      <c r="K87" s="202"/>
      <c r="L87" s="202"/>
      <c r="M87" s="202"/>
      <c r="N87" s="202"/>
      <c r="O87" s="202"/>
      <c r="P87" s="202"/>
      <c r="Q87" s="202"/>
      <c r="R87" s="202"/>
      <c r="S87" s="202"/>
      <c r="T87" s="202"/>
      <c r="U87" s="85"/>
      <c r="V87" s="85"/>
      <c r="W87" s="85"/>
      <c r="X87" s="85"/>
      <c r="Y87" s="85"/>
      <c r="Z87" s="85"/>
      <c r="AA87" s="85"/>
      <c r="AB87" s="85"/>
      <c r="AC87" s="85"/>
      <c r="AD87" s="85"/>
      <c r="AE87" s="85"/>
      <c r="AF87" s="85"/>
      <c r="AG87" s="85"/>
      <c r="AH87" s="85"/>
      <c r="AI87" s="85"/>
      <c r="AJ87" s="85"/>
      <c r="AK87" s="85"/>
      <c r="AL87" s="85"/>
      <c r="AM87" s="85"/>
      <c r="AN87" s="85"/>
      <c r="AO87" s="85"/>
      <c r="AP87" s="85"/>
      <c r="AQ87" s="85"/>
      <c r="AR87" s="85"/>
      <c r="AS87" s="85"/>
      <c r="AT87" s="85"/>
      <c r="AU87" s="85"/>
      <c r="AV87" s="85"/>
      <c r="AW87" s="85"/>
      <c r="AX87" s="85"/>
      <c r="AY87" s="85"/>
      <c r="AZ87" s="85"/>
      <c r="BA87" s="85"/>
      <c r="BB87" s="85"/>
      <c r="BC87" s="85"/>
      <c r="BD87" s="85"/>
      <c r="BE87" s="85"/>
      <c r="BF87" s="85"/>
      <c r="BG87" s="85"/>
      <c r="BH87" s="85"/>
      <c r="BI87" s="85"/>
      <c r="BJ87" s="85"/>
      <c r="BK87" s="85"/>
      <c r="BL87" s="85"/>
      <c r="BM87" s="85"/>
      <c r="BN87" s="85"/>
      <c r="BO87" s="85"/>
      <c r="BP87" s="85"/>
      <c r="BQ87" s="85"/>
      <c r="BR87" s="85"/>
      <c r="BS87" s="85"/>
      <c r="BT87" s="85"/>
      <c r="BU87" s="85"/>
      <c r="BV87" s="85"/>
      <c r="BW87" s="85"/>
      <c r="BX87" s="85"/>
      <c r="BY87" s="85"/>
      <c r="BZ87" s="85"/>
      <c r="CA87" s="85"/>
      <c r="CB87" s="85"/>
      <c r="CC87" s="85"/>
      <c r="CD87" s="85"/>
      <c r="CE87" s="85"/>
      <c r="CF87" s="85"/>
      <c r="CG87" s="85"/>
      <c r="CH87" s="85"/>
      <c r="CI87" s="85"/>
      <c r="CJ87" s="85"/>
      <c r="CK87" s="85"/>
      <c r="CL87" s="85"/>
      <c r="CM87" s="85"/>
      <c r="CN87" s="85"/>
      <c r="CO87" s="85"/>
      <c r="CP87" s="85"/>
      <c r="CQ87" s="85"/>
      <c r="CR87" s="85"/>
      <c r="CS87" s="85"/>
      <c r="CT87" s="85"/>
      <c r="CU87" s="85"/>
      <c r="CV87" s="85"/>
    </row>
    <row r="88" spans="1:100" s="155" customFormat="1" ht="41.1" customHeight="1" x14ac:dyDescent="0.2">
      <c r="A88" s="85"/>
      <c r="B88" s="85"/>
      <c r="C88" s="202"/>
      <c r="D88" s="202"/>
      <c r="E88" s="202"/>
      <c r="F88" s="202"/>
      <c r="G88" s="202"/>
      <c r="H88" s="202"/>
      <c r="I88" s="202"/>
      <c r="J88" s="202"/>
      <c r="K88" s="202"/>
      <c r="L88" s="202"/>
      <c r="M88" s="202"/>
      <c r="N88" s="202"/>
      <c r="O88" s="202"/>
      <c r="P88" s="202"/>
      <c r="Q88" s="202"/>
      <c r="R88" s="202"/>
      <c r="S88" s="202"/>
      <c r="T88" s="202"/>
      <c r="U88" s="85"/>
      <c r="V88" s="85"/>
      <c r="W88" s="85"/>
      <c r="X88" s="85"/>
      <c r="Y88" s="85"/>
      <c r="Z88" s="85"/>
      <c r="AA88" s="85"/>
      <c r="AB88" s="85"/>
      <c r="AC88" s="85"/>
      <c r="AD88" s="85"/>
      <c r="AE88" s="85"/>
      <c r="AF88" s="85"/>
      <c r="AG88" s="85"/>
      <c r="AH88" s="85"/>
      <c r="AI88" s="85"/>
      <c r="AJ88" s="85"/>
      <c r="AK88" s="85"/>
      <c r="AL88" s="85"/>
      <c r="AM88" s="85"/>
      <c r="AN88" s="85"/>
      <c r="AO88" s="85"/>
      <c r="AP88" s="85"/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  <c r="BQ88" s="85"/>
      <c r="BR88" s="85"/>
      <c r="BS88" s="85"/>
      <c r="BT88" s="85"/>
      <c r="BU88" s="85"/>
      <c r="BV88" s="85"/>
      <c r="BW88" s="85"/>
      <c r="BX88" s="85"/>
      <c r="BY88" s="85"/>
      <c r="BZ88" s="85"/>
      <c r="CA88" s="85"/>
      <c r="CB88" s="85"/>
      <c r="CC88" s="85"/>
      <c r="CD88" s="85"/>
      <c r="CE88" s="85"/>
      <c r="CF88" s="85"/>
      <c r="CG88" s="85"/>
      <c r="CH88" s="85"/>
      <c r="CI88" s="85"/>
      <c r="CJ88" s="85"/>
      <c r="CK88" s="85"/>
      <c r="CL88" s="85"/>
      <c r="CM88" s="85"/>
      <c r="CN88" s="85"/>
      <c r="CO88" s="85"/>
      <c r="CP88" s="85"/>
      <c r="CQ88" s="85"/>
      <c r="CR88" s="85"/>
      <c r="CS88" s="85"/>
      <c r="CT88" s="85"/>
      <c r="CU88" s="85"/>
      <c r="CV88" s="85"/>
    </row>
    <row r="89" spans="1:100" s="155" customFormat="1" ht="41.1" customHeight="1" x14ac:dyDescent="0.2">
      <c r="A89" s="85"/>
      <c r="B89" s="85"/>
      <c r="C89" s="202"/>
      <c r="D89" s="202"/>
      <c r="E89" s="202"/>
      <c r="F89" s="202"/>
      <c r="G89" s="202"/>
      <c r="H89" s="202"/>
      <c r="I89" s="202"/>
      <c r="J89" s="202"/>
      <c r="K89" s="202"/>
      <c r="L89" s="202"/>
      <c r="M89" s="202"/>
      <c r="N89" s="202"/>
      <c r="O89" s="202"/>
      <c r="P89" s="202"/>
      <c r="Q89" s="202"/>
      <c r="R89" s="202"/>
      <c r="S89" s="202"/>
      <c r="T89" s="202"/>
      <c r="U89" s="85"/>
      <c r="V89" s="85"/>
      <c r="W89" s="85"/>
      <c r="X89" s="85"/>
      <c r="Y89" s="85"/>
      <c r="Z89" s="85"/>
      <c r="AA89" s="85"/>
      <c r="AB89" s="85"/>
      <c r="AC89" s="85"/>
      <c r="AD89" s="85"/>
      <c r="AE89" s="85"/>
      <c r="AF89" s="85"/>
      <c r="AG89" s="85"/>
      <c r="AH89" s="85"/>
      <c r="AI89" s="85"/>
      <c r="AJ89" s="85"/>
      <c r="AK89" s="85"/>
      <c r="AL89" s="85"/>
      <c r="AM89" s="85"/>
      <c r="AN89" s="85"/>
      <c r="AO89" s="85"/>
      <c r="AP89" s="85"/>
      <c r="AQ89" s="85"/>
      <c r="AR89" s="85"/>
      <c r="AS89" s="85"/>
      <c r="AT89" s="85"/>
      <c r="AU89" s="85"/>
      <c r="AV89" s="85"/>
      <c r="AW89" s="85"/>
      <c r="AX89" s="85"/>
      <c r="AY89" s="85"/>
      <c r="AZ89" s="85"/>
      <c r="BA89" s="85"/>
      <c r="BB89" s="85"/>
      <c r="BC89" s="85"/>
      <c r="BD89" s="85"/>
      <c r="BE89" s="85"/>
      <c r="BF89" s="85"/>
      <c r="BG89" s="85"/>
      <c r="BH89" s="85"/>
      <c r="BI89" s="85"/>
      <c r="BJ89" s="85"/>
      <c r="BK89" s="85"/>
      <c r="BL89" s="85"/>
      <c r="BM89" s="85"/>
      <c r="BN89" s="85"/>
      <c r="BO89" s="85"/>
      <c r="BP89" s="85"/>
      <c r="BQ89" s="85"/>
      <c r="BR89" s="85"/>
      <c r="BS89" s="85"/>
      <c r="BT89" s="85"/>
      <c r="BU89" s="85"/>
      <c r="BV89" s="85"/>
      <c r="BW89" s="85"/>
      <c r="BX89" s="85"/>
      <c r="BY89" s="85"/>
      <c r="BZ89" s="85"/>
      <c r="CA89" s="85"/>
      <c r="CB89" s="85"/>
      <c r="CC89" s="85"/>
      <c r="CD89" s="85"/>
      <c r="CE89" s="85"/>
      <c r="CF89" s="85"/>
      <c r="CG89" s="85"/>
      <c r="CH89" s="85"/>
      <c r="CI89" s="85"/>
      <c r="CJ89" s="85"/>
      <c r="CK89" s="85"/>
      <c r="CL89" s="85"/>
      <c r="CM89" s="85"/>
      <c r="CN89" s="85"/>
      <c r="CO89" s="85"/>
      <c r="CP89" s="85"/>
      <c r="CQ89" s="85"/>
      <c r="CR89" s="85"/>
      <c r="CS89" s="85"/>
      <c r="CT89" s="85"/>
      <c r="CU89" s="85"/>
      <c r="CV89" s="85"/>
    </row>
    <row r="90" spans="1:100" s="155" customFormat="1" ht="41.1" customHeight="1" x14ac:dyDescent="0.2">
      <c r="A90" s="85"/>
      <c r="B90" s="85"/>
      <c r="C90" s="202"/>
      <c r="D90" s="202"/>
      <c r="E90" s="202"/>
      <c r="F90" s="202"/>
      <c r="G90" s="202"/>
      <c r="H90" s="202"/>
      <c r="I90" s="202"/>
      <c r="J90" s="202"/>
      <c r="K90" s="202"/>
      <c r="L90" s="202"/>
      <c r="M90" s="202"/>
      <c r="N90" s="202"/>
      <c r="O90" s="202"/>
      <c r="P90" s="202"/>
      <c r="Q90" s="202"/>
      <c r="R90" s="202"/>
      <c r="S90" s="202"/>
      <c r="T90" s="202"/>
      <c r="U90" s="85"/>
      <c r="V90" s="85"/>
      <c r="W90" s="85"/>
      <c r="X90" s="85"/>
      <c r="Y90" s="85"/>
      <c r="Z90" s="85"/>
      <c r="AA90" s="85"/>
      <c r="AB90" s="85"/>
      <c r="AC90" s="85"/>
      <c r="AD90" s="85"/>
      <c r="AE90" s="85"/>
      <c r="AF90" s="85"/>
      <c r="AG90" s="85"/>
      <c r="AH90" s="85"/>
      <c r="AI90" s="85"/>
      <c r="AJ90" s="85"/>
      <c r="AK90" s="85"/>
      <c r="AL90" s="85"/>
      <c r="AM90" s="85"/>
      <c r="AN90" s="85"/>
      <c r="AO90" s="85"/>
      <c r="AP90" s="85"/>
      <c r="AQ90" s="85"/>
      <c r="AR90" s="85"/>
      <c r="AS90" s="85"/>
      <c r="AT90" s="85"/>
      <c r="AU90" s="85"/>
      <c r="AV90" s="85"/>
      <c r="AW90" s="85"/>
      <c r="AX90" s="85"/>
      <c r="AY90" s="85"/>
      <c r="AZ90" s="85"/>
      <c r="BA90" s="85"/>
      <c r="BB90" s="85"/>
      <c r="BC90" s="85"/>
      <c r="BD90" s="85"/>
      <c r="BE90" s="85"/>
      <c r="BF90" s="85"/>
      <c r="BG90" s="85"/>
      <c r="BH90" s="85"/>
      <c r="BI90" s="85"/>
      <c r="BJ90" s="85"/>
      <c r="BK90" s="85"/>
      <c r="BL90" s="85"/>
      <c r="BM90" s="85"/>
      <c r="BN90" s="85"/>
      <c r="BO90" s="85"/>
      <c r="BP90" s="85"/>
      <c r="BQ90" s="85"/>
      <c r="BR90" s="85"/>
      <c r="BS90" s="85"/>
      <c r="BT90" s="85"/>
      <c r="BU90" s="85"/>
      <c r="BV90" s="85"/>
      <c r="BW90" s="85"/>
      <c r="BX90" s="85"/>
      <c r="BY90" s="85"/>
      <c r="BZ90" s="85"/>
      <c r="CA90" s="85"/>
      <c r="CB90" s="85"/>
      <c r="CC90" s="85"/>
      <c r="CD90" s="85"/>
      <c r="CE90" s="85"/>
      <c r="CF90" s="85"/>
      <c r="CG90" s="85"/>
      <c r="CH90" s="85"/>
      <c r="CI90" s="85"/>
      <c r="CJ90" s="85"/>
      <c r="CK90" s="85"/>
      <c r="CL90" s="85"/>
      <c r="CM90" s="85"/>
      <c r="CN90" s="85"/>
      <c r="CO90" s="85"/>
      <c r="CP90" s="85"/>
      <c r="CQ90" s="85"/>
      <c r="CR90" s="85"/>
      <c r="CS90" s="85"/>
      <c r="CT90" s="85"/>
      <c r="CU90" s="85"/>
      <c r="CV90" s="85"/>
    </row>
    <row r="91" spans="1:100" s="155" customFormat="1" ht="41.1" customHeight="1" x14ac:dyDescent="0.2">
      <c r="A91" s="85"/>
      <c r="B91" s="85"/>
      <c r="C91" s="202"/>
      <c r="D91" s="202"/>
      <c r="E91" s="202"/>
      <c r="F91" s="202"/>
      <c r="G91" s="202"/>
      <c r="H91" s="202"/>
      <c r="I91" s="202"/>
      <c r="J91" s="202"/>
      <c r="K91" s="202"/>
      <c r="L91" s="202"/>
      <c r="M91" s="202"/>
      <c r="N91" s="202"/>
      <c r="O91" s="202"/>
      <c r="P91" s="202"/>
      <c r="Q91" s="202"/>
      <c r="R91" s="202"/>
      <c r="S91" s="202"/>
      <c r="T91" s="202"/>
      <c r="U91" s="85"/>
      <c r="V91" s="85"/>
      <c r="W91" s="85"/>
      <c r="X91" s="85"/>
      <c r="Y91" s="85"/>
      <c r="Z91" s="85"/>
      <c r="AA91" s="85"/>
      <c r="AB91" s="85"/>
      <c r="AC91" s="85"/>
      <c r="AD91" s="85"/>
      <c r="AE91" s="85"/>
      <c r="AF91" s="85"/>
      <c r="AG91" s="85"/>
      <c r="AH91" s="85"/>
      <c r="AI91" s="85"/>
      <c r="AJ91" s="85"/>
      <c r="AK91" s="85"/>
      <c r="AL91" s="85"/>
      <c r="AM91" s="85"/>
      <c r="AN91" s="85"/>
      <c r="AO91" s="85"/>
      <c r="AP91" s="85"/>
      <c r="AQ91" s="85"/>
      <c r="AR91" s="85"/>
      <c r="AS91" s="85"/>
      <c r="AT91" s="85"/>
      <c r="AU91" s="85"/>
      <c r="AV91" s="85"/>
      <c r="AW91" s="85"/>
      <c r="AX91" s="85"/>
      <c r="AY91" s="85"/>
      <c r="AZ91" s="85"/>
      <c r="BA91" s="85"/>
      <c r="BB91" s="85"/>
      <c r="BC91" s="85"/>
      <c r="BD91" s="85"/>
      <c r="BE91" s="85"/>
      <c r="BF91" s="85"/>
      <c r="BG91" s="85"/>
      <c r="BH91" s="85"/>
      <c r="BI91" s="85"/>
      <c r="BJ91" s="85"/>
      <c r="BK91" s="85"/>
      <c r="BL91" s="85"/>
      <c r="BM91" s="85"/>
      <c r="BN91" s="85"/>
      <c r="BO91" s="85"/>
      <c r="BP91" s="85"/>
      <c r="BQ91" s="85"/>
      <c r="BR91" s="85"/>
      <c r="BS91" s="85"/>
      <c r="BT91" s="85"/>
      <c r="BU91" s="85"/>
      <c r="BV91" s="85"/>
      <c r="BW91" s="85"/>
      <c r="BX91" s="85"/>
      <c r="BY91" s="85"/>
      <c r="BZ91" s="85"/>
      <c r="CA91" s="85"/>
      <c r="CB91" s="85"/>
      <c r="CC91" s="85"/>
      <c r="CD91" s="85"/>
      <c r="CE91" s="85"/>
      <c r="CF91" s="85"/>
      <c r="CG91" s="85"/>
      <c r="CH91" s="85"/>
      <c r="CI91" s="85"/>
      <c r="CJ91" s="85"/>
      <c r="CK91" s="85"/>
      <c r="CL91" s="85"/>
      <c r="CM91" s="85"/>
      <c r="CN91" s="85"/>
      <c r="CO91" s="85"/>
      <c r="CP91" s="85"/>
      <c r="CQ91" s="85"/>
      <c r="CR91" s="85"/>
      <c r="CS91" s="85"/>
      <c r="CT91" s="85"/>
      <c r="CU91" s="85"/>
      <c r="CV91" s="85"/>
    </row>
    <row r="92" spans="1:100" s="155" customFormat="1" ht="41.1" customHeight="1" x14ac:dyDescent="0.2">
      <c r="A92" s="85"/>
      <c r="B92" s="85"/>
      <c r="C92" s="202"/>
      <c r="D92" s="202"/>
      <c r="E92" s="202"/>
      <c r="F92" s="202"/>
      <c r="G92" s="202"/>
      <c r="H92" s="202"/>
      <c r="I92" s="202"/>
      <c r="J92" s="202"/>
      <c r="K92" s="202"/>
      <c r="L92" s="202"/>
      <c r="M92" s="202"/>
      <c r="N92" s="202"/>
      <c r="O92" s="202"/>
      <c r="P92" s="202"/>
      <c r="Q92" s="202"/>
      <c r="R92" s="202"/>
      <c r="S92" s="202"/>
      <c r="T92" s="202"/>
      <c r="U92" s="85"/>
      <c r="V92" s="85"/>
      <c r="W92" s="85"/>
      <c r="X92" s="85"/>
      <c r="Y92" s="85"/>
      <c r="Z92" s="85"/>
      <c r="AA92" s="85"/>
      <c r="AB92" s="85"/>
      <c r="AC92" s="85"/>
      <c r="AD92" s="85"/>
      <c r="AE92" s="85"/>
      <c r="AF92" s="85"/>
      <c r="AG92" s="85"/>
      <c r="AH92" s="85"/>
      <c r="AI92" s="85"/>
      <c r="AJ92" s="85"/>
      <c r="AK92" s="85"/>
      <c r="AL92" s="85"/>
      <c r="AM92" s="85"/>
      <c r="AN92" s="85"/>
      <c r="AO92" s="85"/>
      <c r="AP92" s="85"/>
      <c r="AQ92" s="85"/>
      <c r="AR92" s="85"/>
      <c r="AS92" s="85"/>
      <c r="AT92" s="85"/>
      <c r="AU92" s="85"/>
      <c r="AV92" s="85"/>
      <c r="AW92" s="85"/>
      <c r="AX92" s="85"/>
      <c r="AY92" s="85"/>
      <c r="AZ92" s="85"/>
      <c r="BA92" s="85"/>
      <c r="BB92" s="85"/>
      <c r="BC92" s="85"/>
      <c r="BD92" s="85"/>
      <c r="BE92" s="85"/>
      <c r="BF92" s="85"/>
      <c r="BG92" s="85"/>
      <c r="BH92" s="85"/>
      <c r="BI92" s="85"/>
      <c r="BJ92" s="85"/>
      <c r="BK92" s="85"/>
      <c r="BL92" s="85"/>
      <c r="BM92" s="85"/>
      <c r="BN92" s="85"/>
      <c r="BO92" s="85"/>
      <c r="BP92" s="85"/>
      <c r="BQ92" s="85"/>
      <c r="BR92" s="85"/>
      <c r="BS92" s="85"/>
      <c r="BT92" s="85"/>
      <c r="BU92" s="85"/>
      <c r="BV92" s="85"/>
      <c r="BW92" s="85"/>
      <c r="BX92" s="85"/>
      <c r="BY92" s="85"/>
      <c r="BZ92" s="85"/>
      <c r="CA92" s="85"/>
      <c r="CB92" s="85"/>
      <c r="CC92" s="85"/>
      <c r="CD92" s="85"/>
      <c r="CE92" s="85"/>
      <c r="CF92" s="85"/>
      <c r="CG92" s="85"/>
      <c r="CH92" s="85"/>
      <c r="CI92" s="85"/>
      <c r="CJ92" s="85"/>
      <c r="CK92" s="85"/>
      <c r="CL92" s="85"/>
      <c r="CM92" s="85"/>
      <c r="CN92" s="85"/>
      <c r="CO92" s="85"/>
      <c r="CP92" s="85"/>
      <c r="CQ92" s="85"/>
      <c r="CR92" s="85"/>
      <c r="CS92" s="85"/>
      <c r="CT92" s="85"/>
      <c r="CU92" s="85"/>
      <c r="CV92" s="85"/>
    </row>
    <row r="93" spans="1:100" s="155" customFormat="1" ht="41.1" customHeight="1" x14ac:dyDescent="0.2">
      <c r="A93" s="85"/>
      <c r="B93" s="85"/>
      <c r="C93" s="202"/>
      <c r="D93" s="202"/>
      <c r="E93" s="202"/>
      <c r="F93" s="202"/>
      <c r="G93" s="202"/>
      <c r="H93" s="202"/>
      <c r="I93" s="202"/>
      <c r="J93" s="202"/>
      <c r="K93" s="202"/>
      <c r="L93" s="202"/>
      <c r="M93" s="202"/>
      <c r="N93" s="202"/>
      <c r="O93" s="202"/>
      <c r="P93" s="202"/>
      <c r="Q93" s="202"/>
      <c r="R93" s="202"/>
      <c r="S93" s="202"/>
      <c r="T93" s="202"/>
      <c r="U93" s="85"/>
      <c r="V93" s="85"/>
      <c r="W93" s="85"/>
      <c r="X93" s="85"/>
      <c r="Y93" s="85"/>
      <c r="Z93" s="85"/>
      <c r="AA93" s="85"/>
      <c r="AB93" s="85"/>
      <c r="AC93" s="85"/>
      <c r="AD93" s="85"/>
      <c r="AE93" s="85"/>
      <c r="AF93" s="85"/>
      <c r="AG93" s="85"/>
      <c r="AH93" s="85"/>
      <c r="AI93" s="85"/>
      <c r="AJ93" s="85"/>
      <c r="AK93" s="85"/>
      <c r="AL93" s="85"/>
      <c r="AM93" s="85"/>
      <c r="AN93" s="85"/>
      <c r="AO93" s="85"/>
      <c r="AP93" s="85"/>
      <c r="AQ93" s="85"/>
      <c r="AR93" s="85"/>
      <c r="AS93" s="85"/>
      <c r="AT93" s="85"/>
      <c r="AU93" s="85"/>
      <c r="AV93" s="85"/>
      <c r="AW93" s="85"/>
      <c r="AX93" s="85"/>
      <c r="AY93" s="85"/>
      <c r="AZ93" s="85"/>
      <c r="BA93" s="85"/>
      <c r="BB93" s="85"/>
      <c r="BC93" s="85"/>
      <c r="BD93" s="85"/>
      <c r="BE93" s="85"/>
      <c r="BF93" s="85"/>
      <c r="BG93" s="85"/>
      <c r="BH93" s="85"/>
      <c r="BI93" s="85"/>
      <c r="BJ93" s="85"/>
      <c r="BK93" s="85"/>
      <c r="BL93" s="85"/>
      <c r="BM93" s="85"/>
      <c r="BN93" s="85"/>
      <c r="BO93" s="85"/>
      <c r="BP93" s="85"/>
      <c r="BQ93" s="85"/>
      <c r="BR93" s="85"/>
      <c r="BS93" s="85"/>
      <c r="BT93" s="85"/>
      <c r="BU93" s="85"/>
      <c r="BV93" s="85"/>
      <c r="BW93" s="85"/>
      <c r="BX93" s="85"/>
      <c r="BY93" s="85"/>
      <c r="BZ93" s="85"/>
      <c r="CA93" s="85"/>
      <c r="CB93" s="85"/>
      <c r="CC93" s="85"/>
      <c r="CD93" s="85"/>
      <c r="CE93" s="85"/>
      <c r="CF93" s="85"/>
      <c r="CG93" s="85"/>
      <c r="CH93" s="85"/>
      <c r="CI93" s="85"/>
      <c r="CJ93" s="85"/>
      <c r="CK93" s="85"/>
      <c r="CL93" s="85"/>
      <c r="CM93" s="85"/>
      <c r="CN93" s="85"/>
      <c r="CO93" s="85"/>
      <c r="CP93" s="85"/>
      <c r="CQ93" s="85"/>
      <c r="CR93" s="85"/>
      <c r="CS93" s="85"/>
      <c r="CT93" s="85"/>
      <c r="CU93" s="85"/>
      <c r="CV93" s="85"/>
    </row>
    <row r="94" spans="1:100" s="155" customFormat="1" ht="41.1" customHeight="1" x14ac:dyDescent="0.2">
      <c r="A94" s="85"/>
      <c r="B94" s="85"/>
      <c r="C94" s="202"/>
      <c r="D94" s="202"/>
      <c r="E94" s="202"/>
      <c r="F94" s="202"/>
      <c r="G94" s="202"/>
      <c r="H94" s="202"/>
      <c r="I94" s="202"/>
      <c r="J94" s="202"/>
      <c r="K94" s="202"/>
      <c r="L94" s="202"/>
      <c r="M94" s="202"/>
      <c r="N94" s="202"/>
      <c r="O94" s="202"/>
      <c r="P94" s="202"/>
      <c r="Q94" s="202"/>
      <c r="R94" s="202"/>
      <c r="S94" s="202"/>
      <c r="T94" s="202"/>
      <c r="U94" s="85"/>
      <c r="V94" s="85"/>
      <c r="W94" s="85"/>
      <c r="X94" s="85"/>
      <c r="Y94" s="85"/>
      <c r="Z94" s="85"/>
      <c r="AA94" s="85"/>
      <c r="AB94" s="85"/>
      <c r="AC94" s="85"/>
      <c r="AD94" s="85"/>
      <c r="AE94" s="85"/>
      <c r="AF94" s="85"/>
      <c r="AG94" s="85"/>
      <c r="AH94" s="85"/>
      <c r="AI94" s="85"/>
      <c r="AJ94" s="85"/>
      <c r="AK94" s="85"/>
      <c r="AL94" s="85"/>
      <c r="AM94" s="85"/>
      <c r="AN94" s="85"/>
      <c r="AO94" s="85"/>
      <c r="AP94" s="85"/>
      <c r="AQ94" s="85"/>
      <c r="AR94" s="85"/>
      <c r="AS94" s="85"/>
      <c r="AT94" s="85"/>
      <c r="AU94" s="85"/>
      <c r="AV94" s="85"/>
      <c r="AW94" s="85"/>
      <c r="AX94" s="85"/>
      <c r="AY94" s="85"/>
      <c r="AZ94" s="85"/>
      <c r="BA94" s="85"/>
      <c r="BB94" s="85"/>
      <c r="BC94" s="85"/>
      <c r="BD94" s="85"/>
      <c r="BE94" s="85"/>
      <c r="BF94" s="85"/>
      <c r="BG94" s="85"/>
      <c r="BH94" s="85"/>
      <c r="BI94" s="85"/>
      <c r="BJ94" s="85"/>
      <c r="BK94" s="85"/>
      <c r="BL94" s="85"/>
      <c r="BM94" s="85"/>
      <c r="BN94" s="85"/>
      <c r="BO94" s="85"/>
      <c r="BP94" s="85"/>
      <c r="BQ94" s="85"/>
      <c r="BR94" s="85"/>
      <c r="BS94" s="85"/>
      <c r="BT94" s="85"/>
      <c r="BU94" s="85"/>
      <c r="BV94" s="85"/>
      <c r="BW94" s="85"/>
      <c r="BX94" s="85"/>
      <c r="BY94" s="85"/>
      <c r="BZ94" s="85"/>
      <c r="CA94" s="85"/>
      <c r="CB94" s="85"/>
      <c r="CC94" s="85"/>
      <c r="CD94" s="85"/>
      <c r="CE94" s="85"/>
      <c r="CF94" s="85"/>
      <c r="CG94" s="85"/>
      <c r="CH94" s="85"/>
      <c r="CI94" s="85"/>
      <c r="CJ94" s="85"/>
      <c r="CK94" s="85"/>
      <c r="CL94" s="85"/>
      <c r="CM94" s="85"/>
      <c r="CN94" s="85"/>
      <c r="CO94" s="85"/>
      <c r="CP94" s="85"/>
      <c r="CQ94" s="85"/>
      <c r="CR94" s="85"/>
      <c r="CS94" s="85"/>
      <c r="CT94" s="85"/>
      <c r="CU94" s="85"/>
      <c r="CV94" s="85"/>
    </row>
    <row r="95" spans="1:100" s="155" customFormat="1" ht="41.1" customHeight="1" x14ac:dyDescent="0.2">
      <c r="A95" s="85"/>
      <c r="B95" s="85"/>
      <c r="C95" s="202"/>
      <c r="D95" s="202"/>
      <c r="E95" s="202"/>
      <c r="F95" s="202"/>
      <c r="G95" s="202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85"/>
      <c r="V95" s="85"/>
      <c r="W95" s="85"/>
      <c r="X95" s="85"/>
      <c r="Y95" s="85"/>
      <c r="Z95" s="85"/>
      <c r="AA95" s="85"/>
      <c r="AB95" s="85"/>
      <c r="AC95" s="85"/>
      <c r="AD95" s="85"/>
      <c r="AE95" s="85"/>
      <c r="AF95" s="85"/>
      <c r="AG95" s="85"/>
      <c r="AH95" s="85"/>
      <c r="AI95" s="85"/>
      <c r="AJ95" s="85"/>
      <c r="AK95" s="85"/>
      <c r="AL95" s="85"/>
      <c r="AM95" s="85"/>
      <c r="AN95" s="85"/>
      <c r="AO95" s="85"/>
      <c r="AP95" s="85"/>
      <c r="AQ95" s="85"/>
      <c r="AR95" s="85"/>
      <c r="AS95" s="85"/>
      <c r="AT95" s="85"/>
      <c r="AU95" s="85"/>
      <c r="AV95" s="85"/>
      <c r="AW95" s="85"/>
      <c r="AX95" s="85"/>
      <c r="AY95" s="85"/>
      <c r="AZ95" s="85"/>
      <c r="BA95" s="85"/>
      <c r="BB95" s="85"/>
      <c r="BC95" s="85"/>
      <c r="BD95" s="85"/>
      <c r="BE95" s="85"/>
      <c r="BF95" s="85"/>
      <c r="BG95" s="85"/>
      <c r="BH95" s="85"/>
      <c r="BI95" s="85"/>
      <c r="BJ95" s="85"/>
      <c r="BK95" s="85"/>
      <c r="BL95" s="85"/>
      <c r="BM95" s="85"/>
      <c r="BN95" s="85"/>
      <c r="BO95" s="85"/>
      <c r="BP95" s="85"/>
      <c r="BQ95" s="85"/>
      <c r="BR95" s="85"/>
      <c r="BS95" s="85"/>
      <c r="BT95" s="85"/>
      <c r="BU95" s="85"/>
      <c r="BV95" s="85"/>
      <c r="BW95" s="85"/>
      <c r="BX95" s="85"/>
      <c r="BY95" s="85"/>
      <c r="BZ95" s="85"/>
      <c r="CA95" s="85"/>
      <c r="CB95" s="85"/>
      <c r="CC95" s="85"/>
      <c r="CD95" s="85"/>
      <c r="CE95" s="85"/>
      <c r="CF95" s="85"/>
      <c r="CG95" s="85"/>
      <c r="CH95" s="85"/>
      <c r="CI95" s="85"/>
      <c r="CJ95" s="85"/>
      <c r="CK95" s="85"/>
      <c r="CL95" s="85"/>
      <c r="CM95" s="85"/>
      <c r="CN95" s="85"/>
      <c r="CO95" s="85"/>
      <c r="CP95" s="85"/>
      <c r="CQ95" s="85"/>
      <c r="CR95" s="85"/>
      <c r="CS95" s="85"/>
      <c r="CT95" s="85"/>
      <c r="CU95" s="85"/>
      <c r="CV95" s="85"/>
    </row>
    <row r="96" spans="1:100" s="129" customFormat="1" ht="41.1" customHeight="1" x14ac:dyDescent="0.2">
      <c r="A96" s="85"/>
      <c r="B96" s="85"/>
      <c r="C96" s="202"/>
      <c r="D96" s="202"/>
      <c r="E96" s="202"/>
      <c r="F96" s="202"/>
      <c r="G96" s="202"/>
      <c r="H96" s="202"/>
      <c r="I96" s="202"/>
      <c r="J96" s="202"/>
      <c r="K96" s="202"/>
      <c r="L96" s="202"/>
      <c r="M96" s="202"/>
      <c r="N96" s="202"/>
      <c r="O96" s="202"/>
      <c r="P96" s="202"/>
      <c r="Q96" s="202"/>
      <c r="R96" s="202"/>
      <c r="S96" s="202"/>
      <c r="T96" s="202"/>
      <c r="U96" s="85"/>
      <c r="V96" s="85"/>
      <c r="W96" s="85"/>
      <c r="X96" s="85"/>
      <c r="Y96" s="85"/>
      <c r="Z96" s="85"/>
      <c r="AA96" s="85"/>
      <c r="AB96" s="85"/>
      <c r="AC96" s="85"/>
      <c r="AD96" s="85"/>
      <c r="AE96" s="85"/>
      <c r="AF96" s="85"/>
      <c r="AG96" s="85"/>
      <c r="AH96" s="85"/>
      <c r="AI96" s="85"/>
      <c r="AJ96" s="85"/>
      <c r="AK96" s="85"/>
      <c r="AL96" s="85"/>
      <c r="AM96" s="85"/>
      <c r="AN96" s="85"/>
      <c r="AO96" s="85"/>
      <c r="AP96" s="85"/>
      <c r="AQ96" s="85"/>
      <c r="AR96" s="85"/>
      <c r="AS96" s="85"/>
      <c r="AT96" s="85"/>
      <c r="AU96" s="85"/>
      <c r="AV96" s="85"/>
      <c r="AW96" s="85"/>
      <c r="AX96" s="85"/>
      <c r="AY96" s="85"/>
      <c r="AZ96" s="85"/>
      <c r="BA96" s="85"/>
      <c r="BB96" s="85"/>
      <c r="BC96" s="85"/>
      <c r="BD96" s="85"/>
      <c r="BE96" s="85"/>
      <c r="BF96" s="85"/>
      <c r="BG96" s="85"/>
      <c r="BH96" s="85"/>
      <c r="BI96" s="85"/>
      <c r="BJ96" s="85"/>
      <c r="BK96" s="85"/>
      <c r="BL96" s="85"/>
      <c r="BM96" s="85"/>
      <c r="BN96" s="85"/>
      <c r="BO96" s="85"/>
      <c r="BP96" s="85"/>
      <c r="BQ96" s="85"/>
      <c r="BR96" s="85"/>
      <c r="BS96" s="85"/>
      <c r="BT96" s="85"/>
      <c r="BU96" s="85"/>
      <c r="BV96" s="85"/>
      <c r="BW96" s="85"/>
      <c r="BX96" s="85"/>
      <c r="BY96" s="85"/>
      <c r="BZ96" s="85"/>
      <c r="CA96" s="85"/>
      <c r="CB96" s="85"/>
      <c r="CC96" s="85"/>
      <c r="CD96" s="85"/>
      <c r="CE96" s="85"/>
      <c r="CF96" s="85"/>
      <c r="CG96" s="85"/>
      <c r="CH96" s="85"/>
      <c r="CI96" s="85"/>
      <c r="CJ96" s="85"/>
      <c r="CK96" s="85"/>
      <c r="CL96" s="85"/>
      <c r="CM96" s="85"/>
      <c r="CN96" s="85"/>
      <c r="CO96" s="85"/>
      <c r="CP96" s="85"/>
      <c r="CQ96" s="85"/>
      <c r="CR96" s="85"/>
      <c r="CS96" s="85"/>
      <c r="CT96" s="85"/>
      <c r="CU96" s="85"/>
      <c r="CV96" s="85"/>
    </row>
    <row r="97" spans="1:100" s="129" customFormat="1" ht="41.1" customHeight="1" x14ac:dyDescent="0.2">
      <c r="A97" s="85"/>
      <c r="B97" s="85"/>
      <c r="C97" s="202"/>
      <c r="D97" s="202"/>
      <c r="E97" s="202"/>
      <c r="F97" s="202"/>
      <c r="G97" s="202"/>
      <c r="H97" s="202"/>
      <c r="I97" s="202"/>
      <c r="J97" s="202"/>
      <c r="K97" s="202"/>
      <c r="L97" s="202"/>
      <c r="M97" s="202"/>
      <c r="N97" s="202"/>
      <c r="O97" s="202"/>
      <c r="P97" s="202"/>
      <c r="Q97" s="202"/>
      <c r="R97" s="202"/>
      <c r="S97" s="202"/>
      <c r="T97" s="202"/>
      <c r="U97" s="85"/>
      <c r="V97" s="85"/>
      <c r="W97" s="85"/>
      <c r="X97" s="85"/>
      <c r="Y97" s="85"/>
      <c r="Z97" s="85"/>
      <c r="AA97" s="85"/>
      <c r="AB97" s="85"/>
      <c r="AC97" s="85"/>
      <c r="AD97" s="85"/>
      <c r="AE97" s="85"/>
      <c r="AF97" s="85"/>
      <c r="AG97" s="85"/>
      <c r="AH97" s="85"/>
      <c r="AI97" s="85"/>
      <c r="AJ97" s="85"/>
      <c r="AK97" s="85"/>
      <c r="AL97" s="85"/>
      <c r="AM97" s="85"/>
      <c r="AN97" s="85"/>
      <c r="AO97" s="85"/>
      <c r="AP97" s="85"/>
      <c r="AQ97" s="85"/>
      <c r="AR97" s="85"/>
      <c r="AS97" s="85"/>
      <c r="AT97" s="85"/>
      <c r="AU97" s="85"/>
      <c r="AV97" s="85"/>
      <c r="AW97" s="85"/>
      <c r="AX97" s="85"/>
      <c r="AY97" s="85"/>
      <c r="AZ97" s="85"/>
      <c r="BA97" s="85"/>
      <c r="BB97" s="85"/>
      <c r="BC97" s="85"/>
      <c r="BD97" s="85"/>
      <c r="BE97" s="85"/>
      <c r="BF97" s="85"/>
      <c r="BG97" s="85"/>
      <c r="BH97" s="85"/>
      <c r="BI97" s="85"/>
      <c r="BJ97" s="85"/>
      <c r="BK97" s="85"/>
      <c r="BL97" s="85"/>
      <c r="BM97" s="85"/>
      <c r="BN97" s="85"/>
      <c r="BO97" s="85"/>
      <c r="BP97" s="85"/>
      <c r="BQ97" s="85"/>
      <c r="BR97" s="85"/>
      <c r="BS97" s="85"/>
      <c r="BT97" s="85"/>
      <c r="BU97" s="85"/>
      <c r="BV97" s="85"/>
      <c r="BW97" s="85"/>
      <c r="BX97" s="85"/>
      <c r="BY97" s="85"/>
      <c r="BZ97" s="85"/>
      <c r="CA97" s="85"/>
      <c r="CB97" s="85"/>
      <c r="CC97" s="85"/>
      <c r="CD97" s="85"/>
      <c r="CE97" s="85"/>
      <c r="CF97" s="85"/>
      <c r="CG97" s="85"/>
      <c r="CH97" s="85"/>
      <c r="CI97" s="85"/>
      <c r="CJ97" s="85"/>
      <c r="CK97" s="85"/>
      <c r="CL97" s="85"/>
      <c r="CM97" s="85"/>
      <c r="CN97" s="85"/>
      <c r="CO97" s="85"/>
      <c r="CP97" s="85"/>
      <c r="CQ97" s="85"/>
      <c r="CR97" s="85"/>
      <c r="CS97" s="85"/>
      <c r="CT97" s="85"/>
      <c r="CU97" s="85"/>
      <c r="CV97" s="85"/>
    </row>
    <row r="98" spans="1:100" s="129" customFormat="1" ht="41.1" customHeight="1" x14ac:dyDescent="0.2">
      <c r="A98" s="85"/>
      <c r="B98" s="85"/>
      <c r="C98" s="202"/>
      <c r="D98" s="202"/>
      <c r="E98" s="202"/>
      <c r="F98" s="202"/>
      <c r="G98" s="202"/>
      <c r="H98" s="202"/>
      <c r="I98" s="202"/>
      <c r="J98" s="202"/>
      <c r="K98" s="202"/>
      <c r="L98" s="202"/>
      <c r="M98" s="202"/>
      <c r="N98" s="202"/>
      <c r="O98" s="202"/>
      <c r="P98" s="202"/>
      <c r="Q98" s="202"/>
      <c r="R98" s="202"/>
      <c r="S98" s="202"/>
      <c r="T98" s="202"/>
      <c r="U98" s="85"/>
      <c r="V98" s="85"/>
      <c r="W98" s="85"/>
      <c r="X98" s="85"/>
      <c r="Y98" s="85"/>
      <c r="Z98" s="85"/>
      <c r="AA98" s="85"/>
      <c r="AB98" s="85"/>
      <c r="AC98" s="85"/>
      <c r="AD98" s="85"/>
      <c r="AE98" s="85"/>
      <c r="AF98" s="85"/>
      <c r="AG98" s="85"/>
      <c r="AH98" s="85"/>
      <c r="AI98" s="85"/>
      <c r="AJ98" s="85"/>
      <c r="AK98" s="85"/>
      <c r="AL98" s="85"/>
      <c r="AM98" s="85"/>
      <c r="AN98" s="85"/>
      <c r="AO98" s="85"/>
      <c r="AP98" s="85"/>
      <c r="AQ98" s="85"/>
      <c r="AR98" s="85"/>
      <c r="AS98" s="85"/>
      <c r="AT98" s="85"/>
      <c r="AU98" s="85"/>
      <c r="AV98" s="85"/>
      <c r="AW98" s="85"/>
      <c r="AX98" s="85"/>
      <c r="AY98" s="85"/>
      <c r="AZ98" s="85"/>
      <c r="BA98" s="85"/>
      <c r="BB98" s="85"/>
      <c r="BC98" s="85"/>
      <c r="BD98" s="85"/>
      <c r="BE98" s="85"/>
      <c r="BF98" s="85"/>
      <c r="BG98" s="85"/>
      <c r="BH98" s="85"/>
      <c r="BI98" s="85"/>
      <c r="BJ98" s="85"/>
      <c r="BK98" s="85"/>
      <c r="BL98" s="85"/>
      <c r="BM98" s="85"/>
      <c r="BN98" s="85"/>
      <c r="BO98" s="85"/>
      <c r="BP98" s="85"/>
      <c r="BQ98" s="85"/>
      <c r="BR98" s="85"/>
      <c r="BS98" s="85"/>
      <c r="BT98" s="85"/>
      <c r="BU98" s="85"/>
      <c r="BV98" s="85"/>
      <c r="BW98" s="85"/>
      <c r="BX98" s="85"/>
      <c r="BY98" s="85"/>
      <c r="BZ98" s="85"/>
      <c r="CA98" s="85"/>
      <c r="CB98" s="85"/>
      <c r="CC98" s="85"/>
      <c r="CD98" s="85"/>
      <c r="CE98" s="85"/>
      <c r="CF98" s="85"/>
      <c r="CG98" s="85"/>
      <c r="CH98" s="85"/>
      <c r="CI98" s="85"/>
      <c r="CJ98" s="85"/>
      <c r="CK98" s="85"/>
      <c r="CL98" s="85"/>
      <c r="CM98" s="85"/>
      <c r="CN98" s="85"/>
      <c r="CO98" s="85"/>
      <c r="CP98" s="85"/>
      <c r="CQ98" s="85"/>
      <c r="CR98" s="85"/>
      <c r="CS98" s="85"/>
      <c r="CT98" s="85"/>
      <c r="CU98" s="85"/>
      <c r="CV98" s="85"/>
    </row>
    <row r="99" spans="1:100" s="155" customFormat="1" ht="41.1" customHeight="1" x14ac:dyDescent="0.2">
      <c r="A99" s="85"/>
      <c r="B99" s="85"/>
      <c r="C99" s="202"/>
      <c r="D99" s="202"/>
      <c r="E99" s="202"/>
      <c r="F99" s="202"/>
      <c r="G99" s="202"/>
      <c r="H99" s="202"/>
      <c r="I99" s="202"/>
      <c r="J99" s="202"/>
      <c r="K99" s="202"/>
      <c r="L99" s="202"/>
      <c r="M99" s="202"/>
      <c r="N99" s="202"/>
      <c r="O99" s="202"/>
      <c r="P99" s="202"/>
      <c r="Q99" s="202"/>
      <c r="R99" s="202"/>
      <c r="S99" s="202"/>
      <c r="T99" s="202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/>
      <c r="AH99" s="85"/>
      <c r="AI99" s="85"/>
      <c r="AJ99" s="85"/>
      <c r="AK99" s="85"/>
      <c r="AL99" s="85"/>
      <c r="AM99" s="85"/>
      <c r="AN99" s="85"/>
      <c r="AO99" s="85"/>
      <c r="AP99" s="85"/>
      <c r="AQ99" s="85"/>
      <c r="AR99" s="85"/>
      <c r="AS99" s="85"/>
      <c r="AT99" s="85"/>
      <c r="AU99" s="85"/>
      <c r="AV99" s="85"/>
      <c r="AW99" s="85"/>
      <c r="AX99" s="85"/>
      <c r="AY99" s="85"/>
      <c r="AZ99" s="85"/>
      <c r="BA99" s="85"/>
      <c r="BB99" s="85"/>
      <c r="BC99" s="85"/>
      <c r="BD99" s="85"/>
      <c r="BE99" s="85"/>
      <c r="BF99" s="85"/>
      <c r="BG99" s="85"/>
      <c r="BH99" s="85"/>
      <c r="BI99" s="85"/>
      <c r="BJ99" s="85"/>
      <c r="BK99" s="85"/>
      <c r="BL99" s="85"/>
      <c r="BM99" s="85"/>
      <c r="BN99" s="85"/>
      <c r="BO99" s="85"/>
      <c r="BP99" s="85"/>
      <c r="BQ99" s="85"/>
      <c r="BR99" s="85"/>
      <c r="BS99" s="85"/>
      <c r="BT99" s="85"/>
      <c r="BU99" s="85"/>
      <c r="BV99" s="85"/>
      <c r="BW99" s="85"/>
      <c r="BX99" s="85"/>
      <c r="BY99" s="85"/>
      <c r="BZ99" s="85"/>
      <c r="CA99" s="85"/>
      <c r="CB99" s="85"/>
      <c r="CC99" s="85"/>
      <c r="CD99" s="85"/>
      <c r="CE99" s="85"/>
      <c r="CF99" s="85"/>
      <c r="CG99" s="85"/>
      <c r="CH99" s="85"/>
      <c r="CI99" s="85"/>
      <c r="CJ99" s="85"/>
      <c r="CK99" s="85"/>
      <c r="CL99" s="85"/>
      <c r="CM99" s="85"/>
      <c r="CN99" s="85"/>
      <c r="CO99" s="85"/>
      <c r="CP99" s="85"/>
      <c r="CQ99" s="85"/>
      <c r="CR99" s="85"/>
      <c r="CS99" s="85"/>
      <c r="CT99" s="85"/>
      <c r="CU99" s="85"/>
      <c r="CV99" s="85"/>
    </row>
    <row r="100" spans="1:100" s="129" customFormat="1" ht="41.1" customHeight="1" x14ac:dyDescent="0.2">
      <c r="A100" s="85"/>
      <c r="B100" s="85"/>
      <c r="C100" s="202"/>
      <c r="D100" s="202"/>
      <c r="E100" s="202"/>
      <c r="F100" s="202"/>
      <c r="G100" s="202"/>
      <c r="H100" s="202"/>
      <c r="I100" s="202"/>
      <c r="J100" s="202"/>
      <c r="K100" s="202"/>
      <c r="L100" s="202"/>
      <c r="M100" s="202"/>
      <c r="N100" s="202"/>
      <c r="O100" s="202"/>
      <c r="P100" s="202"/>
      <c r="Q100" s="202"/>
      <c r="R100" s="202"/>
      <c r="S100" s="202"/>
      <c r="T100" s="202"/>
      <c r="U100" s="85"/>
      <c r="V100" s="85"/>
      <c r="W100" s="85"/>
      <c r="X100" s="85"/>
      <c r="Y100" s="85"/>
      <c r="Z100" s="85"/>
      <c r="AA100" s="85"/>
      <c r="AB100" s="85"/>
      <c r="AC100" s="85"/>
      <c r="AD100" s="85"/>
      <c r="AE100" s="85"/>
      <c r="AF100" s="85"/>
      <c r="AG100" s="85"/>
      <c r="AH100" s="85"/>
      <c r="AI100" s="85"/>
      <c r="AJ100" s="85"/>
      <c r="AK100" s="85"/>
      <c r="AL100" s="85"/>
      <c r="AM100" s="85"/>
      <c r="AN100" s="85"/>
      <c r="AO100" s="85"/>
      <c r="AP100" s="85"/>
      <c r="AQ100" s="85"/>
      <c r="AR100" s="85"/>
      <c r="AS100" s="85"/>
      <c r="AT100" s="85"/>
      <c r="AU100" s="85"/>
      <c r="AV100" s="85"/>
      <c r="AW100" s="85"/>
      <c r="AX100" s="85"/>
      <c r="AY100" s="85"/>
      <c r="AZ100" s="85"/>
      <c r="BA100" s="85"/>
      <c r="BB100" s="85"/>
      <c r="BC100" s="85"/>
      <c r="BD100" s="85"/>
      <c r="BE100" s="85"/>
      <c r="BF100" s="85"/>
      <c r="BG100" s="85"/>
      <c r="BH100" s="85"/>
      <c r="BI100" s="85"/>
      <c r="BJ100" s="85"/>
      <c r="BK100" s="85"/>
      <c r="BL100" s="85"/>
      <c r="BM100" s="85"/>
      <c r="BN100" s="85"/>
      <c r="BO100" s="85"/>
      <c r="BP100" s="85"/>
      <c r="BQ100" s="85"/>
      <c r="BR100" s="85"/>
      <c r="BS100" s="85"/>
      <c r="BT100" s="85"/>
      <c r="BU100" s="85"/>
      <c r="BV100" s="85"/>
      <c r="BW100" s="85"/>
      <c r="BX100" s="85"/>
      <c r="BY100" s="85"/>
      <c r="BZ100" s="85"/>
      <c r="CA100" s="85"/>
      <c r="CB100" s="85"/>
      <c r="CC100" s="85"/>
      <c r="CD100" s="85"/>
      <c r="CE100" s="85"/>
      <c r="CF100" s="85"/>
      <c r="CG100" s="85"/>
      <c r="CH100" s="85"/>
      <c r="CI100" s="85"/>
      <c r="CJ100" s="85"/>
      <c r="CK100" s="85"/>
      <c r="CL100" s="85"/>
      <c r="CM100" s="85"/>
      <c r="CN100" s="85"/>
      <c r="CO100" s="85"/>
      <c r="CP100" s="85"/>
      <c r="CQ100" s="85"/>
      <c r="CR100" s="85"/>
      <c r="CS100" s="85"/>
      <c r="CT100" s="85"/>
      <c r="CU100" s="85"/>
      <c r="CV100" s="85"/>
    </row>
    <row r="101" spans="1:100" s="155" customFormat="1" ht="41.1" customHeight="1" x14ac:dyDescent="0.2">
      <c r="A101" s="85"/>
      <c r="B101" s="85"/>
      <c r="C101" s="202"/>
      <c r="D101" s="202"/>
      <c r="E101" s="202"/>
      <c r="F101" s="202"/>
      <c r="G101" s="202"/>
      <c r="H101" s="202"/>
      <c r="I101" s="202"/>
      <c r="J101" s="202"/>
      <c r="K101" s="202"/>
      <c r="L101" s="202"/>
      <c r="M101" s="202"/>
      <c r="N101" s="202"/>
      <c r="O101" s="202"/>
      <c r="P101" s="202"/>
      <c r="Q101" s="202"/>
      <c r="R101" s="202"/>
      <c r="S101" s="202"/>
      <c r="T101" s="202"/>
      <c r="U101" s="85"/>
      <c r="V101" s="85"/>
      <c r="W101" s="85"/>
      <c r="X101" s="85"/>
      <c r="Y101" s="85"/>
      <c r="Z101" s="85"/>
      <c r="AA101" s="85"/>
      <c r="AB101" s="85"/>
      <c r="AC101" s="85"/>
      <c r="AD101" s="85"/>
      <c r="AE101" s="85"/>
      <c r="AF101" s="85"/>
      <c r="AG101" s="85"/>
      <c r="AH101" s="85"/>
      <c r="AI101" s="85"/>
      <c r="AJ101" s="85"/>
      <c r="AK101" s="85"/>
      <c r="AL101" s="85"/>
      <c r="AM101" s="85"/>
      <c r="AN101" s="85"/>
      <c r="AO101" s="85"/>
      <c r="AP101" s="85"/>
      <c r="AQ101" s="85"/>
      <c r="AR101" s="85"/>
      <c r="AS101" s="85"/>
      <c r="AT101" s="85"/>
      <c r="AU101" s="85"/>
      <c r="AV101" s="85"/>
      <c r="AW101" s="85"/>
      <c r="AX101" s="85"/>
      <c r="AY101" s="85"/>
      <c r="AZ101" s="85"/>
      <c r="BA101" s="85"/>
      <c r="BB101" s="85"/>
      <c r="BC101" s="85"/>
      <c r="BD101" s="85"/>
      <c r="BE101" s="85"/>
      <c r="BF101" s="85"/>
      <c r="BG101" s="85"/>
      <c r="BH101" s="85"/>
      <c r="BI101" s="85"/>
      <c r="BJ101" s="85"/>
      <c r="BK101" s="85"/>
      <c r="BL101" s="85"/>
      <c r="BM101" s="85"/>
      <c r="BN101" s="85"/>
      <c r="BO101" s="85"/>
      <c r="BP101" s="85"/>
      <c r="BQ101" s="85"/>
      <c r="BR101" s="85"/>
      <c r="BS101" s="85"/>
      <c r="BT101" s="85"/>
      <c r="BU101" s="85"/>
      <c r="BV101" s="85"/>
      <c r="BW101" s="85"/>
      <c r="BX101" s="85"/>
      <c r="BY101" s="85"/>
      <c r="BZ101" s="85"/>
      <c r="CA101" s="85"/>
      <c r="CB101" s="85"/>
      <c r="CC101" s="85"/>
      <c r="CD101" s="85"/>
      <c r="CE101" s="85"/>
      <c r="CF101" s="85"/>
      <c r="CG101" s="85"/>
      <c r="CH101" s="85"/>
      <c r="CI101" s="85"/>
      <c r="CJ101" s="85"/>
      <c r="CK101" s="85"/>
      <c r="CL101" s="85"/>
      <c r="CM101" s="85"/>
      <c r="CN101" s="85"/>
      <c r="CO101" s="85"/>
      <c r="CP101" s="85"/>
      <c r="CQ101" s="85"/>
      <c r="CR101" s="85"/>
      <c r="CS101" s="85"/>
      <c r="CT101" s="85"/>
      <c r="CU101" s="85"/>
      <c r="CV101" s="85"/>
    </row>
    <row r="102" spans="1:100" s="166" customFormat="1" ht="41.1" customHeight="1" x14ac:dyDescent="0.2">
      <c r="A102" s="85"/>
      <c r="B102" s="85"/>
      <c r="C102" s="202"/>
      <c r="D102" s="202"/>
      <c r="E102" s="202"/>
      <c r="F102" s="202"/>
      <c r="G102" s="202"/>
      <c r="H102" s="202"/>
      <c r="I102" s="202"/>
      <c r="J102" s="202"/>
      <c r="K102" s="202"/>
      <c r="L102" s="202"/>
      <c r="M102" s="202"/>
      <c r="N102" s="202"/>
      <c r="O102" s="202"/>
      <c r="P102" s="202"/>
      <c r="Q102" s="202"/>
      <c r="R102" s="202"/>
      <c r="S102" s="202"/>
      <c r="T102" s="202"/>
      <c r="U102" s="85"/>
      <c r="V102" s="85"/>
      <c r="W102" s="85"/>
      <c r="X102" s="85"/>
      <c r="Y102" s="85"/>
      <c r="Z102" s="85"/>
      <c r="AA102" s="85"/>
      <c r="AB102" s="85"/>
      <c r="AC102" s="85"/>
      <c r="AD102" s="85"/>
      <c r="AE102" s="85"/>
      <c r="AF102" s="85"/>
      <c r="AG102" s="85"/>
      <c r="AH102" s="85"/>
      <c r="AI102" s="85"/>
      <c r="AJ102" s="85"/>
      <c r="AK102" s="85"/>
      <c r="AL102" s="85"/>
      <c r="AM102" s="85"/>
      <c r="AN102" s="85"/>
      <c r="AO102" s="85"/>
      <c r="AP102" s="85"/>
      <c r="AQ102" s="85"/>
      <c r="AR102" s="85"/>
      <c r="AS102" s="85"/>
      <c r="AT102" s="85"/>
      <c r="AU102" s="85"/>
      <c r="AV102" s="85"/>
      <c r="AW102" s="85"/>
      <c r="AX102" s="85"/>
      <c r="AY102" s="85"/>
      <c r="AZ102" s="85"/>
      <c r="BA102" s="85"/>
      <c r="BB102" s="85"/>
      <c r="BC102" s="85"/>
      <c r="BD102" s="85"/>
      <c r="BE102" s="85"/>
      <c r="BF102" s="85"/>
      <c r="BG102" s="85"/>
      <c r="BH102" s="85"/>
      <c r="BI102" s="85"/>
      <c r="BJ102" s="85"/>
      <c r="BK102" s="85"/>
      <c r="BL102" s="85"/>
      <c r="BM102" s="85"/>
      <c r="BN102" s="85"/>
      <c r="BO102" s="85"/>
      <c r="BP102" s="85"/>
      <c r="BQ102" s="85"/>
      <c r="BR102" s="85"/>
      <c r="BS102" s="85"/>
      <c r="BT102" s="85"/>
      <c r="BU102" s="85"/>
      <c r="BV102" s="85"/>
      <c r="BW102" s="85"/>
      <c r="BX102" s="85"/>
      <c r="BY102" s="85"/>
      <c r="BZ102" s="85"/>
      <c r="CA102" s="85"/>
      <c r="CB102" s="85"/>
      <c r="CC102" s="85"/>
      <c r="CD102" s="85"/>
      <c r="CE102" s="85"/>
      <c r="CF102" s="85"/>
      <c r="CG102" s="85"/>
      <c r="CH102" s="85"/>
      <c r="CI102" s="85"/>
      <c r="CJ102" s="85"/>
      <c r="CK102" s="85"/>
      <c r="CL102" s="85"/>
      <c r="CM102" s="85"/>
      <c r="CN102" s="85"/>
      <c r="CO102" s="85"/>
      <c r="CP102" s="85"/>
      <c r="CQ102" s="85"/>
      <c r="CR102" s="85"/>
      <c r="CS102" s="85"/>
      <c r="CT102" s="85"/>
      <c r="CU102" s="85"/>
      <c r="CV102" s="85"/>
    </row>
    <row r="103" spans="1:100" s="166" customFormat="1" ht="41.1" customHeight="1" x14ac:dyDescent="0.2">
      <c r="A103" s="85"/>
      <c r="B103" s="85"/>
      <c r="C103" s="202"/>
      <c r="D103" s="202"/>
      <c r="E103" s="202"/>
      <c r="F103" s="202"/>
      <c r="G103" s="202"/>
      <c r="H103" s="202"/>
      <c r="I103" s="202"/>
      <c r="J103" s="202"/>
      <c r="K103" s="202"/>
      <c r="L103" s="202"/>
      <c r="M103" s="202"/>
      <c r="N103" s="202"/>
      <c r="O103" s="202"/>
      <c r="P103" s="202"/>
      <c r="Q103" s="202"/>
      <c r="R103" s="202"/>
      <c r="S103" s="202"/>
      <c r="T103" s="202"/>
      <c r="U103" s="85"/>
      <c r="V103" s="85"/>
      <c r="W103" s="85"/>
      <c r="X103" s="85"/>
      <c r="Y103" s="85"/>
      <c r="Z103" s="85"/>
      <c r="AA103" s="85"/>
      <c r="AB103" s="85"/>
      <c r="AC103" s="85"/>
      <c r="AD103" s="85"/>
      <c r="AE103" s="85"/>
      <c r="AF103" s="85"/>
      <c r="AG103" s="85"/>
      <c r="AH103" s="85"/>
      <c r="AI103" s="85"/>
      <c r="AJ103" s="85"/>
      <c r="AK103" s="85"/>
      <c r="AL103" s="85"/>
      <c r="AM103" s="85"/>
      <c r="AN103" s="85"/>
      <c r="AO103" s="85"/>
      <c r="AP103" s="85"/>
      <c r="AQ103" s="85"/>
      <c r="AR103" s="85"/>
      <c r="AS103" s="85"/>
      <c r="AT103" s="85"/>
      <c r="AU103" s="85"/>
      <c r="AV103" s="85"/>
      <c r="AW103" s="85"/>
      <c r="AX103" s="85"/>
      <c r="AY103" s="85"/>
      <c r="AZ103" s="85"/>
      <c r="BA103" s="85"/>
      <c r="BB103" s="85"/>
      <c r="BC103" s="85"/>
      <c r="BD103" s="85"/>
      <c r="BE103" s="85"/>
      <c r="BF103" s="85"/>
      <c r="BG103" s="85"/>
      <c r="BH103" s="85"/>
      <c r="BI103" s="85"/>
      <c r="BJ103" s="85"/>
      <c r="BK103" s="85"/>
      <c r="BL103" s="85"/>
      <c r="BM103" s="85"/>
      <c r="BN103" s="85"/>
      <c r="BO103" s="85"/>
      <c r="BP103" s="85"/>
      <c r="BQ103" s="85"/>
      <c r="BR103" s="85"/>
      <c r="BS103" s="85"/>
      <c r="BT103" s="85"/>
      <c r="BU103" s="85"/>
      <c r="BV103" s="85"/>
      <c r="BW103" s="85"/>
      <c r="BX103" s="85"/>
      <c r="BY103" s="85"/>
      <c r="BZ103" s="85"/>
      <c r="CA103" s="85"/>
      <c r="CB103" s="85"/>
      <c r="CC103" s="85"/>
      <c r="CD103" s="85"/>
      <c r="CE103" s="85"/>
      <c r="CF103" s="85"/>
      <c r="CG103" s="85"/>
      <c r="CH103" s="85"/>
      <c r="CI103" s="85"/>
      <c r="CJ103" s="85"/>
      <c r="CK103" s="85"/>
      <c r="CL103" s="85"/>
      <c r="CM103" s="85"/>
      <c r="CN103" s="85"/>
      <c r="CO103" s="85"/>
      <c r="CP103" s="85"/>
      <c r="CQ103" s="85"/>
      <c r="CR103" s="85"/>
      <c r="CS103" s="85"/>
      <c r="CT103" s="85"/>
      <c r="CU103" s="85"/>
      <c r="CV103" s="85"/>
    </row>
    <row r="104" spans="1:100" s="166" customFormat="1" ht="41.1" customHeight="1" x14ac:dyDescent="0.2">
      <c r="A104" s="85"/>
      <c r="B104" s="85"/>
      <c r="C104" s="202"/>
      <c r="D104" s="202"/>
      <c r="E104" s="202"/>
      <c r="F104" s="202"/>
      <c r="G104" s="202"/>
      <c r="H104" s="202"/>
      <c r="I104" s="202"/>
      <c r="J104" s="202"/>
      <c r="K104" s="202"/>
      <c r="L104" s="202"/>
      <c r="M104" s="202"/>
      <c r="N104" s="202"/>
      <c r="O104" s="202"/>
      <c r="P104" s="202"/>
      <c r="Q104" s="202"/>
      <c r="R104" s="202"/>
      <c r="S104" s="202"/>
      <c r="T104" s="202"/>
      <c r="U104" s="85"/>
      <c r="V104" s="85"/>
      <c r="W104" s="85"/>
      <c r="X104" s="85"/>
      <c r="Y104" s="85"/>
      <c r="Z104" s="85"/>
      <c r="AA104" s="85"/>
      <c r="AB104" s="85"/>
      <c r="AC104" s="85"/>
      <c r="AD104" s="85"/>
      <c r="AE104" s="85"/>
      <c r="AF104" s="85"/>
      <c r="AG104" s="85"/>
      <c r="AH104" s="85"/>
      <c r="AI104" s="85"/>
      <c r="AJ104" s="85"/>
      <c r="AK104" s="85"/>
      <c r="AL104" s="85"/>
      <c r="AM104" s="85"/>
      <c r="AN104" s="85"/>
      <c r="AO104" s="85"/>
      <c r="AP104" s="85"/>
      <c r="AQ104" s="85"/>
      <c r="AR104" s="85"/>
      <c r="AS104" s="85"/>
      <c r="AT104" s="85"/>
      <c r="AU104" s="85"/>
      <c r="AV104" s="85"/>
      <c r="AW104" s="85"/>
      <c r="AX104" s="85"/>
      <c r="AY104" s="85"/>
      <c r="AZ104" s="85"/>
      <c r="BA104" s="85"/>
      <c r="BB104" s="85"/>
      <c r="BC104" s="85"/>
      <c r="BD104" s="85"/>
      <c r="BE104" s="85"/>
      <c r="BF104" s="85"/>
      <c r="BG104" s="85"/>
      <c r="BH104" s="85"/>
      <c r="BI104" s="85"/>
      <c r="BJ104" s="85"/>
      <c r="BK104" s="85"/>
      <c r="BL104" s="85"/>
      <c r="BM104" s="85"/>
      <c r="BN104" s="85"/>
      <c r="BO104" s="85"/>
      <c r="BP104" s="85"/>
      <c r="BQ104" s="85"/>
      <c r="BR104" s="85"/>
      <c r="BS104" s="85"/>
      <c r="BT104" s="85"/>
      <c r="BU104" s="85"/>
      <c r="BV104" s="85"/>
      <c r="BW104" s="85"/>
      <c r="BX104" s="85"/>
      <c r="BY104" s="85"/>
      <c r="BZ104" s="85"/>
      <c r="CA104" s="85"/>
      <c r="CB104" s="85"/>
      <c r="CC104" s="85"/>
      <c r="CD104" s="85"/>
      <c r="CE104" s="85"/>
      <c r="CF104" s="85"/>
      <c r="CG104" s="85"/>
      <c r="CH104" s="85"/>
      <c r="CI104" s="85"/>
      <c r="CJ104" s="85"/>
      <c r="CK104" s="85"/>
      <c r="CL104" s="85"/>
      <c r="CM104" s="85"/>
      <c r="CN104" s="85"/>
      <c r="CO104" s="85"/>
      <c r="CP104" s="85"/>
      <c r="CQ104" s="85"/>
      <c r="CR104" s="85"/>
      <c r="CS104" s="85"/>
      <c r="CT104" s="85"/>
      <c r="CU104" s="85"/>
      <c r="CV104" s="85"/>
    </row>
    <row r="105" spans="1:100" s="166" customFormat="1" ht="41.1" customHeight="1" x14ac:dyDescent="0.2">
      <c r="A105" s="85"/>
      <c r="B105" s="85"/>
      <c r="C105" s="202"/>
      <c r="D105" s="202"/>
      <c r="E105" s="202"/>
      <c r="F105" s="202"/>
      <c r="G105" s="202"/>
      <c r="H105" s="202"/>
      <c r="I105" s="202"/>
      <c r="J105" s="202"/>
      <c r="K105" s="202"/>
      <c r="L105" s="202"/>
      <c r="M105" s="202"/>
      <c r="N105" s="202"/>
      <c r="O105" s="202"/>
      <c r="P105" s="202"/>
      <c r="Q105" s="202"/>
      <c r="R105" s="202"/>
      <c r="S105" s="202"/>
      <c r="T105" s="202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5"/>
      <c r="AG105" s="85"/>
      <c r="AH105" s="85"/>
      <c r="AI105" s="85"/>
      <c r="AJ105" s="85"/>
      <c r="AK105" s="85"/>
      <c r="AL105" s="85"/>
      <c r="AM105" s="85"/>
      <c r="AN105" s="85"/>
      <c r="AO105" s="85"/>
      <c r="AP105" s="85"/>
      <c r="AQ105" s="85"/>
      <c r="AR105" s="85"/>
      <c r="AS105" s="85"/>
      <c r="AT105" s="85"/>
      <c r="AU105" s="85"/>
      <c r="AV105" s="85"/>
      <c r="AW105" s="85"/>
      <c r="AX105" s="85"/>
      <c r="AY105" s="85"/>
      <c r="AZ105" s="85"/>
      <c r="BA105" s="85"/>
      <c r="BB105" s="85"/>
      <c r="BC105" s="85"/>
      <c r="BD105" s="85"/>
      <c r="BE105" s="85"/>
      <c r="BF105" s="85"/>
      <c r="BG105" s="85"/>
      <c r="BH105" s="85"/>
      <c r="BI105" s="85"/>
      <c r="BJ105" s="85"/>
      <c r="BK105" s="85"/>
      <c r="BL105" s="85"/>
      <c r="BM105" s="85"/>
      <c r="BN105" s="85"/>
      <c r="BO105" s="85"/>
      <c r="BP105" s="85"/>
      <c r="BQ105" s="85"/>
      <c r="BR105" s="85"/>
      <c r="BS105" s="85"/>
      <c r="BT105" s="85"/>
      <c r="BU105" s="85"/>
      <c r="BV105" s="85"/>
      <c r="BW105" s="85"/>
      <c r="BX105" s="85"/>
      <c r="BY105" s="85"/>
      <c r="BZ105" s="85"/>
      <c r="CA105" s="85"/>
      <c r="CB105" s="85"/>
      <c r="CC105" s="85"/>
      <c r="CD105" s="85"/>
      <c r="CE105" s="85"/>
      <c r="CF105" s="85"/>
      <c r="CG105" s="85"/>
      <c r="CH105" s="85"/>
      <c r="CI105" s="85"/>
      <c r="CJ105" s="85"/>
      <c r="CK105" s="85"/>
      <c r="CL105" s="85"/>
      <c r="CM105" s="85"/>
      <c r="CN105" s="85"/>
      <c r="CO105" s="85"/>
      <c r="CP105" s="85"/>
      <c r="CQ105" s="85"/>
      <c r="CR105" s="85"/>
      <c r="CS105" s="85"/>
      <c r="CT105" s="85"/>
      <c r="CU105" s="85"/>
      <c r="CV105" s="85"/>
    </row>
    <row r="106" spans="1:100" s="166" customFormat="1" ht="41.1" customHeight="1" x14ac:dyDescent="0.2">
      <c r="A106" s="85"/>
      <c r="B106" s="85"/>
      <c r="C106" s="202"/>
      <c r="D106" s="202"/>
      <c r="E106" s="202"/>
      <c r="F106" s="202"/>
      <c r="G106" s="202"/>
      <c r="H106" s="202"/>
      <c r="I106" s="202"/>
      <c r="J106" s="202"/>
      <c r="K106" s="202"/>
      <c r="L106" s="202"/>
      <c r="M106" s="202"/>
      <c r="N106" s="202"/>
      <c r="O106" s="202"/>
      <c r="P106" s="202"/>
      <c r="Q106" s="202"/>
      <c r="R106" s="202"/>
      <c r="S106" s="202"/>
      <c r="T106" s="202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/>
      <c r="AH106" s="85"/>
      <c r="AI106" s="85"/>
      <c r="AJ106" s="85"/>
      <c r="AK106" s="85"/>
      <c r="AL106" s="85"/>
      <c r="AM106" s="85"/>
      <c r="AN106" s="85"/>
      <c r="AO106" s="85"/>
      <c r="AP106" s="85"/>
      <c r="AQ106" s="85"/>
      <c r="AR106" s="85"/>
      <c r="AS106" s="85"/>
      <c r="AT106" s="85"/>
      <c r="AU106" s="85"/>
      <c r="AV106" s="85"/>
      <c r="AW106" s="85"/>
      <c r="AX106" s="85"/>
      <c r="AY106" s="85"/>
      <c r="AZ106" s="85"/>
      <c r="BA106" s="85"/>
      <c r="BB106" s="85"/>
      <c r="BC106" s="85"/>
      <c r="BD106" s="85"/>
      <c r="BE106" s="85"/>
      <c r="BF106" s="85"/>
      <c r="BG106" s="85"/>
      <c r="BH106" s="85"/>
      <c r="BI106" s="85"/>
      <c r="BJ106" s="85"/>
      <c r="BK106" s="85"/>
      <c r="BL106" s="85"/>
      <c r="BM106" s="85"/>
      <c r="BN106" s="85"/>
      <c r="BO106" s="85"/>
      <c r="BP106" s="85"/>
      <c r="BQ106" s="85"/>
      <c r="BR106" s="85"/>
      <c r="BS106" s="85"/>
      <c r="BT106" s="85"/>
      <c r="BU106" s="85"/>
      <c r="BV106" s="85"/>
      <c r="BW106" s="85"/>
      <c r="BX106" s="85"/>
      <c r="BY106" s="85"/>
      <c r="BZ106" s="85"/>
      <c r="CA106" s="85"/>
      <c r="CB106" s="85"/>
      <c r="CC106" s="85"/>
      <c r="CD106" s="85"/>
      <c r="CE106" s="85"/>
      <c r="CF106" s="85"/>
      <c r="CG106" s="85"/>
      <c r="CH106" s="85"/>
      <c r="CI106" s="85"/>
      <c r="CJ106" s="85"/>
      <c r="CK106" s="85"/>
      <c r="CL106" s="85"/>
      <c r="CM106" s="85"/>
      <c r="CN106" s="85"/>
      <c r="CO106" s="85"/>
      <c r="CP106" s="85"/>
      <c r="CQ106" s="85"/>
      <c r="CR106" s="85"/>
      <c r="CS106" s="85"/>
      <c r="CT106" s="85"/>
      <c r="CU106" s="85"/>
      <c r="CV106" s="85"/>
    </row>
    <row r="107" spans="1:100" s="166" customFormat="1" ht="41.1" customHeight="1" x14ac:dyDescent="0.2">
      <c r="A107" s="85"/>
      <c r="B107" s="85"/>
      <c r="C107" s="202"/>
      <c r="D107" s="202"/>
      <c r="E107" s="202"/>
      <c r="F107" s="202"/>
      <c r="G107" s="202"/>
      <c r="H107" s="202"/>
      <c r="I107" s="202"/>
      <c r="J107" s="202"/>
      <c r="K107" s="202"/>
      <c r="L107" s="202"/>
      <c r="M107" s="202"/>
      <c r="N107" s="202"/>
      <c r="O107" s="202"/>
      <c r="P107" s="202"/>
      <c r="Q107" s="202"/>
      <c r="R107" s="202"/>
      <c r="S107" s="202"/>
      <c r="T107" s="202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/>
      <c r="AH107" s="85"/>
      <c r="AI107" s="85"/>
      <c r="AJ107" s="85"/>
      <c r="AK107" s="85"/>
      <c r="AL107" s="85"/>
      <c r="AM107" s="85"/>
      <c r="AN107" s="85"/>
      <c r="AO107" s="85"/>
      <c r="AP107" s="85"/>
      <c r="AQ107" s="85"/>
      <c r="AR107" s="85"/>
      <c r="AS107" s="85"/>
      <c r="AT107" s="85"/>
      <c r="AU107" s="85"/>
      <c r="AV107" s="85"/>
      <c r="AW107" s="85"/>
      <c r="AX107" s="85"/>
      <c r="AY107" s="85"/>
      <c r="AZ107" s="85"/>
      <c r="BA107" s="85"/>
      <c r="BB107" s="85"/>
      <c r="BC107" s="85"/>
      <c r="BD107" s="85"/>
      <c r="BE107" s="85"/>
      <c r="BF107" s="85"/>
      <c r="BG107" s="85"/>
      <c r="BH107" s="85"/>
      <c r="BI107" s="85"/>
      <c r="BJ107" s="85"/>
      <c r="BK107" s="85"/>
      <c r="BL107" s="85"/>
      <c r="BM107" s="85"/>
      <c r="BN107" s="85"/>
      <c r="BO107" s="85"/>
      <c r="BP107" s="85"/>
      <c r="BQ107" s="85"/>
      <c r="BR107" s="85"/>
      <c r="BS107" s="85"/>
      <c r="BT107" s="85"/>
      <c r="BU107" s="85"/>
      <c r="BV107" s="85"/>
      <c r="BW107" s="85"/>
      <c r="BX107" s="85"/>
      <c r="BY107" s="85"/>
      <c r="BZ107" s="85"/>
      <c r="CA107" s="85"/>
      <c r="CB107" s="85"/>
      <c r="CC107" s="85"/>
      <c r="CD107" s="85"/>
      <c r="CE107" s="85"/>
      <c r="CF107" s="85"/>
      <c r="CG107" s="85"/>
      <c r="CH107" s="85"/>
      <c r="CI107" s="85"/>
      <c r="CJ107" s="85"/>
      <c r="CK107" s="85"/>
      <c r="CL107" s="85"/>
      <c r="CM107" s="85"/>
      <c r="CN107" s="85"/>
      <c r="CO107" s="85"/>
      <c r="CP107" s="85"/>
      <c r="CQ107" s="85"/>
      <c r="CR107" s="85"/>
      <c r="CS107" s="85"/>
      <c r="CT107" s="85"/>
      <c r="CU107" s="85"/>
      <c r="CV107" s="85"/>
    </row>
    <row r="108" spans="1:100" s="166" customFormat="1" ht="41.1" customHeight="1" x14ac:dyDescent="0.2">
      <c r="A108" s="85"/>
      <c r="B108" s="85"/>
      <c r="C108" s="202"/>
      <c r="D108" s="202"/>
      <c r="E108" s="202"/>
      <c r="F108" s="202"/>
      <c r="G108" s="202"/>
      <c r="H108" s="202"/>
      <c r="I108" s="202"/>
      <c r="J108" s="202"/>
      <c r="K108" s="202"/>
      <c r="L108" s="202"/>
      <c r="M108" s="202"/>
      <c r="N108" s="202"/>
      <c r="O108" s="202"/>
      <c r="P108" s="202"/>
      <c r="Q108" s="202"/>
      <c r="R108" s="202"/>
      <c r="S108" s="202"/>
      <c r="T108" s="202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/>
      <c r="AH108" s="85"/>
      <c r="AI108" s="85"/>
      <c r="AJ108" s="85"/>
      <c r="AK108" s="85"/>
      <c r="AL108" s="85"/>
      <c r="AM108" s="85"/>
      <c r="AN108" s="85"/>
      <c r="AO108" s="85"/>
      <c r="AP108" s="85"/>
      <c r="AQ108" s="85"/>
      <c r="AR108" s="85"/>
      <c r="AS108" s="85"/>
      <c r="AT108" s="85"/>
      <c r="AU108" s="85"/>
      <c r="AV108" s="85"/>
      <c r="AW108" s="85"/>
      <c r="AX108" s="85"/>
      <c r="AY108" s="85"/>
      <c r="AZ108" s="85"/>
      <c r="BA108" s="85"/>
      <c r="BB108" s="85"/>
      <c r="BC108" s="85"/>
      <c r="BD108" s="85"/>
      <c r="BE108" s="85"/>
      <c r="BF108" s="85"/>
      <c r="BG108" s="85"/>
      <c r="BH108" s="85"/>
      <c r="BI108" s="85"/>
      <c r="BJ108" s="85"/>
      <c r="BK108" s="85"/>
      <c r="BL108" s="85"/>
      <c r="BM108" s="85"/>
      <c r="BN108" s="85"/>
      <c r="BO108" s="85"/>
      <c r="BP108" s="85"/>
      <c r="BQ108" s="85"/>
      <c r="BR108" s="85"/>
      <c r="BS108" s="85"/>
      <c r="BT108" s="85"/>
      <c r="BU108" s="85"/>
      <c r="BV108" s="85"/>
      <c r="BW108" s="85"/>
      <c r="BX108" s="85"/>
      <c r="BY108" s="85"/>
      <c r="BZ108" s="85"/>
      <c r="CA108" s="85"/>
      <c r="CB108" s="85"/>
      <c r="CC108" s="85"/>
      <c r="CD108" s="85"/>
      <c r="CE108" s="85"/>
      <c r="CF108" s="85"/>
      <c r="CG108" s="85"/>
      <c r="CH108" s="85"/>
      <c r="CI108" s="85"/>
      <c r="CJ108" s="85"/>
      <c r="CK108" s="85"/>
      <c r="CL108" s="85"/>
      <c r="CM108" s="85"/>
      <c r="CN108" s="85"/>
      <c r="CO108" s="85"/>
      <c r="CP108" s="85"/>
      <c r="CQ108" s="85"/>
      <c r="CR108" s="85"/>
      <c r="CS108" s="85"/>
      <c r="CT108" s="85"/>
      <c r="CU108" s="85"/>
      <c r="CV108" s="85"/>
    </row>
    <row r="109" spans="1:100" s="166" customFormat="1" ht="41.1" customHeight="1" x14ac:dyDescent="0.2">
      <c r="A109" s="85"/>
      <c r="B109" s="85"/>
      <c r="C109" s="202"/>
      <c r="D109" s="202"/>
      <c r="E109" s="202"/>
      <c r="F109" s="202"/>
      <c r="G109" s="202"/>
      <c r="H109" s="202"/>
      <c r="I109" s="202"/>
      <c r="J109" s="202"/>
      <c r="K109" s="202"/>
      <c r="L109" s="202"/>
      <c r="M109" s="202"/>
      <c r="N109" s="202"/>
      <c r="O109" s="202"/>
      <c r="P109" s="202"/>
      <c r="Q109" s="202"/>
      <c r="R109" s="202"/>
      <c r="S109" s="202"/>
      <c r="T109" s="202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/>
      <c r="AH109" s="85"/>
      <c r="AI109" s="85"/>
      <c r="AJ109" s="85"/>
      <c r="AK109" s="85"/>
      <c r="AL109" s="85"/>
      <c r="AM109" s="85"/>
      <c r="AN109" s="85"/>
      <c r="AO109" s="85"/>
      <c r="AP109" s="85"/>
      <c r="AQ109" s="85"/>
      <c r="AR109" s="85"/>
      <c r="AS109" s="85"/>
      <c r="AT109" s="85"/>
      <c r="AU109" s="85"/>
      <c r="AV109" s="85"/>
      <c r="AW109" s="85"/>
      <c r="AX109" s="85"/>
      <c r="AY109" s="85"/>
      <c r="AZ109" s="85"/>
      <c r="BA109" s="85"/>
      <c r="BB109" s="85"/>
      <c r="BC109" s="85"/>
      <c r="BD109" s="85"/>
      <c r="BE109" s="85"/>
      <c r="BF109" s="85"/>
      <c r="BG109" s="85"/>
      <c r="BH109" s="85"/>
      <c r="BI109" s="85"/>
      <c r="BJ109" s="85"/>
      <c r="BK109" s="85"/>
      <c r="BL109" s="85"/>
      <c r="BM109" s="85"/>
      <c r="BN109" s="85"/>
      <c r="BO109" s="85"/>
      <c r="BP109" s="85"/>
      <c r="BQ109" s="85"/>
      <c r="BR109" s="85"/>
      <c r="BS109" s="85"/>
      <c r="BT109" s="85"/>
      <c r="BU109" s="85"/>
      <c r="BV109" s="85"/>
      <c r="BW109" s="85"/>
      <c r="BX109" s="85"/>
      <c r="BY109" s="85"/>
      <c r="BZ109" s="85"/>
      <c r="CA109" s="85"/>
      <c r="CB109" s="85"/>
      <c r="CC109" s="85"/>
      <c r="CD109" s="85"/>
      <c r="CE109" s="85"/>
      <c r="CF109" s="85"/>
      <c r="CG109" s="85"/>
      <c r="CH109" s="85"/>
      <c r="CI109" s="85"/>
      <c r="CJ109" s="85"/>
      <c r="CK109" s="85"/>
      <c r="CL109" s="85"/>
      <c r="CM109" s="85"/>
      <c r="CN109" s="85"/>
      <c r="CO109" s="85"/>
      <c r="CP109" s="85"/>
      <c r="CQ109" s="85"/>
      <c r="CR109" s="85"/>
      <c r="CS109" s="85"/>
      <c r="CT109" s="85"/>
      <c r="CU109" s="85"/>
      <c r="CV109" s="85"/>
    </row>
    <row r="110" spans="1:100" s="155" customFormat="1" ht="41.1" customHeight="1" x14ac:dyDescent="0.2">
      <c r="A110" s="85"/>
      <c r="B110" s="85"/>
      <c r="C110" s="202"/>
      <c r="D110" s="202"/>
      <c r="E110" s="202"/>
      <c r="F110" s="202"/>
      <c r="G110" s="202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85"/>
      <c r="V110" s="85"/>
      <c r="W110" s="85"/>
      <c r="X110" s="85"/>
      <c r="Y110" s="85"/>
      <c r="Z110" s="85"/>
      <c r="AA110" s="85"/>
      <c r="AB110" s="85"/>
      <c r="AC110" s="85"/>
      <c r="AD110" s="85"/>
      <c r="AE110" s="85"/>
      <c r="AF110" s="85"/>
      <c r="AG110" s="85"/>
      <c r="AH110" s="85"/>
      <c r="AI110" s="85"/>
      <c r="AJ110" s="85"/>
      <c r="AK110" s="85"/>
      <c r="AL110" s="85"/>
      <c r="AM110" s="85"/>
      <c r="AN110" s="85"/>
      <c r="AO110" s="85"/>
      <c r="AP110" s="85"/>
      <c r="AQ110" s="85"/>
      <c r="AR110" s="85"/>
      <c r="AS110" s="85"/>
      <c r="AT110" s="85"/>
      <c r="AU110" s="85"/>
      <c r="AV110" s="85"/>
      <c r="AW110" s="85"/>
      <c r="AX110" s="85"/>
      <c r="AY110" s="85"/>
      <c r="AZ110" s="85"/>
      <c r="BA110" s="85"/>
      <c r="BB110" s="85"/>
      <c r="BC110" s="85"/>
      <c r="BD110" s="85"/>
      <c r="BE110" s="85"/>
      <c r="BF110" s="85"/>
      <c r="BG110" s="85"/>
      <c r="BH110" s="85"/>
      <c r="BI110" s="85"/>
      <c r="BJ110" s="85"/>
      <c r="BK110" s="85"/>
      <c r="BL110" s="85"/>
      <c r="BM110" s="85"/>
      <c r="BN110" s="85"/>
      <c r="BO110" s="85"/>
      <c r="BP110" s="85"/>
      <c r="BQ110" s="85"/>
      <c r="BR110" s="85"/>
      <c r="BS110" s="85"/>
      <c r="BT110" s="85"/>
      <c r="BU110" s="85"/>
      <c r="BV110" s="85"/>
      <c r="BW110" s="85"/>
      <c r="BX110" s="85"/>
      <c r="BY110" s="85"/>
      <c r="BZ110" s="85"/>
      <c r="CA110" s="85"/>
      <c r="CB110" s="85"/>
      <c r="CC110" s="85"/>
      <c r="CD110" s="85"/>
      <c r="CE110" s="85"/>
      <c r="CF110" s="85"/>
      <c r="CG110" s="85"/>
      <c r="CH110" s="85"/>
      <c r="CI110" s="85"/>
      <c r="CJ110" s="85"/>
      <c r="CK110" s="85"/>
      <c r="CL110" s="85"/>
      <c r="CM110" s="85"/>
      <c r="CN110" s="85"/>
      <c r="CO110" s="85"/>
      <c r="CP110" s="85"/>
      <c r="CQ110" s="85"/>
      <c r="CR110" s="85"/>
      <c r="CS110" s="85"/>
      <c r="CT110" s="85"/>
      <c r="CU110" s="85"/>
      <c r="CV110" s="85"/>
    </row>
    <row r="111" spans="1:100" s="166" customFormat="1" ht="41.1" customHeight="1" x14ac:dyDescent="0.2">
      <c r="A111" s="85"/>
      <c r="B111" s="85"/>
      <c r="C111" s="202"/>
      <c r="D111" s="202"/>
      <c r="E111" s="202"/>
      <c r="F111" s="202"/>
      <c r="G111" s="202"/>
      <c r="H111" s="202"/>
      <c r="I111" s="202"/>
      <c r="J111" s="202"/>
      <c r="K111" s="202"/>
      <c r="L111" s="202"/>
      <c r="M111" s="202"/>
      <c r="N111" s="202"/>
      <c r="O111" s="202"/>
      <c r="P111" s="202"/>
      <c r="Q111" s="202"/>
      <c r="R111" s="202"/>
      <c r="S111" s="202"/>
      <c r="T111" s="202"/>
      <c r="U111" s="85"/>
      <c r="V111" s="85"/>
      <c r="W111" s="85"/>
      <c r="X111" s="85"/>
      <c r="Y111" s="85"/>
      <c r="Z111" s="85"/>
      <c r="AA111" s="85"/>
      <c r="AB111" s="85"/>
      <c r="AC111" s="85"/>
      <c r="AD111" s="85"/>
      <c r="AE111" s="85"/>
      <c r="AF111" s="85"/>
      <c r="AG111" s="85"/>
      <c r="AH111" s="85"/>
      <c r="AI111" s="85"/>
      <c r="AJ111" s="85"/>
      <c r="AK111" s="85"/>
      <c r="AL111" s="85"/>
      <c r="AM111" s="85"/>
      <c r="AN111" s="85"/>
      <c r="AO111" s="85"/>
      <c r="AP111" s="85"/>
      <c r="AQ111" s="85"/>
      <c r="AR111" s="85"/>
      <c r="AS111" s="85"/>
      <c r="AT111" s="85"/>
      <c r="AU111" s="85"/>
      <c r="AV111" s="85"/>
      <c r="AW111" s="85"/>
      <c r="AX111" s="85"/>
      <c r="AY111" s="85"/>
      <c r="AZ111" s="85"/>
      <c r="BA111" s="85"/>
      <c r="BB111" s="85"/>
      <c r="BC111" s="85"/>
      <c r="BD111" s="85"/>
      <c r="BE111" s="85"/>
      <c r="BF111" s="85"/>
      <c r="BG111" s="85"/>
      <c r="BH111" s="85"/>
      <c r="BI111" s="85"/>
      <c r="BJ111" s="85"/>
      <c r="BK111" s="85"/>
      <c r="BL111" s="85"/>
      <c r="BM111" s="85"/>
      <c r="BN111" s="85"/>
      <c r="BO111" s="85"/>
      <c r="BP111" s="85"/>
      <c r="BQ111" s="85"/>
      <c r="BR111" s="85"/>
      <c r="BS111" s="85"/>
      <c r="BT111" s="85"/>
      <c r="BU111" s="85"/>
      <c r="BV111" s="85"/>
      <c r="BW111" s="85"/>
      <c r="BX111" s="85"/>
      <c r="BY111" s="85"/>
      <c r="BZ111" s="85"/>
      <c r="CA111" s="85"/>
      <c r="CB111" s="85"/>
      <c r="CC111" s="85"/>
      <c r="CD111" s="85"/>
      <c r="CE111" s="85"/>
      <c r="CF111" s="85"/>
      <c r="CG111" s="85"/>
      <c r="CH111" s="85"/>
      <c r="CI111" s="85"/>
      <c r="CJ111" s="85"/>
      <c r="CK111" s="85"/>
      <c r="CL111" s="85"/>
      <c r="CM111" s="85"/>
      <c r="CN111" s="85"/>
      <c r="CO111" s="85"/>
      <c r="CP111" s="85"/>
      <c r="CQ111" s="85"/>
      <c r="CR111" s="85"/>
      <c r="CS111" s="85"/>
      <c r="CT111" s="85"/>
      <c r="CU111" s="85"/>
      <c r="CV111" s="85"/>
    </row>
    <row r="112" spans="1:100" s="166" customFormat="1" ht="41.1" customHeight="1" x14ac:dyDescent="0.2">
      <c r="A112" s="85"/>
      <c r="B112" s="85"/>
      <c r="C112" s="202"/>
      <c r="D112" s="202"/>
      <c r="E112" s="202"/>
      <c r="F112" s="202"/>
      <c r="G112" s="202"/>
      <c r="H112" s="202"/>
      <c r="I112" s="202"/>
      <c r="J112" s="202"/>
      <c r="K112" s="202"/>
      <c r="L112" s="202"/>
      <c r="M112" s="202"/>
      <c r="N112" s="202"/>
      <c r="O112" s="202"/>
      <c r="P112" s="202"/>
      <c r="Q112" s="202"/>
      <c r="R112" s="202"/>
      <c r="S112" s="202"/>
      <c r="T112" s="202"/>
      <c r="U112" s="85"/>
      <c r="V112" s="85"/>
      <c r="W112" s="85"/>
      <c r="X112" s="85"/>
      <c r="Y112" s="85"/>
      <c r="Z112" s="85"/>
      <c r="AA112" s="85"/>
      <c r="AB112" s="85"/>
      <c r="AC112" s="85"/>
      <c r="AD112" s="85"/>
      <c r="AE112" s="85"/>
      <c r="AF112" s="85"/>
      <c r="AG112" s="85"/>
      <c r="AH112" s="85"/>
      <c r="AI112" s="85"/>
      <c r="AJ112" s="85"/>
      <c r="AK112" s="85"/>
      <c r="AL112" s="85"/>
      <c r="AM112" s="85"/>
      <c r="AN112" s="85"/>
      <c r="AO112" s="85"/>
      <c r="AP112" s="85"/>
      <c r="AQ112" s="85"/>
      <c r="AR112" s="85"/>
      <c r="AS112" s="85"/>
      <c r="AT112" s="85"/>
      <c r="AU112" s="85"/>
      <c r="AV112" s="85"/>
      <c r="AW112" s="85"/>
      <c r="AX112" s="85"/>
      <c r="AY112" s="85"/>
      <c r="AZ112" s="85"/>
      <c r="BA112" s="85"/>
      <c r="BB112" s="85"/>
      <c r="BC112" s="85"/>
      <c r="BD112" s="85"/>
      <c r="BE112" s="85"/>
      <c r="BF112" s="85"/>
      <c r="BG112" s="85"/>
      <c r="BH112" s="85"/>
      <c r="BI112" s="85"/>
      <c r="BJ112" s="85"/>
      <c r="BK112" s="85"/>
      <c r="BL112" s="85"/>
      <c r="BM112" s="85"/>
      <c r="BN112" s="85"/>
      <c r="BO112" s="85"/>
      <c r="BP112" s="85"/>
      <c r="BQ112" s="85"/>
      <c r="BR112" s="85"/>
      <c r="BS112" s="85"/>
      <c r="BT112" s="85"/>
      <c r="BU112" s="85"/>
      <c r="BV112" s="85"/>
      <c r="BW112" s="85"/>
      <c r="BX112" s="85"/>
      <c r="BY112" s="85"/>
      <c r="BZ112" s="85"/>
      <c r="CA112" s="85"/>
      <c r="CB112" s="85"/>
      <c r="CC112" s="85"/>
      <c r="CD112" s="85"/>
      <c r="CE112" s="85"/>
      <c r="CF112" s="85"/>
      <c r="CG112" s="85"/>
      <c r="CH112" s="85"/>
      <c r="CI112" s="85"/>
      <c r="CJ112" s="85"/>
      <c r="CK112" s="85"/>
      <c r="CL112" s="85"/>
      <c r="CM112" s="85"/>
      <c r="CN112" s="85"/>
      <c r="CO112" s="85"/>
      <c r="CP112" s="85"/>
      <c r="CQ112" s="85"/>
      <c r="CR112" s="85"/>
      <c r="CS112" s="85"/>
      <c r="CT112" s="85"/>
      <c r="CU112" s="85"/>
      <c r="CV112" s="85"/>
    </row>
    <row r="113" spans="1:100" s="155" customFormat="1" ht="41.1" customHeight="1" x14ac:dyDescent="0.2">
      <c r="A113" s="85"/>
      <c r="B113" s="85"/>
      <c r="C113" s="202"/>
      <c r="D113" s="202"/>
      <c r="E113" s="202"/>
      <c r="F113" s="202"/>
      <c r="G113" s="202"/>
      <c r="H113" s="202"/>
      <c r="I113" s="202"/>
      <c r="J113" s="202"/>
      <c r="K113" s="202"/>
      <c r="L113" s="202"/>
      <c r="M113" s="202"/>
      <c r="N113" s="202"/>
      <c r="O113" s="202"/>
      <c r="P113" s="202"/>
      <c r="Q113" s="202"/>
      <c r="R113" s="202"/>
      <c r="S113" s="202"/>
      <c r="T113" s="202"/>
      <c r="U113" s="85"/>
      <c r="V113" s="85"/>
      <c r="W113" s="85"/>
      <c r="X113" s="85"/>
      <c r="Y113" s="85"/>
      <c r="Z113" s="85"/>
      <c r="AA113" s="85"/>
      <c r="AB113" s="85"/>
      <c r="AC113" s="85"/>
      <c r="AD113" s="85"/>
      <c r="AE113" s="85"/>
      <c r="AF113" s="85"/>
      <c r="AG113" s="85"/>
      <c r="AH113" s="85"/>
      <c r="AI113" s="85"/>
      <c r="AJ113" s="85"/>
      <c r="AK113" s="85"/>
      <c r="AL113" s="85"/>
      <c r="AM113" s="85"/>
      <c r="AN113" s="85"/>
      <c r="AO113" s="85"/>
      <c r="AP113" s="85"/>
      <c r="AQ113" s="85"/>
      <c r="AR113" s="85"/>
      <c r="AS113" s="85"/>
      <c r="AT113" s="85"/>
      <c r="AU113" s="85"/>
      <c r="AV113" s="85"/>
      <c r="AW113" s="85"/>
      <c r="AX113" s="85"/>
      <c r="AY113" s="85"/>
      <c r="AZ113" s="85"/>
      <c r="BA113" s="85"/>
      <c r="BB113" s="85"/>
      <c r="BC113" s="85"/>
      <c r="BD113" s="85"/>
      <c r="BE113" s="85"/>
      <c r="BF113" s="85"/>
      <c r="BG113" s="85"/>
      <c r="BH113" s="85"/>
      <c r="BI113" s="85"/>
      <c r="BJ113" s="85"/>
      <c r="BK113" s="85"/>
      <c r="BL113" s="85"/>
      <c r="BM113" s="85"/>
      <c r="BN113" s="85"/>
      <c r="BO113" s="85"/>
      <c r="BP113" s="85"/>
      <c r="BQ113" s="85"/>
      <c r="BR113" s="85"/>
      <c r="BS113" s="85"/>
      <c r="BT113" s="85"/>
      <c r="BU113" s="85"/>
      <c r="BV113" s="85"/>
      <c r="BW113" s="85"/>
      <c r="BX113" s="85"/>
      <c r="BY113" s="85"/>
      <c r="BZ113" s="85"/>
      <c r="CA113" s="85"/>
      <c r="CB113" s="85"/>
      <c r="CC113" s="85"/>
      <c r="CD113" s="85"/>
      <c r="CE113" s="85"/>
      <c r="CF113" s="85"/>
      <c r="CG113" s="85"/>
      <c r="CH113" s="85"/>
      <c r="CI113" s="85"/>
      <c r="CJ113" s="85"/>
      <c r="CK113" s="85"/>
      <c r="CL113" s="85"/>
      <c r="CM113" s="85"/>
      <c r="CN113" s="85"/>
      <c r="CO113" s="85"/>
      <c r="CP113" s="85"/>
      <c r="CQ113" s="85"/>
      <c r="CR113" s="85"/>
      <c r="CS113" s="85"/>
      <c r="CT113" s="85"/>
      <c r="CU113" s="85"/>
      <c r="CV113" s="85"/>
    </row>
    <row r="114" spans="1:100" s="155" customFormat="1" ht="41.1" customHeight="1" x14ac:dyDescent="0.2">
      <c r="A114" s="85"/>
      <c r="B114" s="85"/>
      <c r="C114" s="202"/>
      <c r="D114" s="202"/>
      <c r="E114" s="202"/>
      <c r="F114" s="202"/>
      <c r="G114" s="202"/>
      <c r="H114" s="202"/>
      <c r="I114" s="202"/>
      <c r="J114" s="202"/>
      <c r="K114" s="202"/>
      <c r="L114" s="202"/>
      <c r="M114" s="202"/>
      <c r="N114" s="202"/>
      <c r="O114" s="202"/>
      <c r="P114" s="202"/>
      <c r="Q114" s="202"/>
      <c r="R114" s="202"/>
      <c r="S114" s="202"/>
      <c r="T114" s="202"/>
      <c r="U114" s="85"/>
      <c r="V114" s="85"/>
      <c r="W114" s="85"/>
      <c r="X114" s="85"/>
      <c r="Y114" s="85"/>
      <c r="Z114" s="85"/>
      <c r="AA114" s="85"/>
      <c r="AB114" s="85"/>
      <c r="AC114" s="85"/>
      <c r="AD114" s="85"/>
      <c r="AE114" s="85"/>
      <c r="AF114" s="85"/>
      <c r="AG114" s="85"/>
      <c r="AH114" s="85"/>
      <c r="AI114" s="85"/>
      <c r="AJ114" s="85"/>
      <c r="AK114" s="85"/>
      <c r="AL114" s="85"/>
      <c r="AM114" s="85"/>
      <c r="AN114" s="85"/>
      <c r="AO114" s="85"/>
      <c r="AP114" s="85"/>
      <c r="AQ114" s="85"/>
      <c r="AR114" s="85"/>
      <c r="AS114" s="85"/>
      <c r="AT114" s="85"/>
      <c r="AU114" s="85"/>
      <c r="AV114" s="85"/>
      <c r="AW114" s="85"/>
      <c r="AX114" s="85"/>
      <c r="AY114" s="85"/>
      <c r="AZ114" s="85"/>
      <c r="BA114" s="85"/>
      <c r="BB114" s="85"/>
      <c r="BC114" s="85"/>
      <c r="BD114" s="85"/>
      <c r="BE114" s="85"/>
      <c r="BF114" s="85"/>
      <c r="BG114" s="85"/>
      <c r="BH114" s="85"/>
      <c r="BI114" s="85"/>
      <c r="BJ114" s="85"/>
      <c r="BK114" s="85"/>
      <c r="BL114" s="85"/>
      <c r="BM114" s="85"/>
      <c r="BN114" s="85"/>
      <c r="BO114" s="85"/>
      <c r="BP114" s="85"/>
      <c r="BQ114" s="85"/>
      <c r="BR114" s="85"/>
      <c r="BS114" s="85"/>
      <c r="BT114" s="85"/>
      <c r="BU114" s="85"/>
      <c r="BV114" s="85"/>
      <c r="BW114" s="85"/>
      <c r="BX114" s="85"/>
      <c r="BY114" s="85"/>
      <c r="BZ114" s="85"/>
      <c r="CA114" s="85"/>
      <c r="CB114" s="85"/>
      <c r="CC114" s="85"/>
      <c r="CD114" s="85"/>
      <c r="CE114" s="85"/>
      <c r="CF114" s="85"/>
      <c r="CG114" s="85"/>
      <c r="CH114" s="85"/>
      <c r="CI114" s="85"/>
      <c r="CJ114" s="85"/>
      <c r="CK114" s="85"/>
      <c r="CL114" s="85"/>
      <c r="CM114" s="85"/>
      <c r="CN114" s="85"/>
      <c r="CO114" s="85"/>
      <c r="CP114" s="85"/>
      <c r="CQ114" s="85"/>
      <c r="CR114" s="85"/>
      <c r="CS114" s="85"/>
      <c r="CT114" s="85"/>
      <c r="CU114" s="85"/>
      <c r="CV114" s="85"/>
    </row>
    <row r="115" spans="1:100" s="155" customFormat="1" ht="41.1" customHeight="1" x14ac:dyDescent="0.2">
      <c r="A115" s="85"/>
      <c r="B115" s="85"/>
      <c r="C115" s="202"/>
      <c r="D115" s="202"/>
      <c r="E115" s="202"/>
      <c r="F115" s="202"/>
      <c r="G115" s="202"/>
      <c r="H115" s="202"/>
      <c r="I115" s="202"/>
      <c r="J115" s="202"/>
      <c r="K115" s="202"/>
      <c r="L115" s="202"/>
      <c r="M115" s="202"/>
      <c r="N115" s="202"/>
      <c r="O115" s="202"/>
      <c r="P115" s="202"/>
      <c r="Q115" s="202"/>
      <c r="R115" s="202"/>
      <c r="S115" s="202"/>
      <c r="T115" s="202"/>
      <c r="U115" s="85"/>
      <c r="V115" s="85"/>
      <c r="W115" s="85"/>
      <c r="X115" s="85"/>
      <c r="Y115" s="85"/>
      <c r="Z115" s="85"/>
      <c r="AA115" s="85"/>
      <c r="AB115" s="85"/>
      <c r="AC115" s="85"/>
      <c r="AD115" s="85"/>
      <c r="AE115" s="85"/>
      <c r="AF115" s="85"/>
      <c r="AG115" s="85"/>
      <c r="AH115" s="85"/>
      <c r="AI115" s="85"/>
      <c r="AJ115" s="85"/>
      <c r="AK115" s="85"/>
      <c r="AL115" s="85"/>
      <c r="AM115" s="85"/>
      <c r="AN115" s="85"/>
      <c r="AO115" s="85"/>
      <c r="AP115" s="85"/>
      <c r="AQ115" s="85"/>
      <c r="AR115" s="85"/>
      <c r="AS115" s="85"/>
      <c r="AT115" s="85"/>
      <c r="AU115" s="85"/>
      <c r="AV115" s="85"/>
      <c r="AW115" s="85"/>
      <c r="AX115" s="85"/>
      <c r="AY115" s="85"/>
      <c r="AZ115" s="85"/>
      <c r="BA115" s="85"/>
      <c r="BB115" s="85"/>
      <c r="BC115" s="85"/>
      <c r="BD115" s="85"/>
      <c r="BE115" s="85"/>
      <c r="BF115" s="85"/>
      <c r="BG115" s="85"/>
      <c r="BH115" s="85"/>
      <c r="BI115" s="85"/>
      <c r="BJ115" s="85"/>
      <c r="BK115" s="85"/>
      <c r="BL115" s="85"/>
      <c r="BM115" s="85"/>
      <c r="BN115" s="85"/>
      <c r="BO115" s="85"/>
      <c r="BP115" s="85"/>
      <c r="BQ115" s="85"/>
      <c r="BR115" s="85"/>
      <c r="BS115" s="85"/>
      <c r="BT115" s="85"/>
      <c r="BU115" s="85"/>
      <c r="BV115" s="85"/>
      <c r="BW115" s="85"/>
      <c r="BX115" s="85"/>
      <c r="BY115" s="85"/>
      <c r="BZ115" s="85"/>
      <c r="CA115" s="85"/>
      <c r="CB115" s="85"/>
      <c r="CC115" s="85"/>
      <c r="CD115" s="85"/>
      <c r="CE115" s="85"/>
      <c r="CF115" s="85"/>
      <c r="CG115" s="85"/>
      <c r="CH115" s="85"/>
      <c r="CI115" s="85"/>
      <c r="CJ115" s="85"/>
      <c r="CK115" s="85"/>
      <c r="CL115" s="85"/>
      <c r="CM115" s="85"/>
      <c r="CN115" s="85"/>
      <c r="CO115" s="85"/>
      <c r="CP115" s="85"/>
      <c r="CQ115" s="85"/>
      <c r="CR115" s="85"/>
      <c r="CS115" s="85"/>
      <c r="CT115" s="85"/>
      <c r="CU115" s="85"/>
      <c r="CV115" s="85"/>
    </row>
    <row r="116" spans="1:100" s="155" customFormat="1" ht="41.1" customHeight="1" x14ac:dyDescent="0.2">
      <c r="A116" s="85"/>
      <c r="B116" s="85"/>
      <c r="C116" s="202"/>
      <c r="D116" s="202"/>
      <c r="E116" s="202"/>
      <c r="F116" s="202"/>
      <c r="G116" s="202"/>
      <c r="H116" s="202"/>
      <c r="I116" s="202"/>
      <c r="J116" s="202"/>
      <c r="K116" s="202"/>
      <c r="L116" s="202"/>
      <c r="M116" s="202"/>
      <c r="N116" s="202"/>
      <c r="O116" s="202"/>
      <c r="P116" s="202"/>
      <c r="Q116" s="202"/>
      <c r="R116" s="202"/>
      <c r="S116" s="202"/>
      <c r="T116" s="202"/>
      <c r="U116" s="85"/>
      <c r="V116" s="85"/>
      <c r="W116" s="85"/>
      <c r="X116" s="85"/>
      <c r="Y116" s="85"/>
      <c r="Z116" s="85"/>
      <c r="AA116" s="85"/>
      <c r="AB116" s="85"/>
      <c r="AC116" s="85"/>
      <c r="AD116" s="85"/>
      <c r="AE116" s="85"/>
      <c r="AF116" s="85"/>
      <c r="AG116" s="85"/>
      <c r="AH116" s="85"/>
      <c r="AI116" s="85"/>
      <c r="AJ116" s="85"/>
      <c r="AK116" s="85"/>
      <c r="AL116" s="85"/>
      <c r="AM116" s="85"/>
      <c r="AN116" s="85"/>
      <c r="AO116" s="85"/>
      <c r="AP116" s="85"/>
      <c r="AQ116" s="85"/>
      <c r="AR116" s="85"/>
      <c r="AS116" s="85"/>
      <c r="AT116" s="85"/>
      <c r="AU116" s="85"/>
      <c r="AV116" s="85"/>
      <c r="AW116" s="85"/>
      <c r="AX116" s="85"/>
      <c r="AY116" s="85"/>
      <c r="AZ116" s="85"/>
      <c r="BA116" s="85"/>
      <c r="BB116" s="85"/>
      <c r="BC116" s="85"/>
      <c r="BD116" s="85"/>
      <c r="BE116" s="85"/>
      <c r="BF116" s="85"/>
      <c r="BG116" s="85"/>
      <c r="BH116" s="85"/>
      <c r="BI116" s="85"/>
      <c r="BJ116" s="85"/>
      <c r="BK116" s="85"/>
      <c r="BL116" s="85"/>
      <c r="BM116" s="85"/>
      <c r="BN116" s="85"/>
      <c r="BO116" s="85"/>
      <c r="BP116" s="85"/>
      <c r="BQ116" s="85"/>
      <c r="BR116" s="85"/>
      <c r="BS116" s="85"/>
      <c r="BT116" s="85"/>
      <c r="BU116" s="85"/>
      <c r="BV116" s="85"/>
      <c r="BW116" s="85"/>
      <c r="BX116" s="85"/>
      <c r="BY116" s="85"/>
      <c r="BZ116" s="85"/>
      <c r="CA116" s="85"/>
      <c r="CB116" s="85"/>
      <c r="CC116" s="85"/>
      <c r="CD116" s="85"/>
      <c r="CE116" s="85"/>
      <c r="CF116" s="85"/>
      <c r="CG116" s="85"/>
      <c r="CH116" s="85"/>
      <c r="CI116" s="85"/>
      <c r="CJ116" s="85"/>
      <c r="CK116" s="85"/>
      <c r="CL116" s="85"/>
      <c r="CM116" s="85"/>
      <c r="CN116" s="85"/>
      <c r="CO116" s="85"/>
      <c r="CP116" s="85"/>
      <c r="CQ116" s="85"/>
      <c r="CR116" s="85"/>
      <c r="CS116" s="85"/>
      <c r="CT116" s="85"/>
      <c r="CU116" s="85"/>
      <c r="CV116" s="85"/>
    </row>
    <row r="117" spans="1:100" s="155" customFormat="1" ht="41.1" customHeight="1" x14ac:dyDescent="0.2">
      <c r="A117" s="85"/>
      <c r="B117" s="85"/>
      <c r="C117" s="202"/>
      <c r="D117" s="202"/>
      <c r="E117" s="202"/>
      <c r="F117" s="202"/>
      <c r="G117" s="202"/>
      <c r="H117" s="202"/>
      <c r="I117" s="202"/>
      <c r="J117" s="202"/>
      <c r="K117" s="202"/>
      <c r="L117" s="202"/>
      <c r="M117" s="202"/>
      <c r="N117" s="202"/>
      <c r="O117" s="202"/>
      <c r="P117" s="202"/>
      <c r="Q117" s="202"/>
      <c r="R117" s="202"/>
      <c r="S117" s="202"/>
      <c r="T117" s="202"/>
      <c r="U117" s="85"/>
      <c r="V117" s="85"/>
      <c r="W117" s="85"/>
      <c r="X117" s="85"/>
      <c r="Y117" s="85"/>
      <c r="Z117" s="85"/>
      <c r="AA117" s="85"/>
      <c r="AB117" s="85"/>
      <c r="AC117" s="85"/>
      <c r="AD117" s="85"/>
      <c r="AE117" s="85"/>
      <c r="AF117" s="85"/>
      <c r="AG117" s="85"/>
      <c r="AH117" s="85"/>
      <c r="AI117" s="85"/>
      <c r="AJ117" s="85"/>
      <c r="AK117" s="85"/>
      <c r="AL117" s="85"/>
      <c r="AM117" s="85"/>
      <c r="AN117" s="85"/>
      <c r="AO117" s="85"/>
      <c r="AP117" s="85"/>
      <c r="AQ117" s="85"/>
      <c r="AR117" s="85"/>
      <c r="AS117" s="85"/>
      <c r="AT117" s="85"/>
      <c r="AU117" s="85"/>
      <c r="AV117" s="85"/>
      <c r="AW117" s="85"/>
      <c r="AX117" s="85"/>
      <c r="AY117" s="85"/>
      <c r="AZ117" s="85"/>
      <c r="BA117" s="85"/>
      <c r="BB117" s="85"/>
      <c r="BC117" s="85"/>
      <c r="BD117" s="85"/>
      <c r="BE117" s="85"/>
      <c r="BF117" s="85"/>
      <c r="BG117" s="85"/>
      <c r="BH117" s="85"/>
      <c r="BI117" s="85"/>
      <c r="BJ117" s="85"/>
      <c r="BK117" s="85"/>
      <c r="BL117" s="85"/>
      <c r="BM117" s="85"/>
      <c r="BN117" s="85"/>
      <c r="BO117" s="85"/>
      <c r="BP117" s="85"/>
      <c r="BQ117" s="85"/>
      <c r="BR117" s="85"/>
      <c r="BS117" s="85"/>
      <c r="BT117" s="85"/>
      <c r="BU117" s="85"/>
      <c r="BV117" s="85"/>
      <c r="BW117" s="85"/>
      <c r="BX117" s="85"/>
      <c r="BY117" s="85"/>
      <c r="BZ117" s="85"/>
      <c r="CA117" s="85"/>
      <c r="CB117" s="85"/>
      <c r="CC117" s="85"/>
      <c r="CD117" s="85"/>
      <c r="CE117" s="85"/>
      <c r="CF117" s="85"/>
      <c r="CG117" s="85"/>
      <c r="CH117" s="85"/>
      <c r="CI117" s="85"/>
      <c r="CJ117" s="85"/>
      <c r="CK117" s="85"/>
      <c r="CL117" s="85"/>
      <c r="CM117" s="85"/>
      <c r="CN117" s="85"/>
      <c r="CO117" s="85"/>
      <c r="CP117" s="85"/>
      <c r="CQ117" s="85"/>
      <c r="CR117" s="85"/>
      <c r="CS117" s="85"/>
      <c r="CT117" s="85"/>
      <c r="CU117" s="85"/>
      <c r="CV117" s="85"/>
    </row>
    <row r="118" spans="1:100" s="155" customFormat="1" ht="41.1" customHeight="1" x14ac:dyDescent="0.2">
      <c r="A118" s="85"/>
      <c r="B118" s="85"/>
      <c r="C118" s="202"/>
      <c r="D118" s="202"/>
      <c r="E118" s="202"/>
      <c r="F118" s="202"/>
      <c r="G118" s="202"/>
      <c r="H118" s="202"/>
      <c r="I118" s="202"/>
      <c r="J118" s="202"/>
      <c r="K118" s="202"/>
      <c r="L118" s="202"/>
      <c r="M118" s="202"/>
      <c r="N118" s="202"/>
      <c r="O118" s="202"/>
      <c r="P118" s="202"/>
      <c r="Q118" s="202"/>
      <c r="R118" s="202"/>
      <c r="S118" s="202"/>
      <c r="T118" s="202"/>
      <c r="U118" s="85"/>
      <c r="V118" s="85"/>
      <c r="W118" s="85"/>
      <c r="X118" s="85"/>
      <c r="Y118" s="85"/>
      <c r="Z118" s="85"/>
      <c r="AA118" s="85"/>
      <c r="AB118" s="85"/>
      <c r="AC118" s="85"/>
      <c r="AD118" s="85"/>
      <c r="AE118" s="85"/>
      <c r="AF118" s="85"/>
      <c r="AG118" s="85"/>
      <c r="AH118" s="85"/>
      <c r="AI118" s="85"/>
      <c r="AJ118" s="85"/>
      <c r="AK118" s="85"/>
      <c r="AL118" s="85"/>
      <c r="AM118" s="85"/>
      <c r="AN118" s="85"/>
      <c r="AO118" s="85"/>
      <c r="AP118" s="85"/>
      <c r="AQ118" s="85"/>
      <c r="AR118" s="85"/>
      <c r="AS118" s="85"/>
      <c r="AT118" s="85"/>
      <c r="AU118" s="85"/>
      <c r="AV118" s="85"/>
      <c r="AW118" s="85"/>
      <c r="AX118" s="85"/>
      <c r="AY118" s="85"/>
      <c r="AZ118" s="85"/>
      <c r="BA118" s="85"/>
      <c r="BB118" s="85"/>
      <c r="BC118" s="85"/>
      <c r="BD118" s="85"/>
      <c r="BE118" s="85"/>
      <c r="BF118" s="85"/>
      <c r="BG118" s="85"/>
      <c r="BH118" s="85"/>
      <c r="BI118" s="85"/>
      <c r="BJ118" s="85"/>
      <c r="BK118" s="85"/>
      <c r="BL118" s="85"/>
      <c r="BM118" s="85"/>
      <c r="BN118" s="85"/>
      <c r="BO118" s="85"/>
      <c r="BP118" s="85"/>
      <c r="BQ118" s="85"/>
      <c r="BR118" s="85"/>
      <c r="BS118" s="85"/>
      <c r="BT118" s="85"/>
      <c r="BU118" s="85"/>
      <c r="BV118" s="85"/>
      <c r="BW118" s="85"/>
      <c r="BX118" s="85"/>
      <c r="BY118" s="85"/>
      <c r="BZ118" s="85"/>
      <c r="CA118" s="85"/>
      <c r="CB118" s="85"/>
      <c r="CC118" s="85"/>
      <c r="CD118" s="85"/>
      <c r="CE118" s="85"/>
      <c r="CF118" s="85"/>
      <c r="CG118" s="85"/>
      <c r="CH118" s="85"/>
      <c r="CI118" s="85"/>
      <c r="CJ118" s="85"/>
      <c r="CK118" s="85"/>
      <c r="CL118" s="85"/>
      <c r="CM118" s="85"/>
      <c r="CN118" s="85"/>
      <c r="CO118" s="85"/>
      <c r="CP118" s="85"/>
      <c r="CQ118" s="85"/>
      <c r="CR118" s="85"/>
      <c r="CS118" s="85"/>
      <c r="CT118" s="85"/>
      <c r="CU118" s="85"/>
      <c r="CV118" s="85"/>
    </row>
    <row r="119" spans="1:100" s="155" customFormat="1" ht="41.1" customHeight="1" x14ac:dyDescent="0.2">
      <c r="A119" s="85"/>
      <c r="B119" s="85"/>
      <c r="C119" s="202"/>
      <c r="D119" s="202"/>
      <c r="E119" s="202"/>
      <c r="F119" s="202"/>
      <c r="G119" s="202"/>
      <c r="H119" s="202"/>
      <c r="I119" s="202"/>
      <c r="J119" s="202"/>
      <c r="K119" s="202"/>
      <c r="L119" s="202"/>
      <c r="M119" s="202"/>
      <c r="N119" s="202"/>
      <c r="O119" s="202"/>
      <c r="P119" s="202"/>
      <c r="Q119" s="202"/>
      <c r="R119" s="202"/>
      <c r="S119" s="202"/>
      <c r="T119" s="202"/>
      <c r="U119" s="85"/>
      <c r="V119" s="85"/>
      <c r="W119" s="85"/>
      <c r="X119" s="85"/>
      <c r="Y119" s="85"/>
      <c r="Z119" s="85"/>
      <c r="AA119" s="85"/>
      <c r="AB119" s="85"/>
      <c r="AC119" s="85"/>
      <c r="AD119" s="85"/>
      <c r="AE119" s="85"/>
      <c r="AF119" s="85"/>
      <c r="AG119" s="85"/>
      <c r="AH119" s="85"/>
      <c r="AI119" s="85"/>
      <c r="AJ119" s="85"/>
      <c r="AK119" s="85"/>
      <c r="AL119" s="85"/>
      <c r="AM119" s="85"/>
      <c r="AN119" s="85"/>
      <c r="AO119" s="85"/>
      <c r="AP119" s="85"/>
      <c r="AQ119" s="85"/>
      <c r="AR119" s="85"/>
      <c r="AS119" s="85"/>
      <c r="AT119" s="85"/>
      <c r="AU119" s="85"/>
      <c r="AV119" s="85"/>
      <c r="AW119" s="85"/>
      <c r="AX119" s="85"/>
      <c r="AY119" s="85"/>
      <c r="AZ119" s="85"/>
      <c r="BA119" s="85"/>
      <c r="BB119" s="85"/>
      <c r="BC119" s="85"/>
      <c r="BD119" s="85"/>
      <c r="BE119" s="85"/>
      <c r="BF119" s="85"/>
      <c r="BG119" s="85"/>
      <c r="BH119" s="85"/>
      <c r="BI119" s="85"/>
      <c r="BJ119" s="85"/>
      <c r="BK119" s="85"/>
      <c r="BL119" s="85"/>
      <c r="BM119" s="85"/>
      <c r="BN119" s="85"/>
      <c r="BO119" s="85"/>
      <c r="BP119" s="85"/>
      <c r="BQ119" s="85"/>
      <c r="BR119" s="85"/>
      <c r="BS119" s="85"/>
      <c r="BT119" s="85"/>
      <c r="BU119" s="85"/>
      <c r="BV119" s="85"/>
      <c r="BW119" s="85"/>
      <c r="BX119" s="85"/>
      <c r="BY119" s="85"/>
      <c r="BZ119" s="85"/>
      <c r="CA119" s="85"/>
      <c r="CB119" s="85"/>
      <c r="CC119" s="85"/>
      <c r="CD119" s="85"/>
      <c r="CE119" s="85"/>
      <c r="CF119" s="85"/>
      <c r="CG119" s="85"/>
      <c r="CH119" s="85"/>
      <c r="CI119" s="85"/>
      <c r="CJ119" s="85"/>
      <c r="CK119" s="85"/>
      <c r="CL119" s="85"/>
      <c r="CM119" s="85"/>
      <c r="CN119" s="85"/>
      <c r="CO119" s="85"/>
      <c r="CP119" s="85"/>
      <c r="CQ119" s="85"/>
      <c r="CR119" s="85"/>
      <c r="CS119" s="85"/>
      <c r="CT119" s="85"/>
      <c r="CU119" s="85"/>
      <c r="CV119" s="85"/>
    </row>
    <row r="120" spans="1:100" s="155" customFormat="1" ht="41.1" customHeight="1" x14ac:dyDescent="0.2">
      <c r="A120" s="85"/>
      <c r="B120" s="85"/>
      <c r="C120" s="202"/>
      <c r="D120" s="202"/>
      <c r="E120" s="202"/>
      <c r="F120" s="202"/>
      <c r="G120" s="202"/>
      <c r="H120" s="202"/>
      <c r="I120" s="202"/>
      <c r="J120" s="202"/>
      <c r="K120" s="202"/>
      <c r="L120" s="202"/>
      <c r="M120" s="202"/>
      <c r="N120" s="202"/>
      <c r="O120" s="202"/>
      <c r="P120" s="202"/>
      <c r="Q120" s="202"/>
      <c r="R120" s="202"/>
      <c r="S120" s="202"/>
      <c r="T120" s="202"/>
      <c r="U120" s="85"/>
      <c r="V120" s="85"/>
      <c r="W120" s="85"/>
      <c r="X120" s="85"/>
      <c r="Y120" s="85"/>
      <c r="Z120" s="85"/>
      <c r="AA120" s="85"/>
      <c r="AB120" s="85"/>
      <c r="AC120" s="85"/>
      <c r="AD120" s="85"/>
      <c r="AE120" s="85"/>
      <c r="AF120" s="85"/>
      <c r="AG120" s="85"/>
      <c r="AH120" s="85"/>
      <c r="AI120" s="85"/>
      <c r="AJ120" s="85"/>
      <c r="AK120" s="85"/>
      <c r="AL120" s="85"/>
      <c r="AM120" s="85"/>
      <c r="AN120" s="85"/>
      <c r="AO120" s="85"/>
      <c r="AP120" s="85"/>
      <c r="AQ120" s="85"/>
      <c r="AR120" s="85"/>
      <c r="AS120" s="85"/>
      <c r="AT120" s="85"/>
      <c r="AU120" s="85"/>
      <c r="AV120" s="85"/>
      <c r="AW120" s="85"/>
      <c r="AX120" s="85"/>
      <c r="AY120" s="85"/>
      <c r="AZ120" s="85"/>
      <c r="BA120" s="85"/>
      <c r="BB120" s="85"/>
      <c r="BC120" s="85"/>
      <c r="BD120" s="85"/>
      <c r="BE120" s="85"/>
      <c r="BF120" s="85"/>
      <c r="BG120" s="85"/>
      <c r="BH120" s="85"/>
      <c r="BI120" s="85"/>
      <c r="BJ120" s="85"/>
      <c r="BK120" s="85"/>
      <c r="BL120" s="85"/>
      <c r="BM120" s="85"/>
      <c r="BN120" s="85"/>
      <c r="BO120" s="85"/>
      <c r="BP120" s="85"/>
      <c r="BQ120" s="85"/>
      <c r="BR120" s="85"/>
      <c r="BS120" s="85"/>
      <c r="BT120" s="85"/>
      <c r="BU120" s="85"/>
      <c r="BV120" s="85"/>
      <c r="BW120" s="85"/>
      <c r="BX120" s="85"/>
      <c r="BY120" s="85"/>
      <c r="BZ120" s="85"/>
      <c r="CA120" s="85"/>
      <c r="CB120" s="85"/>
      <c r="CC120" s="85"/>
      <c r="CD120" s="85"/>
      <c r="CE120" s="85"/>
      <c r="CF120" s="85"/>
      <c r="CG120" s="85"/>
      <c r="CH120" s="85"/>
      <c r="CI120" s="85"/>
      <c r="CJ120" s="85"/>
      <c r="CK120" s="85"/>
      <c r="CL120" s="85"/>
      <c r="CM120" s="85"/>
      <c r="CN120" s="85"/>
      <c r="CO120" s="85"/>
      <c r="CP120" s="85"/>
      <c r="CQ120" s="85"/>
      <c r="CR120" s="85"/>
      <c r="CS120" s="85"/>
      <c r="CT120" s="85"/>
      <c r="CU120" s="85"/>
      <c r="CV120" s="85"/>
    </row>
    <row r="121" spans="1:100" s="155" customFormat="1" ht="41.1" customHeight="1" x14ac:dyDescent="0.2">
      <c r="A121" s="85"/>
      <c r="B121" s="85"/>
      <c r="C121" s="202"/>
      <c r="D121" s="202"/>
      <c r="E121" s="202"/>
      <c r="F121" s="202"/>
      <c r="G121" s="202"/>
      <c r="H121" s="202"/>
      <c r="I121" s="202"/>
      <c r="J121" s="202"/>
      <c r="K121" s="202"/>
      <c r="L121" s="202"/>
      <c r="M121" s="202"/>
      <c r="N121" s="202"/>
      <c r="O121" s="202"/>
      <c r="P121" s="202"/>
      <c r="Q121" s="202"/>
      <c r="R121" s="202"/>
      <c r="S121" s="202"/>
      <c r="T121" s="202"/>
      <c r="U121" s="85"/>
      <c r="V121" s="85"/>
      <c r="W121" s="85"/>
      <c r="X121" s="85"/>
      <c r="Y121" s="85"/>
      <c r="Z121" s="85"/>
      <c r="AA121" s="85"/>
      <c r="AB121" s="85"/>
      <c r="AC121" s="85"/>
      <c r="AD121" s="85"/>
      <c r="AE121" s="85"/>
      <c r="AF121" s="85"/>
      <c r="AG121" s="85"/>
      <c r="AH121" s="85"/>
      <c r="AI121" s="85"/>
      <c r="AJ121" s="85"/>
      <c r="AK121" s="85"/>
      <c r="AL121" s="85"/>
      <c r="AM121" s="85"/>
      <c r="AN121" s="85"/>
      <c r="AO121" s="85"/>
      <c r="AP121" s="85"/>
      <c r="AQ121" s="85"/>
      <c r="AR121" s="85"/>
      <c r="AS121" s="85"/>
      <c r="AT121" s="85"/>
      <c r="AU121" s="85"/>
      <c r="AV121" s="85"/>
      <c r="AW121" s="85"/>
      <c r="AX121" s="85"/>
      <c r="AY121" s="85"/>
      <c r="AZ121" s="85"/>
      <c r="BA121" s="85"/>
      <c r="BB121" s="85"/>
      <c r="BC121" s="85"/>
      <c r="BD121" s="85"/>
      <c r="BE121" s="85"/>
      <c r="BF121" s="85"/>
      <c r="BG121" s="85"/>
      <c r="BH121" s="85"/>
      <c r="BI121" s="85"/>
      <c r="BJ121" s="85"/>
      <c r="BK121" s="85"/>
      <c r="BL121" s="85"/>
      <c r="BM121" s="85"/>
      <c r="BN121" s="85"/>
      <c r="BO121" s="85"/>
      <c r="BP121" s="85"/>
      <c r="BQ121" s="85"/>
      <c r="BR121" s="85"/>
      <c r="BS121" s="85"/>
      <c r="BT121" s="85"/>
      <c r="BU121" s="85"/>
      <c r="BV121" s="85"/>
      <c r="BW121" s="85"/>
      <c r="BX121" s="85"/>
      <c r="BY121" s="85"/>
      <c r="BZ121" s="85"/>
      <c r="CA121" s="85"/>
      <c r="CB121" s="85"/>
      <c r="CC121" s="85"/>
      <c r="CD121" s="85"/>
      <c r="CE121" s="85"/>
      <c r="CF121" s="85"/>
      <c r="CG121" s="85"/>
      <c r="CH121" s="85"/>
      <c r="CI121" s="85"/>
      <c r="CJ121" s="85"/>
      <c r="CK121" s="85"/>
      <c r="CL121" s="85"/>
      <c r="CM121" s="85"/>
      <c r="CN121" s="85"/>
      <c r="CO121" s="85"/>
      <c r="CP121" s="85"/>
      <c r="CQ121" s="85"/>
      <c r="CR121" s="85"/>
      <c r="CS121" s="85"/>
      <c r="CT121" s="85"/>
      <c r="CU121" s="85"/>
      <c r="CV121" s="85"/>
    </row>
    <row r="122" spans="1:100" s="155" customFormat="1" ht="41.1" customHeight="1" x14ac:dyDescent="0.2">
      <c r="A122" s="85"/>
      <c r="B122" s="85"/>
      <c r="C122" s="202"/>
      <c r="D122" s="202"/>
      <c r="E122" s="202"/>
      <c r="F122" s="202"/>
      <c r="G122" s="202"/>
      <c r="H122" s="202"/>
      <c r="I122" s="202"/>
      <c r="J122" s="202"/>
      <c r="K122" s="202"/>
      <c r="L122" s="202"/>
      <c r="M122" s="202"/>
      <c r="N122" s="202"/>
      <c r="O122" s="202"/>
      <c r="P122" s="202"/>
      <c r="Q122" s="202"/>
      <c r="R122" s="202"/>
      <c r="S122" s="202"/>
      <c r="T122" s="202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5"/>
      <c r="AM122" s="85"/>
      <c r="AN122" s="85"/>
      <c r="AO122" s="85"/>
      <c r="AP122" s="85"/>
      <c r="AQ122" s="85"/>
      <c r="AR122" s="85"/>
      <c r="AS122" s="85"/>
      <c r="AT122" s="85"/>
      <c r="AU122" s="85"/>
      <c r="AV122" s="85"/>
      <c r="AW122" s="85"/>
      <c r="AX122" s="85"/>
      <c r="AY122" s="85"/>
      <c r="AZ122" s="85"/>
      <c r="BA122" s="85"/>
      <c r="BB122" s="85"/>
      <c r="BC122" s="85"/>
      <c r="BD122" s="85"/>
      <c r="BE122" s="85"/>
      <c r="BF122" s="85"/>
      <c r="BG122" s="85"/>
      <c r="BH122" s="85"/>
      <c r="BI122" s="85"/>
      <c r="BJ122" s="85"/>
      <c r="BK122" s="85"/>
      <c r="BL122" s="85"/>
      <c r="BM122" s="85"/>
      <c r="BN122" s="85"/>
      <c r="BO122" s="85"/>
      <c r="BP122" s="85"/>
      <c r="BQ122" s="85"/>
      <c r="BR122" s="85"/>
      <c r="BS122" s="85"/>
      <c r="BT122" s="85"/>
      <c r="BU122" s="85"/>
      <c r="BV122" s="85"/>
      <c r="BW122" s="85"/>
      <c r="BX122" s="85"/>
      <c r="BY122" s="85"/>
      <c r="BZ122" s="85"/>
      <c r="CA122" s="85"/>
      <c r="CB122" s="85"/>
      <c r="CC122" s="85"/>
      <c r="CD122" s="85"/>
      <c r="CE122" s="85"/>
      <c r="CF122" s="85"/>
      <c r="CG122" s="85"/>
      <c r="CH122" s="85"/>
      <c r="CI122" s="85"/>
      <c r="CJ122" s="85"/>
      <c r="CK122" s="85"/>
      <c r="CL122" s="85"/>
      <c r="CM122" s="85"/>
      <c r="CN122" s="85"/>
      <c r="CO122" s="85"/>
      <c r="CP122" s="85"/>
      <c r="CQ122" s="85"/>
      <c r="CR122" s="85"/>
      <c r="CS122" s="85"/>
      <c r="CT122" s="85"/>
      <c r="CU122" s="85"/>
      <c r="CV122" s="85"/>
    </row>
    <row r="123" spans="1:100" s="155" customFormat="1" ht="41.1" customHeight="1" x14ac:dyDescent="0.2">
      <c r="A123" s="85"/>
      <c r="B123" s="85"/>
      <c r="C123" s="202"/>
      <c r="D123" s="202"/>
      <c r="E123" s="202"/>
      <c r="F123" s="202"/>
      <c r="G123" s="202"/>
      <c r="H123" s="202"/>
      <c r="I123" s="202"/>
      <c r="J123" s="202"/>
      <c r="K123" s="202"/>
      <c r="L123" s="202"/>
      <c r="M123" s="202"/>
      <c r="N123" s="202"/>
      <c r="O123" s="202"/>
      <c r="P123" s="202"/>
      <c r="Q123" s="202"/>
      <c r="R123" s="202"/>
      <c r="S123" s="202"/>
      <c r="T123" s="202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5"/>
      <c r="AM123" s="85"/>
      <c r="AN123" s="85"/>
      <c r="AO123" s="85"/>
      <c r="AP123" s="85"/>
      <c r="AQ123" s="85"/>
      <c r="AR123" s="85"/>
      <c r="AS123" s="85"/>
      <c r="AT123" s="85"/>
      <c r="AU123" s="85"/>
      <c r="AV123" s="85"/>
      <c r="AW123" s="85"/>
      <c r="AX123" s="85"/>
      <c r="AY123" s="85"/>
      <c r="AZ123" s="85"/>
      <c r="BA123" s="85"/>
      <c r="BB123" s="85"/>
      <c r="BC123" s="85"/>
      <c r="BD123" s="85"/>
      <c r="BE123" s="85"/>
      <c r="BF123" s="85"/>
      <c r="BG123" s="85"/>
      <c r="BH123" s="85"/>
      <c r="BI123" s="85"/>
      <c r="BJ123" s="85"/>
      <c r="BK123" s="85"/>
      <c r="BL123" s="85"/>
      <c r="BM123" s="85"/>
      <c r="BN123" s="85"/>
      <c r="BO123" s="85"/>
      <c r="BP123" s="85"/>
      <c r="BQ123" s="85"/>
      <c r="BR123" s="85"/>
      <c r="BS123" s="85"/>
      <c r="BT123" s="85"/>
      <c r="BU123" s="85"/>
      <c r="BV123" s="85"/>
      <c r="BW123" s="85"/>
      <c r="BX123" s="85"/>
      <c r="BY123" s="85"/>
      <c r="BZ123" s="85"/>
      <c r="CA123" s="85"/>
      <c r="CB123" s="85"/>
      <c r="CC123" s="85"/>
      <c r="CD123" s="85"/>
      <c r="CE123" s="85"/>
      <c r="CF123" s="85"/>
      <c r="CG123" s="85"/>
      <c r="CH123" s="85"/>
      <c r="CI123" s="85"/>
      <c r="CJ123" s="85"/>
      <c r="CK123" s="85"/>
      <c r="CL123" s="85"/>
      <c r="CM123" s="85"/>
      <c r="CN123" s="85"/>
      <c r="CO123" s="85"/>
      <c r="CP123" s="85"/>
      <c r="CQ123" s="85"/>
      <c r="CR123" s="85"/>
      <c r="CS123" s="85"/>
      <c r="CT123" s="85"/>
      <c r="CU123" s="85"/>
      <c r="CV123" s="85"/>
    </row>
    <row r="124" spans="1:100" s="155" customFormat="1" ht="41.1" customHeight="1" x14ac:dyDescent="0.2">
      <c r="A124" s="85"/>
      <c r="B124" s="85"/>
      <c r="C124" s="202"/>
      <c r="D124" s="202"/>
      <c r="E124" s="202"/>
      <c r="F124" s="202"/>
      <c r="G124" s="202"/>
      <c r="H124" s="202"/>
      <c r="I124" s="202"/>
      <c r="J124" s="202"/>
      <c r="K124" s="202"/>
      <c r="L124" s="202"/>
      <c r="M124" s="202"/>
      <c r="N124" s="202"/>
      <c r="O124" s="202"/>
      <c r="P124" s="202"/>
      <c r="Q124" s="202"/>
      <c r="R124" s="202"/>
      <c r="S124" s="202"/>
      <c r="T124" s="202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L124" s="85"/>
      <c r="AM124" s="85"/>
      <c r="AN124" s="85"/>
      <c r="AO124" s="85"/>
      <c r="AP124" s="85"/>
      <c r="AQ124" s="85"/>
      <c r="AR124" s="85"/>
      <c r="AS124" s="85"/>
      <c r="AT124" s="85"/>
      <c r="AU124" s="85"/>
      <c r="AV124" s="85"/>
      <c r="AW124" s="85"/>
      <c r="AX124" s="85"/>
      <c r="AY124" s="85"/>
      <c r="AZ124" s="85"/>
      <c r="BA124" s="85"/>
      <c r="BB124" s="85"/>
      <c r="BC124" s="85"/>
      <c r="BD124" s="85"/>
      <c r="BE124" s="85"/>
      <c r="BF124" s="85"/>
      <c r="BG124" s="85"/>
      <c r="BH124" s="85"/>
      <c r="BI124" s="85"/>
      <c r="BJ124" s="85"/>
      <c r="BK124" s="85"/>
      <c r="BL124" s="85"/>
      <c r="BM124" s="85"/>
      <c r="BN124" s="85"/>
      <c r="BO124" s="85"/>
      <c r="BP124" s="85"/>
      <c r="BQ124" s="85"/>
      <c r="BR124" s="85"/>
      <c r="BS124" s="85"/>
      <c r="BT124" s="85"/>
      <c r="BU124" s="85"/>
      <c r="BV124" s="85"/>
      <c r="BW124" s="85"/>
      <c r="BX124" s="85"/>
      <c r="BY124" s="85"/>
      <c r="BZ124" s="85"/>
      <c r="CA124" s="85"/>
      <c r="CB124" s="85"/>
      <c r="CC124" s="85"/>
      <c r="CD124" s="85"/>
      <c r="CE124" s="85"/>
      <c r="CF124" s="85"/>
      <c r="CG124" s="85"/>
      <c r="CH124" s="85"/>
      <c r="CI124" s="85"/>
      <c r="CJ124" s="85"/>
      <c r="CK124" s="85"/>
      <c r="CL124" s="85"/>
      <c r="CM124" s="85"/>
      <c r="CN124" s="85"/>
      <c r="CO124" s="85"/>
      <c r="CP124" s="85"/>
      <c r="CQ124" s="85"/>
      <c r="CR124" s="85"/>
      <c r="CS124" s="85"/>
      <c r="CT124" s="85"/>
      <c r="CU124" s="85"/>
      <c r="CV124" s="85"/>
    </row>
    <row r="125" spans="1:100" s="155" customFormat="1" ht="41.1" customHeight="1" x14ac:dyDescent="0.2">
      <c r="A125" s="85"/>
      <c r="B125" s="85"/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85"/>
      <c r="V125" s="85"/>
      <c r="W125" s="85"/>
      <c r="X125" s="85"/>
      <c r="Y125" s="85"/>
      <c r="Z125" s="85"/>
      <c r="AA125" s="85"/>
      <c r="AB125" s="85"/>
      <c r="AC125" s="85"/>
      <c r="AD125" s="85"/>
      <c r="AE125" s="85"/>
      <c r="AF125" s="85"/>
      <c r="AG125" s="85"/>
      <c r="AH125" s="85"/>
      <c r="AI125" s="85"/>
      <c r="AJ125" s="85"/>
      <c r="AK125" s="85"/>
      <c r="AL125" s="85"/>
      <c r="AM125" s="85"/>
      <c r="AN125" s="85"/>
      <c r="AO125" s="85"/>
      <c r="AP125" s="85"/>
      <c r="AQ125" s="85"/>
      <c r="AR125" s="85"/>
      <c r="AS125" s="85"/>
      <c r="AT125" s="85"/>
      <c r="AU125" s="85"/>
      <c r="AV125" s="85"/>
      <c r="AW125" s="85"/>
      <c r="AX125" s="85"/>
      <c r="AY125" s="85"/>
      <c r="AZ125" s="85"/>
      <c r="BA125" s="85"/>
      <c r="BB125" s="85"/>
      <c r="BC125" s="85"/>
      <c r="BD125" s="85"/>
      <c r="BE125" s="85"/>
      <c r="BF125" s="85"/>
      <c r="BG125" s="85"/>
      <c r="BH125" s="85"/>
      <c r="BI125" s="85"/>
      <c r="BJ125" s="85"/>
      <c r="BK125" s="85"/>
      <c r="BL125" s="85"/>
      <c r="BM125" s="85"/>
      <c r="BN125" s="85"/>
      <c r="BO125" s="85"/>
      <c r="BP125" s="85"/>
      <c r="BQ125" s="85"/>
      <c r="BR125" s="85"/>
      <c r="BS125" s="85"/>
      <c r="BT125" s="85"/>
      <c r="BU125" s="85"/>
      <c r="BV125" s="85"/>
      <c r="BW125" s="85"/>
      <c r="BX125" s="85"/>
      <c r="BY125" s="85"/>
      <c r="BZ125" s="85"/>
      <c r="CA125" s="85"/>
      <c r="CB125" s="85"/>
      <c r="CC125" s="85"/>
      <c r="CD125" s="85"/>
      <c r="CE125" s="85"/>
      <c r="CF125" s="85"/>
      <c r="CG125" s="85"/>
      <c r="CH125" s="85"/>
      <c r="CI125" s="85"/>
      <c r="CJ125" s="85"/>
      <c r="CK125" s="85"/>
      <c r="CL125" s="85"/>
      <c r="CM125" s="85"/>
      <c r="CN125" s="85"/>
      <c r="CO125" s="85"/>
      <c r="CP125" s="85"/>
      <c r="CQ125" s="85"/>
      <c r="CR125" s="85"/>
      <c r="CS125" s="85"/>
      <c r="CT125" s="85"/>
      <c r="CU125" s="85"/>
      <c r="CV125" s="85"/>
    </row>
    <row r="126" spans="1:100" s="155" customFormat="1" ht="41.1" customHeight="1" x14ac:dyDescent="0.2">
      <c r="A126" s="85"/>
      <c r="B126" s="85"/>
      <c r="C126" s="202"/>
      <c r="D126" s="202"/>
      <c r="E126" s="202"/>
      <c r="F126" s="202"/>
      <c r="G126" s="202"/>
      <c r="H126" s="202"/>
      <c r="I126" s="202"/>
      <c r="J126" s="202"/>
      <c r="K126" s="202"/>
      <c r="L126" s="202"/>
      <c r="M126" s="202"/>
      <c r="N126" s="202"/>
      <c r="O126" s="202"/>
      <c r="P126" s="202"/>
      <c r="Q126" s="202"/>
      <c r="R126" s="202"/>
      <c r="S126" s="202"/>
      <c r="T126" s="202"/>
      <c r="U126" s="85"/>
      <c r="V126" s="85"/>
      <c r="W126" s="85"/>
      <c r="X126" s="85"/>
      <c r="Y126" s="85"/>
      <c r="Z126" s="85"/>
      <c r="AA126" s="85"/>
      <c r="AB126" s="85"/>
      <c r="AC126" s="85"/>
      <c r="AD126" s="85"/>
      <c r="AE126" s="85"/>
      <c r="AF126" s="85"/>
      <c r="AG126" s="85"/>
      <c r="AH126" s="85"/>
      <c r="AI126" s="85"/>
      <c r="AJ126" s="85"/>
      <c r="AK126" s="85"/>
      <c r="AL126" s="85"/>
      <c r="AM126" s="85"/>
      <c r="AN126" s="85"/>
      <c r="AO126" s="85"/>
      <c r="AP126" s="85"/>
      <c r="AQ126" s="85"/>
      <c r="AR126" s="85"/>
      <c r="AS126" s="85"/>
      <c r="AT126" s="85"/>
      <c r="AU126" s="85"/>
      <c r="AV126" s="85"/>
      <c r="AW126" s="85"/>
      <c r="AX126" s="85"/>
      <c r="AY126" s="85"/>
      <c r="AZ126" s="85"/>
      <c r="BA126" s="85"/>
      <c r="BB126" s="85"/>
      <c r="BC126" s="85"/>
      <c r="BD126" s="85"/>
      <c r="BE126" s="85"/>
      <c r="BF126" s="85"/>
      <c r="BG126" s="85"/>
      <c r="BH126" s="85"/>
      <c r="BI126" s="85"/>
      <c r="BJ126" s="85"/>
      <c r="BK126" s="85"/>
      <c r="BL126" s="85"/>
      <c r="BM126" s="85"/>
      <c r="BN126" s="85"/>
      <c r="BO126" s="85"/>
      <c r="BP126" s="85"/>
      <c r="BQ126" s="85"/>
      <c r="BR126" s="85"/>
      <c r="BS126" s="85"/>
      <c r="BT126" s="85"/>
      <c r="BU126" s="85"/>
      <c r="BV126" s="85"/>
      <c r="BW126" s="85"/>
      <c r="BX126" s="85"/>
      <c r="BY126" s="85"/>
      <c r="BZ126" s="85"/>
      <c r="CA126" s="85"/>
      <c r="CB126" s="85"/>
      <c r="CC126" s="85"/>
      <c r="CD126" s="85"/>
      <c r="CE126" s="85"/>
      <c r="CF126" s="85"/>
      <c r="CG126" s="85"/>
      <c r="CH126" s="85"/>
      <c r="CI126" s="85"/>
      <c r="CJ126" s="85"/>
      <c r="CK126" s="85"/>
      <c r="CL126" s="85"/>
      <c r="CM126" s="85"/>
      <c r="CN126" s="85"/>
      <c r="CO126" s="85"/>
      <c r="CP126" s="85"/>
      <c r="CQ126" s="85"/>
      <c r="CR126" s="85"/>
      <c r="CS126" s="85"/>
      <c r="CT126" s="85"/>
      <c r="CU126" s="85"/>
      <c r="CV126" s="85"/>
    </row>
    <row r="127" spans="1:100" s="155" customFormat="1" ht="41.1" customHeight="1" x14ac:dyDescent="0.2">
      <c r="A127" s="85"/>
      <c r="B127" s="85"/>
      <c r="C127" s="202"/>
      <c r="D127" s="202"/>
      <c r="E127" s="202"/>
      <c r="F127" s="202"/>
      <c r="G127" s="202"/>
      <c r="H127" s="202"/>
      <c r="I127" s="202"/>
      <c r="J127" s="202"/>
      <c r="K127" s="202"/>
      <c r="L127" s="202"/>
      <c r="M127" s="202"/>
      <c r="N127" s="202"/>
      <c r="O127" s="202"/>
      <c r="P127" s="202"/>
      <c r="Q127" s="202"/>
      <c r="R127" s="202"/>
      <c r="S127" s="202"/>
      <c r="T127" s="202"/>
      <c r="U127" s="85"/>
      <c r="V127" s="85"/>
      <c r="W127" s="85"/>
      <c r="X127" s="85"/>
      <c r="Y127" s="85"/>
      <c r="Z127" s="85"/>
      <c r="AA127" s="85"/>
      <c r="AB127" s="85"/>
      <c r="AC127" s="85"/>
      <c r="AD127" s="85"/>
      <c r="AE127" s="85"/>
      <c r="AF127" s="85"/>
      <c r="AG127" s="85"/>
      <c r="AH127" s="85"/>
      <c r="AI127" s="85"/>
      <c r="AJ127" s="85"/>
      <c r="AK127" s="85"/>
      <c r="AL127" s="85"/>
      <c r="AM127" s="85"/>
      <c r="AN127" s="85"/>
      <c r="AO127" s="85"/>
      <c r="AP127" s="85"/>
      <c r="AQ127" s="85"/>
      <c r="AR127" s="85"/>
      <c r="AS127" s="85"/>
      <c r="AT127" s="85"/>
      <c r="AU127" s="85"/>
      <c r="AV127" s="85"/>
      <c r="AW127" s="85"/>
      <c r="AX127" s="85"/>
      <c r="AY127" s="85"/>
      <c r="AZ127" s="85"/>
      <c r="BA127" s="85"/>
      <c r="BB127" s="85"/>
      <c r="BC127" s="85"/>
      <c r="BD127" s="85"/>
      <c r="BE127" s="85"/>
      <c r="BF127" s="85"/>
      <c r="BG127" s="85"/>
      <c r="BH127" s="85"/>
      <c r="BI127" s="85"/>
      <c r="BJ127" s="85"/>
      <c r="BK127" s="85"/>
      <c r="BL127" s="85"/>
      <c r="BM127" s="85"/>
      <c r="BN127" s="85"/>
      <c r="BO127" s="85"/>
      <c r="BP127" s="85"/>
      <c r="BQ127" s="85"/>
      <c r="BR127" s="85"/>
      <c r="BS127" s="85"/>
      <c r="BT127" s="85"/>
      <c r="BU127" s="85"/>
      <c r="BV127" s="85"/>
      <c r="BW127" s="85"/>
      <c r="BX127" s="85"/>
      <c r="BY127" s="85"/>
      <c r="BZ127" s="85"/>
      <c r="CA127" s="85"/>
      <c r="CB127" s="85"/>
      <c r="CC127" s="85"/>
      <c r="CD127" s="85"/>
      <c r="CE127" s="85"/>
      <c r="CF127" s="85"/>
      <c r="CG127" s="85"/>
      <c r="CH127" s="85"/>
      <c r="CI127" s="85"/>
      <c r="CJ127" s="85"/>
      <c r="CK127" s="85"/>
      <c r="CL127" s="85"/>
      <c r="CM127" s="85"/>
      <c r="CN127" s="85"/>
      <c r="CO127" s="85"/>
      <c r="CP127" s="85"/>
      <c r="CQ127" s="85"/>
      <c r="CR127" s="85"/>
      <c r="CS127" s="85"/>
      <c r="CT127" s="85"/>
      <c r="CU127" s="85"/>
      <c r="CV127" s="85"/>
    </row>
    <row r="128" spans="1:100" s="155" customFormat="1" ht="41.1" customHeight="1" x14ac:dyDescent="0.2">
      <c r="A128" s="85"/>
      <c r="B128" s="85"/>
      <c r="C128" s="202"/>
      <c r="D128" s="202"/>
      <c r="E128" s="202"/>
      <c r="F128" s="202"/>
      <c r="G128" s="202"/>
      <c r="H128" s="202"/>
      <c r="I128" s="202"/>
      <c r="J128" s="202"/>
      <c r="K128" s="202"/>
      <c r="L128" s="202"/>
      <c r="M128" s="202"/>
      <c r="N128" s="202"/>
      <c r="O128" s="202"/>
      <c r="P128" s="202"/>
      <c r="Q128" s="202"/>
      <c r="R128" s="202"/>
      <c r="S128" s="202"/>
      <c r="T128" s="202"/>
      <c r="U128" s="85"/>
      <c r="V128" s="85"/>
      <c r="W128" s="85"/>
      <c r="X128" s="85"/>
      <c r="Y128" s="85"/>
      <c r="Z128" s="85"/>
      <c r="AA128" s="85"/>
      <c r="AB128" s="85"/>
      <c r="AC128" s="85"/>
      <c r="AD128" s="85"/>
      <c r="AE128" s="85"/>
      <c r="AF128" s="85"/>
      <c r="AG128" s="85"/>
      <c r="AH128" s="85"/>
      <c r="AI128" s="85"/>
      <c r="AJ128" s="85"/>
      <c r="AK128" s="85"/>
      <c r="AL128" s="85"/>
      <c r="AM128" s="85"/>
      <c r="AN128" s="85"/>
      <c r="AO128" s="85"/>
      <c r="AP128" s="85"/>
      <c r="AQ128" s="85"/>
      <c r="AR128" s="85"/>
      <c r="AS128" s="85"/>
      <c r="AT128" s="85"/>
      <c r="AU128" s="85"/>
      <c r="AV128" s="85"/>
      <c r="AW128" s="85"/>
      <c r="AX128" s="85"/>
      <c r="AY128" s="85"/>
      <c r="AZ128" s="85"/>
      <c r="BA128" s="85"/>
      <c r="BB128" s="85"/>
      <c r="BC128" s="85"/>
      <c r="BD128" s="85"/>
      <c r="BE128" s="85"/>
      <c r="BF128" s="85"/>
      <c r="BG128" s="85"/>
      <c r="BH128" s="85"/>
      <c r="BI128" s="85"/>
      <c r="BJ128" s="85"/>
      <c r="BK128" s="85"/>
      <c r="BL128" s="85"/>
      <c r="BM128" s="85"/>
      <c r="BN128" s="85"/>
      <c r="BO128" s="85"/>
      <c r="BP128" s="85"/>
      <c r="BQ128" s="85"/>
      <c r="BR128" s="85"/>
      <c r="BS128" s="85"/>
      <c r="BT128" s="85"/>
      <c r="BU128" s="85"/>
      <c r="BV128" s="85"/>
      <c r="BW128" s="85"/>
      <c r="BX128" s="85"/>
      <c r="BY128" s="85"/>
      <c r="BZ128" s="85"/>
      <c r="CA128" s="85"/>
      <c r="CB128" s="85"/>
      <c r="CC128" s="85"/>
      <c r="CD128" s="85"/>
      <c r="CE128" s="85"/>
      <c r="CF128" s="85"/>
      <c r="CG128" s="85"/>
      <c r="CH128" s="85"/>
      <c r="CI128" s="85"/>
      <c r="CJ128" s="85"/>
      <c r="CK128" s="85"/>
      <c r="CL128" s="85"/>
      <c r="CM128" s="85"/>
      <c r="CN128" s="85"/>
      <c r="CO128" s="85"/>
      <c r="CP128" s="85"/>
      <c r="CQ128" s="85"/>
      <c r="CR128" s="85"/>
      <c r="CS128" s="85"/>
      <c r="CT128" s="85"/>
      <c r="CU128" s="85"/>
      <c r="CV128" s="85"/>
    </row>
    <row r="129" spans="1:100" s="155" customFormat="1" ht="41.1" customHeight="1" x14ac:dyDescent="0.2">
      <c r="A129" s="85"/>
      <c r="B129" s="85"/>
      <c r="C129" s="202"/>
      <c r="D129" s="202"/>
      <c r="E129" s="202"/>
      <c r="F129" s="202"/>
      <c r="G129" s="202"/>
      <c r="H129" s="202"/>
      <c r="I129" s="202"/>
      <c r="J129" s="202"/>
      <c r="K129" s="202"/>
      <c r="L129" s="202"/>
      <c r="M129" s="202"/>
      <c r="N129" s="202"/>
      <c r="O129" s="202"/>
      <c r="P129" s="202"/>
      <c r="Q129" s="202"/>
      <c r="R129" s="202"/>
      <c r="S129" s="202"/>
      <c r="T129" s="202"/>
      <c r="U129" s="85"/>
      <c r="V129" s="85"/>
      <c r="W129" s="85"/>
      <c r="X129" s="85"/>
      <c r="Y129" s="85"/>
      <c r="Z129" s="85"/>
      <c r="AA129" s="85"/>
      <c r="AB129" s="85"/>
      <c r="AC129" s="85"/>
      <c r="AD129" s="85"/>
      <c r="AE129" s="85"/>
      <c r="AF129" s="85"/>
      <c r="AG129" s="85"/>
      <c r="AH129" s="85"/>
      <c r="AI129" s="85"/>
      <c r="AJ129" s="85"/>
      <c r="AK129" s="85"/>
      <c r="AL129" s="85"/>
      <c r="AM129" s="85"/>
      <c r="AN129" s="85"/>
      <c r="AO129" s="85"/>
      <c r="AP129" s="85"/>
      <c r="AQ129" s="85"/>
      <c r="AR129" s="85"/>
      <c r="AS129" s="85"/>
      <c r="AT129" s="85"/>
      <c r="AU129" s="85"/>
      <c r="AV129" s="85"/>
      <c r="AW129" s="85"/>
      <c r="AX129" s="85"/>
      <c r="AY129" s="85"/>
      <c r="AZ129" s="85"/>
      <c r="BA129" s="85"/>
      <c r="BB129" s="85"/>
      <c r="BC129" s="85"/>
      <c r="BD129" s="85"/>
      <c r="BE129" s="85"/>
      <c r="BF129" s="85"/>
      <c r="BG129" s="85"/>
      <c r="BH129" s="85"/>
      <c r="BI129" s="85"/>
      <c r="BJ129" s="85"/>
      <c r="BK129" s="85"/>
      <c r="BL129" s="85"/>
      <c r="BM129" s="85"/>
      <c r="BN129" s="85"/>
      <c r="BO129" s="85"/>
      <c r="BP129" s="85"/>
      <c r="BQ129" s="85"/>
      <c r="BR129" s="85"/>
      <c r="BS129" s="85"/>
      <c r="BT129" s="85"/>
      <c r="BU129" s="85"/>
      <c r="BV129" s="85"/>
      <c r="BW129" s="85"/>
      <c r="BX129" s="85"/>
      <c r="BY129" s="85"/>
      <c r="BZ129" s="85"/>
      <c r="CA129" s="85"/>
      <c r="CB129" s="85"/>
      <c r="CC129" s="85"/>
      <c r="CD129" s="85"/>
      <c r="CE129" s="85"/>
      <c r="CF129" s="85"/>
      <c r="CG129" s="85"/>
      <c r="CH129" s="85"/>
      <c r="CI129" s="85"/>
      <c r="CJ129" s="85"/>
      <c r="CK129" s="85"/>
      <c r="CL129" s="85"/>
      <c r="CM129" s="85"/>
      <c r="CN129" s="85"/>
      <c r="CO129" s="85"/>
      <c r="CP129" s="85"/>
      <c r="CQ129" s="85"/>
      <c r="CR129" s="85"/>
      <c r="CS129" s="85"/>
      <c r="CT129" s="85"/>
      <c r="CU129" s="85"/>
      <c r="CV129" s="85"/>
    </row>
    <row r="130" spans="1:100" s="155" customFormat="1" ht="41.1" customHeight="1" x14ac:dyDescent="0.2">
      <c r="A130" s="85"/>
      <c r="B130" s="85"/>
      <c r="C130" s="202"/>
      <c r="D130" s="202"/>
      <c r="E130" s="202"/>
      <c r="F130" s="202"/>
      <c r="G130" s="202"/>
      <c r="H130" s="202"/>
      <c r="I130" s="202"/>
      <c r="J130" s="202"/>
      <c r="K130" s="202"/>
      <c r="L130" s="202"/>
      <c r="M130" s="202"/>
      <c r="N130" s="202"/>
      <c r="O130" s="202"/>
      <c r="P130" s="202"/>
      <c r="Q130" s="202"/>
      <c r="R130" s="202"/>
      <c r="S130" s="202"/>
      <c r="T130" s="202"/>
      <c r="U130" s="85"/>
      <c r="V130" s="85"/>
      <c r="W130" s="85"/>
      <c r="X130" s="85"/>
      <c r="Y130" s="85"/>
      <c r="Z130" s="85"/>
      <c r="AA130" s="85"/>
      <c r="AB130" s="85"/>
      <c r="AC130" s="85"/>
      <c r="AD130" s="85"/>
      <c r="AE130" s="85"/>
      <c r="AF130" s="85"/>
      <c r="AG130" s="85"/>
      <c r="AH130" s="85"/>
      <c r="AI130" s="85"/>
      <c r="AJ130" s="85"/>
      <c r="AK130" s="85"/>
      <c r="AL130" s="85"/>
      <c r="AM130" s="85"/>
      <c r="AN130" s="85"/>
      <c r="AO130" s="85"/>
      <c r="AP130" s="85"/>
      <c r="AQ130" s="85"/>
      <c r="AR130" s="85"/>
      <c r="AS130" s="85"/>
      <c r="AT130" s="85"/>
      <c r="AU130" s="85"/>
      <c r="AV130" s="85"/>
      <c r="AW130" s="85"/>
      <c r="AX130" s="85"/>
      <c r="AY130" s="85"/>
      <c r="AZ130" s="85"/>
      <c r="BA130" s="85"/>
      <c r="BB130" s="85"/>
      <c r="BC130" s="85"/>
      <c r="BD130" s="85"/>
      <c r="BE130" s="85"/>
      <c r="BF130" s="85"/>
      <c r="BG130" s="85"/>
      <c r="BH130" s="85"/>
      <c r="BI130" s="85"/>
      <c r="BJ130" s="85"/>
      <c r="BK130" s="85"/>
      <c r="BL130" s="85"/>
      <c r="BM130" s="85"/>
      <c r="BN130" s="85"/>
      <c r="BO130" s="85"/>
      <c r="BP130" s="85"/>
      <c r="BQ130" s="85"/>
      <c r="BR130" s="85"/>
      <c r="BS130" s="85"/>
      <c r="BT130" s="85"/>
      <c r="BU130" s="85"/>
      <c r="BV130" s="85"/>
      <c r="BW130" s="85"/>
      <c r="BX130" s="85"/>
      <c r="BY130" s="85"/>
      <c r="BZ130" s="85"/>
      <c r="CA130" s="85"/>
      <c r="CB130" s="85"/>
      <c r="CC130" s="85"/>
      <c r="CD130" s="85"/>
      <c r="CE130" s="85"/>
      <c r="CF130" s="85"/>
      <c r="CG130" s="85"/>
      <c r="CH130" s="85"/>
      <c r="CI130" s="85"/>
      <c r="CJ130" s="85"/>
      <c r="CK130" s="85"/>
      <c r="CL130" s="85"/>
      <c r="CM130" s="85"/>
      <c r="CN130" s="85"/>
      <c r="CO130" s="85"/>
      <c r="CP130" s="85"/>
      <c r="CQ130" s="85"/>
      <c r="CR130" s="85"/>
      <c r="CS130" s="85"/>
      <c r="CT130" s="85"/>
      <c r="CU130" s="85"/>
      <c r="CV130" s="85"/>
    </row>
    <row r="131" spans="1:100" s="155" customFormat="1" ht="41.1" customHeight="1" x14ac:dyDescent="0.2">
      <c r="A131" s="85"/>
      <c r="B131" s="85"/>
      <c r="C131" s="202"/>
      <c r="D131" s="202"/>
      <c r="E131" s="202"/>
      <c r="F131" s="202"/>
      <c r="G131" s="202"/>
      <c r="H131" s="202"/>
      <c r="I131" s="202"/>
      <c r="J131" s="202"/>
      <c r="K131" s="202"/>
      <c r="L131" s="202"/>
      <c r="M131" s="202"/>
      <c r="N131" s="202"/>
      <c r="O131" s="202"/>
      <c r="P131" s="202"/>
      <c r="Q131" s="202"/>
      <c r="R131" s="202"/>
      <c r="S131" s="202"/>
      <c r="T131" s="202"/>
      <c r="U131" s="85"/>
      <c r="V131" s="85"/>
      <c r="W131" s="85"/>
      <c r="X131" s="85"/>
      <c r="Y131" s="85"/>
      <c r="Z131" s="85"/>
      <c r="AA131" s="85"/>
      <c r="AB131" s="85"/>
      <c r="AC131" s="85"/>
      <c r="AD131" s="85"/>
      <c r="AE131" s="85"/>
      <c r="AF131" s="85"/>
      <c r="AG131" s="85"/>
      <c r="AH131" s="85"/>
      <c r="AI131" s="85"/>
      <c r="AJ131" s="85"/>
      <c r="AK131" s="85"/>
      <c r="AL131" s="85"/>
      <c r="AM131" s="85"/>
      <c r="AN131" s="85"/>
      <c r="AO131" s="85"/>
      <c r="AP131" s="85"/>
      <c r="AQ131" s="85"/>
      <c r="AR131" s="85"/>
      <c r="AS131" s="85"/>
      <c r="AT131" s="85"/>
      <c r="AU131" s="85"/>
      <c r="AV131" s="85"/>
      <c r="AW131" s="85"/>
      <c r="AX131" s="85"/>
      <c r="AY131" s="85"/>
      <c r="AZ131" s="85"/>
      <c r="BA131" s="85"/>
      <c r="BB131" s="85"/>
      <c r="BC131" s="85"/>
      <c r="BD131" s="85"/>
      <c r="BE131" s="85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85"/>
      <c r="BQ131" s="85"/>
      <c r="BR131" s="85"/>
      <c r="BS131" s="85"/>
      <c r="BT131" s="85"/>
      <c r="BU131" s="85"/>
      <c r="BV131" s="85"/>
      <c r="BW131" s="85"/>
      <c r="BX131" s="85"/>
      <c r="BY131" s="85"/>
      <c r="BZ131" s="85"/>
      <c r="CA131" s="85"/>
      <c r="CB131" s="85"/>
      <c r="CC131" s="85"/>
      <c r="CD131" s="85"/>
      <c r="CE131" s="85"/>
      <c r="CF131" s="85"/>
      <c r="CG131" s="85"/>
      <c r="CH131" s="85"/>
      <c r="CI131" s="85"/>
      <c r="CJ131" s="85"/>
      <c r="CK131" s="85"/>
      <c r="CL131" s="85"/>
      <c r="CM131" s="85"/>
      <c r="CN131" s="85"/>
      <c r="CO131" s="85"/>
      <c r="CP131" s="85"/>
      <c r="CQ131" s="85"/>
      <c r="CR131" s="85"/>
      <c r="CS131" s="85"/>
      <c r="CT131" s="85"/>
      <c r="CU131" s="85"/>
      <c r="CV131" s="85"/>
    </row>
    <row r="132" spans="1:100" s="155" customFormat="1" ht="41.1" customHeight="1" x14ac:dyDescent="0.2">
      <c r="A132" s="85"/>
      <c r="B132" s="85"/>
      <c r="C132" s="202"/>
      <c r="D132" s="202"/>
      <c r="E132" s="202"/>
      <c r="F132" s="202"/>
      <c r="G132" s="202"/>
      <c r="H132" s="202"/>
      <c r="I132" s="202"/>
      <c r="J132" s="202"/>
      <c r="K132" s="202"/>
      <c r="L132" s="202"/>
      <c r="M132" s="202"/>
      <c r="N132" s="202"/>
      <c r="O132" s="202"/>
      <c r="P132" s="202"/>
      <c r="Q132" s="202"/>
      <c r="R132" s="202"/>
      <c r="S132" s="202"/>
      <c r="T132" s="202"/>
      <c r="U132" s="85"/>
      <c r="V132" s="85"/>
      <c r="W132" s="85"/>
      <c r="X132" s="85"/>
      <c r="Y132" s="85"/>
      <c r="Z132" s="85"/>
      <c r="AA132" s="85"/>
      <c r="AB132" s="85"/>
      <c r="AC132" s="85"/>
      <c r="AD132" s="85"/>
      <c r="AE132" s="85"/>
      <c r="AF132" s="85"/>
      <c r="AG132" s="85"/>
      <c r="AH132" s="85"/>
      <c r="AI132" s="85"/>
      <c r="AJ132" s="85"/>
      <c r="AK132" s="85"/>
      <c r="AL132" s="85"/>
      <c r="AM132" s="85"/>
      <c r="AN132" s="85"/>
      <c r="AO132" s="85"/>
      <c r="AP132" s="85"/>
      <c r="AQ132" s="85"/>
      <c r="AR132" s="85"/>
      <c r="AS132" s="85"/>
      <c r="AT132" s="85"/>
      <c r="AU132" s="85"/>
      <c r="AV132" s="85"/>
      <c r="AW132" s="85"/>
      <c r="AX132" s="85"/>
      <c r="AY132" s="85"/>
      <c r="AZ132" s="85"/>
      <c r="BA132" s="85"/>
      <c r="BB132" s="85"/>
      <c r="BC132" s="85"/>
      <c r="BD132" s="85"/>
      <c r="BE132" s="85"/>
      <c r="BF132" s="85"/>
      <c r="BG132" s="85"/>
      <c r="BH132" s="85"/>
      <c r="BI132" s="85"/>
      <c r="BJ132" s="85"/>
      <c r="BK132" s="85"/>
      <c r="BL132" s="85"/>
      <c r="BM132" s="85"/>
      <c r="BN132" s="85"/>
      <c r="BO132" s="85"/>
      <c r="BP132" s="85"/>
      <c r="BQ132" s="85"/>
      <c r="BR132" s="85"/>
      <c r="BS132" s="85"/>
      <c r="BT132" s="85"/>
      <c r="BU132" s="85"/>
      <c r="BV132" s="85"/>
      <c r="BW132" s="85"/>
      <c r="BX132" s="85"/>
      <c r="BY132" s="85"/>
      <c r="BZ132" s="85"/>
      <c r="CA132" s="85"/>
      <c r="CB132" s="85"/>
      <c r="CC132" s="85"/>
      <c r="CD132" s="85"/>
      <c r="CE132" s="85"/>
      <c r="CF132" s="85"/>
      <c r="CG132" s="85"/>
      <c r="CH132" s="85"/>
      <c r="CI132" s="85"/>
      <c r="CJ132" s="85"/>
      <c r="CK132" s="85"/>
      <c r="CL132" s="85"/>
      <c r="CM132" s="85"/>
      <c r="CN132" s="85"/>
      <c r="CO132" s="85"/>
      <c r="CP132" s="85"/>
      <c r="CQ132" s="85"/>
      <c r="CR132" s="85"/>
      <c r="CS132" s="85"/>
      <c r="CT132" s="85"/>
      <c r="CU132" s="85"/>
      <c r="CV132" s="85"/>
    </row>
    <row r="133" spans="1:100" s="155" customFormat="1" ht="41.1" customHeight="1" x14ac:dyDescent="0.2">
      <c r="A133" s="85"/>
      <c r="B133" s="85"/>
      <c r="C133" s="202"/>
      <c r="D133" s="202"/>
      <c r="E133" s="202"/>
      <c r="F133" s="202"/>
      <c r="G133" s="202"/>
      <c r="H133" s="202"/>
      <c r="I133" s="202"/>
      <c r="J133" s="202"/>
      <c r="K133" s="202"/>
      <c r="L133" s="202"/>
      <c r="M133" s="202"/>
      <c r="N133" s="202"/>
      <c r="O133" s="202"/>
      <c r="P133" s="202"/>
      <c r="Q133" s="202"/>
      <c r="R133" s="202"/>
      <c r="S133" s="202"/>
      <c r="T133" s="202"/>
      <c r="U133" s="85"/>
      <c r="V133" s="85"/>
      <c r="W133" s="85"/>
      <c r="X133" s="85"/>
      <c r="Y133" s="85"/>
      <c r="Z133" s="85"/>
      <c r="AA133" s="85"/>
      <c r="AB133" s="85"/>
      <c r="AC133" s="85"/>
      <c r="AD133" s="85"/>
      <c r="AE133" s="85"/>
      <c r="AF133" s="85"/>
      <c r="AG133" s="85"/>
      <c r="AH133" s="85"/>
      <c r="AI133" s="85"/>
      <c r="AJ133" s="85"/>
      <c r="AK133" s="85"/>
      <c r="AL133" s="85"/>
      <c r="AM133" s="85"/>
      <c r="AN133" s="85"/>
      <c r="AO133" s="85"/>
      <c r="AP133" s="85"/>
      <c r="AQ133" s="85"/>
      <c r="AR133" s="85"/>
      <c r="AS133" s="85"/>
      <c r="AT133" s="85"/>
      <c r="AU133" s="85"/>
      <c r="AV133" s="85"/>
      <c r="AW133" s="85"/>
      <c r="AX133" s="85"/>
      <c r="AY133" s="85"/>
      <c r="AZ133" s="85"/>
      <c r="BA133" s="85"/>
      <c r="BB133" s="85"/>
      <c r="BC133" s="85"/>
      <c r="BD133" s="85"/>
      <c r="BE133" s="85"/>
      <c r="BF133" s="85"/>
      <c r="BG133" s="85"/>
      <c r="BH133" s="85"/>
      <c r="BI133" s="85"/>
      <c r="BJ133" s="85"/>
      <c r="BK133" s="85"/>
      <c r="BL133" s="85"/>
      <c r="BM133" s="85"/>
      <c r="BN133" s="85"/>
      <c r="BO133" s="85"/>
      <c r="BP133" s="85"/>
      <c r="BQ133" s="85"/>
      <c r="BR133" s="85"/>
      <c r="BS133" s="85"/>
      <c r="BT133" s="85"/>
      <c r="BU133" s="85"/>
      <c r="BV133" s="85"/>
      <c r="BW133" s="85"/>
      <c r="BX133" s="85"/>
      <c r="BY133" s="85"/>
      <c r="BZ133" s="85"/>
      <c r="CA133" s="85"/>
      <c r="CB133" s="85"/>
      <c r="CC133" s="85"/>
      <c r="CD133" s="85"/>
      <c r="CE133" s="85"/>
      <c r="CF133" s="85"/>
      <c r="CG133" s="85"/>
      <c r="CH133" s="85"/>
      <c r="CI133" s="85"/>
      <c r="CJ133" s="85"/>
      <c r="CK133" s="85"/>
      <c r="CL133" s="85"/>
      <c r="CM133" s="85"/>
      <c r="CN133" s="85"/>
      <c r="CO133" s="85"/>
      <c r="CP133" s="85"/>
      <c r="CQ133" s="85"/>
      <c r="CR133" s="85"/>
      <c r="CS133" s="85"/>
      <c r="CT133" s="85"/>
      <c r="CU133" s="85"/>
      <c r="CV133" s="85"/>
    </row>
    <row r="134" spans="1:100" s="155" customFormat="1" ht="41.1" customHeight="1" x14ac:dyDescent="0.2">
      <c r="A134" s="85"/>
      <c r="B134" s="85"/>
      <c r="C134" s="202"/>
      <c r="D134" s="202"/>
      <c r="E134" s="202"/>
      <c r="F134" s="202"/>
      <c r="G134" s="202"/>
      <c r="H134" s="202"/>
      <c r="I134" s="202"/>
      <c r="J134" s="202"/>
      <c r="K134" s="202"/>
      <c r="L134" s="202"/>
      <c r="M134" s="202"/>
      <c r="N134" s="202"/>
      <c r="O134" s="202"/>
      <c r="P134" s="202"/>
      <c r="Q134" s="202"/>
      <c r="R134" s="202"/>
      <c r="S134" s="202"/>
      <c r="T134" s="202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/>
      <c r="AH134" s="85"/>
      <c r="AI134" s="85"/>
      <c r="AJ134" s="85"/>
      <c r="AK134" s="85"/>
      <c r="AL134" s="85"/>
      <c r="AM134" s="85"/>
      <c r="AN134" s="85"/>
      <c r="AO134" s="85"/>
      <c r="AP134" s="85"/>
      <c r="AQ134" s="85"/>
      <c r="AR134" s="85"/>
      <c r="AS134" s="85"/>
      <c r="AT134" s="85"/>
      <c r="AU134" s="85"/>
      <c r="AV134" s="85"/>
      <c r="AW134" s="85"/>
      <c r="AX134" s="85"/>
      <c r="AY134" s="85"/>
      <c r="AZ134" s="85"/>
      <c r="BA134" s="85"/>
      <c r="BB134" s="85"/>
      <c r="BC134" s="85"/>
      <c r="BD134" s="85"/>
      <c r="BE134" s="85"/>
      <c r="BF134" s="85"/>
      <c r="BG134" s="85"/>
      <c r="BH134" s="85"/>
      <c r="BI134" s="85"/>
      <c r="BJ134" s="85"/>
      <c r="BK134" s="85"/>
      <c r="BL134" s="85"/>
      <c r="BM134" s="85"/>
      <c r="BN134" s="85"/>
      <c r="BO134" s="85"/>
      <c r="BP134" s="85"/>
      <c r="BQ134" s="85"/>
      <c r="BR134" s="85"/>
      <c r="BS134" s="85"/>
      <c r="BT134" s="85"/>
      <c r="BU134" s="85"/>
      <c r="BV134" s="85"/>
      <c r="BW134" s="85"/>
      <c r="BX134" s="85"/>
      <c r="BY134" s="85"/>
      <c r="BZ134" s="85"/>
      <c r="CA134" s="85"/>
      <c r="CB134" s="85"/>
      <c r="CC134" s="85"/>
      <c r="CD134" s="85"/>
      <c r="CE134" s="85"/>
      <c r="CF134" s="85"/>
      <c r="CG134" s="85"/>
      <c r="CH134" s="85"/>
      <c r="CI134" s="85"/>
      <c r="CJ134" s="85"/>
      <c r="CK134" s="85"/>
      <c r="CL134" s="85"/>
      <c r="CM134" s="85"/>
      <c r="CN134" s="85"/>
      <c r="CO134" s="85"/>
      <c r="CP134" s="85"/>
      <c r="CQ134" s="85"/>
      <c r="CR134" s="85"/>
      <c r="CS134" s="85"/>
      <c r="CT134" s="85"/>
      <c r="CU134" s="85"/>
      <c r="CV134" s="85"/>
    </row>
    <row r="135" spans="1:100" s="155" customFormat="1" ht="41.1" customHeight="1" x14ac:dyDescent="0.2">
      <c r="A135" s="85"/>
      <c r="B135" s="85"/>
      <c r="C135" s="202"/>
      <c r="D135" s="202"/>
      <c r="E135" s="202"/>
      <c r="F135" s="202"/>
      <c r="G135" s="202"/>
      <c r="H135" s="202"/>
      <c r="I135" s="202"/>
      <c r="J135" s="202"/>
      <c r="K135" s="202"/>
      <c r="L135" s="202"/>
      <c r="M135" s="202"/>
      <c r="N135" s="202"/>
      <c r="O135" s="202"/>
      <c r="P135" s="202"/>
      <c r="Q135" s="202"/>
      <c r="R135" s="202"/>
      <c r="S135" s="202"/>
      <c r="T135" s="202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/>
      <c r="AH135" s="85"/>
      <c r="AI135" s="85"/>
      <c r="AJ135" s="85"/>
      <c r="AK135" s="85"/>
      <c r="AL135" s="85"/>
      <c r="AM135" s="85"/>
      <c r="AN135" s="85"/>
      <c r="AO135" s="85"/>
      <c r="AP135" s="85"/>
      <c r="AQ135" s="85"/>
      <c r="AR135" s="85"/>
      <c r="AS135" s="85"/>
      <c r="AT135" s="85"/>
      <c r="AU135" s="85"/>
      <c r="AV135" s="85"/>
      <c r="AW135" s="85"/>
      <c r="AX135" s="85"/>
      <c r="AY135" s="85"/>
      <c r="AZ135" s="85"/>
      <c r="BA135" s="85"/>
      <c r="BB135" s="85"/>
      <c r="BC135" s="85"/>
      <c r="BD135" s="85"/>
      <c r="BE135" s="85"/>
      <c r="BF135" s="85"/>
      <c r="BG135" s="85"/>
      <c r="BH135" s="85"/>
      <c r="BI135" s="85"/>
      <c r="BJ135" s="85"/>
      <c r="BK135" s="85"/>
      <c r="BL135" s="85"/>
      <c r="BM135" s="85"/>
      <c r="BN135" s="85"/>
      <c r="BO135" s="85"/>
      <c r="BP135" s="85"/>
      <c r="BQ135" s="85"/>
      <c r="BR135" s="85"/>
      <c r="BS135" s="85"/>
      <c r="BT135" s="85"/>
      <c r="BU135" s="85"/>
      <c r="BV135" s="85"/>
      <c r="BW135" s="85"/>
      <c r="BX135" s="85"/>
      <c r="BY135" s="85"/>
      <c r="BZ135" s="85"/>
      <c r="CA135" s="85"/>
      <c r="CB135" s="85"/>
      <c r="CC135" s="85"/>
      <c r="CD135" s="85"/>
      <c r="CE135" s="85"/>
      <c r="CF135" s="85"/>
      <c r="CG135" s="85"/>
      <c r="CH135" s="85"/>
      <c r="CI135" s="85"/>
      <c r="CJ135" s="85"/>
      <c r="CK135" s="85"/>
      <c r="CL135" s="85"/>
      <c r="CM135" s="85"/>
      <c r="CN135" s="85"/>
      <c r="CO135" s="85"/>
      <c r="CP135" s="85"/>
      <c r="CQ135" s="85"/>
      <c r="CR135" s="85"/>
      <c r="CS135" s="85"/>
      <c r="CT135" s="85"/>
      <c r="CU135" s="85"/>
      <c r="CV135" s="85"/>
    </row>
    <row r="136" spans="1:100" s="155" customFormat="1" ht="41.1" customHeight="1" x14ac:dyDescent="0.2">
      <c r="A136" s="85"/>
      <c r="B136" s="85"/>
      <c r="C136" s="202"/>
      <c r="D136" s="202"/>
      <c r="E136" s="202"/>
      <c r="F136" s="202"/>
      <c r="G136" s="202"/>
      <c r="H136" s="202"/>
      <c r="I136" s="202"/>
      <c r="J136" s="202"/>
      <c r="K136" s="202"/>
      <c r="L136" s="202"/>
      <c r="M136" s="202"/>
      <c r="N136" s="202"/>
      <c r="O136" s="202"/>
      <c r="P136" s="202"/>
      <c r="Q136" s="202"/>
      <c r="R136" s="202"/>
      <c r="S136" s="202"/>
      <c r="T136" s="202"/>
      <c r="U136" s="85"/>
      <c r="V136" s="85"/>
      <c r="W136" s="85"/>
      <c r="X136" s="85"/>
      <c r="Y136" s="85"/>
      <c r="Z136" s="85"/>
      <c r="AA136" s="85"/>
      <c r="AB136" s="85"/>
      <c r="AC136" s="85"/>
      <c r="AD136" s="85"/>
      <c r="AE136" s="85"/>
      <c r="AF136" s="85"/>
      <c r="AG136" s="85"/>
      <c r="AH136" s="85"/>
      <c r="AI136" s="85"/>
      <c r="AJ136" s="85"/>
      <c r="AK136" s="85"/>
      <c r="AL136" s="85"/>
      <c r="AM136" s="85"/>
      <c r="AN136" s="85"/>
      <c r="AO136" s="85"/>
      <c r="AP136" s="85"/>
      <c r="AQ136" s="85"/>
      <c r="AR136" s="85"/>
      <c r="AS136" s="85"/>
      <c r="AT136" s="85"/>
      <c r="AU136" s="85"/>
      <c r="AV136" s="85"/>
      <c r="AW136" s="85"/>
      <c r="AX136" s="85"/>
      <c r="AY136" s="85"/>
      <c r="AZ136" s="85"/>
      <c r="BA136" s="85"/>
      <c r="BB136" s="85"/>
      <c r="BC136" s="85"/>
      <c r="BD136" s="85"/>
      <c r="BE136" s="85"/>
      <c r="BF136" s="85"/>
      <c r="BG136" s="85"/>
      <c r="BH136" s="85"/>
      <c r="BI136" s="85"/>
      <c r="BJ136" s="85"/>
      <c r="BK136" s="85"/>
      <c r="BL136" s="85"/>
      <c r="BM136" s="85"/>
      <c r="BN136" s="85"/>
      <c r="BO136" s="85"/>
      <c r="BP136" s="85"/>
      <c r="BQ136" s="85"/>
      <c r="BR136" s="85"/>
      <c r="BS136" s="85"/>
      <c r="BT136" s="85"/>
      <c r="BU136" s="85"/>
      <c r="BV136" s="85"/>
      <c r="BW136" s="85"/>
      <c r="BX136" s="85"/>
      <c r="BY136" s="85"/>
      <c r="BZ136" s="85"/>
      <c r="CA136" s="85"/>
      <c r="CB136" s="85"/>
      <c r="CC136" s="85"/>
      <c r="CD136" s="85"/>
      <c r="CE136" s="85"/>
      <c r="CF136" s="85"/>
      <c r="CG136" s="85"/>
      <c r="CH136" s="85"/>
      <c r="CI136" s="85"/>
      <c r="CJ136" s="85"/>
      <c r="CK136" s="85"/>
      <c r="CL136" s="85"/>
      <c r="CM136" s="85"/>
      <c r="CN136" s="85"/>
      <c r="CO136" s="85"/>
      <c r="CP136" s="85"/>
      <c r="CQ136" s="85"/>
      <c r="CR136" s="85"/>
      <c r="CS136" s="85"/>
      <c r="CT136" s="85"/>
      <c r="CU136" s="85"/>
      <c r="CV136" s="85"/>
    </row>
    <row r="137" spans="1:100" s="155" customFormat="1" ht="41.1" customHeight="1" x14ac:dyDescent="0.2">
      <c r="A137" s="85"/>
      <c r="B137" s="85"/>
      <c r="C137" s="202"/>
      <c r="D137" s="202"/>
      <c r="E137" s="202"/>
      <c r="F137" s="202"/>
      <c r="G137" s="202"/>
      <c r="H137" s="202"/>
      <c r="I137" s="202"/>
      <c r="J137" s="202"/>
      <c r="K137" s="202"/>
      <c r="L137" s="202"/>
      <c r="M137" s="202"/>
      <c r="N137" s="202"/>
      <c r="O137" s="202"/>
      <c r="P137" s="202"/>
      <c r="Q137" s="202"/>
      <c r="R137" s="202"/>
      <c r="S137" s="202"/>
      <c r="T137" s="202"/>
      <c r="U137" s="85"/>
      <c r="V137" s="85"/>
      <c r="W137" s="85"/>
      <c r="X137" s="85"/>
      <c r="Y137" s="85"/>
      <c r="Z137" s="85"/>
      <c r="AA137" s="85"/>
      <c r="AB137" s="85"/>
      <c r="AC137" s="85"/>
      <c r="AD137" s="85"/>
      <c r="AE137" s="85"/>
      <c r="AF137" s="85"/>
      <c r="AG137" s="85"/>
      <c r="AH137" s="85"/>
      <c r="AI137" s="85"/>
      <c r="AJ137" s="85"/>
      <c r="AK137" s="85"/>
      <c r="AL137" s="85"/>
      <c r="AM137" s="85"/>
      <c r="AN137" s="85"/>
      <c r="AO137" s="85"/>
      <c r="AP137" s="85"/>
      <c r="AQ137" s="85"/>
      <c r="AR137" s="85"/>
      <c r="AS137" s="85"/>
      <c r="AT137" s="85"/>
      <c r="AU137" s="85"/>
      <c r="AV137" s="85"/>
      <c r="AW137" s="85"/>
      <c r="AX137" s="85"/>
      <c r="AY137" s="85"/>
      <c r="AZ137" s="85"/>
      <c r="BA137" s="85"/>
      <c r="BB137" s="85"/>
      <c r="BC137" s="85"/>
      <c r="BD137" s="85"/>
      <c r="BE137" s="85"/>
      <c r="BF137" s="85"/>
      <c r="BG137" s="85"/>
      <c r="BH137" s="85"/>
      <c r="BI137" s="85"/>
      <c r="BJ137" s="85"/>
      <c r="BK137" s="85"/>
      <c r="BL137" s="85"/>
      <c r="BM137" s="85"/>
      <c r="BN137" s="85"/>
      <c r="BO137" s="85"/>
      <c r="BP137" s="85"/>
      <c r="BQ137" s="85"/>
      <c r="BR137" s="85"/>
      <c r="BS137" s="85"/>
      <c r="BT137" s="85"/>
      <c r="BU137" s="85"/>
      <c r="BV137" s="85"/>
      <c r="BW137" s="85"/>
      <c r="BX137" s="85"/>
      <c r="BY137" s="85"/>
      <c r="BZ137" s="85"/>
      <c r="CA137" s="85"/>
      <c r="CB137" s="85"/>
      <c r="CC137" s="85"/>
      <c r="CD137" s="85"/>
      <c r="CE137" s="85"/>
      <c r="CF137" s="85"/>
      <c r="CG137" s="85"/>
      <c r="CH137" s="85"/>
      <c r="CI137" s="85"/>
      <c r="CJ137" s="85"/>
      <c r="CK137" s="85"/>
      <c r="CL137" s="85"/>
      <c r="CM137" s="85"/>
      <c r="CN137" s="85"/>
      <c r="CO137" s="85"/>
      <c r="CP137" s="85"/>
      <c r="CQ137" s="85"/>
      <c r="CR137" s="85"/>
      <c r="CS137" s="85"/>
      <c r="CT137" s="85"/>
      <c r="CU137" s="85"/>
      <c r="CV137" s="85"/>
    </row>
    <row r="138" spans="1:100" s="155" customFormat="1" ht="41.1" customHeight="1" x14ac:dyDescent="0.2">
      <c r="A138" s="85"/>
      <c r="B138" s="85"/>
      <c r="C138" s="202"/>
      <c r="D138" s="202"/>
      <c r="E138" s="202"/>
      <c r="F138" s="202"/>
      <c r="G138" s="202"/>
      <c r="H138" s="202"/>
      <c r="I138" s="202"/>
      <c r="J138" s="202"/>
      <c r="K138" s="202"/>
      <c r="L138" s="202"/>
      <c r="M138" s="202"/>
      <c r="N138" s="202"/>
      <c r="O138" s="202"/>
      <c r="P138" s="202"/>
      <c r="Q138" s="202"/>
      <c r="R138" s="202"/>
      <c r="S138" s="202"/>
      <c r="T138" s="202"/>
      <c r="U138" s="85"/>
      <c r="V138" s="85"/>
      <c r="W138" s="85"/>
      <c r="X138" s="85"/>
      <c r="Y138" s="85"/>
      <c r="Z138" s="85"/>
      <c r="AA138" s="85"/>
      <c r="AB138" s="85"/>
      <c r="AC138" s="85"/>
      <c r="AD138" s="85"/>
      <c r="AE138" s="85"/>
      <c r="AF138" s="85"/>
      <c r="AG138" s="85"/>
      <c r="AH138" s="85"/>
      <c r="AI138" s="85"/>
      <c r="AJ138" s="85"/>
      <c r="AK138" s="85"/>
      <c r="AL138" s="85"/>
      <c r="AM138" s="85"/>
      <c r="AN138" s="85"/>
      <c r="AO138" s="85"/>
      <c r="AP138" s="85"/>
      <c r="AQ138" s="85"/>
      <c r="AR138" s="85"/>
      <c r="AS138" s="85"/>
      <c r="AT138" s="85"/>
      <c r="AU138" s="85"/>
      <c r="AV138" s="85"/>
      <c r="AW138" s="85"/>
      <c r="AX138" s="85"/>
      <c r="AY138" s="85"/>
      <c r="AZ138" s="85"/>
      <c r="BA138" s="85"/>
      <c r="BB138" s="85"/>
      <c r="BC138" s="85"/>
      <c r="BD138" s="85"/>
      <c r="BE138" s="85"/>
      <c r="BF138" s="85"/>
      <c r="BG138" s="85"/>
      <c r="BH138" s="85"/>
      <c r="BI138" s="85"/>
      <c r="BJ138" s="85"/>
      <c r="BK138" s="85"/>
      <c r="BL138" s="85"/>
      <c r="BM138" s="85"/>
      <c r="BN138" s="85"/>
      <c r="BO138" s="85"/>
      <c r="BP138" s="85"/>
      <c r="BQ138" s="85"/>
      <c r="BR138" s="85"/>
      <c r="BS138" s="85"/>
      <c r="BT138" s="85"/>
      <c r="BU138" s="85"/>
      <c r="BV138" s="85"/>
      <c r="BW138" s="85"/>
      <c r="BX138" s="85"/>
      <c r="BY138" s="85"/>
      <c r="BZ138" s="85"/>
      <c r="CA138" s="85"/>
      <c r="CB138" s="85"/>
      <c r="CC138" s="85"/>
      <c r="CD138" s="85"/>
      <c r="CE138" s="85"/>
      <c r="CF138" s="85"/>
      <c r="CG138" s="85"/>
      <c r="CH138" s="85"/>
      <c r="CI138" s="85"/>
      <c r="CJ138" s="85"/>
      <c r="CK138" s="85"/>
      <c r="CL138" s="85"/>
      <c r="CM138" s="85"/>
      <c r="CN138" s="85"/>
      <c r="CO138" s="85"/>
      <c r="CP138" s="85"/>
      <c r="CQ138" s="85"/>
      <c r="CR138" s="85"/>
      <c r="CS138" s="85"/>
      <c r="CT138" s="85"/>
      <c r="CU138" s="85"/>
      <c r="CV138" s="85"/>
    </row>
    <row r="139" spans="1:100" s="155" customFormat="1" ht="41.1" customHeight="1" x14ac:dyDescent="0.2">
      <c r="A139" s="85"/>
      <c r="B139" s="85"/>
      <c r="C139" s="202"/>
      <c r="D139" s="202"/>
      <c r="E139" s="202"/>
      <c r="F139" s="202"/>
      <c r="G139" s="202"/>
      <c r="H139" s="202"/>
      <c r="I139" s="202"/>
      <c r="J139" s="202"/>
      <c r="K139" s="202"/>
      <c r="L139" s="202"/>
      <c r="M139" s="202"/>
      <c r="N139" s="202"/>
      <c r="O139" s="202"/>
      <c r="P139" s="202"/>
      <c r="Q139" s="202"/>
      <c r="R139" s="202"/>
      <c r="S139" s="202"/>
      <c r="T139" s="202"/>
      <c r="U139" s="85"/>
      <c r="V139" s="85"/>
      <c r="W139" s="85"/>
      <c r="X139" s="85"/>
      <c r="Y139" s="85"/>
      <c r="Z139" s="85"/>
      <c r="AA139" s="85"/>
      <c r="AB139" s="85"/>
      <c r="AC139" s="85"/>
      <c r="AD139" s="85"/>
      <c r="AE139" s="85"/>
      <c r="AF139" s="85"/>
      <c r="AG139" s="85"/>
      <c r="AH139" s="85"/>
      <c r="AI139" s="85"/>
      <c r="AJ139" s="85"/>
      <c r="AK139" s="85"/>
      <c r="AL139" s="85"/>
      <c r="AM139" s="85"/>
      <c r="AN139" s="85"/>
      <c r="AO139" s="85"/>
      <c r="AP139" s="85"/>
      <c r="AQ139" s="85"/>
      <c r="AR139" s="85"/>
      <c r="AS139" s="85"/>
      <c r="AT139" s="85"/>
      <c r="AU139" s="85"/>
      <c r="AV139" s="85"/>
      <c r="AW139" s="85"/>
      <c r="AX139" s="85"/>
      <c r="AY139" s="85"/>
      <c r="AZ139" s="85"/>
      <c r="BA139" s="85"/>
      <c r="BB139" s="85"/>
      <c r="BC139" s="85"/>
      <c r="BD139" s="85"/>
      <c r="BE139" s="85"/>
      <c r="BF139" s="85"/>
      <c r="BG139" s="85"/>
      <c r="BH139" s="85"/>
      <c r="BI139" s="85"/>
      <c r="BJ139" s="85"/>
      <c r="BK139" s="85"/>
      <c r="BL139" s="85"/>
      <c r="BM139" s="85"/>
      <c r="BN139" s="85"/>
      <c r="BO139" s="85"/>
      <c r="BP139" s="85"/>
      <c r="BQ139" s="85"/>
      <c r="BR139" s="85"/>
      <c r="BS139" s="85"/>
      <c r="BT139" s="85"/>
      <c r="BU139" s="85"/>
      <c r="BV139" s="85"/>
      <c r="BW139" s="85"/>
      <c r="BX139" s="85"/>
      <c r="BY139" s="85"/>
      <c r="BZ139" s="85"/>
      <c r="CA139" s="85"/>
      <c r="CB139" s="85"/>
      <c r="CC139" s="85"/>
      <c r="CD139" s="85"/>
      <c r="CE139" s="85"/>
      <c r="CF139" s="85"/>
      <c r="CG139" s="85"/>
      <c r="CH139" s="85"/>
      <c r="CI139" s="85"/>
      <c r="CJ139" s="85"/>
      <c r="CK139" s="85"/>
      <c r="CL139" s="85"/>
      <c r="CM139" s="85"/>
      <c r="CN139" s="85"/>
      <c r="CO139" s="85"/>
      <c r="CP139" s="85"/>
      <c r="CQ139" s="85"/>
      <c r="CR139" s="85"/>
      <c r="CS139" s="85"/>
      <c r="CT139" s="85"/>
      <c r="CU139" s="85"/>
      <c r="CV139" s="85"/>
    </row>
    <row r="140" spans="1:100" s="155" customFormat="1" ht="41.1" customHeight="1" x14ac:dyDescent="0.2">
      <c r="A140" s="85"/>
      <c r="B140" s="85"/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85"/>
      <c r="V140" s="85"/>
      <c r="W140" s="85"/>
      <c r="X140" s="85"/>
      <c r="Y140" s="85"/>
      <c r="Z140" s="85"/>
      <c r="AA140" s="85"/>
      <c r="AB140" s="85"/>
      <c r="AC140" s="85"/>
      <c r="AD140" s="85"/>
      <c r="AE140" s="85"/>
      <c r="AF140" s="85"/>
      <c r="AG140" s="85"/>
      <c r="AH140" s="85"/>
      <c r="AI140" s="85"/>
      <c r="AJ140" s="85"/>
      <c r="AK140" s="85"/>
      <c r="AL140" s="85"/>
      <c r="AM140" s="85"/>
      <c r="AN140" s="85"/>
      <c r="AO140" s="85"/>
      <c r="AP140" s="85"/>
      <c r="AQ140" s="85"/>
      <c r="AR140" s="85"/>
      <c r="AS140" s="85"/>
      <c r="AT140" s="85"/>
      <c r="AU140" s="85"/>
      <c r="AV140" s="85"/>
      <c r="AW140" s="85"/>
      <c r="AX140" s="85"/>
      <c r="AY140" s="85"/>
      <c r="AZ140" s="85"/>
      <c r="BA140" s="85"/>
      <c r="BB140" s="85"/>
      <c r="BC140" s="85"/>
      <c r="BD140" s="85"/>
      <c r="BE140" s="85"/>
      <c r="BF140" s="85"/>
      <c r="BG140" s="85"/>
      <c r="BH140" s="85"/>
      <c r="BI140" s="85"/>
      <c r="BJ140" s="85"/>
      <c r="BK140" s="85"/>
      <c r="BL140" s="85"/>
      <c r="BM140" s="85"/>
      <c r="BN140" s="85"/>
      <c r="BO140" s="85"/>
      <c r="BP140" s="85"/>
      <c r="BQ140" s="85"/>
      <c r="BR140" s="85"/>
      <c r="BS140" s="85"/>
      <c r="BT140" s="85"/>
      <c r="BU140" s="85"/>
      <c r="BV140" s="85"/>
      <c r="BW140" s="85"/>
      <c r="BX140" s="85"/>
      <c r="BY140" s="85"/>
      <c r="BZ140" s="85"/>
      <c r="CA140" s="85"/>
      <c r="CB140" s="85"/>
      <c r="CC140" s="85"/>
      <c r="CD140" s="85"/>
      <c r="CE140" s="85"/>
      <c r="CF140" s="85"/>
      <c r="CG140" s="85"/>
      <c r="CH140" s="85"/>
      <c r="CI140" s="85"/>
      <c r="CJ140" s="85"/>
      <c r="CK140" s="85"/>
      <c r="CL140" s="85"/>
      <c r="CM140" s="85"/>
      <c r="CN140" s="85"/>
      <c r="CO140" s="85"/>
      <c r="CP140" s="85"/>
      <c r="CQ140" s="85"/>
      <c r="CR140" s="85"/>
      <c r="CS140" s="85"/>
      <c r="CT140" s="85"/>
      <c r="CU140" s="85"/>
      <c r="CV140" s="85"/>
    </row>
    <row r="141" spans="1:100" s="155" customFormat="1" ht="41.1" customHeight="1" x14ac:dyDescent="0.2">
      <c r="A141" s="85"/>
      <c r="B141" s="85"/>
      <c r="C141" s="202"/>
      <c r="D141" s="202"/>
      <c r="E141" s="202"/>
      <c r="F141" s="202"/>
      <c r="G141" s="202"/>
      <c r="H141" s="202"/>
      <c r="I141" s="202"/>
      <c r="J141" s="202"/>
      <c r="K141" s="202"/>
      <c r="L141" s="202"/>
      <c r="M141" s="202"/>
      <c r="N141" s="202"/>
      <c r="O141" s="202"/>
      <c r="P141" s="202"/>
      <c r="Q141" s="202"/>
      <c r="R141" s="202"/>
      <c r="S141" s="202"/>
      <c r="T141" s="202"/>
      <c r="U141" s="85"/>
      <c r="V141" s="85"/>
      <c r="W141" s="85"/>
      <c r="X141" s="85"/>
      <c r="Y141" s="85"/>
      <c r="Z141" s="85"/>
      <c r="AA141" s="85"/>
      <c r="AB141" s="85"/>
      <c r="AC141" s="85"/>
      <c r="AD141" s="85"/>
      <c r="AE141" s="85"/>
      <c r="AF141" s="85"/>
      <c r="AG141" s="85"/>
      <c r="AH141" s="85"/>
      <c r="AI141" s="85"/>
      <c r="AJ141" s="85"/>
      <c r="AK141" s="85"/>
      <c r="AL141" s="85"/>
      <c r="AM141" s="85"/>
      <c r="AN141" s="85"/>
      <c r="AO141" s="85"/>
      <c r="AP141" s="85"/>
      <c r="AQ141" s="85"/>
      <c r="AR141" s="85"/>
      <c r="AS141" s="85"/>
      <c r="AT141" s="85"/>
      <c r="AU141" s="85"/>
      <c r="AV141" s="85"/>
      <c r="AW141" s="85"/>
      <c r="AX141" s="85"/>
      <c r="AY141" s="85"/>
      <c r="AZ141" s="85"/>
      <c r="BA141" s="85"/>
      <c r="BB141" s="85"/>
      <c r="BC141" s="85"/>
      <c r="BD141" s="85"/>
      <c r="BE141" s="85"/>
      <c r="BF141" s="85"/>
      <c r="BG141" s="85"/>
      <c r="BH141" s="85"/>
      <c r="BI141" s="85"/>
      <c r="BJ141" s="85"/>
      <c r="BK141" s="85"/>
      <c r="BL141" s="85"/>
      <c r="BM141" s="85"/>
      <c r="BN141" s="85"/>
      <c r="BO141" s="85"/>
      <c r="BP141" s="85"/>
      <c r="BQ141" s="85"/>
      <c r="BR141" s="85"/>
      <c r="BS141" s="85"/>
      <c r="BT141" s="85"/>
      <c r="BU141" s="85"/>
      <c r="BV141" s="85"/>
      <c r="BW141" s="85"/>
      <c r="BX141" s="85"/>
      <c r="BY141" s="85"/>
      <c r="BZ141" s="85"/>
      <c r="CA141" s="85"/>
      <c r="CB141" s="85"/>
      <c r="CC141" s="85"/>
      <c r="CD141" s="85"/>
      <c r="CE141" s="85"/>
      <c r="CF141" s="85"/>
      <c r="CG141" s="85"/>
      <c r="CH141" s="85"/>
      <c r="CI141" s="85"/>
      <c r="CJ141" s="85"/>
      <c r="CK141" s="85"/>
      <c r="CL141" s="85"/>
      <c r="CM141" s="85"/>
      <c r="CN141" s="85"/>
      <c r="CO141" s="85"/>
      <c r="CP141" s="85"/>
      <c r="CQ141" s="85"/>
      <c r="CR141" s="85"/>
      <c r="CS141" s="85"/>
      <c r="CT141" s="85"/>
      <c r="CU141" s="85"/>
      <c r="CV141" s="85"/>
    </row>
    <row r="142" spans="1:100" s="155" customFormat="1" ht="41.1" customHeight="1" x14ac:dyDescent="0.2">
      <c r="A142" s="85"/>
      <c r="B142" s="85"/>
      <c r="C142" s="202"/>
      <c r="D142" s="202"/>
      <c r="E142" s="202"/>
      <c r="F142" s="202"/>
      <c r="G142" s="202"/>
      <c r="H142" s="202"/>
      <c r="I142" s="202"/>
      <c r="J142" s="202"/>
      <c r="K142" s="202"/>
      <c r="L142" s="202"/>
      <c r="M142" s="202"/>
      <c r="N142" s="202"/>
      <c r="O142" s="202"/>
      <c r="P142" s="202"/>
      <c r="Q142" s="202"/>
      <c r="R142" s="202"/>
      <c r="S142" s="202"/>
      <c r="T142" s="202"/>
      <c r="U142" s="85"/>
      <c r="V142" s="85"/>
      <c r="W142" s="85"/>
      <c r="X142" s="85"/>
      <c r="Y142" s="85"/>
      <c r="Z142" s="85"/>
      <c r="AA142" s="85"/>
      <c r="AB142" s="85"/>
      <c r="AC142" s="85"/>
      <c r="AD142" s="85"/>
      <c r="AE142" s="85"/>
      <c r="AF142" s="85"/>
      <c r="AG142" s="85"/>
      <c r="AH142" s="85"/>
      <c r="AI142" s="85"/>
      <c r="AJ142" s="85"/>
      <c r="AK142" s="85"/>
      <c r="AL142" s="85"/>
      <c r="AM142" s="85"/>
      <c r="AN142" s="85"/>
      <c r="AO142" s="85"/>
      <c r="AP142" s="85"/>
      <c r="AQ142" s="85"/>
      <c r="AR142" s="85"/>
      <c r="AS142" s="85"/>
      <c r="AT142" s="85"/>
      <c r="AU142" s="85"/>
      <c r="AV142" s="85"/>
      <c r="AW142" s="85"/>
      <c r="AX142" s="85"/>
      <c r="AY142" s="85"/>
      <c r="AZ142" s="85"/>
      <c r="BA142" s="85"/>
      <c r="BB142" s="85"/>
      <c r="BC142" s="85"/>
      <c r="BD142" s="85"/>
      <c r="BE142" s="85"/>
      <c r="BF142" s="85"/>
      <c r="BG142" s="85"/>
      <c r="BH142" s="85"/>
      <c r="BI142" s="85"/>
      <c r="BJ142" s="85"/>
      <c r="BK142" s="85"/>
      <c r="BL142" s="85"/>
      <c r="BM142" s="85"/>
      <c r="BN142" s="85"/>
      <c r="BO142" s="85"/>
      <c r="BP142" s="85"/>
      <c r="BQ142" s="85"/>
      <c r="BR142" s="85"/>
      <c r="BS142" s="85"/>
      <c r="BT142" s="85"/>
      <c r="BU142" s="85"/>
      <c r="BV142" s="85"/>
      <c r="BW142" s="85"/>
      <c r="BX142" s="85"/>
      <c r="BY142" s="85"/>
      <c r="BZ142" s="85"/>
      <c r="CA142" s="85"/>
      <c r="CB142" s="85"/>
      <c r="CC142" s="85"/>
      <c r="CD142" s="85"/>
      <c r="CE142" s="85"/>
      <c r="CF142" s="85"/>
      <c r="CG142" s="85"/>
      <c r="CH142" s="85"/>
      <c r="CI142" s="85"/>
      <c r="CJ142" s="85"/>
      <c r="CK142" s="85"/>
      <c r="CL142" s="85"/>
      <c r="CM142" s="85"/>
      <c r="CN142" s="85"/>
      <c r="CO142" s="85"/>
      <c r="CP142" s="85"/>
      <c r="CQ142" s="85"/>
      <c r="CR142" s="85"/>
      <c r="CS142" s="85"/>
      <c r="CT142" s="85"/>
      <c r="CU142" s="85"/>
      <c r="CV142" s="85"/>
    </row>
    <row r="143" spans="1:100" s="155" customFormat="1" ht="41.1" customHeight="1" x14ac:dyDescent="0.2">
      <c r="A143" s="85"/>
      <c r="B143" s="85"/>
      <c r="C143" s="202"/>
      <c r="D143" s="202"/>
      <c r="E143" s="202"/>
      <c r="F143" s="202"/>
      <c r="G143" s="202"/>
      <c r="H143" s="202"/>
      <c r="I143" s="202"/>
      <c r="J143" s="202"/>
      <c r="K143" s="202"/>
      <c r="L143" s="202"/>
      <c r="M143" s="202"/>
      <c r="N143" s="202"/>
      <c r="O143" s="202"/>
      <c r="P143" s="202"/>
      <c r="Q143" s="202"/>
      <c r="R143" s="202"/>
      <c r="S143" s="202"/>
      <c r="T143" s="202"/>
      <c r="U143" s="85"/>
      <c r="V143" s="85"/>
      <c r="W143" s="85"/>
      <c r="X143" s="85"/>
      <c r="Y143" s="85"/>
      <c r="Z143" s="85"/>
      <c r="AA143" s="85"/>
      <c r="AB143" s="85"/>
      <c r="AC143" s="85"/>
      <c r="AD143" s="85"/>
      <c r="AE143" s="85"/>
      <c r="AF143" s="85"/>
      <c r="AG143" s="85"/>
      <c r="AH143" s="85"/>
      <c r="AI143" s="85"/>
      <c r="AJ143" s="85"/>
      <c r="AK143" s="85"/>
      <c r="AL143" s="85"/>
      <c r="AM143" s="85"/>
      <c r="AN143" s="85"/>
      <c r="AO143" s="85"/>
      <c r="AP143" s="85"/>
      <c r="AQ143" s="85"/>
      <c r="AR143" s="85"/>
      <c r="AS143" s="85"/>
      <c r="AT143" s="85"/>
      <c r="AU143" s="85"/>
      <c r="AV143" s="85"/>
      <c r="AW143" s="85"/>
      <c r="AX143" s="85"/>
      <c r="AY143" s="85"/>
      <c r="AZ143" s="85"/>
      <c r="BA143" s="85"/>
      <c r="BB143" s="85"/>
      <c r="BC143" s="85"/>
      <c r="BD143" s="85"/>
      <c r="BE143" s="85"/>
      <c r="BF143" s="85"/>
      <c r="BG143" s="85"/>
      <c r="BH143" s="85"/>
      <c r="BI143" s="85"/>
      <c r="BJ143" s="85"/>
      <c r="BK143" s="85"/>
      <c r="BL143" s="85"/>
      <c r="BM143" s="85"/>
      <c r="BN143" s="85"/>
      <c r="BO143" s="85"/>
      <c r="BP143" s="85"/>
      <c r="BQ143" s="85"/>
      <c r="BR143" s="85"/>
      <c r="BS143" s="85"/>
      <c r="BT143" s="85"/>
      <c r="BU143" s="85"/>
      <c r="BV143" s="85"/>
      <c r="BW143" s="85"/>
      <c r="BX143" s="85"/>
      <c r="BY143" s="85"/>
      <c r="BZ143" s="85"/>
      <c r="CA143" s="85"/>
      <c r="CB143" s="85"/>
      <c r="CC143" s="85"/>
      <c r="CD143" s="85"/>
      <c r="CE143" s="85"/>
      <c r="CF143" s="85"/>
      <c r="CG143" s="85"/>
      <c r="CH143" s="85"/>
      <c r="CI143" s="85"/>
      <c r="CJ143" s="85"/>
      <c r="CK143" s="85"/>
      <c r="CL143" s="85"/>
      <c r="CM143" s="85"/>
      <c r="CN143" s="85"/>
      <c r="CO143" s="85"/>
      <c r="CP143" s="85"/>
      <c r="CQ143" s="85"/>
      <c r="CR143" s="85"/>
      <c r="CS143" s="85"/>
      <c r="CT143" s="85"/>
      <c r="CU143" s="85"/>
      <c r="CV143" s="85"/>
    </row>
    <row r="144" spans="1:100" s="155" customFormat="1" ht="41.1" customHeight="1" x14ac:dyDescent="0.2">
      <c r="A144" s="85"/>
      <c r="B144" s="85"/>
      <c r="C144" s="202"/>
      <c r="D144" s="202"/>
      <c r="E144" s="202"/>
      <c r="F144" s="202"/>
      <c r="G144" s="202"/>
      <c r="H144" s="202"/>
      <c r="I144" s="202"/>
      <c r="J144" s="202"/>
      <c r="K144" s="202"/>
      <c r="L144" s="202"/>
      <c r="M144" s="202"/>
      <c r="N144" s="202"/>
      <c r="O144" s="202"/>
      <c r="P144" s="202"/>
      <c r="Q144" s="202"/>
      <c r="R144" s="202"/>
      <c r="S144" s="202"/>
      <c r="T144" s="202"/>
      <c r="U144" s="85"/>
      <c r="V144" s="85"/>
      <c r="W144" s="85"/>
      <c r="X144" s="85"/>
      <c r="Y144" s="85"/>
      <c r="Z144" s="85"/>
      <c r="AA144" s="85"/>
      <c r="AB144" s="85"/>
      <c r="AC144" s="85"/>
      <c r="AD144" s="85"/>
      <c r="AE144" s="85"/>
      <c r="AF144" s="85"/>
      <c r="AG144" s="85"/>
      <c r="AH144" s="85"/>
      <c r="AI144" s="85"/>
      <c r="AJ144" s="85"/>
      <c r="AK144" s="85"/>
      <c r="AL144" s="85"/>
      <c r="AM144" s="85"/>
      <c r="AN144" s="85"/>
      <c r="AO144" s="85"/>
      <c r="AP144" s="85"/>
      <c r="AQ144" s="85"/>
      <c r="AR144" s="85"/>
      <c r="AS144" s="85"/>
      <c r="AT144" s="85"/>
      <c r="AU144" s="85"/>
      <c r="AV144" s="85"/>
      <c r="AW144" s="85"/>
      <c r="AX144" s="85"/>
      <c r="AY144" s="85"/>
      <c r="AZ144" s="85"/>
      <c r="BA144" s="85"/>
      <c r="BB144" s="85"/>
      <c r="BC144" s="85"/>
      <c r="BD144" s="85"/>
      <c r="BE144" s="85"/>
      <c r="BF144" s="85"/>
      <c r="BG144" s="85"/>
      <c r="BH144" s="85"/>
      <c r="BI144" s="85"/>
      <c r="BJ144" s="85"/>
      <c r="BK144" s="85"/>
      <c r="BL144" s="85"/>
      <c r="BM144" s="85"/>
      <c r="BN144" s="85"/>
      <c r="BO144" s="85"/>
      <c r="BP144" s="85"/>
      <c r="BQ144" s="85"/>
      <c r="BR144" s="85"/>
      <c r="BS144" s="85"/>
      <c r="BT144" s="85"/>
      <c r="BU144" s="85"/>
      <c r="BV144" s="85"/>
      <c r="BW144" s="85"/>
      <c r="BX144" s="85"/>
      <c r="BY144" s="85"/>
      <c r="BZ144" s="85"/>
      <c r="CA144" s="85"/>
      <c r="CB144" s="85"/>
      <c r="CC144" s="85"/>
      <c r="CD144" s="85"/>
      <c r="CE144" s="85"/>
      <c r="CF144" s="85"/>
      <c r="CG144" s="85"/>
      <c r="CH144" s="85"/>
      <c r="CI144" s="85"/>
      <c r="CJ144" s="85"/>
      <c r="CK144" s="85"/>
      <c r="CL144" s="85"/>
      <c r="CM144" s="85"/>
      <c r="CN144" s="85"/>
      <c r="CO144" s="85"/>
      <c r="CP144" s="85"/>
      <c r="CQ144" s="85"/>
      <c r="CR144" s="85"/>
      <c r="CS144" s="85"/>
      <c r="CT144" s="85"/>
      <c r="CU144" s="85"/>
      <c r="CV144" s="85"/>
    </row>
    <row r="145" spans="1:100" s="155" customFormat="1" ht="41.1" customHeight="1" x14ac:dyDescent="0.2">
      <c r="A145" s="85"/>
      <c r="B145" s="85"/>
      <c r="C145" s="202"/>
      <c r="D145" s="202"/>
      <c r="E145" s="202"/>
      <c r="F145" s="202"/>
      <c r="G145" s="202"/>
      <c r="H145" s="202"/>
      <c r="I145" s="202"/>
      <c r="J145" s="202"/>
      <c r="K145" s="202"/>
      <c r="L145" s="202"/>
      <c r="M145" s="202"/>
      <c r="N145" s="202"/>
      <c r="O145" s="202"/>
      <c r="P145" s="202"/>
      <c r="Q145" s="202"/>
      <c r="R145" s="202"/>
      <c r="S145" s="202"/>
      <c r="T145" s="202"/>
      <c r="U145" s="85"/>
      <c r="V145" s="85"/>
      <c r="W145" s="85"/>
      <c r="X145" s="85"/>
      <c r="Y145" s="85"/>
      <c r="Z145" s="85"/>
      <c r="AA145" s="85"/>
      <c r="AB145" s="85"/>
      <c r="AC145" s="85"/>
      <c r="AD145" s="85"/>
      <c r="AE145" s="85"/>
      <c r="AF145" s="85"/>
      <c r="AG145" s="85"/>
      <c r="AH145" s="85"/>
      <c r="AI145" s="85"/>
      <c r="AJ145" s="85"/>
      <c r="AK145" s="85"/>
      <c r="AL145" s="85"/>
      <c r="AM145" s="85"/>
      <c r="AN145" s="85"/>
      <c r="AO145" s="85"/>
      <c r="AP145" s="85"/>
      <c r="AQ145" s="85"/>
      <c r="AR145" s="85"/>
      <c r="AS145" s="85"/>
      <c r="AT145" s="85"/>
      <c r="AU145" s="85"/>
      <c r="AV145" s="85"/>
      <c r="AW145" s="85"/>
      <c r="AX145" s="85"/>
      <c r="AY145" s="85"/>
      <c r="AZ145" s="85"/>
      <c r="BA145" s="85"/>
      <c r="BB145" s="85"/>
      <c r="BC145" s="85"/>
      <c r="BD145" s="85"/>
      <c r="BE145" s="85"/>
      <c r="BF145" s="85"/>
      <c r="BG145" s="85"/>
      <c r="BH145" s="85"/>
      <c r="BI145" s="85"/>
      <c r="BJ145" s="85"/>
      <c r="BK145" s="85"/>
      <c r="BL145" s="85"/>
      <c r="BM145" s="85"/>
      <c r="BN145" s="85"/>
      <c r="BO145" s="85"/>
      <c r="BP145" s="85"/>
      <c r="BQ145" s="85"/>
      <c r="BR145" s="85"/>
      <c r="BS145" s="85"/>
      <c r="BT145" s="85"/>
      <c r="BU145" s="85"/>
      <c r="BV145" s="85"/>
      <c r="BW145" s="85"/>
      <c r="BX145" s="85"/>
      <c r="BY145" s="85"/>
      <c r="BZ145" s="85"/>
      <c r="CA145" s="85"/>
      <c r="CB145" s="85"/>
      <c r="CC145" s="85"/>
      <c r="CD145" s="85"/>
      <c r="CE145" s="85"/>
      <c r="CF145" s="85"/>
      <c r="CG145" s="85"/>
      <c r="CH145" s="85"/>
      <c r="CI145" s="85"/>
      <c r="CJ145" s="85"/>
      <c r="CK145" s="85"/>
      <c r="CL145" s="85"/>
      <c r="CM145" s="85"/>
      <c r="CN145" s="85"/>
      <c r="CO145" s="85"/>
      <c r="CP145" s="85"/>
      <c r="CQ145" s="85"/>
      <c r="CR145" s="85"/>
      <c r="CS145" s="85"/>
      <c r="CT145" s="85"/>
      <c r="CU145" s="85"/>
      <c r="CV145" s="85"/>
    </row>
    <row r="146" spans="1:100" s="129" customFormat="1" ht="41.1" customHeight="1" x14ac:dyDescent="0.2">
      <c r="A146" s="85"/>
      <c r="B146" s="85"/>
      <c r="C146" s="202"/>
      <c r="D146" s="202"/>
      <c r="E146" s="202"/>
      <c r="F146" s="202"/>
      <c r="G146" s="202"/>
      <c r="H146" s="202"/>
      <c r="I146" s="202"/>
      <c r="J146" s="202"/>
      <c r="K146" s="202"/>
      <c r="L146" s="202"/>
      <c r="M146" s="202"/>
      <c r="N146" s="202"/>
      <c r="O146" s="202"/>
      <c r="P146" s="202"/>
      <c r="Q146" s="202"/>
      <c r="R146" s="202"/>
      <c r="S146" s="202"/>
      <c r="T146" s="202"/>
      <c r="U146" s="85"/>
      <c r="V146" s="85"/>
      <c r="W146" s="85"/>
      <c r="X146" s="85"/>
      <c r="Y146" s="85"/>
      <c r="Z146" s="85"/>
      <c r="AA146" s="85"/>
      <c r="AB146" s="85"/>
      <c r="AC146" s="85"/>
      <c r="AD146" s="85"/>
      <c r="AE146" s="85"/>
      <c r="AF146" s="85"/>
      <c r="AG146" s="85"/>
      <c r="AH146" s="85"/>
      <c r="AI146" s="85"/>
      <c r="AJ146" s="85"/>
      <c r="AK146" s="85"/>
      <c r="AL146" s="85"/>
      <c r="AM146" s="85"/>
      <c r="AN146" s="85"/>
      <c r="AO146" s="85"/>
      <c r="AP146" s="85"/>
      <c r="AQ146" s="85"/>
      <c r="AR146" s="85"/>
      <c r="AS146" s="85"/>
      <c r="AT146" s="85"/>
      <c r="AU146" s="85"/>
      <c r="AV146" s="85"/>
      <c r="AW146" s="85"/>
      <c r="AX146" s="85"/>
      <c r="AY146" s="85"/>
      <c r="AZ146" s="85"/>
      <c r="BA146" s="85"/>
      <c r="BB146" s="85"/>
      <c r="BC146" s="85"/>
      <c r="BD146" s="85"/>
      <c r="BE146" s="85"/>
      <c r="BF146" s="85"/>
      <c r="BG146" s="85"/>
      <c r="BH146" s="85"/>
      <c r="BI146" s="85"/>
      <c r="BJ146" s="85"/>
      <c r="BK146" s="85"/>
      <c r="BL146" s="85"/>
      <c r="BM146" s="85"/>
      <c r="BN146" s="85"/>
      <c r="BO146" s="85"/>
      <c r="BP146" s="85"/>
      <c r="BQ146" s="85"/>
      <c r="BR146" s="85"/>
      <c r="BS146" s="85"/>
      <c r="BT146" s="85"/>
      <c r="BU146" s="85"/>
      <c r="BV146" s="85"/>
      <c r="BW146" s="85"/>
      <c r="BX146" s="85"/>
      <c r="BY146" s="85"/>
      <c r="BZ146" s="85"/>
      <c r="CA146" s="85"/>
      <c r="CB146" s="85"/>
      <c r="CC146" s="85"/>
      <c r="CD146" s="85"/>
      <c r="CE146" s="85"/>
      <c r="CF146" s="85"/>
      <c r="CG146" s="85"/>
      <c r="CH146" s="85"/>
      <c r="CI146" s="85"/>
      <c r="CJ146" s="85"/>
      <c r="CK146" s="85"/>
      <c r="CL146" s="85"/>
      <c r="CM146" s="85"/>
      <c r="CN146" s="85"/>
      <c r="CO146" s="85"/>
      <c r="CP146" s="85"/>
      <c r="CQ146" s="85"/>
      <c r="CR146" s="85"/>
      <c r="CS146" s="85"/>
      <c r="CT146" s="85"/>
      <c r="CU146" s="85"/>
      <c r="CV146" s="85"/>
    </row>
    <row r="147" spans="1:100" s="129" customFormat="1" ht="41.1" customHeight="1" x14ac:dyDescent="0.2">
      <c r="A147" s="85"/>
      <c r="B147" s="85"/>
      <c r="C147" s="202"/>
      <c r="D147" s="202"/>
      <c r="E147" s="202"/>
      <c r="F147" s="202"/>
      <c r="G147" s="202"/>
      <c r="H147" s="202"/>
      <c r="I147" s="202"/>
      <c r="J147" s="202"/>
      <c r="K147" s="202"/>
      <c r="L147" s="202"/>
      <c r="M147" s="202"/>
      <c r="N147" s="202"/>
      <c r="O147" s="202"/>
      <c r="P147" s="202"/>
      <c r="Q147" s="202"/>
      <c r="R147" s="202"/>
      <c r="S147" s="202"/>
      <c r="T147" s="202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  <c r="BF147" s="85"/>
      <c r="BG147" s="85"/>
      <c r="BH147" s="85"/>
      <c r="BI147" s="85"/>
      <c r="BJ147" s="85"/>
      <c r="BK147" s="85"/>
      <c r="BL147" s="85"/>
      <c r="BM147" s="85"/>
      <c r="BN147" s="85"/>
      <c r="BO147" s="85"/>
      <c r="BP147" s="85"/>
      <c r="BQ147" s="85"/>
      <c r="BR147" s="85"/>
      <c r="BS147" s="85"/>
      <c r="BT147" s="85"/>
      <c r="BU147" s="85"/>
      <c r="BV147" s="85"/>
      <c r="BW147" s="85"/>
      <c r="BX147" s="85"/>
      <c r="BY147" s="85"/>
      <c r="BZ147" s="85"/>
      <c r="CA147" s="85"/>
      <c r="CB147" s="85"/>
      <c r="CC147" s="85"/>
      <c r="CD147" s="85"/>
      <c r="CE147" s="85"/>
      <c r="CF147" s="85"/>
      <c r="CG147" s="85"/>
      <c r="CH147" s="85"/>
      <c r="CI147" s="85"/>
      <c r="CJ147" s="85"/>
      <c r="CK147" s="85"/>
      <c r="CL147" s="85"/>
      <c r="CM147" s="85"/>
      <c r="CN147" s="85"/>
      <c r="CO147" s="85"/>
      <c r="CP147" s="85"/>
      <c r="CQ147" s="85"/>
      <c r="CR147" s="85"/>
      <c r="CS147" s="85"/>
      <c r="CT147" s="85"/>
      <c r="CU147" s="85"/>
      <c r="CV147" s="85"/>
    </row>
    <row r="148" spans="1:100" s="129" customFormat="1" ht="41.1" customHeight="1" x14ac:dyDescent="0.2">
      <c r="A148" s="85"/>
      <c r="B148" s="85"/>
      <c r="C148" s="202"/>
      <c r="D148" s="202"/>
      <c r="E148" s="202"/>
      <c r="F148" s="202"/>
      <c r="G148" s="202"/>
      <c r="H148" s="202"/>
      <c r="I148" s="202"/>
      <c r="J148" s="202"/>
      <c r="K148" s="202"/>
      <c r="L148" s="202"/>
      <c r="M148" s="202"/>
      <c r="N148" s="202"/>
      <c r="O148" s="202"/>
      <c r="P148" s="202"/>
      <c r="Q148" s="202"/>
      <c r="R148" s="202"/>
      <c r="S148" s="202"/>
      <c r="T148" s="202"/>
      <c r="U148" s="85"/>
      <c r="V148" s="85"/>
      <c r="W148" s="85"/>
      <c r="X148" s="85"/>
      <c r="Y148" s="85"/>
      <c r="Z148" s="85"/>
      <c r="AA148" s="85"/>
      <c r="AB148" s="85"/>
      <c r="AC148" s="85"/>
      <c r="AD148" s="85"/>
      <c r="AE148" s="85"/>
      <c r="AF148" s="85"/>
      <c r="AG148" s="85"/>
      <c r="AH148" s="85"/>
      <c r="AI148" s="85"/>
      <c r="AJ148" s="85"/>
      <c r="AK148" s="85"/>
      <c r="AL148" s="85"/>
      <c r="AM148" s="85"/>
      <c r="AN148" s="85"/>
      <c r="AO148" s="85"/>
      <c r="AP148" s="85"/>
      <c r="AQ148" s="85"/>
      <c r="AR148" s="85"/>
      <c r="AS148" s="85"/>
      <c r="AT148" s="85"/>
      <c r="AU148" s="85"/>
      <c r="AV148" s="85"/>
      <c r="AW148" s="85"/>
      <c r="AX148" s="85"/>
      <c r="AY148" s="85"/>
      <c r="AZ148" s="85"/>
      <c r="BA148" s="85"/>
      <c r="BB148" s="85"/>
      <c r="BC148" s="85"/>
      <c r="BD148" s="85"/>
      <c r="BE148" s="85"/>
      <c r="BF148" s="85"/>
      <c r="BG148" s="85"/>
      <c r="BH148" s="85"/>
      <c r="BI148" s="85"/>
      <c r="BJ148" s="85"/>
      <c r="BK148" s="85"/>
      <c r="BL148" s="85"/>
      <c r="BM148" s="85"/>
      <c r="BN148" s="85"/>
      <c r="BO148" s="85"/>
      <c r="BP148" s="85"/>
      <c r="BQ148" s="85"/>
      <c r="BR148" s="85"/>
      <c r="BS148" s="85"/>
      <c r="BT148" s="85"/>
      <c r="BU148" s="85"/>
      <c r="BV148" s="85"/>
      <c r="BW148" s="85"/>
      <c r="BX148" s="85"/>
      <c r="BY148" s="85"/>
      <c r="BZ148" s="85"/>
      <c r="CA148" s="85"/>
      <c r="CB148" s="85"/>
      <c r="CC148" s="85"/>
      <c r="CD148" s="85"/>
      <c r="CE148" s="85"/>
      <c r="CF148" s="85"/>
      <c r="CG148" s="85"/>
      <c r="CH148" s="85"/>
      <c r="CI148" s="85"/>
      <c r="CJ148" s="85"/>
      <c r="CK148" s="85"/>
      <c r="CL148" s="85"/>
      <c r="CM148" s="85"/>
      <c r="CN148" s="85"/>
      <c r="CO148" s="85"/>
      <c r="CP148" s="85"/>
      <c r="CQ148" s="85"/>
      <c r="CR148" s="85"/>
      <c r="CS148" s="85"/>
      <c r="CT148" s="85"/>
      <c r="CU148" s="85"/>
      <c r="CV148" s="85"/>
    </row>
    <row r="149" spans="1:100" s="129" customFormat="1" ht="41.1" customHeight="1" x14ac:dyDescent="0.2">
      <c r="A149" s="85"/>
      <c r="B149" s="85"/>
      <c r="C149" s="202"/>
      <c r="D149" s="202"/>
      <c r="E149" s="202"/>
      <c r="F149" s="202"/>
      <c r="G149" s="202"/>
      <c r="H149" s="202"/>
      <c r="I149" s="202"/>
      <c r="J149" s="202"/>
      <c r="K149" s="202"/>
      <c r="L149" s="202"/>
      <c r="M149" s="202"/>
      <c r="N149" s="202"/>
      <c r="O149" s="202"/>
      <c r="P149" s="202"/>
      <c r="Q149" s="202"/>
      <c r="R149" s="202"/>
      <c r="S149" s="202"/>
      <c r="T149" s="202"/>
      <c r="U149" s="85"/>
      <c r="V149" s="85"/>
      <c r="W149" s="85"/>
      <c r="X149" s="85"/>
      <c r="Y149" s="85"/>
      <c r="Z149" s="85"/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85"/>
      <c r="BD149" s="85"/>
      <c r="BE149" s="85"/>
      <c r="BF149" s="85"/>
      <c r="BG149" s="85"/>
      <c r="BH149" s="85"/>
      <c r="BI149" s="85"/>
      <c r="BJ149" s="85"/>
      <c r="BK149" s="85"/>
      <c r="BL149" s="85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  <c r="CB149" s="85"/>
      <c r="CC149" s="85"/>
      <c r="CD149" s="85"/>
      <c r="CE149" s="85"/>
      <c r="CF149" s="85"/>
      <c r="CG149" s="85"/>
      <c r="CH149" s="85"/>
      <c r="CI149" s="85"/>
      <c r="CJ149" s="85"/>
      <c r="CK149" s="85"/>
      <c r="CL149" s="85"/>
      <c r="CM149" s="85"/>
      <c r="CN149" s="85"/>
      <c r="CO149" s="85"/>
      <c r="CP149" s="85"/>
      <c r="CQ149" s="85"/>
      <c r="CR149" s="85"/>
      <c r="CS149" s="85"/>
      <c r="CT149" s="85"/>
      <c r="CU149" s="85"/>
      <c r="CV149" s="85"/>
    </row>
    <row r="150" spans="1:100" s="129" customFormat="1" ht="41.1" customHeight="1" x14ac:dyDescent="0.2">
      <c r="A150" s="85"/>
      <c r="B150" s="85"/>
      <c r="C150" s="202"/>
      <c r="D150" s="202"/>
      <c r="E150" s="202"/>
      <c r="F150" s="202"/>
      <c r="G150" s="202"/>
      <c r="H150" s="202"/>
      <c r="I150" s="202"/>
      <c r="J150" s="202"/>
      <c r="K150" s="202"/>
      <c r="L150" s="202"/>
      <c r="M150" s="202"/>
      <c r="N150" s="202"/>
      <c r="O150" s="202"/>
      <c r="P150" s="202"/>
      <c r="Q150" s="202"/>
      <c r="R150" s="202"/>
      <c r="S150" s="202"/>
      <c r="T150" s="202"/>
      <c r="U150" s="85"/>
      <c r="V150" s="85"/>
      <c r="W150" s="85"/>
      <c r="X150" s="85"/>
      <c r="Y150" s="85"/>
      <c r="Z150" s="85"/>
      <c r="AA150" s="85"/>
      <c r="AB150" s="85"/>
      <c r="AC150" s="85"/>
      <c r="AD150" s="85"/>
      <c r="AE150" s="85"/>
      <c r="AF150" s="85"/>
      <c r="AG150" s="85"/>
      <c r="AH150" s="85"/>
      <c r="AI150" s="85"/>
      <c r="AJ150" s="85"/>
      <c r="AK150" s="85"/>
      <c r="AL150" s="85"/>
      <c r="AM150" s="85"/>
      <c r="AN150" s="85"/>
      <c r="AO150" s="85"/>
      <c r="AP150" s="85"/>
      <c r="AQ150" s="85"/>
      <c r="AR150" s="85"/>
      <c r="AS150" s="85"/>
      <c r="AT150" s="85"/>
      <c r="AU150" s="85"/>
      <c r="AV150" s="85"/>
      <c r="AW150" s="85"/>
      <c r="AX150" s="85"/>
      <c r="AY150" s="85"/>
      <c r="AZ150" s="85"/>
      <c r="BA150" s="85"/>
      <c r="BB150" s="85"/>
      <c r="BC150" s="85"/>
      <c r="BD150" s="85"/>
      <c r="BE150" s="85"/>
      <c r="BF150" s="85"/>
      <c r="BG150" s="85"/>
      <c r="BH150" s="85"/>
      <c r="BI150" s="85"/>
      <c r="BJ150" s="85"/>
      <c r="BK150" s="85"/>
      <c r="BL150" s="85"/>
      <c r="BM150" s="85"/>
      <c r="BN150" s="85"/>
      <c r="BO150" s="85"/>
      <c r="BP150" s="85"/>
      <c r="BQ150" s="85"/>
      <c r="BR150" s="85"/>
      <c r="BS150" s="85"/>
      <c r="BT150" s="85"/>
      <c r="BU150" s="85"/>
      <c r="BV150" s="85"/>
      <c r="BW150" s="85"/>
      <c r="BX150" s="85"/>
      <c r="BY150" s="85"/>
      <c r="BZ150" s="85"/>
      <c r="CA150" s="85"/>
      <c r="CB150" s="85"/>
      <c r="CC150" s="85"/>
      <c r="CD150" s="85"/>
      <c r="CE150" s="85"/>
      <c r="CF150" s="85"/>
      <c r="CG150" s="85"/>
      <c r="CH150" s="85"/>
      <c r="CI150" s="85"/>
      <c r="CJ150" s="85"/>
      <c r="CK150" s="85"/>
      <c r="CL150" s="85"/>
      <c r="CM150" s="85"/>
      <c r="CN150" s="85"/>
      <c r="CO150" s="85"/>
      <c r="CP150" s="85"/>
      <c r="CQ150" s="85"/>
      <c r="CR150" s="85"/>
      <c r="CS150" s="85"/>
      <c r="CT150" s="85"/>
      <c r="CU150" s="85"/>
      <c r="CV150" s="85"/>
    </row>
    <row r="151" spans="1:100" s="129" customFormat="1" ht="41.1" customHeight="1" x14ac:dyDescent="0.2">
      <c r="A151" s="85"/>
      <c r="B151" s="85"/>
      <c r="C151" s="202"/>
      <c r="D151" s="202"/>
      <c r="E151" s="202"/>
      <c r="F151" s="202"/>
      <c r="G151" s="202"/>
      <c r="H151" s="202"/>
      <c r="I151" s="202"/>
      <c r="J151" s="202"/>
      <c r="K151" s="202"/>
      <c r="L151" s="202"/>
      <c r="M151" s="202"/>
      <c r="N151" s="202"/>
      <c r="O151" s="202"/>
      <c r="P151" s="202"/>
      <c r="Q151" s="202"/>
      <c r="R151" s="202"/>
      <c r="S151" s="202"/>
      <c r="T151" s="202"/>
      <c r="U151" s="85"/>
      <c r="V151" s="85"/>
      <c r="W151" s="85"/>
      <c r="X151" s="85"/>
      <c r="Y151" s="85"/>
      <c r="Z151" s="85"/>
      <c r="AA151" s="85"/>
      <c r="AB151" s="85"/>
      <c r="AC151" s="85"/>
      <c r="AD151" s="85"/>
      <c r="AE151" s="85"/>
      <c r="AF151" s="85"/>
      <c r="AG151" s="85"/>
      <c r="AH151" s="85"/>
      <c r="AI151" s="85"/>
      <c r="AJ151" s="85"/>
      <c r="AK151" s="85"/>
      <c r="AL151" s="85"/>
      <c r="AM151" s="85"/>
      <c r="AN151" s="85"/>
      <c r="AO151" s="85"/>
      <c r="AP151" s="85"/>
      <c r="AQ151" s="85"/>
      <c r="AR151" s="85"/>
      <c r="AS151" s="85"/>
      <c r="AT151" s="85"/>
      <c r="AU151" s="85"/>
      <c r="AV151" s="85"/>
      <c r="AW151" s="85"/>
      <c r="AX151" s="85"/>
      <c r="AY151" s="85"/>
      <c r="AZ151" s="85"/>
      <c r="BA151" s="85"/>
      <c r="BB151" s="85"/>
      <c r="BC151" s="85"/>
      <c r="BD151" s="85"/>
      <c r="BE151" s="85"/>
      <c r="BF151" s="85"/>
      <c r="BG151" s="85"/>
      <c r="BH151" s="85"/>
      <c r="BI151" s="85"/>
      <c r="BJ151" s="85"/>
      <c r="BK151" s="85"/>
      <c r="BL151" s="85"/>
      <c r="BM151" s="85"/>
      <c r="BN151" s="85"/>
      <c r="BO151" s="85"/>
      <c r="BP151" s="85"/>
      <c r="BQ151" s="85"/>
      <c r="BR151" s="85"/>
      <c r="BS151" s="85"/>
      <c r="BT151" s="85"/>
      <c r="BU151" s="85"/>
      <c r="BV151" s="85"/>
      <c r="BW151" s="85"/>
      <c r="BX151" s="85"/>
      <c r="BY151" s="85"/>
      <c r="BZ151" s="85"/>
      <c r="CA151" s="85"/>
      <c r="CB151" s="85"/>
      <c r="CC151" s="85"/>
      <c r="CD151" s="85"/>
      <c r="CE151" s="85"/>
      <c r="CF151" s="85"/>
      <c r="CG151" s="85"/>
      <c r="CH151" s="85"/>
      <c r="CI151" s="85"/>
      <c r="CJ151" s="85"/>
      <c r="CK151" s="85"/>
      <c r="CL151" s="85"/>
      <c r="CM151" s="85"/>
      <c r="CN151" s="85"/>
      <c r="CO151" s="85"/>
      <c r="CP151" s="85"/>
      <c r="CQ151" s="85"/>
      <c r="CR151" s="85"/>
      <c r="CS151" s="85"/>
      <c r="CT151" s="85"/>
      <c r="CU151" s="85"/>
      <c r="CV151" s="85"/>
    </row>
    <row r="152" spans="1:100" s="129" customFormat="1" ht="41.1" customHeight="1" x14ac:dyDescent="0.2">
      <c r="A152" s="85"/>
      <c r="B152" s="85"/>
      <c r="C152" s="202"/>
      <c r="D152" s="202"/>
      <c r="E152" s="202"/>
      <c r="F152" s="202"/>
      <c r="G152" s="202"/>
      <c r="H152" s="202"/>
      <c r="I152" s="202"/>
      <c r="J152" s="202"/>
      <c r="K152" s="202"/>
      <c r="L152" s="202"/>
      <c r="M152" s="202"/>
      <c r="N152" s="202"/>
      <c r="O152" s="202"/>
      <c r="P152" s="202"/>
      <c r="Q152" s="202"/>
      <c r="R152" s="202"/>
      <c r="S152" s="202"/>
      <c r="T152" s="202"/>
      <c r="U152" s="85"/>
      <c r="V152" s="85"/>
      <c r="W152" s="85"/>
      <c r="X152" s="85"/>
      <c r="Y152" s="85"/>
      <c r="Z152" s="85"/>
      <c r="AA152" s="85"/>
      <c r="AB152" s="85"/>
      <c r="AC152" s="85"/>
      <c r="AD152" s="85"/>
      <c r="AE152" s="85"/>
      <c r="AF152" s="85"/>
      <c r="AG152" s="85"/>
      <c r="AH152" s="85"/>
      <c r="AI152" s="85"/>
      <c r="AJ152" s="85"/>
      <c r="AK152" s="85"/>
      <c r="AL152" s="85"/>
      <c r="AM152" s="85"/>
      <c r="AN152" s="85"/>
      <c r="AO152" s="85"/>
      <c r="AP152" s="85"/>
      <c r="AQ152" s="85"/>
      <c r="AR152" s="85"/>
      <c r="AS152" s="85"/>
      <c r="AT152" s="85"/>
      <c r="AU152" s="85"/>
      <c r="AV152" s="85"/>
      <c r="AW152" s="85"/>
      <c r="AX152" s="85"/>
      <c r="AY152" s="85"/>
      <c r="AZ152" s="85"/>
      <c r="BA152" s="85"/>
      <c r="BB152" s="85"/>
      <c r="BC152" s="85"/>
      <c r="BD152" s="85"/>
      <c r="BE152" s="85"/>
      <c r="BF152" s="85"/>
      <c r="BG152" s="85"/>
      <c r="BH152" s="85"/>
      <c r="BI152" s="85"/>
      <c r="BJ152" s="85"/>
      <c r="BK152" s="85"/>
      <c r="BL152" s="85"/>
      <c r="BM152" s="85"/>
      <c r="BN152" s="85"/>
      <c r="BO152" s="85"/>
      <c r="BP152" s="85"/>
      <c r="BQ152" s="85"/>
      <c r="BR152" s="85"/>
      <c r="BS152" s="85"/>
      <c r="BT152" s="85"/>
      <c r="BU152" s="85"/>
      <c r="BV152" s="85"/>
      <c r="BW152" s="85"/>
      <c r="BX152" s="85"/>
      <c r="BY152" s="85"/>
      <c r="BZ152" s="85"/>
      <c r="CA152" s="85"/>
      <c r="CB152" s="85"/>
      <c r="CC152" s="85"/>
      <c r="CD152" s="85"/>
      <c r="CE152" s="85"/>
      <c r="CF152" s="85"/>
      <c r="CG152" s="85"/>
      <c r="CH152" s="85"/>
      <c r="CI152" s="85"/>
      <c r="CJ152" s="85"/>
      <c r="CK152" s="85"/>
      <c r="CL152" s="85"/>
      <c r="CM152" s="85"/>
      <c r="CN152" s="85"/>
      <c r="CO152" s="85"/>
      <c r="CP152" s="85"/>
      <c r="CQ152" s="85"/>
      <c r="CR152" s="85"/>
      <c r="CS152" s="85"/>
      <c r="CT152" s="85"/>
      <c r="CU152" s="85"/>
      <c r="CV152" s="85"/>
    </row>
    <row r="153" spans="1:100" s="129" customFormat="1" ht="41.1" customHeight="1" x14ac:dyDescent="0.2">
      <c r="A153" s="85"/>
      <c r="B153" s="85"/>
      <c r="C153" s="202"/>
      <c r="D153" s="202"/>
      <c r="E153" s="202"/>
      <c r="F153" s="202"/>
      <c r="G153" s="202"/>
      <c r="H153" s="202"/>
      <c r="I153" s="202"/>
      <c r="J153" s="202"/>
      <c r="K153" s="202"/>
      <c r="L153" s="202"/>
      <c r="M153" s="202"/>
      <c r="N153" s="202"/>
      <c r="O153" s="202"/>
      <c r="P153" s="202"/>
      <c r="Q153" s="202"/>
      <c r="R153" s="202"/>
      <c r="S153" s="202"/>
      <c r="T153" s="202"/>
      <c r="U153" s="85"/>
      <c r="V153" s="85"/>
      <c r="W153" s="85"/>
      <c r="X153" s="85"/>
      <c r="Y153" s="85"/>
      <c r="Z153" s="85"/>
      <c r="AA153" s="85"/>
      <c r="AB153" s="85"/>
      <c r="AC153" s="85"/>
      <c r="AD153" s="85"/>
      <c r="AE153" s="85"/>
      <c r="AF153" s="85"/>
      <c r="AG153" s="85"/>
      <c r="AH153" s="85"/>
      <c r="AI153" s="85"/>
      <c r="AJ153" s="85"/>
      <c r="AK153" s="85"/>
      <c r="AL153" s="85"/>
      <c r="AM153" s="85"/>
      <c r="AN153" s="85"/>
      <c r="AO153" s="85"/>
      <c r="AP153" s="85"/>
      <c r="AQ153" s="85"/>
      <c r="AR153" s="85"/>
      <c r="AS153" s="85"/>
      <c r="AT153" s="85"/>
      <c r="AU153" s="85"/>
      <c r="AV153" s="85"/>
      <c r="AW153" s="85"/>
      <c r="AX153" s="85"/>
      <c r="AY153" s="85"/>
      <c r="AZ153" s="85"/>
      <c r="BA153" s="85"/>
      <c r="BB153" s="85"/>
      <c r="BC153" s="85"/>
      <c r="BD153" s="85"/>
      <c r="BE153" s="85"/>
      <c r="BF153" s="85"/>
      <c r="BG153" s="85"/>
      <c r="BH153" s="85"/>
      <c r="BI153" s="85"/>
      <c r="BJ153" s="85"/>
      <c r="BK153" s="85"/>
      <c r="BL153" s="85"/>
      <c r="BM153" s="85"/>
      <c r="BN153" s="85"/>
      <c r="BO153" s="85"/>
      <c r="BP153" s="85"/>
      <c r="BQ153" s="85"/>
      <c r="BR153" s="85"/>
      <c r="BS153" s="85"/>
      <c r="BT153" s="85"/>
      <c r="BU153" s="85"/>
      <c r="BV153" s="85"/>
      <c r="BW153" s="85"/>
      <c r="BX153" s="85"/>
      <c r="BY153" s="85"/>
      <c r="BZ153" s="85"/>
      <c r="CA153" s="85"/>
      <c r="CB153" s="85"/>
      <c r="CC153" s="85"/>
      <c r="CD153" s="85"/>
      <c r="CE153" s="85"/>
      <c r="CF153" s="85"/>
      <c r="CG153" s="85"/>
      <c r="CH153" s="85"/>
      <c r="CI153" s="85"/>
      <c r="CJ153" s="85"/>
      <c r="CK153" s="85"/>
      <c r="CL153" s="85"/>
      <c r="CM153" s="85"/>
      <c r="CN153" s="85"/>
      <c r="CO153" s="85"/>
      <c r="CP153" s="85"/>
      <c r="CQ153" s="85"/>
      <c r="CR153" s="85"/>
      <c r="CS153" s="85"/>
      <c r="CT153" s="85"/>
      <c r="CU153" s="85"/>
      <c r="CV153" s="85"/>
    </row>
    <row r="154" spans="1:100" s="155" customFormat="1" ht="41.1" customHeight="1" x14ac:dyDescent="0.2">
      <c r="A154" s="85"/>
      <c r="B154" s="85"/>
      <c r="C154" s="202"/>
      <c r="D154" s="202"/>
      <c r="E154" s="202"/>
      <c r="F154" s="202"/>
      <c r="G154" s="202"/>
      <c r="H154" s="202"/>
      <c r="I154" s="202"/>
      <c r="J154" s="202"/>
      <c r="K154" s="202"/>
      <c r="L154" s="202"/>
      <c r="M154" s="202"/>
      <c r="N154" s="202"/>
      <c r="O154" s="202"/>
      <c r="P154" s="202"/>
      <c r="Q154" s="202"/>
      <c r="R154" s="202"/>
      <c r="S154" s="202"/>
      <c r="T154" s="202"/>
      <c r="U154" s="85"/>
      <c r="V154" s="85"/>
      <c r="W154" s="85"/>
      <c r="X154" s="85"/>
      <c r="Y154" s="85"/>
      <c r="Z154" s="85"/>
      <c r="AA154" s="85"/>
      <c r="AB154" s="85"/>
      <c r="AC154" s="85"/>
      <c r="AD154" s="85"/>
      <c r="AE154" s="85"/>
      <c r="AF154" s="85"/>
      <c r="AG154" s="85"/>
      <c r="AH154" s="85"/>
      <c r="AI154" s="85"/>
      <c r="AJ154" s="85"/>
      <c r="AK154" s="85"/>
      <c r="AL154" s="85"/>
      <c r="AM154" s="85"/>
      <c r="AN154" s="85"/>
      <c r="AO154" s="85"/>
      <c r="AP154" s="85"/>
      <c r="AQ154" s="85"/>
      <c r="AR154" s="85"/>
      <c r="AS154" s="85"/>
      <c r="AT154" s="85"/>
      <c r="AU154" s="85"/>
      <c r="AV154" s="85"/>
      <c r="AW154" s="85"/>
      <c r="AX154" s="85"/>
      <c r="AY154" s="85"/>
      <c r="AZ154" s="85"/>
      <c r="BA154" s="85"/>
      <c r="BB154" s="85"/>
      <c r="BC154" s="85"/>
      <c r="BD154" s="85"/>
      <c r="BE154" s="85"/>
      <c r="BF154" s="85"/>
      <c r="BG154" s="85"/>
      <c r="BH154" s="85"/>
      <c r="BI154" s="85"/>
      <c r="BJ154" s="85"/>
      <c r="BK154" s="85"/>
      <c r="BL154" s="85"/>
      <c r="BM154" s="85"/>
      <c r="BN154" s="85"/>
      <c r="BO154" s="85"/>
      <c r="BP154" s="85"/>
      <c r="BQ154" s="85"/>
      <c r="BR154" s="85"/>
      <c r="BS154" s="85"/>
      <c r="BT154" s="85"/>
      <c r="BU154" s="85"/>
      <c r="BV154" s="85"/>
      <c r="BW154" s="85"/>
      <c r="BX154" s="85"/>
      <c r="BY154" s="85"/>
      <c r="BZ154" s="85"/>
      <c r="CA154" s="85"/>
      <c r="CB154" s="85"/>
      <c r="CC154" s="85"/>
      <c r="CD154" s="85"/>
      <c r="CE154" s="85"/>
      <c r="CF154" s="85"/>
      <c r="CG154" s="85"/>
      <c r="CH154" s="85"/>
      <c r="CI154" s="85"/>
      <c r="CJ154" s="85"/>
      <c r="CK154" s="85"/>
      <c r="CL154" s="85"/>
      <c r="CM154" s="85"/>
      <c r="CN154" s="85"/>
      <c r="CO154" s="85"/>
      <c r="CP154" s="85"/>
      <c r="CQ154" s="85"/>
      <c r="CR154" s="85"/>
      <c r="CS154" s="85"/>
      <c r="CT154" s="85"/>
      <c r="CU154" s="85"/>
      <c r="CV154" s="85"/>
    </row>
    <row r="155" spans="1:100" s="129" customFormat="1" ht="41.1" customHeight="1" x14ac:dyDescent="0.2">
      <c r="A155" s="85"/>
      <c r="B155" s="85"/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85"/>
      <c r="V155" s="85"/>
      <c r="W155" s="85"/>
      <c r="X155" s="85"/>
      <c r="Y155" s="85"/>
      <c r="Z155" s="85"/>
      <c r="AA155" s="85"/>
      <c r="AB155" s="85"/>
      <c r="AC155" s="85"/>
      <c r="AD155" s="85"/>
      <c r="AE155" s="85"/>
      <c r="AF155" s="85"/>
      <c r="AG155" s="85"/>
      <c r="AH155" s="85"/>
      <c r="AI155" s="85"/>
      <c r="AJ155" s="85"/>
      <c r="AK155" s="85"/>
      <c r="AL155" s="85"/>
      <c r="AM155" s="85"/>
      <c r="AN155" s="85"/>
      <c r="AO155" s="85"/>
      <c r="AP155" s="85"/>
      <c r="AQ155" s="85"/>
      <c r="AR155" s="85"/>
      <c r="AS155" s="85"/>
      <c r="AT155" s="85"/>
      <c r="AU155" s="85"/>
      <c r="AV155" s="85"/>
      <c r="AW155" s="85"/>
      <c r="AX155" s="85"/>
      <c r="AY155" s="85"/>
      <c r="AZ155" s="85"/>
      <c r="BA155" s="85"/>
      <c r="BB155" s="85"/>
      <c r="BC155" s="85"/>
      <c r="BD155" s="85"/>
      <c r="BE155" s="85"/>
      <c r="BF155" s="85"/>
      <c r="BG155" s="85"/>
      <c r="BH155" s="85"/>
      <c r="BI155" s="85"/>
      <c r="BJ155" s="85"/>
      <c r="BK155" s="85"/>
      <c r="BL155" s="85"/>
      <c r="BM155" s="85"/>
      <c r="BN155" s="85"/>
      <c r="BO155" s="85"/>
      <c r="BP155" s="85"/>
      <c r="BQ155" s="85"/>
      <c r="BR155" s="85"/>
      <c r="BS155" s="85"/>
      <c r="BT155" s="85"/>
      <c r="BU155" s="85"/>
      <c r="BV155" s="85"/>
      <c r="BW155" s="85"/>
      <c r="BX155" s="85"/>
      <c r="BY155" s="85"/>
      <c r="BZ155" s="85"/>
      <c r="CA155" s="85"/>
      <c r="CB155" s="85"/>
      <c r="CC155" s="85"/>
      <c r="CD155" s="85"/>
      <c r="CE155" s="85"/>
      <c r="CF155" s="85"/>
      <c r="CG155" s="85"/>
      <c r="CH155" s="85"/>
      <c r="CI155" s="85"/>
      <c r="CJ155" s="85"/>
      <c r="CK155" s="85"/>
      <c r="CL155" s="85"/>
      <c r="CM155" s="85"/>
      <c r="CN155" s="85"/>
      <c r="CO155" s="85"/>
      <c r="CP155" s="85"/>
      <c r="CQ155" s="85"/>
      <c r="CR155" s="85"/>
      <c r="CS155" s="85"/>
      <c r="CT155" s="85"/>
      <c r="CU155" s="85"/>
      <c r="CV155" s="85"/>
    </row>
    <row r="156" spans="1:100" s="155" customFormat="1" ht="41.1" customHeight="1" x14ac:dyDescent="0.2">
      <c r="A156" s="85"/>
      <c r="B156" s="85"/>
      <c r="C156" s="202"/>
      <c r="D156" s="202"/>
      <c r="E156" s="202"/>
      <c r="F156" s="202"/>
      <c r="G156" s="202"/>
      <c r="H156" s="202"/>
      <c r="I156" s="202"/>
      <c r="J156" s="202"/>
      <c r="K156" s="202"/>
      <c r="L156" s="202"/>
      <c r="M156" s="202"/>
      <c r="N156" s="202"/>
      <c r="O156" s="202"/>
      <c r="P156" s="202"/>
      <c r="Q156" s="202"/>
      <c r="R156" s="202"/>
      <c r="S156" s="202"/>
      <c r="T156" s="202"/>
      <c r="U156" s="85"/>
      <c r="V156" s="85"/>
      <c r="W156" s="85"/>
      <c r="X156" s="85"/>
      <c r="Y156" s="85"/>
      <c r="Z156" s="85"/>
      <c r="AA156" s="85"/>
      <c r="AB156" s="85"/>
      <c r="AC156" s="85"/>
      <c r="AD156" s="85"/>
      <c r="AE156" s="85"/>
      <c r="AF156" s="85"/>
      <c r="AG156" s="85"/>
      <c r="AH156" s="85"/>
      <c r="AI156" s="85"/>
      <c r="AJ156" s="85"/>
      <c r="AK156" s="85"/>
      <c r="AL156" s="85"/>
      <c r="AM156" s="85"/>
      <c r="AN156" s="85"/>
      <c r="AO156" s="85"/>
      <c r="AP156" s="85"/>
      <c r="AQ156" s="85"/>
      <c r="AR156" s="85"/>
      <c r="AS156" s="85"/>
      <c r="AT156" s="85"/>
      <c r="AU156" s="85"/>
      <c r="AV156" s="85"/>
      <c r="AW156" s="85"/>
      <c r="AX156" s="85"/>
      <c r="AY156" s="85"/>
      <c r="AZ156" s="85"/>
      <c r="BA156" s="85"/>
      <c r="BB156" s="85"/>
      <c r="BC156" s="85"/>
      <c r="BD156" s="85"/>
      <c r="BE156" s="85"/>
      <c r="BF156" s="85"/>
      <c r="BG156" s="85"/>
      <c r="BH156" s="85"/>
      <c r="BI156" s="85"/>
      <c r="BJ156" s="85"/>
      <c r="BK156" s="85"/>
      <c r="BL156" s="85"/>
      <c r="BM156" s="85"/>
      <c r="BN156" s="85"/>
      <c r="BO156" s="85"/>
      <c r="BP156" s="85"/>
      <c r="BQ156" s="85"/>
      <c r="BR156" s="85"/>
      <c r="BS156" s="85"/>
      <c r="BT156" s="85"/>
      <c r="BU156" s="85"/>
      <c r="BV156" s="85"/>
      <c r="BW156" s="85"/>
      <c r="BX156" s="85"/>
      <c r="BY156" s="85"/>
      <c r="BZ156" s="85"/>
      <c r="CA156" s="85"/>
      <c r="CB156" s="85"/>
      <c r="CC156" s="85"/>
      <c r="CD156" s="85"/>
      <c r="CE156" s="85"/>
      <c r="CF156" s="85"/>
      <c r="CG156" s="85"/>
      <c r="CH156" s="85"/>
      <c r="CI156" s="85"/>
      <c r="CJ156" s="85"/>
      <c r="CK156" s="85"/>
      <c r="CL156" s="85"/>
      <c r="CM156" s="85"/>
      <c r="CN156" s="85"/>
      <c r="CO156" s="85"/>
      <c r="CP156" s="85"/>
      <c r="CQ156" s="85"/>
      <c r="CR156" s="85"/>
      <c r="CS156" s="85"/>
      <c r="CT156" s="85"/>
      <c r="CU156" s="85"/>
      <c r="CV156" s="85"/>
    </row>
    <row r="157" spans="1:100" s="166" customFormat="1" ht="41.1" customHeight="1" x14ac:dyDescent="0.2">
      <c r="A157" s="85"/>
      <c r="B157" s="85"/>
      <c r="C157" s="202"/>
      <c r="D157" s="202"/>
      <c r="E157" s="202"/>
      <c r="F157" s="202"/>
      <c r="G157" s="202"/>
      <c r="H157" s="202"/>
      <c r="I157" s="202"/>
      <c r="J157" s="202"/>
      <c r="K157" s="202"/>
      <c r="L157" s="202"/>
      <c r="M157" s="202"/>
      <c r="N157" s="202"/>
      <c r="O157" s="202"/>
      <c r="P157" s="202"/>
      <c r="Q157" s="202"/>
      <c r="R157" s="202"/>
      <c r="S157" s="202"/>
      <c r="T157" s="202"/>
      <c r="U157" s="85"/>
      <c r="V157" s="85"/>
      <c r="W157" s="85"/>
      <c r="X157" s="85"/>
      <c r="Y157" s="85"/>
      <c r="Z157" s="85"/>
      <c r="AA157" s="85"/>
      <c r="AB157" s="85"/>
      <c r="AC157" s="85"/>
      <c r="AD157" s="85"/>
      <c r="AE157" s="85"/>
      <c r="AF157" s="85"/>
      <c r="AG157" s="85"/>
      <c r="AH157" s="85"/>
      <c r="AI157" s="85"/>
      <c r="AJ157" s="85"/>
      <c r="AK157" s="85"/>
      <c r="AL157" s="85"/>
      <c r="AM157" s="85"/>
      <c r="AN157" s="85"/>
      <c r="AO157" s="85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  <c r="BF157" s="85"/>
      <c r="BG157" s="85"/>
      <c r="BH157" s="85"/>
      <c r="BI157" s="85"/>
      <c r="BJ157" s="85"/>
      <c r="BK157" s="85"/>
      <c r="BL157" s="85"/>
      <c r="BM157" s="85"/>
      <c r="BN157" s="85"/>
      <c r="BO157" s="85"/>
      <c r="BP157" s="85"/>
      <c r="BQ157" s="85"/>
      <c r="BR157" s="85"/>
      <c r="BS157" s="85"/>
      <c r="BT157" s="85"/>
      <c r="BU157" s="85"/>
      <c r="BV157" s="85"/>
      <c r="BW157" s="85"/>
      <c r="BX157" s="85"/>
      <c r="BY157" s="85"/>
      <c r="BZ157" s="85"/>
      <c r="CA157" s="85"/>
      <c r="CB157" s="85"/>
      <c r="CC157" s="85"/>
      <c r="CD157" s="85"/>
      <c r="CE157" s="85"/>
      <c r="CF157" s="85"/>
      <c r="CG157" s="85"/>
      <c r="CH157" s="85"/>
      <c r="CI157" s="85"/>
      <c r="CJ157" s="85"/>
      <c r="CK157" s="85"/>
      <c r="CL157" s="85"/>
      <c r="CM157" s="85"/>
      <c r="CN157" s="85"/>
      <c r="CO157" s="85"/>
      <c r="CP157" s="85"/>
      <c r="CQ157" s="85"/>
      <c r="CR157" s="85"/>
      <c r="CS157" s="85"/>
      <c r="CT157" s="85"/>
      <c r="CU157" s="85"/>
      <c r="CV157" s="85"/>
    </row>
    <row r="158" spans="1:100" s="166" customFormat="1" ht="41.1" customHeight="1" x14ac:dyDescent="0.2">
      <c r="A158" s="85"/>
      <c r="B158" s="85"/>
      <c r="C158" s="202"/>
      <c r="D158" s="202"/>
      <c r="E158" s="202"/>
      <c r="F158" s="202"/>
      <c r="G158" s="202"/>
      <c r="H158" s="202"/>
      <c r="I158" s="202"/>
      <c r="J158" s="202"/>
      <c r="K158" s="202"/>
      <c r="L158" s="202"/>
      <c r="M158" s="202"/>
      <c r="N158" s="202"/>
      <c r="O158" s="202"/>
      <c r="P158" s="202"/>
      <c r="Q158" s="202"/>
      <c r="R158" s="202"/>
      <c r="S158" s="202"/>
      <c r="T158" s="202"/>
      <c r="U158" s="85"/>
      <c r="V158" s="85"/>
      <c r="W158" s="85"/>
      <c r="X158" s="85"/>
      <c r="Y158" s="85"/>
      <c r="Z158" s="85"/>
      <c r="AA158" s="85"/>
      <c r="AB158" s="85"/>
      <c r="AC158" s="85"/>
      <c r="AD158" s="85"/>
      <c r="AE158" s="85"/>
      <c r="AF158" s="85"/>
      <c r="AG158" s="85"/>
      <c r="AH158" s="85"/>
      <c r="AI158" s="85"/>
      <c r="AJ158" s="85"/>
      <c r="AK158" s="85"/>
      <c r="AL158" s="85"/>
      <c r="AM158" s="85"/>
      <c r="AN158" s="85"/>
      <c r="AO158" s="85"/>
      <c r="AP158" s="85"/>
      <c r="AQ158" s="85"/>
      <c r="AR158" s="85"/>
      <c r="AS158" s="85"/>
      <c r="AT158" s="85"/>
      <c r="AU158" s="85"/>
      <c r="AV158" s="85"/>
      <c r="AW158" s="85"/>
      <c r="AX158" s="85"/>
      <c r="AY158" s="85"/>
      <c r="AZ158" s="85"/>
      <c r="BA158" s="85"/>
      <c r="BB158" s="85"/>
      <c r="BC158" s="85"/>
      <c r="BD158" s="85"/>
      <c r="BE158" s="85"/>
      <c r="BF158" s="85"/>
      <c r="BG158" s="85"/>
      <c r="BH158" s="85"/>
      <c r="BI158" s="85"/>
      <c r="BJ158" s="85"/>
      <c r="BK158" s="85"/>
      <c r="BL158" s="85"/>
      <c r="BM158" s="85"/>
      <c r="BN158" s="85"/>
      <c r="BO158" s="85"/>
      <c r="BP158" s="85"/>
      <c r="BQ158" s="85"/>
      <c r="BR158" s="85"/>
      <c r="BS158" s="85"/>
      <c r="BT158" s="85"/>
      <c r="BU158" s="85"/>
      <c r="BV158" s="85"/>
      <c r="BW158" s="85"/>
      <c r="BX158" s="85"/>
      <c r="BY158" s="85"/>
      <c r="BZ158" s="85"/>
      <c r="CA158" s="85"/>
      <c r="CB158" s="85"/>
      <c r="CC158" s="85"/>
      <c r="CD158" s="85"/>
      <c r="CE158" s="85"/>
      <c r="CF158" s="85"/>
      <c r="CG158" s="85"/>
      <c r="CH158" s="85"/>
      <c r="CI158" s="85"/>
      <c r="CJ158" s="85"/>
      <c r="CK158" s="85"/>
      <c r="CL158" s="85"/>
      <c r="CM158" s="85"/>
      <c r="CN158" s="85"/>
      <c r="CO158" s="85"/>
      <c r="CP158" s="85"/>
      <c r="CQ158" s="85"/>
      <c r="CR158" s="85"/>
      <c r="CS158" s="85"/>
      <c r="CT158" s="85"/>
      <c r="CU158" s="85"/>
      <c r="CV158" s="85"/>
    </row>
    <row r="159" spans="1:100" s="166" customFormat="1" ht="41.1" customHeight="1" x14ac:dyDescent="0.2">
      <c r="A159" s="85"/>
      <c r="B159" s="85"/>
      <c r="C159" s="202"/>
      <c r="D159" s="202"/>
      <c r="E159" s="202"/>
      <c r="F159" s="202"/>
      <c r="G159" s="202"/>
      <c r="H159" s="202"/>
      <c r="I159" s="202"/>
      <c r="J159" s="202"/>
      <c r="K159" s="202"/>
      <c r="L159" s="202"/>
      <c r="M159" s="202"/>
      <c r="N159" s="202"/>
      <c r="O159" s="202"/>
      <c r="P159" s="202"/>
      <c r="Q159" s="202"/>
      <c r="R159" s="202"/>
      <c r="S159" s="202"/>
      <c r="T159" s="202"/>
      <c r="U159" s="85"/>
      <c r="V159" s="85"/>
      <c r="W159" s="85"/>
      <c r="X159" s="85"/>
      <c r="Y159" s="85"/>
      <c r="Z159" s="85"/>
      <c r="AA159" s="85"/>
      <c r="AB159" s="85"/>
      <c r="AC159" s="85"/>
      <c r="AD159" s="85"/>
      <c r="AE159" s="85"/>
      <c r="AF159" s="85"/>
      <c r="AG159" s="85"/>
      <c r="AH159" s="85"/>
      <c r="AI159" s="85"/>
      <c r="AJ159" s="85"/>
      <c r="AK159" s="85"/>
      <c r="AL159" s="85"/>
      <c r="AM159" s="85"/>
      <c r="AN159" s="85"/>
      <c r="AO159" s="85"/>
      <c r="AP159" s="85"/>
      <c r="AQ159" s="85"/>
      <c r="AR159" s="85"/>
      <c r="AS159" s="85"/>
      <c r="AT159" s="85"/>
      <c r="AU159" s="85"/>
      <c r="AV159" s="85"/>
      <c r="AW159" s="85"/>
      <c r="AX159" s="85"/>
      <c r="AY159" s="85"/>
      <c r="AZ159" s="85"/>
      <c r="BA159" s="85"/>
      <c r="BB159" s="85"/>
      <c r="BC159" s="85"/>
      <c r="BD159" s="85"/>
      <c r="BE159" s="85"/>
      <c r="BF159" s="85"/>
      <c r="BG159" s="85"/>
      <c r="BH159" s="85"/>
      <c r="BI159" s="85"/>
      <c r="BJ159" s="85"/>
      <c r="BK159" s="85"/>
      <c r="BL159" s="85"/>
      <c r="BM159" s="85"/>
      <c r="BN159" s="85"/>
      <c r="BO159" s="85"/>
      <c r="BP159" s="85"/>
      <c r="BQ159" s="85"/>
      <c r="BR159" s="85"/>
      <c r="BS159" s="85"/>
      <c r="BT159" s="85"/>
      <c r="BU159" s="85"/>
      <c r="BV159" s="85"/>
      <c r="BW159" s="85"/>
      <c r="BX159" s="85"/>
      <c r="BY159" s="85"/>
      <c r="BZ159" s="85"/>
      <c r="CA159" s="85"/>
      <c r="CB159" s="85"/>
      <c r="CC159" s="85"/>
      <c r="CD159" s="85"/>
      <c r="CE159" s="85"/>
      <c r="CF159" s="85"/>
      <c r="CG159" s="85"/>
      <c r="CH159" s="85"/>
      <c r="CI159" s="85"/>
      <c r="CJ159" s="85"/>
      <c r="CK159" s="85"/>
      <c r="CL159" s="85"/>
      <c r="CM159" s="85"/>
      <c r="CN159" s="85"/>
      <c r="CO159" s="85"/>
      <c r="CP159" s="85"/>
      <c r="CQ159" s="85"/>
      <c r="CR159" s="85"/>
      <c r="CS159" s="85"/>
      <c r="CT159" s="85"/>
      <c r="CU159" s="85"/>
      <c r="CV159" s="85"/>
    </row>
    <row r="160" spans="1:100" s="166" customFormat="1" ht="41.1" customHeight="1" x14ac:dyDescent="0.2">
      <c r="A160" s="85"/>
      <c r="B160" s="85"/>
      <c r="C160" s="202"/>
      <c r="D160" s="202"/>
      <c r="E160" s="202"/>
      <c r="F160" s="202"/>
      <c r="G160" s="202"/>
      <c r="H160" s="202"/>
      <c r="I160" s="202"/>
      <c r="J160" s="202"/>
      <c r="K160" s="202"/>
      <c r="L160" s="202"/>
      <c r="M160" s="202"/>
      <c r="N160" s="202"/>
      <c r="O160" s="202"/>
      <c r="P160" s="202"/>
      <c r="Q160" s="202"/>
      <c r="R160" s="202"/>
      <c r="S160" s="202"/>
      <c r="T160" s="202"/>
      <c r="U160" s="85"/>
      <c r="V160" s="85"/>
      <c r="W160" s="85"/>
      <c r="X160" s="85"/>
      <c r="Y160" s="85"/>
      <c r="Z160" s="85"/>
      <c r="AA160" s="85"/>
      <c r="AB160" s="85"/>
      <c r="AC160" s="85"/>
      <c r="AD160" s="85"/>
      <c r="AE160" s="85"/>
      <c r="AF160" s="85"/>
      <c r="AG160" s="85"/>
      <c r="AH160" s="85"/>
      <c r="AI160" s="85"/>
      <c r="AJ160" s="85"/>
      <c r="AK160" s="85"/>
      <c r="AL160" s="85"/>
      <c r="AM160" s="85"/>
      <c r="AN160" s="85"/>
      <c r="AO160" s="85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  <c r="BF160" s="85"/>
      <c r="BG160" s="85"/>
      <c r="BH160" s="85"/>
      <c r="BI160" s="85"/>
      <c r="BJ160" s="85"/>
      <c r="BK160" s="85"/>
      <c r="BL160" s="85"/>
      <c r="BM160" s="85"/>
      <c r="BN160" s="85"/>
      <c r="BO160" s="85"/>
      <c r="BP160" s="85"/>
      <c r="BQ160" s="85"/>
      <c r="BR160" s="85"/>
      <c r="BS160" s="85"/>
      <c r="BT160" s="85"/>
      <c r="BU160" s="85"/>
      <c r="BV160" s="85"/>
      <c r="BW160" s="85"/>
      <c r="BX160" s="85"/>
      <c r="BY160" s="85"/>
      <c r="BZ160" s="85"/>
      <c r="CA160" s="85"/>
      <c r="CB160" s="85"/>
      <c r="CC160" s="85"/>
      <c r="CD160" s="85"/>
      <c r="CE160" s="85"/>
      <c r="CF160" s="85"/>
      <c r="CG160" s="85"/>
      <c r="CH160" s="85"/>
      <c r="CI160" s="85"/>
      <c r="CJ160" s="85"/>
      <c r="CK160" s="85"/>
      <c r="CL160" s="85"/>
      <c r="CM160" s="85"/>
      <c r="CN160" s="85"/>
      <c r="CO160" s="85"/>
      <c r="CP160" s="85"/>
      <c r="CQ160" s="85"/>
      <c r="CR160" s="85"/>
      <c r="CS160" s="85"/>
      <c r="CT160" s="85"/>
      <c r="CU160" s="85"/>
      <c r="CV160" s="85"/>
    </row>
    <row r="161" spans="1:100" s="166" customFormat="1" ht="41.1" customHeight="1" x14ac:dyDescent="0.2">
      <c r="A161" s="85"/>
      <c r="B161" s="85"/>
      <c r="C161" s="202"/>
      <c r="D161" s="202"/>
      <c r="E161" s="202"/>
      <c r="F161" s="202"/>
      <c r="G161" s="202"/>
      <c r="H161" s="202"/>
      <c r="I161" s="202"/>
      <c r="J161" s="202"/>
      <c r="K161" s="202"/>
      <c r="L161" s="202"/>
      <c r="M161" s="202"/>
      <c r="N161" s="202"/>
      <c r="O161" s="202"/>
      <c r="P161" s="202"/>
      <c r="Q161" s="202"/>
      <c r="R161" s="202"/>
      <c r="S161" s="202"/>
      <c r="T161" s="202"/>
      <c r="U161" s="85"/>
      <c r="V161" s="85"/>
      <c r="W161" s="85"/>
      <c r="X161" s="85"/>
      <c r="Y161" s="85"/>
      <c r="Z161" s="85"/>
      <c r="AA161" s="85"/>
      <c r="AB161" s="85"/>
      <c r="AC161" s="85"/>
      <c r="AD161" s="85"/>
      <c r="AE161" s="85"/>
      <c r="AF161" s="85"/>
      <c r="AG161" s="85"/>
      <c r="AH161" s="85"/>
      <c r="AI161" s="85"/>
      <c r="AJ161" s="85"/>
      <c r="AK161" s="85"/>
      <c r="AL161" s="85"/>
      <c r="AM161" s="85"/>
      <c r="AN161" s="85"/>
      <c r="AO161" s="85"/>
      <c r="AP161" s="85"/>
      <c r="AQ161" s="85"/>
      <c r="AR161" s="85"/>
      <c r="AS161" s="85"/>
      <c r="AT161" s="85"/>
      <c r="AU161" s="85"/>
      <c r="AV161" s="85"/>
      <c r="AW161" s="85"/>
      <c r="AX161" s="85"/>
      <c r="AY161" s="85"/>
      <c r="AZ161" s="85"/>
      <c r="BA161" s="85"/>
      <c r="BB161" s="85"/>
      <c r="BC161" s="85"/>
      <c r="BD161" s="85"/>
      <c r="BE161" s="85"/>
      <c r="BF161" s="85"/>
      <c r="BG161" s="85"/>
      <c r="BH161" s="85"/>
      <c r="BI161" s="85"/>
      <c r="BJ161" s="85"/>
      <c r="BK161" s="85"/>
      <c r="BL161" s="85"/>
      <c r="BM161" s="85"/>
      <c r="BN161" s="85"/>
      <c r="BO161" s="85"/>
      <c r="BP161" s="85"/>
      <c r="BQ161" s="85"/>
      <c r="BR161" s="85"/>
      <c r="BS161" s="85"/>
      <c r="BT161" s="85"/>
      <c r="BU161" s="85"/>
      <c r="BV161" s="85"/>
      <c r="BW161" s="85"/>
      <c r="BX161" s="85"/>
      <c r="BY161" s="85"/>
      <c r="BZ161" s="85"/>
      <c r="CA161" s="85"/>
      <c r="CB161" s="85"/>
      <c r="CC161" s="85"/>
      <c r="CD161" s="85"/>
      <c r="CE161" s="85"/>
      <c r="CF161" s="85"/>
      <c r="CG161" s="85"/>
      <c r="CH161" s="85"/>
      <c r="CI161" s="85"/>
      <c r="CJ161" s="85"/>
      <c r="CK161" s="85"/>
      <c r="CL161" s="85"/>
      <c r="CM161" s="85"/>
      <c r="CN161" s="85"/>
      <c r="CO161" s="85"/>
      <c r="CP161" s="85"/>
      <c r="CQ161" s="85"/>
      <c r="CR161" s="85"/>
      <c r="CS161" s="85"/>
      <c r="CT161" s="85"/>
      <c r="CU161" s="85"/>
      <c r="CV161" s="85"/>
    </row>
    <row r="162" spans="1:100" s="166" customFormat="1" ht="41.1" customHeight="1" x14ac:dyDescent="0.2">
      <c r="A162" s="85"/>
      <c r="B162" s="85"/>
      <c r="C162" s="202"/>
      <c r="D162" s="202"/>
      <c r="E162" s="202"/>
      <c r="F162" s="202"/>
      <c r="G162" s="202"/>
      <c r="H162" s="202"/>
      <c r="I162" s="202"/>
      <c r="J162" s="202"/>
      <c r="K162" s="202"/>
      <c r="L162" s="202"/>
      <c r="M162" s="202"/>
      <c r="N162" s="202"/>
      <c r="O162" s="202"/>
      <c r="P162" s="202"/>
      <c r="Q162" s="202"/>
      <c r="R162" s="202"/>
      <c r="S162" s="202"/>
      <c r="T162" s="202"/>
      <c r="U162" s="85"/>
      <c r="V162" s="85"/>
      <c r="W162" s="85"/>
      <c r="X162" s="85"/>
      <c r="Y162" s="85"/>
      <c r="Z162" s="85"/>
      <c r="AA162" s="85"/>
      <c r="AB162" s="85"/>
      <c r="AC162" s="85"/>
      <c r="AD162" s="85"/>
      <c r="AE162" s="85"/>
      <c r="AF162" s="85"/>
      <c r="AG162" s="85"/>
      <c r="AH162" s="85"/>
      <c r="AI162" s="85"/>
      <c r="AJ162" s="85"/>
      <c r="AK162" s="85"/>
      <c r="AL162" s="85"/>
      <c r="AM162" s="85"/>
      <c r="AN162" s="85"/>
      <c r="AO162" s="85"/>
      <c r="AP162" s="85"/>
      <c r="AQ162" s="85"/>
      <c r="AR162" s="85"/>
      <c r="AS162" s="85"/>
      <c r="AT162" s="85"/>
      <c r="AU162" s="85"/>
      <c r="AV162" s="85"/>
      <c r="AW162" s="85"/>
      <c r="AX162" s="85"/>
      <c r="AY162" s="85"/>
      <c r="AZ162" s="85"/>
      <c r="BA162" s="85"/>
      <c r="BB162" s="85"/>
      <c r="BC162" s="85"/>
      <c r="BD162" s="85"/>
      <c r="BE162" s="85"/>
      <c r="BF162" s="85"/>
      <c r="BG162" s="85"/>
      <c r="BH162" s="85"/>
      <c r="BI162" s="85"/>
      <c r="BJ162" s="85"/>
      <c r="BK162" s="85"/>
      <c r="BL162" s="85"/>
      <c r="BM162" s="85"/>
      <c r="BN162" s="85"/>
      <c r="BO162" s="85"/>
      <c r="BP162" s="85"/>
      <c r="BQ162" s="85"/>
      <c r="BR162" s="85"/>
      <c r="BS162" s="85"/>
      <c r="BT162" s="85"/>
      <c r="BU162" s="85"/>
      <c r="BV162" s="85"/>
      <c r="BW162" s="85"/>
      <c r="BX162" s="85"/>
      <c r="BY162" s="85"/>
      <c r="BZ162" s="85"/>
      <c r="CA162" s="85"/>
      <c r="CB162" s="85"/>
      <c r="CC162" s="85"/>
      <c r="CD162" s="85"/>
      <c r="CE162" s="85"/>
      <c r="CF162" s="85"/>
      <c r="CG162" s="85"/>
      <c r="CH162" s="85"/>
      <c r="CI162" s="85"/>
      <c r="CJ162" s="85"/>
      <c r="CK162" s="85"/>
      <c r="CL162" s="85"/>
      <c r="CM162" s="85"/>
      <c r="CN162" s="85"/>
      <c r="CO162" s="85"/>
      <c r="CP162" s="85"/>
      <c r="CQ162" s="85"/>
      <c r="CR162" s="85"/>
      <c r="CS162" s="85"/>
      <c r="CT162" s="85"/>
      <c r="CU162" s="85"/>
      <c r="CV162" s="85"/>
    </row>
    <row r="163" spans="1:100" s="166" customFormat="1" ht="41.1" customHeight="1" x14ac:dyDescent="0.2">
      <c r="A163" s="85"/>
      <c r="B163" s="85"/>
      <c r="C163" s="202"/>
      <c r="D163" s="202"/>
      <c r="E163" s="202"/>
      <c r="F163" s="202"/>
      <c r="G163" s="202"/>
      <c r="H163" s="202"/>
      <c r="I163" s="202"/>
      <c r="J163" s="202"/>
      <c r="K163" s="202"/>
      <c r="L163" s="202"/>
      <c r="M163" s="202"/>
      <c r="N163" s="202"/>
      <c r="O163" s="202"/>
      <c r="P163" s="202"/>
      <c r="Q163" s="202"/>
      <c r="R163" s="202"/>
      <c r="S163" s="202"/>
      <c r="T163" s="202"/>
      <c r="U163" s="85"/>
      <c r="V163" s="85"/>
      <c r="W163" s="85"/>
      <c r="X163" s="85"/>
      <c r="Y163" s="85"/>
      <c r="Z163" s="85"/>
      <c r="AA163" s="85"/>
      <c r="AB163" s="85"/>
      <c r="AC163" s="85"/>
      <c r="AD163" s="85"/>
      <c r="AE163" s="85"/>
      <c r="AF163" s="85"/>
      <c r="AG163" s="85"/>
      <c r="AH163" s="85"/>
      <c r="AI163" s="85"/>
      <c r="AJ163" s="85"/>
      <c r="AK163" s="85"/>
      <c r="AL163" s="85"/>
      <c r="AM163" s="85"/>
      <c r="AN163" s="85"/>
      <c r="AO163" s="85"/>
      <c r="AP163" s="85"/>
      <c r="AQ163" s="85"/>
      <c r="AR163" s="85"/>
      <c r="AS163" s="85"/>
      <c r="AT163" s="85"/>
      <c r="AU163" s="85"/>
      <c r="AV163" s="85"/>
      <c r="AW163" s="85"/>
      <c r="AX163" s="85"/>
      <c r="AY163" s="85"/>
      <c r="AZ163" s="85"/>
      <c r="BA163" s="85"/>
      <c r="BB163" s="85"/>
      <c r="BC163" s="85"/>
      <c r="BD163" s="85"/>
      <c r="BE163" s="85"/>
      <c r="BF163" s="85"/>
      <c r="BG163" s="85"/>
      <c r="BH163" s="85"/>
      <c r="BI163" s="85"/>
      <c r="BJ163" s="85"/>
      <c r="BK163" s="85"/>
      <c r="BL163" s="85"/>
      <c r="BM163" s="85"/>
      <c r="BN163" s="85"/>
      <c r="BO163" s="85"/>
      <c r="BP163" s="85"/>
      <c r="BQ163" s="85"/>
      <c r="BR163" s="85"/>
      <c r="BS163" s="85"/>
      <c r="BT163" s="85"/>
      <c r="BU163" s="85"/>
      <c r="BV163" s="85"/>
      <c r="BW163" s="85"/>
      <c r="BX163" s="85"/>
      <c r="BY163" s="85"/>
      <c r="BZ163" s="85"/>
      <c r="CA163" s="85"/>
      <c r="CB163" s="85"/>
      <c r="CC163" s="85"/>
      <c r="CD163" s="85"/>
      <c r="CE163" s="85"/>
      <c r="CF163" s="85"/>
      <c r="CG163" s="85"/>
      <c r="CH163" s="85"/>
      <c r="CI163" s="85"/>
      <c r="CJ163" s="85"/>
      <c r="CK163" s="85"/>
      <c r="CL163" s="85"/>
      <c r="CM163" s="85"/>
      <c r="CN163" s="85"/>
      <c r="CO163" s="85"/>
      <c r="CP163" s="85"/>
      <c r="CQ163" s="85"/>
      <c r="CR163" s="85"/>
      <c r="CS163" s="85"/>
      <c r="CT163" s="85"/>
      <c r="CU163" s="85"/>
      <c r="CV163" s="85"/>
    </row>
    <row r="164" spans="1:100" s="166" customFormat="1" ht="41.1" customHeight="1" x14ac:dyDescent="0.2">
      <c r="A164" s="85"/>
      <c r="B164" s="85"/>
      <c r="C164" s="202"/>
      <c r="D164" s="202"/>
      <c r="E164" s="202"/>
      <c r="F164" s="202"/>
      <c r="G164" s="202"/>
      <c r="H164" s="202"/>
      <c r="I164" s="202"/>
      <c r="J164" s="202"/>
      <c r="K164" s="202"/>
      <c r="L164" s="202"/>
      <c r="M164" s="202"/>
      <c r="N164" s="202"/>
      <c r="O164" s="202"/>
      <c r="P164" s="202"/>
      <c r="Q164" s="202"/>
      <c r="R164" s="202"/>
      <c r="S164" s="202"/>
      <c r="T164" s="202"/>
      <c r="U164" s="85"/>
      <c r="V164" s="85"/>
      <c r="W164" s="85"/>
      <c r="X164" s="85"/>
      <c r="Y164" s="85"/>
      <c r="Z164" s="85"/>
      <c r="AA164" s="85"/>
      <c r="AB164" s="85"/>
      <c r="AC164" s="85"/>
      <c r="AD164" s="85"/>
      <c r="AE164" s="85"/>
      <c r="AF164" s="85"/>
      <c r="AG164" s="85"/>
      <c r="AH164" s="85"/>
      <c r="AI164" s="85"/>
      <c r="AJ164" s="85"/>
      <c r="AK164" s="85"/>
      <c r="AL164" s="85"/>
      <c r="AM164" s="85"/>
      <c r="AN164" s="85"/>
      <c r="AO164" s="85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  <c r="BF164" s="85"/>
      <c r="BG164" s="85"/>
      <c r="BH164" s="85"/>
      <c r="BI164" s="85"/>
      <c r="BJ164" s="85"/>
      <c r="BK164" s="85"/>
      <c r="BL164" s="85"/>
      <c r="BM164" s="85"/>
      <c r="BN164" s="85"/>
      <c r="BO164" s="85"/>
      <c r="BP164" s="85"/>
      <c r="BQ164" s="85"/>
      <c r="BR164" s="85"/>
      <c r="BS164" s="85"/>
      <c r="BT164" s="85"/>
      <c r="BU164" s="85"/>
      <c r="BV164" s="85"/>
      <c r="BW164" s="85"/>
      <c r="BX164" s="85"/>
      <c r="BY164" s="85"/>
      <c r="BZ164" s="85"/>
      <c r="CA164" s="85"/>
      <c r="CB164" s="85"/>
      <c r="CC164" s="85"/>
      <c r="CD164" s="85"/>
      <c r="CE164" s="85"/>
      <c r="CF164" s="85"/>
      <c r="CG164" s="85"/>
      <c r="CH164" s="85"/>
      <c r="CI164" s="85"/>
      <c r="CJ164" s="85"/>
      <c r="CK164" s="85"/>
      <c r="CL164" s="85"/>
      <c r="CM164" s="85"/>
      <c r="CN164" s="85"/>
      <c r="CO164" s="85"/>
      <c r="CP164" s="85"/>
      <c r="CQ164" s="85"/>
      <c r="CR164" s="85"/>
      <c r="CS164" s="85"/>
      <c r="CT164" s="85"/>
      <c r="CU164" s="85"/>
      <c r="CV164" s="85"/>
    </row>
    <row r="165" spans="1:100" s="155" customFormat="1" ht="41.1" customHeight="1" x14ac:dyDescent="0.2">
      <c r="A165" s="85"/>
      <c r="B165" s="85"/>
      <c r="C165" s="202"/>
      <c r="D165" s="202"/>
      <c r="E165" s="202"/>
      <c r="F165" s="202"/>
      <c r="G165" s="202"/>
      <c r="H165" s="202"/>
      <c r="I165" s="202"/>
      <c r="J165" s="202"/>
      <c r="K165" s="202"/>
      <c r="L165" s="202"/>
      <c r="M165" s="202"/>
      <c r="N165" s="202"/>
      <c r="O165" s="202"/>
      <c r="P165" s="202"/>
      <c r="Q165" s="202"/>
      <c r="R165" s="202"/>
      <c r="S165" s="202"/>
      <c r="T165" s="202"/>
      <c r="U165" s="85"/>
      <c r="V165" s="85"/>
      <c r="W165" s="85"/>
      <c r="X165" s="85"/>
      <c r="Y165" s="85"/>
      <c r="Z165" s="85"/>
      <c r="AA165" s="85"/>
      <c r="AB165" s="85"/>
      <c r="AC165" s="85"/>
      <c r="AD165" s="85"/>
      <c r="AE165" s="85"/>
      <c r="AF165" s="85"/>
      <c r="AG165" s="85"/>
      <c r="AH165" s="85"/>
      <c r="AI165" s="85"/>
      <c r="AJ165" s="85"/>
      <c r="AK165" s="85"/>
      <c r="AL165" s="85"/>
      <c r="AM165" s="85"/>
      <c r="AN165" s="85"/>
      <c r="AO165" s="85"/>
      <c r="AP165" s="85"/>
      <c r="AQ165" s="85"/>
      <c r="AR165" s="85"/>
      <c r="AS165" s="85"/>
      <c r="AT165" s="85"/>
      <c r="AU165" s="85"/>
      <c r="AV165" s="85"/>
      <c r="AW165" s="85"/>
      <c r="AX165" s="85"/>
      <c r="AY165" s="85"/>
      <c r="AZ165" s="85"/>
      <c r="BA165" s="85"/>
      <c r="BB165" s="85"/>
      <c r="BC165" s="85"/>
      <c r="BD165" s="85"/>
      <c r="BE165" s="85"/>
      <c r="BF165" s="85"/>
      <c r="BG165" s="85"/>
      <c r="BH165" s="85"/>
      <c r="BI165" s="85"/>
      <c r="BJ165" s="85"/>
      <c r="BK165" s="85"/>
      <c r="BL165" s="85"/>
      <c r="BM165" s="85"/>
      <c r="BN165" s="85"/>
      <c r="BO165" s="85"/>
      <c r="BP165" s="85"/>
      <c r="BQ165" s="85"/>
      <c r="BR165" s="85"/>
      <c r="BS165" s="85"/>
      <c r="BT165" s="85"/>
      <c r="BU165" s="85"/>
      <c r="BV165" s="85"/>
      <c r="BW165" s="85"/>
      <c r="BX165" s="85"/>
      <c r="BY165" s="85"/>
      <c r="BZ165" s="85"/>
      <c r="CA165" s="85"/>
      <c r="CB165" s="85"/>
      <c r="CC165" s="85"/>
      <c r="CD165" s="85"/>
      <c r="CE165" s="85"/>
      <c r="CF165" s="85"/>
      <c r="CG165" s="85"/>
      <c r="CH165" s="85"/>
      <c r="CI165" s="85"/>
      <c r="CJ165" s="85"/>
      <c r="CK165" s="85"/>
      <c r="CL165" s="85"/>
      <c r="CM165" s="85"/>
      <c r="CN165" s="85"/>
      <c r="CO165" s="85"/>
      <c r="CP165" s="85"/>
      <c r="CQ165" s="85"/>
      <c r="CR165" s="85"/>
      <c r="CS165" s="85"/>
      <c r="CT165" s="85"/>
      <c r="CU165" s="85"/>
      <c r="CV165" s="85"/>
    </row>
    <row r="166" spans="1:100" s="166" customFormat="1" ht="41.1" customHeight="1" x14ac:dyDescent="0.2">
      <c r="A166" s="85"/>
      <c r="B166" s="85"/>
      <c r="C166" s="202"/>
      <c r="D166" s="202"/>
      <c r="E166" s="202"/>
      <c r="F166" s="202"/>
      <c r="G166" s="202"/>
      <c r="H166" s="202"/>
      <c r="I166" s="202"/>
      <c r="J166" s="202"/>
      <c r="K166" s="202"/>
      <c r="L166" s="202"/>
      <c r="M166" s="202"/>
      <c r="N166" s="202"/>
      <c r="O166" s="202"/>
      <c r="P166" s="202"/>
      <c r="Q166" s="202"/>
      <c r="R166" s="202"/>
      <c r="S166" s="202"/>
      <c r="T166" s="202"/>
      <c r="U166" s="85"/>
      <c r="V166" s="85"/>
      <c r="W166" s="85"/>
      <c r="X166" s="85"/>
      <c r="Y166" s="85"/>
      <c r="Z166" s="85"/>
      <c r="AA166" s="85"/>
      <c r="AB166" s="85"/>
      <c r="AC166" s="85"/>
      <c r="AD166" s="85"/>
      <c r="AE166" s="85"/>
      <c r="AF166" s="85"/>
      <c r="AG166" s="85"/>
      <c r="AH166" s="85"/>
      <c r="AI166" s="85"/>
      <c r="AJ166" s="85"/>
      <c r="AK166" s="85"/>
      <c r="AL166" s="85"/>
      <c r="AM166" s="85"/>
      <c r="AN166" s="85"/>
      <c r="AO166" s="85"/>
      <c r="AP166" s="85"/>
      <c r="AQ166" s="85"/>
      <c r="AR166" s="85"/>
      <c r="AS166" s="85"/>
      <c r="AT166" s="85"/>
      <c r="AU166" s="85"/>
      <c r="AV166" s="85"/>
      <c r="AW166" s="85"/>
      <c r="AX166" s="85"/>
      <c r="AY166" s="85"/>
      <c r="AZ166" s="85"/>
      <c r="BA166" s="85"/>
      <c r="BB166" s="85"/>
      <c r="BC166" s="85"/>
      <c r="BD166" s="85"/>
      <c r="BE166" s="85"/>
      <c r="BF166" s="85"/>
      <c r="BG166" s="85"/>
      <c r="BH166" s="85"/>
      <c r="BI166" s="85"/>
      <c r="BJ166" s="85"/>
      <c r="BK166" s="85"/>
      <c r="BL166" s="85"/>
      <c r="BM166" s="85"/>
      <c r="BN166" s="85"/>
      <c r="BO166" s="85"/>
      <c r="BP166" s="85"/>
      <c r="BQ166" s="85"/>
      <c r="BR166" s="85"/>
      <c r="BS166" s="85"/>
      <c r="BT166" s="85"/>
      <c r="BU166" s="85"/>
      <c r="BV166" s="85"/>
      <c r="BW166" s="85"/>
      <c r="BX166" s="85"/>
      <c r="BY166" s="85"/>
      <c r="BZ166" s="85"/>
      <c r="CA166" s="85"/>
      <c r="CB166" s="85"/>
      <c r="CC166" s="85"/>
      <c r="CD166" s="85"/>
      <c r="CE166" s="85"/>
      <c r="CF166" s="85"/>
      <c r="CG166" s="85"/>
      <c r="CH166" s="85"/>
      <c r="CI166" s="85"/>
      <c r="CJ166" s="85"/>
      <c r="CK166" s="85"/>
      <c r="CL166" s="85"/>
      <c r="CM166" s="85"/>
      <c r="CN166" s="85"/>
      <c r="CO166" s="85"/>
      <c r="CP166" s="85"/>
      <c r="CQ166" s="85"/>
      <c r="CR166" s="85"/>
      <c r="CS166" s="85"/>
      <c r="CT166" s="85"/>
      <c r="CU166" s="85"/>
      <c r="CV166" s="85"/>
    </row>
    <row r="167" spans="1:100" s="166" customFormat="1" ht="41.1" customHeight="1" x14ac:dyDescent="0.2">
      <c r="A167" s="85"/>
      <c r="B167" s="85"/>
      <c r="C167" s="202"/>
      <c r="D167" s="202"/>
      <c r="E167" s="202"/>
      <c r="F167" s="202"/>
      <c r="G167" s="202"/>
      <c r="H167" s="202"/>
      <c r="I167" s="202"/>
      <c r="J167" s="202"/>
      <c r="K167" s="202"/>
      <c r="L167" s="202"/>
      <c r="M167" s="202"/>
      <c r="N167" s="202"/>
      <c r="O167" s="202"/>
      <c r="P167" s="202"/>
      <c r="Q167" s="202"/>
      <c r="R167" s="202"/>
      <c r="S167" s="202"/>
      <c r="T167" s="202"/>
      <c r="U167" s="85"/>
      <c r="V167" s="85"/>
      <c r="W167" s="85"/>
      <c r="X167" s="85"/>
      <c r="Y167" s="85"/>
      <c r="Z167" s="85"/>
      <c r="AA167" s="85"/>
      <c r="AB167" s="85"/>
      <c r="AC167" s="85"/>
      <c r="AD167" s="85"/>
      <c r="AE167" s="85"/>
      <c r="AF167" s="85"/>
      <c r="AG167" s="85"/>
      <c r="AH167" s="85"/>
      <c r="AI167" s="85"/>
      <c r="AJ167" s="85"/>
      <c r="AK167" s="85"/>
      <c r="AL167" s="85"/>
      <c r="AM167" s="85"/>
      <c r="AN167" s="85"/>
      <c r="AO167" s="85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  <c r="BF167" s="85"/>
      <c r="BG167" s="85"/>
      <c r="BH167" s="85"/>
      <c r="BI167" s="85"/>
      <c r="BJ167" s="85"/>
      <c r="BK167" s="85"/>
      <c r="BL167" s="85"/>
      <c r="BM167" s="85"/>
      <c r="BN167" s="85"/>
      <c r="BO167" s="85"/>
      <c r="BP167" s="85"/>
      <c r="BQ167" s="85"/>
      <c r="BR167" s="85"/>
      <c r="BS167" s="85"/>
      <c r="BT167" s="85"/>
      <c r="BU167" s="85"/>
      <c r="BV167" s="85"/>
      <c r="BW167" s="85"/>
      <c r="BX167" s="85"/>
      <c r="BY167" s="85"/>
      <c r="BZ167" s="85"/>
      <c r="CA167" s="85"/>
      <c r="CB167" s="85"/>
      <c r="CC167" s="85"/>
      <c r="CD167" s="85"/>
      <c r="CE167" s="85"/>
      <c r="CF167" s="85"/>
      <c r="CG167" s="85"/>
      <c r="CH167" s="85"/>
      <c r="CI167" s="85"/>
      <c r="CJ167" s="85"/>
      <c r="CK167" s="85"/>
      <c r="CL167" s="85"/>
      <c r="CM167" s="85"/>
      <c r="CN167" s="85"/>
      <c r="CO167" s="85"/>
      <c r="CP167" s="85"/>
      <c r="CQ167" s="85"/>
      <c r="CR167" s="85"/>
      <c r="CS167" s="85"/>
      <c r="CT167" s="85"/>
      <c r="CU167" s="85"/>
      <c r="CV167" s="85"/>
    </row>
    <row r="168" spans="1:100" s="155" customFormat="1" ht="41.1" customHeight="1" x14ac:dyDescent="0.2">
      <c r="A168" s="85"/>
      <c r="B168" s="85"/>
      <c r="C168" s="202"/>
      <c r="D168" s="202"/>
      <c r="E168" s="202"/>
      <c r="F168" s="202"/>
      <c r="G168" s="202"/>
      <c r="H168" s="202"/>
      <c r="I168" s="202"/>
      <c r="J168" s="202"/>
      <c r="K168" s="202"/>
      <c r="L168" s="202"/>
      <c r="M168" s="202"/>
      <c r="N168" s="202"/>
      <c r="O168" s="202"/>
      <c r="P168" s="202"/>
      <c r="Q168" s="202"/>
      <c r="R168" s="202"/>
      <c r="S168" s="202"/>
      <c r="T168" s="202"/>
      <c r="U168" s="85"/>
      <c r="V168" s="85"/>
      <c r="W168" s="85"/>
      <c r="X168" s="85"/>
      <c r="Y168" s="85"/>
      <c r="Z168" s="85"/>
      <c r="AA168" s="85"/>
      <c r="AB168" s="85"/>
      <c r="AC168" s="85"/>
      <c r="AD168" s="85"/>
      <c r="AE168" s="85"/>
      <c r="AF168" s="85"/>
      <c r="AG168" s="85"/>
      <c r="AH168" s="85"/>
      <c r="AI168" s="85"/>
      <c r="AJ168" s="85"/>
      <c r="AK168" s="85"/>
      <c r="AL168" s="85"/>
      <c r="AM168" s="85"/>
      <c r="AN168" s="85"/>
      <c r="AO168" s="85"/>
      <c r="AP168" s="85"/>
      <c r="AQ168" s="85"/>
      <c r="AR168" s="85"/>
      <c r="AS168" s="85"/>
      <c r="AT168" s="85"/>
      <c r="AU168" s="85"/>
      <c r="AV168" s="85"/>
      <c r="AW168" s="85"/>
      <c r="AX168" s="85"/>
      <c r="AY168" s="85"/>
      <c r="AZ168" s="85"/>
      <c r="BA168" s="85"/>
      <c r="BB168" s="85"/>
      <c r="BC168" s="85"/>
      <c r="BD168" s="85"/>
      <c r="BE168" s="85"/>
      <c r="BF168" s="85"/>
      <c r="BG168" s="85"/>
      <c r="BH168" s="85"/>
      <c r="BI168" s="85"/>
      <c r="BJ168" s="85"/>
      <c r="BK168" s="85"/>
      <c r="BL168" s="85"/>
      <c r="BM168" s="85"/>
      <c r="BN168" s="85"/>
      <c r="BO168" s="85"/>
      <c r="BP168" s="85"/>
      <c r="BQ168" s="85"/>
      <c r="BR168" s="85"/>
      <c r="BS168" s="85"/>
      <c r="BT168" s="85"/>
      <c r="BU168" s="85"/>
      <c r="BV168" s="85"/>
      <c r="BW168" s="85"/>
      <c r="BX168" s="85"/>
      <c r="BY168" s="85"/>
      <c r="BZ168" s="85"/>
      <c r="CA168" s="85"/>
      <c r="CB168" s="85"/>
      <c r="CC168" s="85"/>
      <c r="CD168" s="85"/>
      <c r="CE168" s="85"/>
      <c r="CF168" s="85"/>
      <c r="CG168" s="85"/>
      <c r="CH168" s="85"/>
      <c r="CI168" s="85"/>
      <c r="CJ168" s="85"/>
      <c r="CK168" s="85"/>
      <c r="CL168" s="85"/>
      <c r="CM168" s="85"/>
      <c r="CN168" s="85"/>
      <c r="CO168" s="85"/>
      <c r="CP168" s="85"/>
      <c r="CQ168" s="85"/>
      <c r="CR168" s="85"/>
      <c r="CS168" s="85"/>
      <c r="CT168" s="85"/>
      <c r="CU168" s="85"/>
      <c r="CV168" s="85"/>
    </row>
    <row r="169" spans="1:100" s="155" customFormat="1" ht="41.1" customHeight="1" x14ac:dyDescent="0.2">
      <c r="A169" s="85"/>
      <c r="B169" s="85"/>
      <c r="C169" s="202"/>
      <c r="D169" s="202"/>
      <c r="E169" s="202"/>
      <c r="F169" s="202"/>
      <c r="G169" s="202"/>
      <c r="H169" s="202"/>
      <c r="I169" s="202"/>
      <c r="J169" s="202"/>
      <c r="K169" s="202"/>
      <c r="L169" s="202"/>
      <c r="M169" s="202"/>
      <c r="N169" s="202"/>
      <c r="O169" s="202"/>
      <c r="P169" s="202"/>
      <c r="Q169" s="202"/>
      <c r="R169" s="202"/>
      <c r="S169" s="202"/>
      <c r="T169" s="202"/>
      <c r="U169" s="85"/>
      <c r="V169" s="85"/>
      <c r="W169" s="85"/>
      <c r="X169" s="85"/>
      <c r="Y169" s="85"/>
      <c r="Z169" s="85"/>
      <c r="AA169" s="85"/>
      <c r="AB169" s="85"/>
      <c r="AC169" s="85"/>
      <c r="AD169" s="85"/>
      <c r="AE169" s="85"/>
      <c r="AF169" s="85"/>
      <c r="AG169" s="85"/>
      <c r="AH169" s="85"/>
      <c r="AI169" s="85"/>
      <c r="AJ169" s="85"/>
      <c r="AK169" s="85"/>
      <c r="AL169" s="85"/>
      <c r="AM169" s="85"/>
      <c r="AN169" s="85"/>
      <c r="AO169" s="85"/>
      <c r="AP169" s="85"/>
      <c r="AQ169" s="85"/>
      <c r="AR169" s="85"/>
      <c r="AS169" s="85"/>
      <c r="AT169" s="85"/>
      <c r="AU169" s="85"/>
      <c r="AV169" s="85"/>
      <c r="AW169" s="85"/>
      <c r="AX169" s="85"/>
      <c r="AY169" s="85"/>
      <c r="AZ169" s="85"/>
      <c r="BA169" s="85"/>
      <c r="BB169" s="85"/>
      <c r="BC169" s="85"/>
      <c r="BD169" s="85"/>
      <c r="BE169" s="85"/>
      <c r="BF169" s="85"/>
      <c r="BG169" s="85"/>
      <c r="BH169" s="85"/>
      <c r="BI169" s="85"/>
      <c r="BJ169" s="85"/>
      <c r="BK169" s="85"/>
      <c r="BL169" s="85"/>
      <c r="BM169" s="85"/>
      <c r="BN169" s="85"/>
      <c r="BO169" s="85"/>
      <c r="BP169" s="85"/>
      <c r="BQ169" s="85"/>
      <c r="BR169" s="85"/>
      <c r="BS169" s="85"/>
      <c r="BT169" s="85"/>
      <c r="BU169" s="85"/>
      <c r="BV169" s="85"/>
      <c r="BW169" s="85"/>
      <c r="BX169" s="85"/>
      <c r="BY169" s="85"/>
      <c r="BZ169" s="85"/>
      <c r="CA169" s="85"/>
      <c r="CB169" s="85"/>
      <c r="CC169" s="85"/>
      <c r="CD169" s="85"/>
      <c r="CE169" s="85"/>
      <c r="CF169" s="85"/>
      <c r="CG169" s="85"/>
      <c r="CH169" s="85"/>
      <c r="CI169" s="85"/>
      <c r="CJ169" s="85"/>
      <c r="CK169" s="85"/>
      <c r="CL169" s="85"/>
      <c r="CM169" s="85"/>
      <c r="CN169" s="85"/>
      <c r="CO169" s="85"/>
      <c r="CP169" s="85"/>
      <c r="CQ169" s="85"/>
      <c r="CR169" s="85"/>
      <c r="CS169" s="85"/>
      <c r="CT169" s="85"/>
      <c r="CU169" s="85"/>
      <c r="CV169" s="85"/>
    </row>
    <row r="170" spans="1:100" s="155" customFormat="1" ht="41.1" customHeight="1" x14ac:dyDescent="0.2">
      <c r="A170" s="85"/>
      <c r="B170" s="85"/>
      <c r="C170" s="202"/>
      <c r="D170" s="202"/>
      <c r="E170" s="202"/>
      <c r="F170" s="202"/>
      <c r="G170" s="202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85"/>
      <c r="V170" s="85"/>
      <c r="W170" s="85"/>
      <c r="X170" s="85"/>
      <c r="Y170" s="85"/>
      <c r="Z170" s="85"/>
      <c r="AA170" s="85"/>
      <c r="AB170" s="85"/>
      <c r="AC170" s="85"/>
      <c r="AD170" s="85"/>
      <c r="AE170" s="85"/>
      <c r="AF170" s="85"/>
      <c r="AG170" s="85"/>
      <c r="AH170" s="85"/>
      <c r="AI170" s="85"/>
      <c r="AJ170" s="85"/>
      <c r="AK170" s="85"/>
      <c r="AL170" s="85"/>
      <c r="AM170" s="85"/>
      <c r="AN170" s="85"/>
      <c r="AO170" s="85"/>
      <c r="AP170" s="85"/>
      <c r="AQ170" s="85"/>
      <c r="AR170" s="85"/>
      <c r="AS170" s="85"/>
      <c r="AT170" s="85"/>
      <c r="AU170" s="85"/>
      <c r="AV170" s="85"/>
      <c r="AW170" s="85"/>
      <c r="AX170" s="85"/>
      <c r="AY170" s="85"/>
      <c r="AZ170" s="85"/>
      <c r="BA170" s="85"/>
      <c r="BB170" s="85"/>
      <c r="BC170" s="85"/>
      <c r="BD170" s="85"/>
      <c r="BE170" s="85"/>
      <c r="BF170" s="85"/>
      <c r="BG170" s="85"/>
      <c r="BH170" s="85"/>
      <c r="BI170" s="85"/>
      <c r="BJ170" s="85"/>
      <c r="BK170" s="85"/>
      <c r="BL170" s="85"/>
      <c r="BM170" s="85"/>
      <c r="BN170" s="85"/>
      <c r="BO170" s="85"/>
      <c r="BP170" s="85"/>
      <c r="BQ170" s="85"/>
      <c r="BR170" s="85"/>
      <c r="BS170" s="85"/>
      <c r="BT170" s="85"/>
      <c r="BU170" s="85"/>
      <c r="BV170" s="85"/>
      <c r="BW170" s="85"/>
      <c r="BX170" s="85"/>
      <c r="BY170" s="85"/>
      <c r="BZ170" s="85"/>
      <c r="CA170" s="85"/>
      <c r="CB170" s="85"/>
      <c r="CC170" s="85"/>
      <c r="CD170" s="85"/>
      <c r="CE170" s="85"/>
      <c r="CF170" s="85"/>
      <c r="CG170" s="85"/>
      <c r="CH170" s="85"/>
      <c r="CI170" s="85"/>
      <c r="CJ170" s="85"/>
      <c r="CK170" s="85"/>
      <c r="CL170" s="85"/>
      <c r="CM170" s="85"/>
      <c r="CN170" s="85"/>
      <c r="CO170" s="85"/>
      <c r="CP170" s="85"/>
      <c r="CQ170" s="85"/>
      <c r="CR170" s="85"/>
      <c r="CS170" s="85"/>
      <c r="CT170" s="85"/>
      <c r="CU170" s="85"/>
      <c r="CV170" s="85"/>
    </row>
    <row r="171" spans="1:100" s="155" customFormat="1" ht="41.1" customHeight="1" x14ac:dyDescent="0.2">
      <c r="A171" s="85"/>
      <c r="B171" s="85"/>
      <c r="C171" s="202"/>
      <c r="D171" s="202"/>
      <c r="E171" s="202"/>
      <c r="F171" s="202"/>
      <c r="G171" s="202"/>
      <c r="H171" s="202"/>
      <c r="I171" s="202"/>
      <c r="J171" s="202"/>
      <c r="K171" s="202"/>
      <c r="L171" s="202"/>
      <c r="M171" s="202"/>
      <c r="N171" s="202"/>
      <c r="O171" s="202"/>
      <c r="P171" s="202"/>
      <c r="Q171" s="202"/>
      <c r="R171" s="202"/>
      <c r="S171" s="202"/>
      <c r="T171" s="202"/>
      <c r="U171" s="85"/>
      <c r="V171" s="85"/>
      <c r="W171" s="85"/>
      <c r="X171" s="85"/>
      <c r="Y171" s="85"/>
      <c r="Z171" s="85"/>
      <c r="AA171" s="85"/>
      <c r="AB171" s="85"/>
      <c r="AC171" s="85"/>
      <c r="AD171" s="85"/>
      <c r="AE171" s="85"/>
      <c r="AF171" s="85"/>
      <c r="AG171" s="85"/>
      <c r="AH171" s="85"/>
      <c r="AI171" s="85"/>
      <c r="AJ171" s="85"/>
      <c r="AK171" s="85"/>
      <c r="AL171" s="85"/>
      <c r="AM171" s="85"/>
      <c r="AN171" s="85"/>
      <c r="AO171" s="85"/>
      <c r="AP171" s="85"/>
      <c r="AQ171" s="85"/>
      <c r="AR171" s="85"/>
      <c r="AS171" s="85"/>
      <c r="AT171" s="85"/>
      <c r="AU171" s="85"/>
      <c r="AV171" s="85"/>
      <c r="AW171" s="85"/>
      <c r="AX171" s="85"/>
      <c r="AY171" s="85"/>
      <c r="AZ171" s="85"/>
      <c r="BA171" s="85"/>
      <c r="BB171" s="85"/>
      <c r="BC171" s="85"/>
      <c r="BD171" s="85"/>
      <c r="BE171" s="85"/>
      <c r="BF171" s="85"/>
      <c r="BG171" s="85"/>
      <c r="BH171" s="85"/>
      <c r="BI171" s="85"/>
      <c r="BJ171" s="85"/>
      <c r="BK171" s="85"/>
      <c r="BL171" s="85"/>
      <c r="BM171" s="85"/>
      <c r="BN171" s="85"/>
      <c r="BO171" s="85"/>
      <c r="BP171" s="85"/>
      <c r="BQ171" s="85"/>
      <c r="BR171" s="85"/>
      <c r="BS171" s="85"/>
      <c r="BT171" s="85"/>
      <c r="BU171" s="85"/>
      <c r="BV171" s="85"/>
      <c r="BW171" s="85"/>
      <c r="BX171" s="85"/>
      <c r="BY171" s="85"/>
      <c r="BZ171" s="85"/>
      <c r="CA171" s="85"/>
      <c r="CB171" s="85"/>
      <c r="CC171" s="85"/>
      <c r="CD171" s="85"/>
      <c r="CE171" s="85"/>
      <c r="CF171" s="85"/>
      <c r="CG171" s="85"/>
      <c r="CH171" s="85"/>
      <c r="CI171" s="85"/>
      <c r="CJ171" s="85"/>
      <c r="CK171" s="85"/>
      <c r="CL171" s="85"/>
      <c r="CM171" s="85"/>
      <c r="CN171" s="85"/>
      <c r="CO171" s="85"/>
      <c r="CP171" s="85"/>
      <c r="CQ171" s="85"/>
      <c r="CR171" s="85"/>
      <c r="CS171" s="85"/>
      <c r="CT171" s="85"/>
      <c r="CU171" s="85"/>
      <c r="CV171" s="85"/>
    </row>
    <row r="172" spans="1:100" s="155" customFormat="1" ht="41.1" customHeight="1" x14ac:dyDescent="0.2">
      <c r="A172" s="85"/>
      <c r="B172" s="85"/>
      <c r="C172" s="202"/>
      <c r="D172" s="202"/>
      <c r="E172" s="202"/>
      <c r="F172" s="202"/>
      <c r="G172" s="202"/>
      <c r="H172" s="202"/>
      <c r="I172" s="202"/>
      <c r="J172" s="202"/>
      <c r="K172" s="202"/>
      <c r="L172" s="202"/>
      <c r="M172" s="202"/>
      <c r="N172" s="202"/>
      <c r="O172" s="202"/>
      <c r="P172" s="202"/>
      <c r="Q172" s="202"/>
      <c r="R172" s="202"/>
      <c r="S172" s="202"/>
      <c r="T172" s="202"/>
      <c r="U172" s="85"/>
      <c r="V172" s="85"/>
      <c r="W172" s="85"/>
      <c r="X172" s="85"/>
      <c r="Y172" s="85"/>
      <c r="Z172" s="85"/>
      <c r="AA172" s="85"/>
      <c r="AB172" s="85"/>
      <c r="AC172" s="85"/>
      <c r="AD172" s="85"/>
      <c r="AE172" s="85"/>
      <c r="AF172" s="85"/>
      <c r="AG172" s="85"/>
      <c r="AH172" s="85"/>
      <c r="AI172" s="85"/>
      <c r="AJ172" s="85"/>
      <c r="AK172" s="85"/>
      <c r="AL172" s="85"/>
      <c r="AM172" s="85"/>
      <c r="AN172" s="85"/>
      <c r="AO172" s="85"/>
      <c r="AP172" s="85"/>
      <c r="AQ172" s="85"/>
      <c r="AR172" s="85"/>
      <c r="AS172" s="85"/>
      <c r="AT172" s="85"/>
      <c r="AU172" s="85"/>
      <c r="AV172" s="85"/>
      <c r="AW172" s="85"/>
      <c r="AX172" s="85"/>
      <c r="AY172" s="85"/>
      <c r="AZ172" s="85"/>
      <c r="BA172" s="85"/>
      <c r="BB172" s="85"/>
      <c r="BC172" s="85"/>
      <c r="BD172" s="85"/>
      <c r="BE172" s="85"/>
      <c r="BF172" s="85"/>
      <c r="BG172" s="85"/>
      <c r="BH172" s="85"/>
      <c r="BI172" s="85"/>
      <c r="BJ172" s="85"/>
      <c r="BK172" s="85"/>
      <c r="BL172" s="85"/>
      <c r="BM172" s="85"/>
      <c r="BN172" s="85"/>
      <c r="BO172" s="85"/>
      <c r="BP172" s="85"/>
      <c r="BQ172" s="85"/>
      <c r="BR172" s="85"/>
      <c r="BS172" s="85"/>
      <c r="BT172" s="85"/>
      <c r="BU172" s="85"/>
      <c r="BV172" s="85"/>
      <c r="BW172" s="85"/>
      <c r="BX172" s="85"/>
      <c r="BY172" s="85"/>
      <c r="BZ172" s="85"/>
      <c r="CA172" s="85"/>
      <c r="CB172" s="85"/>
      <c r="CC172" s="85"/>
      <c r="CD172" s="85"/>
      <c r="CE172" s="85"/>
      <c r="CF172" s="85"/>
      <c r="CG172" s="85"/>
      <c r="CH172" s="85"/>
      <c r="CI172" s="85"/>
      <c r="CJ172" s="85"/>
      <c r="CK172" s="85"/>
      <c r="CL172" s="85"/>
      <c r="CM172" s="85"/>
      <c r="CN172" s="85"/>
      <c r="CO172" s="85"/>
      <c r="CP172" s="85"/>
      <c r="CQ172" s="85"/>
      <c r="CR172" s="85"/>
      <c r="CS172" s="85"/>
      <c r="CT172" s="85"/>
      <c r="CU172" s="85"/>
      <c r="CV172" s="85"/>
    </row>
    <row r="173" spans="1:100" s="155" customFormat="1" ht="41.1" customHeight="1" x14ac:dyDescent="0.2">
      <c r="A173" s="85"/>
      <c r="B173" s="85"/>
      <c r="C173" s="202"/>
      <c r="D173" s="202"/>
      <c r="E173" s="202"/>
      <c r="F173" s="202"/>
      <c r="G173" s="202"/>
      <c r="H173" s="202"/>
      <c r="I173" s="202"/>
      <c r="J173" s="202"/>
      <c r="K173" s="202"/>
      <c r="L173" s="202"/>
      <c r="M173" s="202"/>
      <c r="N173" s="202"/>
      <c r="O173" s="202"/>
      <c r="P173" s="202"/>
      <c r="Q173" s="202"/>
      <c r="R173" s="202"/>
      <c r="S173" s="202"/>
      <c r="T173" s="202"/>
      <c r="U173" s="85"/>
      <c r="V173" s="85"/>
      <c r="W173" s="85"/>
      <c r="X173" s="85"/>
      <c r="Y173" s="85"/>
      <c r="Z173" s="85"/>
      <c r="AA173" s="85"/>
      <c r="AB173" s="85"/>
      <c r="AC173" s="85"/>
      <c r="AD173" s="85"/>
      <c r="AE173" s="85"/>
      <c r="AF173" s="85"/>
      <c r="AG173" s="85"/>
      <c r="AH173" s="85"/>
      <c r="AI173" s="85"/>
      <c r="AJ173" s="85"/>
      <c r="AK173" s="85"/>
      <c r="AL173" s="85"/>
      <c r="AM173" s="85"/>
      <c r="AN173" s="85"/>
      <c r="AO173" s="85"/>
      <c r="AP173" s="85"/>
      <c r="AQ173" s="85"/>
      <c r="AR173" s="85"/>
      <c r="AS173" s="85"/>
      <c r="AT173" s="85"/>
      <c r="AU173" s="85"/>
      <c r="AV173" s="85"/>
      <c r="AW173" s="85"/>
      <c r="AX173" s="85"/>
      <c r="AY173" s="85"/>
      <c r="AZ173" s="85"/>
      <c r="BA173" s="85"/>
      <c r="BB173" s="85"/>
      <c r="BC173" s="85"/>
      <c r="BD173" s="85"/>
      <c r="BE173" s="85"/>
      <c r="BF173" s="85"/>
      <c r="BG173" s="85"/>
      <c r="BH173" s="85"/>
      <c r="BI173" s="85"/>
      <c r="BJ173" s="85"/>
      <c r="BK173" s="85"/>
      <c r="BL173" s="85"/>
      <c r="BM173" s="85"/>
      <c r="BN173" s="85"/>
      <c r="BO173" s="85"/>
      <c r="BP173" s="85"/>
      <c r="BQ173" s="85"/>
      <c r="BR173" s="85"/>
      <c r="BS173" s="85"/>
      <c r="BT173" s="85"/>
      <c r="BU173" s="85"/>
      <c r="BV173" s="85"/>
      <c r="BW173" s="85"/>
      <c r="BX173" s="85"/>
      <c r="BY173" s="85"/>
      <c r="BZ173" s="85"/>
      <c r="CA173" s="85"/>
      <c r="CB173" s="85"/>
      <c r="CC173" s="85"/>
      <c r="CD173" s="85"/>
      <c r="CE173" s="85"/>
      <c r="CF173" s="85"/>
      <c r="CG173" s="85"/>
      <c r="CH173" s="85"/>
      <c r="CI173" s="85"/>
      <c r="CJ173" s="85"/>
      <c r="CK173" s="85"/>
      <c r="CL173" s="85"/>
      <c r="CM173" s="85"/>
      <c r="CN173" s="85"/>
      <c r="CO173" s="85"/>
      <c r="CP173" s="85"/>
      <c r="CQ173" s="85"/>
      <c r="CR173" s="85"/>
      <c r="CS173" s="85"/>
      <c r="CT173" s="85"/>
      <c r="CU173" s="85"/>
      <c r="CV173" s="85"/>
    </row>
    <row r="174" spans="1:100" s="155" customFormat="1" ht="41.1" customHeight="1" x14ac:dyDescent="0.2">
      <c r="A174" s="85"/>
      <c r="B174" s="85"/>
      <c r="C174" s="202"/>
      <c r="D174" s="202"/>
      <c r="E174" s="202"/>
      <c r="F174" s="202"/>
      <c r="G174" s="202"/>
      <c r="H174" s="202"/>
      <c r="I174" s="202"/>
      <c r="J174" s="202"/>
      <c r="K174" s="202"/>
      <c r="L174" s="202"/>
      <c r="M174" s="202"/>
      <c r="N174" s="202"/>
      <c r="O174" s="202"/>
      <c r="P174" s="202"/>
      <c r="Q174" s="202"/>
      <c r="R174" s="202"/>
      <c r="S174" s="202"/>
      <c r="T174" s="202"/>
      <c r="U174" s="85"/>
      <c r="V174" s="85"/>
      <c r="W174" s="85"/>
      <c r="X174" s="85"/>
      <c r="Y174" s="85"/>
      <c r="Z174" s="85"/>
      <c r="AA174" s="85"/>
      <c r="AB174" s="85"/>
      <c r="AC174" s="85"/>
      <c r="AD174" s="85"/>
      <c r="AE174" s="85"/>
      <c r="AF174" s="85"/>
      <c r="AG174" s="85"/>
      <c r="AH174" s="85"/>
      <c r="AI174" s="85"/>
      <c r="AJ174" s="85"/>
      <c r="AK174" s="85"/>
      <c r="AL174" s="85"/>
      <c r="AM174" s="85"/>
      <c r="AN174" s="85"/>
      <c r="AO174" s="85"/>
      <c r="AP174" s="85"/>
      <c r="AQ174" s="85"/>
      <c r="AR174" s="85"/>
      <c r="AS174" s="85"/>
      <c r="AT174" s="85"/>
      <c r="AU174" s="85"/>
      <c r="AV174" s="85"/>
      <c r="AW174" s="85"/>
      <c r="AX174" s="85"/>
      <c r="AY174" s="85"/>
      <c r="AZ174" s="85"/>
      <c r="BA174" s="85"/>
      <c r="BB174" s="85"/>
      <c r="BC174" s="85"/>
      <c r="BD174" s="85"/>
      <c r="BE174" s="85"/>
      <c r="BF174" s="85"/>
      <c r="BG174" s="85"/>
      <c r="BH174" s="85"/>
      <c r="BI174" s="85"/>
      <c r="BJ174" s="85"/>
      <c r="BK174" s="85"/>
      <c r="BL174" s="85"/>
      <c r="BM174" s="85"/>
      <c r="BN174" s="85"/>
      <c r="BO174" s="85"/>
      <c r="BP174" s="85"/>
      <c r="BQ174" s="85"/>
      <c r="BR174" s="85"/>
      <c r="BS174" s="85"/>
      <c r="BT174" s="85"/>
      <c r="BU174" s="85"/>
      <c r="BV174" s="85"/>
      <c r="BW174" s="85"/>
      <c r="BX174" s="85"/>
      <c r="BY174" s="85"/>
      <c r="BZ174" s="85"/>
      <c r="CA174" s="85"/>
      <c r="CB174" s="85"/>
      <c r="CC174" s="85"/>
      <c r="CD174" s="85"/>
      <c r="CE174" s="85"/>
      <c r="CF174" s="85"/>
      <c r="CG174" s="85"/>
      <c r="CH174" s="85"/>
      <c r="CI174" s="85"/>
      <c r="CJ174" s="85"/>
      <c r="CK174" s="85"/>
      <c r="CL174" s="85"/>
      <c r="CM174" s="85"/>
      <c r="CN174" s="85"/>
      <c r="CO174" s="85"/>
      <c r="CP174" s="85"/>
      <c r="CQ174" s="85"/>
      <c r="CR174" s="85"/>
      <c r="CS174" s="85"/>
      <c r="CT174" s="85"/>
      <c r="CU174" s="85"/>
      <c r="CV174" s="85"/>
    </row>
    <row r="175" spans="1:100" s="155" customFormat="1" ht="41.1" customHeight="1" x14ac:dyDescent="0.2">
      <c r="A175" s="85"/>
      <c r="B175" s="85"/>
      <c r="C175" s="202"/>
      <c r="D175" s="202"/>
      <c r="E175" s="202"/>
      <c r="F175" s="202"/>
      <c r="G175" s="202"/>
      <c r="H175" s="202"/>
      <c r="I175" s="202"/>
      <c r="J175" s="202"/>
      <c r="K175" s="202"/>
      <c r="L175" s="202"/>
      <c r="M175" s="202"/>
      <c r="N175" s="202"/>
      <c r="O175" s="202"/>
      <c r="P175" s="202"/>
      <c r="Q175" s="202"/>
      <c r="R175" s="202"/>
      <c r="S175" s="202"/>
      <c r="T175" s="202"/>
      <c r="U175" s="85"/>
      <c r="V175" s="85"/>
      <c r="W175" s="85"/>
      <c r="X175" s="85"/>
      <c r="Y175" s="85"/>
      <c r="Z175" s="85"/>
      <c r="AA175" s="85"/>
      <c r="AB175" s="85"/>
      <c r="AC175" s="85"/>
      <c r="AD175" s="85"/>
      <c r="AE175" s="85"/>
      <c r="AF175" s="85"/>
      <c r="AG175" s="85"/>
      <c r="AH175" s="85"/>
      <c r="AI175" s="85"/>
      <c r="AJ175" s="85"/>
      <c r="AK175" s="85"/>
      <c r="AL175" s="85"/>
      <c r="AM175" s="85"/>
      <c r="AN175" s="85"/>
      <c r="AO175" s="85"/>
      <c r="AP175" s="85"/>
      <c r="AQ175" s="85"/>
      <c r="AR175" s="85"/>
      <c r="AS175" s="85"/>
      <c r="AT175" s="85"/>
      <c r="AU175" s="85"/>
      <c r="AV175" s="85"/>
      <c r="AW175" s="85"/>
      <c r="AX175" s="85"/>
      <c r="AY175" s="85"/>
      <c r="AZ175" s="85"/>
      <c r="BA175" s="85"/>
      <c r="BB175" s="85"/>
      <c r="BC175" s="85"/>
      <c r="BD175" s="85"/>
      <c r="BE175" s="85"/>
      <c r="BF175" s="85"/>
      <c r="BG175" s="85"/>
      <c r="BH175" s="85"/>
      <c r="BI175" s="85"/>
      <c r="BJ175" s="85"/>
      <c r="BK175" s="85"/>
      <c r="BL175" s="85"/>
      <c r="BM175" s="85"/>
      <c r="BN175" s="85"/>
      <c r="BO175" s="85"/>
      <c r="BP175" s="85"/>
      <c r="BQ175" s="85"/>
      <c r="BR175" s="85"/>
      <c r="BS175" s="85"/>
      <c r="BT175" s="85"/>
      <c r="BU175" s="85"/>
      <c r="BV175" s="85"/>
      <c r="BW175" s="85"/>
      <c r="BX175" s="85"/>
      <c r="BY175" s="85"/>
      <c r="BZ175" s="85"/>
      <c r="CA175" s="85"/>
      <c r="CB175" s="85"/>
      <c r="CC175" s="85"/>
      <c r="CD175" s="85"/>
      <c r="CE175" s="85"/>
      <c r="CF175" s="85"/>
      <c r="CG175" s="85"/>
      <c r="CH175" s="85"/>
      <c r="CI175" s="85"/>
      <c r="CJ175" s="85"/>
      <c r="CK175" s="85"/>
      <c r="CL175" s="85"/>
      <c r="CM175" s="85"/>
      <c r="CN175" s="85"/>
      <c r="CO175" s="85"/>
      <c r="CP175" s="85"/>
      <c r="CQ175" s="85"/>
      <c r="CR175" s="85"/>
      <c r="CS175" s="85"/>
      <c r="CT175" s="85"/>
      <c r="CU175" s="85"/>
      <c r="CV175" s="85"/>
    </row>
    <row r="176" spans="1:100" s="155" customFormat="1" ht="41.1" customHeight="1" x14ac:dyDescent="0.2">
      <c r="A176" s="85"/>
      <c r="B176" s="85"/>
      <c r="C176" s="202"/>
      <c r="D176" s="202"/>
      <c r="E176" s="202"/>
      <c r="F176" s="202"/>
      <c r="G176" s="202"/>
      <c r="H176" s="202"/>
      <c r="I176" s="202"/>
      <c r="J176" s="202"/>
      <c r="K176" s="202"/>
      <c r="L176" s="202"/>
      <c r="M176" s="202"/>
      <c r="N176" s="202"/>
      <c r="O176" s="202"/>
      <c r="P176" s="202"/>
      <c r="Q176" s="202"/>
      <c r="R176" s="202"/>
      <c r="S176" s="202"/>
      <c r="T176" s="202"/>
      <c r="U176" s="85"/>
      <c r="V176" s="85"/>
      <c r="W176" s="85"/>
      <c r="X176" s="85"/>
      <c r="Y176" s="85"/>
      <c r="Z176" s="85"/>
      <c r="AA176" s="85"/>
      <c r="AB176" s="85"/>
      <c r="AC176" s="85"/>
      <c r="AD176" s="85"/>
      <c r="AE176" s="85"/>
      <c r="AF176" s="85"/>
      <c r="AG176" s="85"/>
      <c r="AH176" s="85"/>
      <c r="AI176" s="85"/>
      <c r="AJ176" s="85"/>
      <c r="AK176" s="85"/>
      <c r="AL176" s="85"/>
      <c r="AM176" s="85"/>
      <c r="AN176" s="85"/>
      <c r="AO176" s="85"/>
      <c r="AP176" s="85"/>
      <c r="AQ176" s="85"/>
      <c r="AR176" s="85"/>
      <c r="AS176" s="85"/>
      <c r="AT176" s="85"/>
      <c r="AU176" s="85"/>
      <c r="AV176" s="85"/>
      <c r="AW176" s="85"/>
      <c r="AX176" s="85"/>
      <c r="AY176" s="85"/>
      <c r="AZ176" s="85"/>
      <c r="BA176" s="85"/>
      <c r="BB176" s="85"/>
      <c r="BC176" s="85"/>
      <c r="BD176" s="85"/>
      <c r="BE176" s="85"/>
      <c r="BF176" s="85"/>
      <c r="BG176" s="85"/>
      <c r="BH176" s="85"/>
      <c r="BI176" s="85"/>
      <c r="BJ176" s="85"/>
      <c r="BK176" s="85"/>
      <c r="BL176" s="85"/>
      <c r="BM176" s="85"/>
      <c r="BN176" s="85"/>
      <c r="BO176" s="85"/>
      <c r="BP176" s="85"/>
      <c r="BQ176" s="85"/>
      <c r="BR176" s="85"/>
      <c r="BS176" s="85"/>
      <c r="BT176" s="85"/>
      <c r="BU176" s="85"/>
      <c r="BV176" s="85"/>
      <c r="BW176" s="85"/>
      <c r="BX176" s="85"/>
      <c r="BY176" s="85"/>
      <c r="BZ176" s="85"/>
      <c r="CA176" s="85"/>
      <c r="CB176" s="85"/>
      <c r="CC176" s="85"/>
      <c r="CD176" s="85"/>
      <c r="CE176" s="85"/>
      <c r="CF176" s="85"/>
      <c r="CG176" s="85"/>
      <c r="CH176" s="85"/>
      <c r="CI176" s="85"/>
      <c r="CJ176" s="85"/>
      <c r="CK176" s="85"/>
      <c r="CL176" s="85"/>
      <c r="CM176" s="85"/>
      <c r="CN176" s="85"/>
      <c r="CO176" s="85"/>
      <c r="CP176" s="85"/>
      <c r="CQ176" s="85"/>
      <c r="CR176" s="85"/>
      <c r="CS176" s="85"/>
      <c r="CT176" s="85"/>
      <c r="CU176" s="85"/>
      <c r="CV176" s="85"/>
    </row>
    <row r="177" spans="1:100" s="155" customFormat="1" ht="41.1" customHeight="1" x14ac:dyDescent="0.2">
      <c r="A177" s="85"/>
      <c r="B177" s="85"/>
      <c r="C177" s="202"/>
      <c r="D177" s="202"/>
      <c r="E177" s="202"/>
      <c r="F177" s="202"/>
      <c r="G177" s="202"/>
      <c r="H177" s="202"/>
      <c r="I177" s="202"/>
      <c r="J177" s="202"/>
      <c r="K177" s="202"/>
      <c r="L177" s="202"/>
      <c r="M177" s="202"/>
      <c r="N177" s="202"/>
      <c r="O177" s="202"/>
      <c r="P177" s="202"/>
      <c r="Q177" s="202"/>
      <c r="R177" s="202"/>
      <c r="S177" s="202"/>
      <c r="T177" s="202"/>
      <c r="U177" s="85"/>
      <c r="V177" s="85"/>
      <c r="W177" s="85"/>
      <c r="X177" s="85"/>
      <c r="Y177" s="85"/>
      <c r="Z177" s="85"/>
      <c r="AA177" s="85"/>
      <c r="AB177" s="85"/>
      <c r="AC177" s="85"/>
      <c r="AD177" s="85"/>
      <c r="AE177" s="85"/>
      <c r="AF177" s="85"/>
      <c r="AG177" s="85"/>
      <c r="AH177" s="85"/>
      <c r="AI177" s="85"/>
      <c r="AJ177" s="85"/>
      <c r="AK177" s="85"/>
      <c r="AL177" s="85"/>
      <c r="AM177" s="85"/>
      <c r="AN177" s="85"/>
      <c r="AO177" s="85"/>
      <c r="AP177" s="85"/>
      <c r="AQ177" s="85"/>
      <c r="AR177" s="85"/>
      <c r="AS177" s="85"/>
      <c r="AT177" s="85"/>
      <c r="AU177" s="85"/>
      <c r="AV177" s="85"/>
      <c r="AW177" s="85"/>
      <c r="AX177" s="85"/>
      <c r="AY177" s="85"/>
      <c r="AZ177" s="85"/>
      <c r="BA177" s="85"/>
      <c r="BB177" s="85"/>
      <c r="BC177" s="85"/>
      <c r="BD177" s="85"/>
      <c r="BE177" s="85"/>
      <c r="BF177" s="85"/>
      <c r="BG177" s="85"/>
      <c r="BH177" s="85"/>
      <c r="BI177" s="85"/>
      <c r="BJ177" s="85"/>
      <c r="BK177" s="85"/>
      <c r="BL177" s="85"/>
      <c r="BM177" s="85"/>
      <c r="BN177" s="85"/>
      <c r="BO177" s="85"/>
      <c r="BP177" s="85"/>
      <c r="BQ177" s="85"/>
      <c r="BR177" s="85"/>
      <c r="BS177" s="85"/>
      <c r="BT177" s="85"/>
      <c r="BU177" s="85"/>
      <c r="BV177" s="85"/>
      <c r="BW177" s="85"/>
      <c r="BX177" s="85"/>
      <c r="BY177" s="85"/>
      <c r="BZ177" s="85"/>
      <c r="CA177" s="85"/>
      <c r="CB177" s="85"/>
      <c r="CC177" s="85"/>
      <c r="CD177" s="85"/>
      <c r="CE177" s="85"/>
      <c r="CF177" s="85"/>
      <c r="CG177" s="85"/>
      <c r="CH177" s="85"/>
      <c r="CI177" s="85"/>
      <c r="CJ177" s="85"/>
      <c r="CK177" s="85"/>
      <c r="CL177" s="85"/>
      <c r="CM177" s="85"/>
      <c r="CN177" s="85"/>
      <c r="CO177" s="85"/>
      <c r="CP177" s="85"/>
      <c r="CQ177" s="85"/>
      <c r="CR177" s="85"/>
      <c r="CS177" s="85"/>
      <c r="CT177" s="85"/>
      <c r="CU177" s="85"/>
      <c r="CV177" s="85"/>
    </row>
    <row r="178" spans="1:100" s="155" customFormat="1" ht="41.1" customHeight="1" x14ac:dyDescent="0.2">
      <c r="A178" s="85"/>
      <c r="B178" s="85"/>
      <c r="C178" s="202"/>
      <c r="D178" s="202"/>
      <c r="E178" s="202"/>
      <c r="F178" s="202"/>
      <c r="G178" s="202"/>
      <c r="H178" s="202"/>
      <c r="I178" s="202"/>
      <c r="J178" s="202"/>
      <c r="K178" s="202"/>
      <c r="L178" s="202"/>
      <c r="M178" s="202"/>
      <c r="N178" s="202"/>
      <c r="O178" s="202"/>
      <c r="P178" s="202"/>
      <c r="Q178" s="202"/>
      <c r="R178" s="202"/>
      <c r="S178" s="202"/>
      <c r="T178" s="202"/>
      <c r="U178" s="85"/>
      <c r="V178" s="85"/>
      <c r="W178" s="85"/>
      <c r="X178" s="85"/>
      <c r="Y178" s="85"/>
      <c r="Z178" s="85"/>
      <c r="AA178" s="85"/>
      <c r="AB178" s="85"/>
      <c r="AC178" s="85"/>
      <c r="AD178" s="85"/>
      <c r="AE178" s="85"/>
      <c r="AF178" s="85"/>
      <c r="AG178" s="85"/>
      <c r="AH178" s="85"/>
      <c r="AI178" s="85"/>
      <c r="AJ178" s="85"/>
      <c r="AK178" s="85"/>
      <c r="AL178" s="85"/>
      <c r="AM178" s="85"/>
      <c r="AN178" s="85"/>
      <c r="AO178" s="85"/>
      <c r="AP178" s="85"/>
      <c r="AQ178" s="85"/>
      <c r="AR178" s="85"/>
      <c r="AS178" s="85"/>
      <c r="AT178" s="85"/>
      <c r="AU178" s="85"/>
      <c r="AV178" s="85"/>
      <c r="AW178" s="85"/>
      <c r="AX178" s="85"/>
      <c r="AY178" s="85"/>
      <c r="AZ178" s="85"/>
      <c r="BA178" s="85"/>
      <c r="BB178" s="85"/>
      <c r="BC178" s="85"/>
      <c r="BD178" s="85"/>
      <c r="BE178" s="85"/>
      <c r="BF178" s="85"/>
      <c r="BG178" s="85"/>
      <c r="BH178" s="85"/>
      <c r="BI178" s="85"/>
      <c r="BJ178" s="85"/>
      <c r="BK178" s="85"/>
      <c r="BL178" s="85"/>
      <c r="BM178" s="85"/>
      <c r="BN178" s="85"/>
      <c r="BO178" s="85"/>
      <c r="BP178" s="85"/>
      <c r="BQ178" s="85"/>
      <c r="BR178" s="85"/>
      <c r="BS178" s="85"/>
      <c r="BT178" s="85"/>
      <c r="BU178" s="85"/>
      <c r="BV178" s="85"/>
      <c r="BW178" s="85"/>
      <c r="BX178" s="85"/>
      <c r="BY178" s="85"/>
      <c r="BZ178" s="85"/>
      <c r="CA178" s="85"/>
      <c r="CB178" s="85"/>
      <c r="CC178" s="85"/>
      <c r="CD178" s="85"/>
      <c r="CE178" s="85"/>
      <c r="CF178" s="85"/>
      <c r="CG178" s="85"/>
      <c r="CH178" s="85"/>
      <c r="CI178" s="85"/>
      <c r="CJ178" s="85"/>
      <c r="CK178" s="85"/>
      <c r="CL178" s="85"/>
      <c r="CM178" s="85"/>
      <c r="CN178" s="85"/>
      <c r="CO178" s="85"/>
      <c r="CP178" s="85"/>
      <c r="CQ178" s="85"/>
      <c r="CR178" s="85"/>
      <c r="CS178" s="85"/>
      <c r="CT178" s="85"/>
      <c r="CU178" s="85"/>
      <c r="CV178" s="85"/>
    </row>
    <row r="179" spans="1:100" s="155" customFormat="1" ht="41.1" customHeight="1" x14ac:dyDescent="0.2">
      <c r="A179" s="85"/>
      <c r="B179" s="85"/>
      <c r="C179" s="202"/>
      <c r="D179" s="202"/>
      <c r="E179" s="202"/>
      <c r="F179" s="202"/>
      <c r="G179" s="202"/>
      <c r="H179" s="202"/>
      <c r="I179" s="202"/>
      <c r="J179" s="202"/>
      <c r="K179" s="202"/>
      <c r="L179" s="202"/>
      <c r="M179" s="202"/>
      <c r="N179" s="202"/>
      <c r="O179" s="202"/>
      <c r="P179" s="202"/>
      <c r="Q179" s="202"/>
      <c r="R179" s="202"/>
      <c r="S179" s="202"/>
      <c r="T179" s="202"/>
      <c r="U179" s="85"/>
      <c r="V179" s="85"/>
      <c r="W179" s="85"/>
      <c r="X179" s="85"/>
      <c r="Y179" s="85"/>
      <c r="Z179" s="85"/>
      <c r="AA179" s="85"/>
      <c r="AB179" s="85"/>
      <c r="AC179" s="85"/>
      <c r="AD179" s="85"/>
      <c r="AE179" s="85"/>
      <c r="AF179" s="85"/>
      <c r="AG179" s="85"/>
      <c r="AH179" s="85"/>
      <c r="AI179" s="85"/>
      <c r="AJ179" s="85"/>
      <c r="AK179" s="85"/>
      <c r="AL179" s="85"/>
      <c r="AM179" s="85"/>
      <c r="AN179" s="85"/>
      <c r="AO179" s="85"/>
      <c r="AP179" s="85"/>
      <c r="AQ179" s="85"/>
      <c r="AR179" s="85"/>
      <c r="AS179" s="85"/>
      <c r="AT179" s="85"/>
      <c r="AU179" s="85"/>
      <c r="AV179" s="85"/>
      <c r="AW179" s="85"/>
      <c r="AX179" s="85"/>
      <c r="AY179" s="85"/>
      <c r="AZ179" s="85"/>
      <c r="BA179" s="85"/>
      <c r="BB179" s="85"/>
      <c r="BC179" s="85"/>
      <c r="BD179" s="85"/>
      <c r="BE179" s="85"/>
      <c r="BF179" s="85"/>
      <c r="BG179" s="85"/>
      <c r="BH179" s="85"/>
      <c r="BI179" s="85"/>
      <c r="BJ179" s="85"/>
      <c r="BK179" s="85"/>
      <c r="BL179" s="85"/>
      <c r="BM179" s="85"/>
      <c r="BN179" s="85"/>
      <c r="BO179" s="85"/>
      <c r="BP179" s="85"/>
      <c r="BQ179" s="85"/>
      <c r="BR179" s="85"/>
      <c r="BS179" s="85"/>
      <c r="BT179" s="85"/>
      <c r="BU179" s="85"/>
      <c r="BV179" s="85"/>
      <c r="BW179" s="85"/>
      <c r="BX179" s="85"/>
      <c r="BY179" s="85"/>
      <c r="BZ179" s="85"/>
      <c r="CA179" s="85"/>
      <c r="CB179" s="85"/>
      <c r="CC179" s="85"/>
      <c r="CD179" s="85"/>
      <c r="CE179" s="85"/>
      <c r="CF179" s="85"/>
      <c r="CG179" s="85"/>
      <c r="CH179" s="85"/>
      <c r="CI179" s="85"/>
      <c r="CJ179" s="85"/>
      <c r="CK179" s="85"/>
      <c r="CL179" s="85"/>
      <c r="CM179" s="85"/>
      <c r="CN179" s="85"/>
      <c r="CO179" s="85"/>
      <c r="CP179" s="85"/>
      <c r="CQ179" s="85"/>
      <c r="CR179" s="85"/>
      <c r="CS179" s="85"/>
      <c r="CT179" s="85"/>
      <c r="CU179" s="85"/>
      <c r="CV179" s="85"/>
    </row>
    <row r="180" spans="1:100" s="155" customFormat="1" ht="41.1" customHeight="1" x14ac:dyDescent="0.2">
      <c r="A180" s="85"/>
      <c r="B180" s="85"/>
      <c r="C180" s="202"/>
      <c r="D180" s="202"/>
      <c r="E180" s="202"/>
      <c r="F180" s="202"/>
      <c r="G180" s="202"/>
      <c r="H180" s="202"/>
      <c r="I180" s="202"/>
      <c r="J180" s="202"/>
      <c r="K180" s="202"/>
      <c r="L180" s="202"/>
      <c r="M180" s="202"/>
      <c r="N180" s="202"/>
      <c r="O180" s="202"/>
      <c r="P180" s="202"/>
      <c r="Q180" s="202"/>
      <c r="R180" s="202"/>
      <c r="S180" s="202"/>
      <c r="T180" s="202"/>
      <c r="U180" s="85"/>
      <c r="V180" s="85"/>
      <c r="W180" s="85"/>
      <c r="X180" s="85"/>
      <c r="Y180" s="85"/>
      <c r="Z180" s="85"/>
      <c r="AA180" s="85"/>
      <c r="AB180" s="85"/>
      <c r="AC180" s="85"/>
      <c r="AD180" s="85"/>
      <c r="AE180" s="85"/>
      <c r="AF180" s="85"/>
      <c r="AG180" s="85"/>
      <c r="AH180" s="85"/>
      <c r="AI180" s="85"/>
      <c r="AJ180" s="85"/>
      <c r="AK180" s="85"/>
      <c r="AL180" s="85"/>
      <c r="AM180" s="85"/>
      <c r="AN180" s="85"/>
      <c r="AO180" s="85"/>
      <c r="AP180" s="85"/>
      <c r="AQ180" s="85"/>
      <c r="AR180" s="85"/>
      <c r="AS180" s="85"/>
      <c r="AT180" s="85"/>
      <c r="AU180" s="85"/>
      <c r="AV180" s="85"/>
      <c r="AW180" s="85"/>
      <c r="AX180" s="85"/>
      <c r="AY180" s="85"/>
      <c r="AZ180" s="85"/>
      <c r="BA180" s="85"/>
      <c r="BB180" s="85"/>
      <c r="BC180" s="85"/>
      <c r="BD180" s="85"/>
      <c r="BE180" s="85"/>
      <c r="BF180" s="85"/>
      <c r="BG180" s="85"/>
      <c r="BH180" s="85"/>
      <c r="BI180" s="85"/>
      <c r="BJ180" s="85"/>
      <c r="BK180" s="85"/>
      <c r="BL180" s="85"/>
      <c r="BM180" s="85"/>
      <c r="BN180" s="85"/>
      <c r="BO180" s="85"/>
      <c r="BP180" s="85"/>
      <c r="BQ180" s="85"/>
      <c r="BR180" s="85"/>
      <c r="BS180" s="85"/>
      <c r="BT180" s="85"/>
      <c r="BU180" s="85"/>
      <c r="BV180" s="85"/>
      <c r="BW180" s="85"/>
      <c r="BX180" s="85"/>
      <c r="BY180" s="85"/>
      <c r="BZ180" s="85"/>
      <c r="CA180" s="85"/>
      <c r="CB180" s="85"/>
      <c r="CC180" s="85"/>
      <c r="CD180" s="85"/>
      <c r="CE180" s="85"/>
      <c r="CF180" s="85"/>
      <c r="CG180" s="85"/>
      <c r="CH180" s="85"/>
      <c r="CI180" s="85"/>
      <c r="CJ180" s="85"/>
      <c r="CK180" s="85"/>
      <c r="CL180" s="85"/>
      <c r="CM180" s="85"/>
      <c r="CN180" s="85"/>
      <c r="CO180" s="85"/>
      <c r="CP180" s="85"/>
      <c r="CQ180" s="85"/>
      <c r="CR180" s="85"/>
      <c r="CS180" s="85"/>
      <c r="CT180" s="85"/>
      <c r="CU180" s="85"/>
      <c r="CV180" s="85"/>
    </row>
    <row r="181" spans="1:100" s="155" customFormat="1" ht="41.1" customHeight="1" x14ac:dyDescent="0.2">
      <c r="A181" s="85"/>
      <c r="B181" s="85"/>
      <c r="C181" s="202"/>
      <c r="D181" s="202"/>
      <c r="E181" s="202"/>
      <c r="F181" s="202"/>
      <c r="G181" s="202"/>
      <c r="H181" s="202"/>
      <c r="I181" s="202"/>
      <c r="J181" s="202"/>
      <c r="K181" s="202"/>
      <c r="L181" s="202"/>
      <c r="M181" s="202"/>
      <c r="N181" s="202"/>
      <c r="O181" s="202"/>
      <c r="P181" s="202"/>
      <c r="Q181" s="202"/>
      <c r="R181" s="202"/>
      <c r="S181" s="202"/>
      <c r="T181" s="202"/>
      <c r="U181" s="85"/>
      <c r="V181" s="85"/>
      <c r="W181" s="85"/>
      <c r="X181" s="85"/>
      <c r="Y181" s="85"/>
      <c r="Z181" s="85"/>
      <c r="AA181" s="85"/>
      <c r="AB181" s="85"/>
      <c r="AC181" s="85"/>
      <c r="AD181" s="85"/>
      <c r="AE181" s="85"/>
      <c r="AF181" s="85"/>
      <c r="AG181" s="85"/>
      <c r="AH181" s="85"/>
      <c r="AI181" s="85"/>
      <c r="AJ181" s="85"/>
      <c r="AK181" s="85"/>
      <c r="AL181" s="85"/>
      <c r="AM181" s="85"/>
      <c r="AN181" s="85"/>
      <c r="AO181" s="85"/>
      <c r="AP181" s="85"/>
      <c r="AQ181" s="85"/>
      <c r="AR181" s="85"/>
      <c r="AS181" s="85"/>
      <c r="AT181" s="85"/>
      <c r="AU181" s="85"/>
      <c r="AV181" s="85"/>
      <c r="AW181" s="85"/>
      <c r="AX181" s="85"/>
      <c r="AY181" s="85"/>
      <c r="AZ181" s="85"/>
      <c r="BA181" s="85"/>
      <c r="BB181" s="85"/>
      <c r="BC181" s="85"/>
      <c r="BD181" s="85"/>
      <c r="BE181" s="85"/>
      <c r="BF181" s="85"/>
      <c r="BG181" s="85"/>
      <c r="BH181" s="85"/>
      <c r="BI181" s="85"/>
      <c r="BJ181" s="85"/>
      <c r="BK181" s="85"/>
      <c r="BL181" s="85"/>
      <c r="BM181" s="85"/>
      <c r="BN181" s="85"/>
      <c r="BO181" s="85"/>
      <c r="BP181" s="85"/>
      <c r="BQ181" s="85"/>
      <c r="BR181" s="85"/>
      <c r="BS181" s="85"/>
      <c r="BT181" s="85"/>
      <c r="BU181" s="85"/>
      <c r="BV181" s="85"/>
      <c r="BW181" s="85"/>
      <c r="BX181" s="85"/>
      <c r="BY181" s="85"/>
      <c r="BZ181" s="85"/>
      <c r="CA181" s="85"/>
      <c r="CB181" s="85"/>
      <c r="CC181" s="85"/>
      <c r="CD181" s="85"/>
      <c r="CE181" s="85"/>
      <c r="CF181" s="85"/>
      <c r="CG181" s="85"/>
      <c r="CH181" s="85"/>
      <c r="CI181" s="85"/>
      <c r="CJ181" s="85"/>
      <c r="CK181" s="85"/>
      <c r="CL181" s="85"/>
      <c r="CM181" s="85"/>
      <c r="CN181" s="85"/>
      <c r="CO181" s="85"/>
      <c r="CP181" s="85"/>
      <c r="CQ181" s="85"/>
      <c r="CR181" s="85"/>
      <c r="CS181" s="85"/>
      <c r="CT181" s="85"/>
      <c r="CU181" s="85"/>
      <c r="CV181" s="85"/>
    </row>
    <row r="182" spans="1:100" s="155" customFormat="1" ht="41.1" customHeight="1" x14ac:dyDescent="0.2">
      <c r="A182" s="85"/>
      <c r="B182" s="85"/>
      <c r="C182" s="202"/>
      <c r="D182" s="202"/>
      <c r="E182" s="202"/>
      <c r="F182" s="202"/>
      <c r="G182" s="202"/>
      <c r="H182" s="202"/>
      <c r="I182" s="202"/>
      <c r="J182" s="202"/>
      <c r="K182" s="202"/>
      <c r="L182" s="202"/>
      <c r="M182" s="202"/>
      <c r="N182" s="202"/>
      <c r="O182" s="202"/>
      <c r="P182" s="202"/>
      <c r="Q182" s="202"/>
      <c r="R182" s="202"/>
      <c r="S182" s="202"/>
      <c r="T182" s="202"/>
      <c r="U182" s="85"/>
      <c r="V182" s="85"/>
      <c r="W182" s="85"/>
      <c r="X182" s="85"/>
      <c r="Y182" s="85"/>
      <c r="Z182" s="85"/>
      <c r="AA182" s="85"/>
      <c r="AB182" s="85"/>
      <c r="AC182" s="85"/>
      <c r="AD182" s="85"/>
      <c r="AE182" s="85"/>
      <c r="AF182" s="85"/>
      <c r="AG182" s="85"/>
      <c r="AH182" s="85"/>
      <c r="AI182" s="85"/>
      <c r="AJ182" s="85"/>
      <c r="AK182" s="85"/>
      <c r="AL182" s="85"/>
      <c r="AM182" s="85"/>
      <c r="AN182" s="85"/>
      <c r="AO182" s="85"/>
      <c r="AP182" s="85"/>
      <c r="AQ182" s="85"/>
      <c r="AR182" s="85"/>
      <c r="AS182" s="85"/>
      <c r="AT182" s="85"/>
      <c r="AU182" s="85"/>
      <c r="AV182" s="85"/>
      <c r="AW182" s="85"/>
      <c r="AX182" s="85"/>
      <c r="AY182" s="85"/>
      <c r="AZ182" s="85"/>
      <c r="BA182" s="85"/>
      <c r="BB182" s="85"/>
      <c r="BC182" s="85"/>
      <c r="BD182" s="85"/>
      <c r="BE182" s="85"/>
      <c r="BF182" s="85"/>
      <c r="BG182" s="85"/>
      <c r="BH182" s="85"/>
      <c r="BI182" s="85"/>
      <c r="BJ182" s="85"/>
      <c r="BK182" s="85"/>
      <c r="BL182" s="85"/>
      <c r="BM182" s="85"/>
      <c r="BN182" s="85"/>
      <c r="BO182" s="85"/>
      <c r="BP182" s="85"/>
      <c r="BQ182" s="85"/>
      <c r="BR182" s="85"/>
      <c r="BS182" s="85"/>
      <c r="BT182" s="85"/>
      <c r="BU182" s="85"/>
      <c r="BV182" s="85"/>
      <c r="BW182" s="85"/>
      <c r="BX182" s="85"/>
      <c r="BY182" s="85"/>
      <c r="BZ182" s="85"/>
      <c r="CA182" s="85"/>
      <c r="CB182" s="85"/>
      <c r="CC182" s="85"/>
      <c r="CD182" s="85"/>
      <c r="CE182" s="85"/>
      <c r="CF182" s="85"/>
      <c r="CG182" s="85"/>
      <c r="CH182" s="85"/>
      <c r="CI182" s="85"/>
      <c r="CJ182" s="85"/>
      <c r="CK182" s="85"/>
      <c r="CL182" s="85"/>
      <c r="CM182" s="85"/>
      <c r="CN182" s="85"/>
      <c r="CO182" s="85"/>
      <c r="CP182" s="85"/>
      <c r="CQ182" s="85"/>
      <c r="CR182" s="85"/>
      <c r="CS182" s="85"/>
      <c r="CT182" s="85"/>
      <c r="CU182" s="85"/>
      <c r="CV182" s="85"/>
    </row>
    <row r="183" spans="1:100" s="155" customFormat="1" ht="41.1" customHeight="1" x14ac:dyDescent="0.2">
      <c r="A183" s="85"/>
      <c r="B183" s="85"/>
      <c r="C183" s="202"/>
      <c r="D183" s="202"/>
      <c r="E183" s="202"/>
      <c r="F183" s="202"/>
      <c r="G183" s="202"/>
      <c r="H183" s="202"/>
      <c r="I183" s="202"/>
      <c r="J183" s="202"/>
      <c r="K183" s="202"/>
      <c r="L183" s="202"/>
      <c r="M183" s="202"/>
      <c r="N183" s="202"/>
      <c r="O183" s="202"/>
      <c r="P183" s="202"/>
      <c r="Q183" s="202"/>
      <c r="R183" s="202"/>
      <c r="S183" s="202"/>
      <c r="T183" s="202"/>
      <c r="U183" s="85"/>
      <c r="V183" s="85"/>
      <c r="W183" s="85"/>
      <c r="X183" s="85"/>
      <c r="Y183" s="85"/>
      <c r="Z183" s="85"/>
      <c r="AA183" s="85"/>
      <c r="AB183" s="85"/>
      <c r="AC183" s="85"/>
      <c r="AD183" s="85"/>
      <c r="AE183" s="85"/>
      <c r="AF183" s="85"/>
      <c r="AG183" s="85"/>
      <c r="AH183" s="85"/>
      <c r="AI183" s="85"/>
      <c r="AJ183" s="85"/>
      <c r="AK183" s="85"/>
      <c r="AL183" s="85"/>
      <c r="AM183" s="85"/>
      <c r="AN183" s="85"/>
      <c r="AO183" s="85"/>
      <c r="AP183" s="85"/>
      <c r="AQ183" s="85"/>
      <c r="AR183" s="85"/>
      <c r="AS183" s="85"/>
      <c r="AT183" s="85"/>
      <c r="AU183" s="85"/>
      <c r="AV183" s="85"/>
      <c r="AW183" s="85"/>
      <c r="AX183" s="85"/>
      <c r="AY183" s="85"/>
      <c r="AZ183" s="85"/>
      <c r="BA183" s="85"/>
      <c r="BB183" s="85"/>
      <c r="BC183" s="85"/>
      <c r="BD183" s="85"/>
      <c r="BE183" s="85"/>
      <c r="BF183" s="85"/>
      <c r="BG183" s="85"/>
      <c r="BH183" s="85"/>
      <c r="BI183" s="85"/>
      <c r="BJ183" s="85"/>
      <c r="BK183" s="85"/>
      <c r="BL183" s="85"/>
      <c r="BM183" s="85"/>
      <c r="BN183" s="85"/>
      <c r="BO183" s="85"/>
      <c r="BP183" s="85"/>
      <c r="BQ183" s="85"/>
      <c r="BR183" s="85"/>
      <c r="BS183" s="85"/>
      <c r="BT183" s="85"/>
      <c r="BU183" s="85"/>
      <c r="BV183" s="85"/>
      <c r="BW183" s="85"/>
      <c r="BX183" s="85"/>
      <c r="BY183" s="85"/>
      <c r="BZ183" s="85"/>
      <c r="CA183" s="85"/>
      <c r="CB183" s="85"/>
      <c r="CC183" s="85"/>
      <c r="CD183" s="85"/>
      <c r="CE183" s="85"/>
      <c r="CF183" s="85"/>
      <c r="CG183" s="85"/>
      <c r="CH183" s="85"/>
      <c r="CI183" s="85"/>
      <c r="CJ183" s="85"/>
      <c r="CK183" s="85"/>
      <c r="CL183" s="85"/>
      <c r="CM183" s="85"/>
      <c r="CN183" s="85"/>
      <c r="CO183" s="85"/>
      <c r="CP183" s="85"/>
      <c r="CQ183" s="85"/>
      <c r="CR183" s="85"/>
      <c r="CS183" s="85"/>
      <c r="CT183" s="85"/>
      <c r="CU183" s="85"/>
      <c r="CV183" s="85"/>
    </row>
    <row r="184" spans="1:100" s="155" customFormat="1" ht="41.1" customHeight="1" x14ac:dyDescent="0.2">
      <c r="A184" s="85"/>
      <c r="B184" s="85"/>
      <c r="C184" s="202"/>
      <c r="D184" s="202"/>
      <c r="E184" s="202"/>
      <c r="F184" s="202"/>
      <c r="G184" s="202"/>
      <c r="H184" s="202"/>
      <c r="I184" s="202"/>
      <c r="J184" s="202"/>
      <c r="K184" s="202"/>
      <c r="L184" s="202"/>
      <c r="M184" s="202"/>
      <c r="N184" s="202"/>
      <c r="O184" s="202"/>
      <c r="P184" s="202"/>
      <c r="Q184" s="202"/>
      <c r="R184" s="202"/>
      <c r="S184" s="202"/>
      <c r="T184" s="202"/>
      <c r="U184" s="85"/>
      <c r="V184" s="85"/>
      <c r="W184" s="85"/>
      <c r="X184" s="85"/>
      <c r="Y184" s="85"/>
      <c r="Z184" s="85"/>
      <c r="AA184" s="85"/>
      <c r="AB184" s="85"/>
      <c r="AC184" s="85"/>
      <c r="AD184" s="85"/>
      <c r="AE184" s="85"/>
      <c r="AF184" s="85"/>
      <c r="AG184" s="85"/>
      <c r="AH184" s="85"/>
      <c r="AI184" s="85"/>
      <c r="AJ184" s="85"/>
      <c r="AK184" s="85"/>
      <c r="AL184" s="85"/>
      <c r="AM184" s="85"/>
      <c r="AN184" s="85"/>
      <c r="AO184" s="85"/>
      <c r="AP184" s="85"/>
      <c r="AQ184" s="85"/>
      <c r="AR184" s="85"/>
      <c r="AS184" s="85"/>
      <c r="AT184" s="85"/>
      <c r="AU184" s="85"/>
      <c r="AV184" s="85"/>
      <c r="AW184" s="85"/>
      <c r="AX184" s="85"/>
      <c r="AY184" s="85"/>
      <c r="AZ184" s="85"/>
      <c r="BA184" s="85"/>
      <c r="BB184" s="85"/>
      <c r="BC184" s="85"/>
      <c r="BD184" s="85"/>
      <c r="BE184" s="85"/>
      <c r="BF184" s="85"/>
      <c r="BG184" s="85"/>
      <c r="BH184" s="85"/>
      <c r="BI184" s="85"/>
      <c r="BJ184" s="85"/>
      <c r="BK184" s="85"/>
      <c r="BL184" s="85"/>
      <c r="BM184" s="85"/>
      <c r="BN184" s="85"/>
      <c r="BO184" s="85"/>
      <c r="BP184" s="85"/>
      <c r="BQ184" s="85"/>
      <c r="BR184" s="85"/>
      <c r="BS184" s="85"/>
      <c r="BT184" s="85"/>
      <c r="BU184" s="85"/>
      <c r="BV184" s="85"/>
      <c r="BW184" s="85"/>
      <c r="BX184" s="85"/>
      <c r="BY184" s="85"/>
      <c r="BZ184" s="85"/>
      <c r="CA184" s="85"/>
      <c r="CB184" s="85"/>
      <c r="CC184" s="85"/>
      <c r="CD184" s="85"/>
      <c r="CE184" s="85"/>
      <c r="CF184" s="85"/>
      <c r="CG184" s="85"/>
      <c r="CH184" s="85"/>
      <c r="CI184" s="85"/>
      <c r="CJ184" s="85"/>
      <c r="CK184" s="85"/>
      <c r="CL184" s="85"/>
      <c r="CM184" s="85"/>
      <c r="CN184" s="85"/>
      <c r="CO184" s="85"/>
      <c r="CP184" s="85"/>
      <c r="CQ184" s="85"/>
      <c r="CR184" s="85"/>
      <c r="CS184" s="85"/>
      <c r="CT184" s="85"/>
      <c r="CU184" s="85"/>
      <c r="CV184" s="85"/>
    </row>
    <row r="185" spans="1:100" s="155" customFormat="1" ht="41.1" customHeight="1" x14ac:dyDescent="0.2">
      <c r="A185" s="85"/>
      <c r="B185" s="85"/>
      <c r="C185" s="202"/>
      <c r="D185" s="202"/>
      <c r="E185" s="202"/>
      <c r="F185" s="202"/>
      <c r="G185" s="202"/>
      <c r="H185" s="202"/>
      <c r="I185" s="202"/>
      <c r="J185" s="202"/>
      <c r="K185" s="202"/>
      <c r="L185" s="202"/>
      <c r="M185" s="202"/>
      <c r="N185" s="202"/>
      <c r="O185" s="202"/>
      <c r="P185" s="202"/>
      <c r="Q185" s="202"/>
      <c r="R185" s="202"/>
      <c r="S185" s="202"/>
      <c r="T185" s="202"/>
      <c r="U185" s="85"/>
      <c r="V185" s="85"/>
      <c r="W185" s="85"/>
      <c r="X185" s="85"/>
      <c r="Y185" s="85"/>
      <c r="Z185" s="85"/>
      <c r="AA185" s="85"/>
      <c r="AB185" s="85"/>
      <c r="AC185" s="85"/>
      <c r="AD185" s="85"/>
      <c r="AE185" s="85"/>
      <c r="AF185" s="85"/>
      <c r="AG185" s="85"/>
      <c r="AH185" s="85"/>
      <c r="AI185" s="85"/>
      <c r="AJ185" s="85"/>
      <c r="AK185" s="85"/>
      <c r="AL185" s="85"/>
      <c r="AM185" s="85"/>
      <c r="AN185" s="85"/>
      <c r="AO185" s="85"/>
      <c r="AP185" s="85"/>
      <c r="AQ185" s="85"/>
      <c r="AR185" s="85"/>
      <c r="AS185" s="85"/>
      <c r="AT185" s="85"/>
      <c r="AU185" s="85"/>
      <c r="AV185" s="85"/>
      <c r="AW185" s="85"/>
      <c r="AX185" s="85"/>
      <c r="AY185" s="85"/>
      <c r="AZ185" s="85"/>
      <c r="BA185" s="85"/>
      <c r="BB185" s="85"/>
      <c r="BC185" s="85"/>
      <c r="BD185" s="85"/>
      <c r="BE185" s="85"/>
      <c r="BF185" s="85"/>
      <c r="BG185" s="85"/>
      <c r="BH185" s="85"/>
      <c r="BI185" s="85"/>
      <c r="BJ185" s="85"/>
      <c r="BK185" s="85"/>
      <c r="BL185" s="85"/>
      <c r="BM185" s="85"/>
      <c r="BN185" s="85"/>
      <c r="BO185" s="85"/>
      <c r="BP185" s="85"/>
      <c r="BQ185" s="85"/>
      <c r="BR185" s="85"/>
      <c r="BS185" s="85"/>
      <c r="BT185" s="85"/>
      <c r="BU185" s="85"/>
      <c r="BV185" s="85"/>
      <c r="BW185" s="85"/>
      <c r="BX185" s="85"/>
      <c r="BY185" s="85"/>
      <c r="BZ185" s="85"/>
      <c r="CA185" s="85"/>
      <c r="CB185" s="85"/>
      <c r="CC185" s="85"/>
      <c r="CD185" s="85"/>
      <c r="CE185" s="85"/>
      <c r="CF185" s="85"/>
      <c r="CG185" s="85"/>
      <c r="CH185" s="85"/>
      <c r="CI185" s="85"/>
      <c r="CJ185" s="85"/>
      <c r="CK185" s="85"/>
      <c r="CL185" s="85"/>
      <c r="CM185" s="85"/>
      <c r="CN185" s="85"/>
      <c r="CO185" s="85"/>
      <c r="CP185" s="85"/>
      <c r="CQ185" s="85"/>
      <c r="CR185" s="85"/>
      <c r="CS185" s="85"/>
      <c r="CT185" s="85"/>
      <c r="CU185" s="85"/>
      <c r="CV185" s="85"/>
    </row>
    <row r="186" spans="1:100" s="155" customFormat="1" ht="41.1" customHeight="1" x14ac:dyDescent="0.2">
      <c r="A186" s="85"/>
      <c r="B186" s="85"/>
      <c r="C186" s="202"/>
      <c r="D186" s="202"/>
      <c r="E186" s="202"/>
      <c r="F186" s="202"/>
      <c r="G186" s="202"/>
      <c r="H186" s="202"/>
      <c r="I186" s="202"/>
      <c r="J186" s="202"/>
      <c r="K186" s="202"/>
      <c r="L186" s="202"/>
      <c r="M186" s="202"/>
      <c r="N186" s="202"/>
      <c r="O186" s="202"/>
      <c r="P186" s="202"/>
      <c r="Q186" s="202"/>
      <c r="R186" s="202"/>
      <c r="S186" s="202"/>
      <c r="T186" s="202"/>
      <c r="U186" s="85"/>
      <c r="V186" s="85"/>
      <c r="W186" s="85"/>
      <c r="X186" s="85"/>
      <c r="Y186" s="85"/>
      <c r="Z186" s="85"/>
      <c r="AA186" s="85"/>
      <c r="AB186" s="85"/>
      <c r="AC186" s="85"/>
      <c r="AD186" s="85"/>
      <c r="AE186" s="85"/>
      <c r="AF186" s="85"/>
      <c r="AG186" s="85"/>
      <c r="AH186" s="85"/>
      <c r="AI186" s="85"/>
      <c r="AJ186" s="85"/>
      <c r="AK186" s="85"/>
      <c r="AL186" s="85"/>
      <c r="AM186" s="85"/>
      <c r="AN186" s="85"/>
      <c r="AO186" s="85"/>
      <c r="AP186" s="85"/>
      <c r="AQ186" s="85"/>
      <c r="AR186" s="85"/>
      <c r="AS186" s="85"/>
      <c r="AT186" s="85"/>
      <c r="AU186" s="85"/>
      <c r="AV186" s="85"/>
      <c r="AW186" s="85"/>
      <c r="AX186" s="85"/>
      <c r="AY186" s="85"/>
      <c r="AZ186" s="85"/>
      <c r="BA186" s="85"/>
      <c r="BB186" s="85"/>
      <c r="BC186" s="85"/>
      <c r="BD186" s="85"/>
      <c r="BE186" s="85"/>
      <c r="BF186" s="85"/>
      <c r="BG186" s="85"/>
      <c r="BH186" s="85"/>
      <c r="BI186" s="85"/>
      <c r="BJ186" s="85"/>
      <c r="BK186" s="85"/>
      <c r="BL186" s="85"/>
      <c r="BM186" s="85"/>
      <c r="BN186" s="85"/>
      <c r="BO186" s="85"/>
      <c r="BP186" s="85"/>
      <c r="BQ186" s="85"/>
      <c r="BR186" s="85"/>
      <c r="BS186" s="85"/>
      <c r="BT186" s="85"/>
      <c r="BU186" s="85"/>
      <c r="BV186" s="85"/>
      <c r="BW186" s="85"/>
      <c r="BX186" s="85"/>
      <c r="BY186" s="85"/>
      <c r="BZ186" s="85"/>
      <c r="CA186" s="85"/>
      <c r="CB186" s="85"/>
      <c r="CC186" s="85"/>
      <c r="CD186" s="85"/>
      <c r="CE186" s="85"/>
      <c r="CF186" s="85"/>
      <c r="CG186" s="85"/>
      <c r="CH186" s="85"/>
      <c r="CI186" s="85"/>
      <c r="CJ186" s="85"/>
      <c r="CK186" s="85"/>
      <c r="CL186" s="85"/>
      <c r="CM186" s="85"/>
      <c r="CN186" s="85"/>
      <c r="CO186" s="85"/>
      <c r="CP186" s="85"/>
      <c r="CQ186" s="85"/>
      <c r="CR186" s="85"/>
      <c r="CS186" s="85"/>
      <c r="CT186" s="85"/>
      <c r="CU186" s="85"/>
      <c r="CV186" s="85"/>
    </row>
    <row r="187" spans="1:100" s="155" customFormat="1" ht="41.1" customHeight="1" x14ac:dyDescent="0.2">
      <c r="A187" s="85"/>
      <c r="B187" s="85"/>
      <c r="C187" s="202"/>
      <c r="D187" s="202"/>
      <c r="E187" s="202"/>
      <c r="F187" s="202"/>
      <c r="G187" s="202"/>
      <c r="H187" s="202"/>
      <c r="I187" s="202"/>
      <c r="J187" s="202"/>
      <c r="K187" s="202"/>
      <c r="L187" s="202"/>
      <c r="M187" s="202"/>
      <c r="N187" s="202"/>
      <c r="O187" s="202"/>
      <c r="P187" s="202"/>
      <c r="Q187" s="202"/>
      <c r="R187" s="202"/>
      <c r="S187" s="202"/>
      <c r="T187" s="202"/>
      <c r="U187" s="85"/>
      <c r="V187" s="85"/>
      <c r="W187" s="85"/>
      <c r="X187" s="85"/>
      <c r="Y187" s="85"/>
      <c r="Z187" s="85"/>
      <c r="AA187" s="85"/>
      <c r="AB187" s="85"/>
      <c r="AC187" s="85"/>
      <c r="AD187" s="85"/>
      <c r="AE187" s="85"/>
      <c r="AF187" s="85"/>
      <c r="AG187" s="85"/>
      <c r="AH187" s="85"/>
      <c r="AI187" s="85"/>
      <c r="AJ187" s="85"/>
      <c r="AK187" s="85"/>
      <c r="AL187" s="85"/>
      <c r="AM187" s="85"/>
      <c r="AN187" s="85"/>
      <c r="AO187" s="85"/>
      <c r="AP187" s="85"/>
      <c r="AQ187" s="85"/>
      <c r="AR187" s="85"/>
      <c r="AS187" s="85"/>
      <c r="AT187" s="85"/>
      <c r="AU187" s="85"/>
      <c r="AV187" s="85"/>
      <c r="AW187" s="85"/>
      <c r="AX187" s="85"/>
      <c r="AY187" s="85"/>
      <c r="AZ187" s="85"/>
      <c r="BA187" s="85"/>
      <c r="BB187" s="85"/>
      <c r="BC187" s="85"/>
      <c r="BD187" s="85"/>
      <c r="BE187" s="85"/>
      <c r="BF187" s="85"/>
      <c r="BG187" s="85"/>
      <c r="BH187" s="85"/>
      <c r="BI187" s="85"/>
      <c r="BJ187" s="85"/>
      <c r="BK187" s="85"/>
      <c r="BL187" s="85"/>
      <c r="BM187" s="85"/>
      <c r="BN187" s="85"/>
      <c r="BO187" s="85"/>
      <c r="BP187" s="85"/>
      <c r="BQ187" s="85"/>
      <c r="BR187" s="85"/>
      <c r="BS187" s="85"/>
      <c r="BT187" s="85"/>
      <c r="BU187" s="85"/>
      <c r="BV187" s="85"/>
      <c r="BW187" s="85"/>
      <c r="BX187" s="85"/>
      <c r="BY187" s="85"/>
      <c r="BZ187" s="85"/>
      <c r="CA187" s="85"/>
      <c r="CB187" s="85"/>
      <c r="CC187" s="85"/>
      <c r="CD187" s="85"/>
      <c r="CE187" s="85"/>
      <c r="CF187" s="85"/>
      <c r="CG187" s="85"/>
      <c r="CH187" s="85"/>
      <c r="CI187" s="85"/>
      <c r="CJ187" s="85"/>
      <c r="CK187" s="85"/>
      <c r="CL187" s="85"/>
      <c r="CM187" s="85"/>
      <c r="CN187" s="85"/>
      <c r="CO187" s="85"/>
      <c r="CP187" s="85"/>
      <c r="CQ187" s="85"/>
      <c r="CR187" s="85"/>
      <c r="CS187" s="85"/>
      <c r="CT187" s="85"/>
      <c r="CU187" s="85"/>
      <c r="CV187" s="85"/>
    </row>
    <row r="188" spans="1:100" s="155" customFormat="1" ht="41.1" customHeight="1" x14ac:dyDescent="0.2">
      <c r="A188" s="85"/>
      <c r="B188" s="85"/>
      <c r="C188" s="202"/>
      <c r="D188" s="202"/>
      <c r="E188" s="202"/>
      <c r="F188" s="202"/>
      <c r="G188" s="202"/>
      <c r="H188" s="202"/>
      <c r="I188" s="202"/>
      <c r="J188" s="202"/>
      <c r="K188" s="202"/>
      <c r="L188" s="202"/>
      <c r="M188" s="202"/>
      <c r="N188" s="202"/>
      <c r="O188" s="202"/>
      <c r="P188" s="202"/>
      <c r="Q188" s="202"/>
      <c r="R188" s="202"/>
      <c r="S188" s="202"/>
      <c r="T188" s="202"/>
      <c r="U188" s="85"/>
      <c r="V188" s="85"/>
      <c r="W188" s="85"/>
      <c r="X188" s="85"/>
      <c r="Y188" s="85"/>
      <c r="Z188" s="85"/>
      <c r="AA188" s="85"/>
      <c r="AB188" s="85"/>
      <c r="AC188" s="85"/>
      <c r="AD188" s="85"/>
      <c r="AE188" s="85"/>
      <c r="AF188" s="85"/>
      <c r="AG188" s="85"/>
      <c r="AH188" s="85"/>
      <c r="AI188" s="85"/>
      <c r="AJ188" s="85"/>
      <c r="AK188" s="85"/>
      <c r="AL188" s="85"/>
      <c r="AM188" s="85"/>
      <c r="AN188" s="85"/>
      <c r="AO188" s="85"/>
      <c r="AP188" s="85"/>
      <c r="AQ188" s="85"/>
      <c r="AR188" s="85"/>
      <c r="AS188" s="85"/>
      <c r="AT188" s="85"/>
      <c r="AU188" s="85"/>
      <c r="AV188" s="85"/>
      <c r="AW188" s="85"/>
      <c r="AX188" s="85"/>
      <c r="AY188" s="85"/>
      <c r="AZ188" s="85"/>
      <c r="BA188" s="85"/>
      <c r="BB188" s="85"/>
      <c r="BC188" s="85"/>
      <c r="BD188" s="85"/>
      <c r="BE188" s="85"/>
      <c r="BF188" s="85"/>
      <c r="BG188" s="85"/>
      <c r="BH188" s="85"/>
      <c r="BI188" s="85"/>
      <c r="BJ188" s="85"/>
      <c r="BK188" s="85"/>
      <c r="BL188" s="85"/>
      <c r="BM188" s="85"/>
      <c r="BN188" s="85"/>
      <c r="BO188" s="85"/>
      <c r="BP188" s="85"/>
      <c r="BQ188" s="85"/>
      <c r="BR188" s="85"/>
      <c r="BS188" s="85"/>
      <c r="BT188" s="85"/>
      <c r="BU188" s="85"/>
      <c r="BV188" s="85"/>
      <c r="BW188" s="85"/>
      <c r="BX188" s="85"/>
      <c r="BY188" s="85"/>
      <c r="BZ188" s="85"/>
      <c r="CA188" s="85"/>
      <c r="CB188" s="85"/>
      <c r="CC188" s="85"/>
      <c r="CD188" s="85"/>
      <c r="CE188" s="85"/>
      <c r="CF188" s="85"/>
      <c r="CG188" s="85"/>
      <c r="CH188" s="85"/>
      <c r="CI188" s="85"/>
      <c r="CJ188" s="85"/>
      <c r="CK188" s="85"/>
      <c r="CL188" s="85"/>
      <c r="CM188" s="85"/>
      <c r="CN188" s="85"/>
      <c r="CO188" s="85"/>
      <c r="CP188" s="85"/>
      <c r="CQ188" s="85"/>
      <c r="CR188" s="85"/>
      <c r="CS188" s="85"/>
      <c r="CT188" s="85"/>
      <c r="CU188" s="85"/>
      <c r="CV188" s="85"/>
    </row>
    <row r="189" spans="1:100" s="155" customFormat="1" ht="41.1" customHeight="1" x14ac:dyDescent="0.2">
      <c r="A189" s="85"/>
      <c r="B189" s="85"/>
      <c r="C189" s="202"/>
      <c r="D189" s="202"/>
      <c r="E189" s="202"/>
      <c r="F189" s="202"/>
      <c r="G189" s="202"/>
      <c r="H189" s="202"/>
      <c r="I189" s="202"/>
      <c r="J189" s="202"/>
      <c r="K189" s="202"/>
      <c r="L189" s="202"/>
      <c r="M189" s="202"/>
      <c r="N189" s="202"/>
      <c r="O189" s="202"/>
      <c r="P189" s="202"/>
      <c r="Q189" s="202"/>
      <c r="R189" s="202"/>
      <c r="S189" s="202"/>
      <c r="T189" s="202"/>
      <c r="U189" s="85"/>
      <c r="V189" s="85"/>
      <c r="W189" s="85"/>
      <c r="X189" s="85"/>
      <c r="Y189" s="85"/>
      <c r="Z189" s="85"/>
      <c r="AA189" s="85"/>
      <c r="AB189" s="85"/>
      <c r="AC189" s="85"/>
      <c r="AD189" s="85"/>
      <c r="AE189" s="85"/>
      <c r="AF189" s="85"/>
      <c r="AG189" s="85"/>
      <c r="AH189" s="85"/>
      <c r="AI189" s="85"/>
      <c r="AJ189" s="85"/>
      <c r="AK189" s="85"/>
      <c r="AL189" s="85"/>
      <c r="AM189" s="85"/>
      <c r="AN189" s="85"/>
      <c r="AO189" s="85"/>
      <c r="AP189" s="85"/>
      <c r="AQ189" s="85"/>
      <c r="AR189" s="85"/>
      <c r="AS189" s="85"/>
      <c r="AT189" s="85"/>
      <c r="AU189" s="85"/>
      <c r="AV189" s="85"/>
      <c r="AW189" s="85"/>
      <c r="AX189" s="85"/>
      <c r="AY189" s="85"/>
      <c r="AZ189" s="85"/>
      <c r="BA189" s="85"/>
      <c r="BB189" s="85"/>
      <c r="BC189" s="85"/>
      <c r="BD189" s="85"/>
      <c r="BE189" s="85"/>
      <c r="BF189" s="85"/>
      <c r="BG189" s="85"/>
      <c r="BH189" s="85"/>
      <c r="BI189" s="85"/>
      <c r="BJ189" s="85"/>
      <c r="BK189" s="85"/>
      <c r="BL189" s="85"/>
      <c r="BM189" s="85"/>
      <c r="BN189" s="85"/>
      <c r="BO189" s="85"/>
      <c r="BP189" s="85"/>
      <c r="BQ189" s="85"/>
      <c r="BR189" s="85"/>
      <c r="BS189" s="85"/>
      <c r="BT189" s="85"/>
      <c r="BU189" s="85"/>
      <c r="BV189" s="85"/>
      <c r="BW189" s="85"/>
      <c r="BX189" s="85"/>
      <c r="BY189" s="85"/>
      <c r="BZ189" s="85"/>
      <c r="CA189" s="85"/>
      <c r="CB189" s="85"/>
      <c r="CC189" s="85"/>
      <c r="CD189" s="85"/>
      <c r="CE189" s="85"/>
      <c r="CF189" s="85"/>
      <c r="CG189" s="85"/>
      <c r="CH189" s="85"/>
      <c r="CI189" s="85"/>
      <c r="CJ189" s="85"/>
      <c r="CK189" s="85"/>
      <c r="CL189" s="85"/>
      <c r="CM189" s="85"/>
      <c r="CN189" s="85"/>
      <c r="CO189" s="85"/>
      <c r="CP189" s="85"/>
      <c r="CQ189" s="85"/>
      <c r="CR189" s="85"/>
      <c r="CS189" s="85"/>
      <c r="CT189" s="85"/>
      <c r="CU189" s="85"/>
      <c r="CV189" s="85"/>
    </row>
    <row r="190" spans="1:100" s="155" customFormat="1" ht="41.1" customHeight="1" x14ac:dyDescent="0.2">
      <c r="A190" s="85"/>
      <c r="B190" s="85"/>
      <c r="C190" s="202"/>
      <c r="D190" s="202"/>
      <c r="E190" s="202"/>
      <c r="F190" s="202"/>
      <c r="G190" s="202"/>
      <c r="H190" s="202"/>
      <c r="I190" s="202"/>
      <c r="J190" s="202"/>
      <c r="K190" s="202"/>
      <c r="L190" s="202"/>
      <c r="M190" s="202"/>
      <c r="N190" s="202"/>
      <c r="O190" s="202"/>
      <c r="P190" s="202"/>
      <c r="Q190" s="202"/>
      <c r="R190" s="202"/>
      <c r="S190" s="202"/>
      <c r="T190" s="202"/>
      <c r="U190" s="85"/>
      <c r="V190" s="85"/>
      <c r="W190" s="85"/>
      <c r="X190" s="85"/>
      <c r="Y190" s="85"/>
      <c r="Z190" s="85"/>
      <c r="AA190" s="85"/>
      <c r="AB190" s="85"/>
      <c r="AC190" s="85"/>
      <c r="AD190" s="85"/>
      <c r="AE190" s="85"/>
      <c r="AF190" s="85"/>
      <c r="AG190" s="85"/>
      <c r="AH190" s="85"/>
      <c r="AI190" s="85"/>
      <c r="AJ190" s="85"/>
      <c r="AK190" s="85"/>
      <c r="AL190" s="85"/>
      <c r="AM190" s="85"/>
      <c r="AN190" s="85"/>
      <c r="AO190" s="85"/>
      <c r="AP190" s="85"/>
      <c r="AQ190" s="85"/>
      <c r="AR190" s="85"/>
      <c r="AS190" s="85"/>
      <c r="AT190" s="85"/>
      <c r="AU190" s="85"/>
      <c r="AV190" s="85"/>
      <c r="AW190" s="85"/>
      <c r="AX190" s="85"/>
      <c r="AY190" s="85"/>
      <c r="AZ190" s="85"/>
      <c r="BA190" s="85"/>
      <c r="BB190" s="85"/>
      <c r="BC190" s="85"/>
      <c r="BD190" s="85"/>
      <c r="BE190" s="85"/>
      <c r="BF190" s="85"/>
      <c r="BG190" s="85"/>
      <c r="BH190" s="85"/>
      <c r="BI190" s="85"/>
      <c r="BJ190" s="85"/>
      <c r="BK190" s="85"/>
      <c r="BL190" s="85"/>
      <c r="BM190" s="85"/>
      <c r="BN190" s="85"/>
      <c r="BO190" s="85"/>
      <c r="BP190" s="85"/>
      <c r="BQ190" s="85"/>
      <c r="BR190" s="85"/>
      <c r="BS190" s="85"/>
      <c r="BT190" s="85"/>
      <c r="BU190" s="85"/>
      <c r="BV190" s="85"/>
      <c r="BW190" s="85"/>
      <c r="BX190" s="85"/>
      <c r="BY190" s="85"/>
      <c r="BZ190" s="85"/>
      <c r="CA190" s="85"/>
      <c r="CB190" s="85"/>
      <c r="CC190" s="85"/>
      <c r="CD190" s="85"/>
      <c r="CE190" s="85"/>
      <c r="CF190" s="85"/>
      <c r="CG190" s="85"/>
      <c r="CH190" s="85"/>
      <c r="CI190" s="85"/>
      <c r="CJ190" s="85"/>
      <c r="CK190" s="85"/>
      <c r="CL190" s="85"/>
      <c r="CM190" s="85"/>
      <c r="CN190" s="85"/>
      <c r="CO190" s="85"/>
      <c r="CP190" s="85"/>
      <c r="CQ190" s="85"/>
      <c r="CR190" s="85"/>
      <c r="CS190" s="85"/>
      <c r="CT190" s="85"/>
      <c r="CU190" s="85"/>
      <c r="CV190" s="85"/>
    </row>
    <row r="191" spans="1:100" s="155" customFormat="1" ht="41.1" customHeight="1" x14ac:dyDescent="0.2">
      <c r="A191" s="85"/>
      <c r="B191" s="85"/>
      <c r="C191" s="202"/>
      <c r="D191" s="202"/>
      <c r="E191" s="202"/>
      <c r="F191" s="202"/>
      <c r="G191" s="202"/>
      <c r="H191" s="202"/>
      <c r="I191" s="202"/>
      <c r="J191" s="202"/>
      <c r="K191" s="202"/>
      <c r="L191" s="202"/>
      <c r="M191" s="202"/>
      <c r="N191" s="202"/>
      <c r="O191" s="202"/>
      <c r="P191" s="202"/>
      <c r="Q191" s="202"/>
      <c r="R191" s="202"/>
      <c r="S191" s="202"/>
      <c r="T191" s="202"/>
      <c r="U191" s="85"/>
      <c r="V191" s="85"/>
      <c r="W191" s="85"/>
      <c r="X191" s="85"/>
      <c r="Y191" s="85"/>
      <c r="Z191" s="85"/>
      <c r="AA191" s="85"/>
      <c r="AB191" s="85"/>
      <c r="AC191" s="85"/>
      <c r="AD191" s="85"/>
      <c r="AE191" s="85"/>
      <c r="AF191" s="85"/>
      <c r="AG191" s="85"/>
      <c r="AH191" s="85"/>
      <c r="AI191" s="85"/>
      <c r="AJ191" s="85"/>
      <c r="AK191" s="85"/>
      <c r="AL191" s="85"/>
      <c r="AM191" s="85"/>
      <c r="AN191" s="85"/>
      <c r="AO191" s="85"/>
      <c r="AP191" s="85"/>
      <c r="AQ191" s="85"/>
      <c r="AR191" s="85"/>
      <c r="AS191" s="85"/>
      <c r="AT191" s="85"/>
      <c r="AU191" s="85"/>
      <c r="AV191" s="85"/>
      <c r="AW191" s="85"/>
      <c r="AX191" s="85"/>
      <c r="AY191" s="85"/>
      <c r="AZ191" s="85"/>
      <c r="BA191" s="85"/>
      <c r="BB191" s="85"/>
      <c r="BC191" s="85"/>
      <c r="BD191" s="85"/>
      <c r="BE191" s="85"/>
      <c r="BF191" s="85"/>
      <c r="BG191" s="85"/>
      <c r="BH191" s="85"/>
      <c r="BI191" s="85"/>
      <c r="BJ191" s="85"/>
      <c r="BK191" s="85"/>
      <c r="BL191" s="85"/>
      <c r="BM191" s="85"/>
      <c r="BN191" s="85"/>
      <c r="BO191" s="85"/>
      <c r="BP191" s="85"/>
      <c r="BQ191" s="85"/>
      <c r="BR191" s="85"/>
      <c r="BS191" s="85"/>
      <c r="BT191" s="85"/>
      <c r="BU191" s="85"/>
      <c r="BV191" s="85"/>
      <c r="BW191" s="85"/>
      <c r="BX191" s="85"/>
      <c r="BY191" s="85"/>
      <c r="BZ191" s="85"/>
      <c r="CA191" s="85"/>
      <c r="CB191" s="85"/>
      <c r="CC191" s="85"/>
      <c r="CD191" s="85"/>
      <c r="CE191" s="85"/>
      <c r="CF191" s="85"/>
      <c r="CG191" s="85"/>
      <c r="CH191" s="85"/>
      <c r="CI191" s="85"/>
      <c r="CJ191" s="85"/>
      <c r="CK191" s="85"/>
      <c r="CL191" s="85"/>
      <c r="CM191" s="85"/>
      <c r="CN191" s="85"/>
      <c r="CO191" s="85"/>
      <c r="CP191" s="85"/>
      <c r="CQ191" s="85"/>
      <c r="CR191" s="85"/>
      <c r="CS191" s="85"/>
      <c r="CT191" s="85"/>
      <c r="CU191" s="85"/>
      <c r="CV191" s="85"/>
    </row>
    <row r="192" spans="1:100" s="155" customFormat="1" ht="41.1" customHeight="1" x14ac:dyDescent="0.2">
      <c r="A192" s="85"/>
      <c r="B192" s="85"/>
      <c r="C192" s="202"/>
      <c r="D192" s="202"/>
      <c r="E192" s="202"/>
      <c r="F192" s="202"/>
      <c r="G192" s="202"/>
      <c r="H192" s="202"/>
      <c r="I192" s="202"/>
      <c r="J192" s="202"/>
      <c r="K192" s="202"/>
      <c r="L192" s="202"/>
      <c r="M192" s="202"/>
      <c r="N192" s="202"/>
      <c r="O192" s="202"/>
      <c r="P192" s="202"/>
      <c r="Q192" s="202"/>
      <c r="R192" s="202"/>
      <c r="S192" s="202"/>
      <c r="T192" s="202"/>
      <c r="U192" s="85"/>
      <c r="V192" s="85"/>
      <c r="W192" s="85"/>
      <c r="X192" s="85"/>
      <c r="Y192" s="85"/>
      <c r="Z192" s="85"/>
      <c r="AA192" s="85"/>
      <c r="AB192" s="85"/>
      <c r="AC192" s="85"/>
      <c r="AD192" s="85"/>
      <c r="AE192" s="85"/>
      <c r="AF192" s="85"/>
      <c r="AG192" s="85"/>
      <c r="AH192" s="85"/>
      <c r="AI192" s="85"/>
      <c r="AJ192" s="85"/>
      <c r="AK192" s="85"/>
      <c r="AL192" s="85"/>
      <c r="AM192" s="85"/>
      <c r="AN192" s="85"/>
      <c r="AO192" s="85"/>
      <c r="AP192" s="85"/>
      <c r="AQ192" s="85"/>
      <c r="AR192" s="85"/>
      <c r="AS192" s="85"/>
      <c r="AT192" s="85"/>
      <c r="AU192" s="85"/>
      <c r="AV192" s="85"/>
      <c r="AW192" s="85"/>
      <c r="AX192" s="85"/>
      <c r="AY192" s="85"/>
      <c r="AZ192" s="85"/>
      <c r="BA192" s="85"/>
      <c r="BB192" s="85"/>
      <c r="BC192" s="85"/>
      <c r="BD192" s="85"/>
      <c r="BE192" s="85"/>
      <c r="BF192" s="85"/>
      <c r="BG192" s="85"/>
      <c r="BH192" s="85"/>
      <c r="BI192" s="85"/>
      <c r="BJ192" s="85"/>
      <c r="BK192" s="85"/>
      <c r="BL192" s="85"/>
      <c r="BM192" s="85"/>
      <c r="BN192" s="85"/>
      <c r="BO192" s="85"/>
      <c r="BP192" s="85"/>
      <c r="BQ192" s="85"/>
      <c r="BR192" s="85"/>
      <c r="BS192" s="85"/>
      <c r="BT192" s="85"/>
      <c r="BU192" s="85"/>
      <c r="BV192" s="85"/>
      <c r="BW192" s="85"/>
      <c r="BX192" s="85"/>
      <c r="BY192" s="85"/>
      <c r="BZ192" s="85"/>
      <c r="CA192" s="85"/>
      <c r="CB192" s="85"/>
      <c r="CC192" s="85"/>
      <c r="CD192" s="85"/>
      <c r="CE192" s="85"/>
      <c r="CF192" s="85"/>
      <c r="CG192" s="85"/>
      <c r="CH192" s="85"/>
      <c r="CI192" s="85"/>
      <c r="CJ192" s="85"/>
      <c r="CK192" s="85"/>
      <c r="CL192" s="85"/>
      <c r="CM192" s="85"/>
      <c r="CN192" s="85"/>
      <c r="CO192" s="85"/>
      <c r="CP192" s="85"/>
      <c r="CQ192" s="85"/>
      <c r="CR192" s="85"/>
      <c r="CS192" s="85"/>
      <c r="CT192" s="85"/>
      <c r="CU192" s="85"/>
      <c r="CV192" s="85"/>
    </row>
    <row r="193" spans="1:100" s="155" customFormat="1" ht="41.1" customHeight="1" x14ac:dyDescent="0.2">
      <c r="A193" s="85"/>
      <c r="B193" s="85"/>
      <c r="C193" s="202"/>
      <c r="D193" s="202"/>
      <c r="E193" s="202"/>
      <c r="F193" s="202"/>
      <c r="G193" s="202"/>
      <c r="H193" s="202"/>
      <c r="I193" s="202"/>
      <c r="J193" s="202"/>
      <c r="K193" s="202"/>
      <c r="L193" s="202"/>
      <c r="M193" s="202"/>
      <c r="N193" s="202"/>
      <c r="O193" s="202"/>
      <c r="P193" s="202"/>
      <c r="Q193" s="202"/>
      <c r="R193" s="202"/>
      <c r="S193" s="202"/>
      <c r="T193" s="202"/>
      <c r="U193" s="85"/>
      <c r="V193" s="85"/>
      <c r="W193" s="85"/>
      <c r="X193" s="85"/>
      <c r="Y193" s="85"/>
      <c r="Z193" s="85"/>
      <c r="AA193" s="85"/>
      <c r="AB193" s="85"/>
      <c r="AC193" s="85"/>
      <c r="AD193" s="85"/>
      <c r="AE193" s="85"/>
      <c r="AF193" s="85"/>
      <c r="AG193" s="85"/>
      <c r="AH193" s="85"/>
      <c r="AI193" s="85"/>
      <c r="AJ193" s="85"/>
      <c r="AK193" s="85"/>
      <c r="AL193" s="85"/>
      <c r="AM193" s="85"/>
      <c r="AN193" s="85"/>
      <c r="AO193" s="85"/>
      <c r="AP193" s="85"/>
      <c r="AQ193" s="85"/>
      <c r="AR193" s="85"/>
      <c r="AS193" s="85"/>
      <c r="AT193" s="85"/>
      <c r="AU193" s="85"/>
      <c r="AV193" s="85"/>
      <c r="AW193" s="85"/>
      <c r="AX193" s="85"/>
      <c r="AY193" s="85"/>
      <c r="AZ193" s="85"/>
      <c r="BA193" s="85"/>
      <c r="BB193" s="85"/>
      <c r="BC193" s="85"/>
      <c r="BD193" s="85"/>
      <c r="BE193" s="85"/>
      <c r="BF193" s="85"/>
      <c r="BG193" s="85"/>
      <c r="BH193" s="85"/>
      <c r="BI193" s="85"/>
      <c r="BJ193" s="85"/>
      <c r="BK193" s="85"/>
      <c r="BL193" s="85"/>
      <c r="BM193" s="85"/>
      <c r="BN193" s="85"/>
      <c r="BO193" s="85"/>
      <c r="BP193" s="85"/>
      <c r="BQ193" s="85"/>
      <c r="BR193" s="85"/>
      <c r="BS193" s="85"/>
      <c r="BT193" s="85"/>
      <c r="BU193" s="85"/>
      <c r="BV193" s="85"/>
      <c r="BW193" s="85"/>
      <c r="BX193" s="85"/>
      <c r="BY193" s="85"/>
      <c r="BZ193" s="85"/>
      <c r="CA193" s="85"/>
      <c r="CB193" s="85"/>
      <c r="CC193" s="85"/>
      <c r="CD193" s="85"/>
      <c r="CE193" s="85"/>
      <c r="CF193" s="85"/>
      <c r="CG193" s="85"/>
      <c r="CH193" s="85"/>
      <c r="CI193" s="85"/>
      <c r="CJ193" s="85"/>
      <c r="CK193" s="85"/>
      <c r="CL193" s="85"/>
      <c r="CM193" s="85"/>
      <c r="CN193" s="85"/>
      <c r="CO193" s="85"/>
      <c r="CP193" s="85"/>
      <c r="CQ193" s="85"/>
      <c r="CR193" s="85"/>
      <c r="CS193" s="85"/>
      <c r="CT193" s="85"/>
      <c r="CU193" s="85"/>
      <c r="CV193" s="85"/>
    </row>
    <row r="194" spans="1:100" s="155" customFormat="1" ht="41.1" customHeight="1" x14ac:dyDescent="0.2">
      <c r="A194" s="85"/>
      <c r="B194" s="85"/>
      <c r="C194" s="202"/>
      <c r="D194" s="202"/>
      <c r="E194" s="202"/>
      <c r="F194" s="202"/>
      <c r="G194" s="202"/>
      <c r="H194" s="202"/>
      <c r="I194" s="202"/>
      <c r="J194" s="202"/>
      <c r="K194" s="202"/>
      <c r="L194" s="202"/>
      <c r="M194" s="202"/>
      <c r="N194" s="202"/>
      <c r="O194" s="202"/>
      <c r="P194" s="202"/>
      <c r="Q194" s="202"/>
      <c r="R194" s="202"/>
      <c r="S194" s="202"/>
      <c r="T194" s="202"/>
      <c r="U194" s="85"/>
      <c r="V194" s="85"/>
      <c r="W194" s="85"/>
      <c r="X194" s="85"/>
      <c r="Y194" s="85"/>
      <c r="Z194" s="85"/>
      <c r="AA194" s="85"/>
      <c r="AB194" s="85"/>
      <c r="AC194" s="85"/>
      <c r="AD194" s="85"/>
      <c r="AE194" s="85"/>
      <c r="AF194" s="85"/>
      <c r="AG194" s="85"/>
      <c r="AH194" s="85"/>
      <c r="AI194" s="85"/>
      <c r="AJ194" s="85"/>
      <c r="AK194" s="85"/>
      <c r="AL194" s="85"/>
      <c r="AM194" s="85"/>
      <c r="AN194" s="85"/>
      <c r="AO194" s="85"/>
      <c r="AP194" s="85"/>
      <c r="AQ194" s="85"/>
      <c r="AR194" s="85"/>
      <c r="AS194" s="85"/>
      <c r="AT194" s="85"/>
      <c r="AU194" s="85"/>
      <c r="AV194" s="85"/>
      <c r="AW194" s="85"/>
      <c r="AX194" s="85"/>
      <c r="AY194" s="85"/>
      <c r="AZ194" s="85"/>
      <c r="BA194" s="85"/>
      <c r="BB194" s="85"/>
      <c r="BC194" s="85"/>
      <c r="BD194" s="85"/>
      <c r="BE194" s="85"/>
      <c r="BF194" s="85"/>
      <c r="BG194" s="85"/>
      <c r="BH194" s="85"/>
      <c r="BI194" s="85"/>
      <c r="BJ194" s="85"/>
      <c r="BK194" s="85"/>
      <c r="BL194" s="85"/>
      <c r="BM194" s="85"/>
      <c r="BN194" s="85"/>
      <c r="BO194" s="85"/>
      <c r="BP194" s="85"/>
      <c r="BQ194" s="85"/>
      <c r="BR194" s="85"/>
      <c r="BS194" s="85"/>
      <c r="BT194" s="85"/>
      <c r="BU194" s="85"/>
      <c r="BV194" s="85"/>
      <c r="BW194" s="85"/>
      <c r="BX194" s="85"/>
      <c r="BY194" s="85"/>
      <c r="BZ194" s="85"/>
      <c r="CA194" s="85"/>
      <c r="CB194" s="85"/>
      <c r="CC194" s="85"/>
      <c r="CD194" s="85"/>
      <c r="CE194" s="85"/>
      <c r="CF194" s="85"/>
      <c r="CG194" s="85"/>
      <c r="CH194" s="85"/>
      <c r="CI194" s="85"/>
      <c r="CJ194" s="85"/>
      <c r="CK194" s="85"/>
      <c r="CL194" s="85"/>
      <c r="CM194" s="85"/>
      <c r="CN194" s="85"/>
      <c r="CO194" s="85"/>
      <c r="CP194" s="85"/>
      <c r="CQ194" s="85"/>
      <c r="CR194" s="85"/>
      <c r="CS194" s="85"/>
      <c r="CT194" s="85"/>
      <c r="CU194" s="85"/>
      <c r="CV194" s="85"/>
    </row>
    <row r="195" spans="1:100" s="155" customFormat="1" ht="41.1" customHeight="1" x14ac:dyDescent="0.2">
      <c r="A195" s="85"/>
      <c r="B195" s="85"/>
      <c r="C195" s="202"/>
      <c r="D195" s="202"/>
      <c r="E195" s="202"/>
      <c r="F195" s="202"/>
      <c r="G195" s="202"/>
      <c r="H195" s="202"/>
      <c r="I195" s="202"/>
      <c r="J195" s="202"/>
      <c r="K195" s="202"/>
      <c r="L195" s="202"/>
      <c r="M195" s="202"/>
      <c r="N195" s="202"/>
      <c r="O195" s="202"/>
      <c r="P195" s="202"/>
      <c r="Q195" s="202"/>
      <c r="R195" s="202"/>
      <c r="S195" s="202"/>
      <c r="T195" s="202"/>
      <c r="U195" s="85"/>
      <c r="V195" s="85"/>
      <c r="W195" s="85"/>
      <c r="X195" s="85"/>
      <c r="Y195" s="85"/>
      <c r="Z195" s="85"/>
      <c r="AA195" s="85"/>
      <c r="AB195" s="85"/>
      <c r="AC195" s="85"/>
      <c r="AD195" s="85"/>
      <c r="AE195" s="85"/>
      <c r="AF195" s="85"/>
      <c r="AG195" s="85"/>
      <c r="AH195" s="85"/>
      <c r="AI195" s="85"/>
      <c r="AJ195" s="85"/>
      <c r="AK195" s="85"/>
      <c r="AL195" s="85"/>
      <c r="AM195" s="85"/>
      <c r="AN195" s="85"/>
      <c r="AO195" s="85"/>
      <c r="AP195" s="85"/>
      <c r="AQ195" s="85"/>
      <c r="AR195" s="85"/>
      <c r="AS195" s="85"/>
      <c r="AT195" s="85"/>
      <c r="AU195" s="85"/>
      <c r="AV195" s="85"/>
      <c r="AW195" s="85"/>
      <c r="AX195" s="85"/>
      <c r="AY195" s="85"/>
      <c r="AZ195" s="85"/>
      <c r="BA195" s="85"/>
      <c r="BB195" s="85"/>
      <c r="BC195" s="85"/>
      <c r="BD195" s="85"/>
      <c r="BE195" s="85"/>
      <c r="BF195" s="85"/>
      <c r="BG195" s="85"/>
      <c r="BH195" s="85"/>
      <c r="BI195" s="85"/>
      <c r="BJ195" s="85"/>
      <c r="BK195" s="85"/>
      <c r="BL195" s="85"/>
      <c r="BM195" s="85"/>
      <c r="BN195" s="85"/>
      <c r="BO195" s="85"/>
      <c r="BP195" s="85"/>
      <c r="BQ195" s="85"/>
      <c r="BR195" s="85"/>
      <c r="BS195" s="85"/>
      <c r="BT195" s="85"/>
      <c r="BU195" s="85"/>
      <c r="BV195" s="85"/>
      <c r="BW195" s="85"/>
      <c r="BX195" s="85"/>
      <c r="BY195" s="85"/>
      <c r="BZ195" s="85"/>
      <c r="CA195" s="85"/>
      <c r="CB195" s="85"/>
      <c r="CC195" s="85"/>
      <c r="CD195" s="85"/>
      <c r="CE195" s="85"/>
      <c r="CF195" s="85"/>
      <c r="CG195" s="85"/>
      <c r="CH195" s="85"/>
      <c r="CI195" s="85"/>
      <c r="CJ195" s="85"/>
      <c r="CK195" s="85"/>
      <c r="CL195" s="85"/>
      <c r="CM195" s="85"/>
      <c r="CN195" s="85"/>
      <c r="CO195" s="85"/>
      <c r="CP195" s="85"/>
      <c r="CQ195" s="85"/>
      <c r="CR195" s="85"/>
      <c r="CS195" s="85"/>
      <c r="CT195" s="85"/>
      <c r="CU195" s="85"/>
      <c r="CV195" s="85"/>
    </row>
    <row r="196" spans="1:100" s="155" customFormat="1" ht="41.1" customHeight="1" x14ac:dyDescent="0.2">
      <c r="A196" s="85"/>
      <c r="B196" s="85"/>
      <c r="C196" s="202"/>
      <c r="D196" s="202"/>
      <c r="E196" s="202"/>
      <c r="F196" s="202"/>
      <c r="G196" s="202"/>
      <c r="H196" s="202"/>
      <c r="I196" s="202"/>
      <c r="J196" s="202"/>
      <c r="K196" s="202"/>
      <c r="L196" s="202"/>
      <c r="M196" s="202"/>
      <c r="N196" s="202"/>
      <c r="O196" s="202"/>
      <c r="P196" s="202"/>
      <c r="Q196" s="202"/>
      <c r="R196" s="202"/>
      <c r="S196" s="202"/>
      <c r="T196" s="202"/>
      <c r="U196" s="85"/>
      <c r="V196" s="85"/>
      <c r="W196" s="85"/>
      <c r="X196" s="85"/>
      <c r="Y196" s="85"/>
      <c r="Z196" s="85"/>
      <c r="AA196" s="85"/>
      <c r="AB196" s="85"/>
      <c r="AC196" s="85"/>
      <c r="AD196" s="85"/>
      <c r="AE196" s="85"/>
      <c r="AF196" s="85"/>
      <c r="AG196" s="85"/>
      <c r="AH196" s="85"/>
      <c r="AI196" s="85"/>
      <c r="AJ196" s="85"/>
      <c r="AK196" s="85"/>
      <c r="AL196" s="85"/>
      <c r="AM196" s="85"/>
      <c r="AN196" s="85"/>
      <c r="AO196" s="85"/>
      <c r="AP196" s="85"/>
      <c r="AQ196" s="85"/>
      <c r="AR196" s="85"/>
      <c r="AS196" s="85"/>
      <c r="AT196" s="85"/>
      <c r="AU196" s="85"/>
      <c r="AV196" s="85"/>
      <c r="AW196" s="85"/>
      <c r="AX196" s="85"/>
      <c r="AY196" s="85"/>
      <c r="AZ196" s="85"/>
      <c r="BA196" s="85"/>
      <c r="BB196" s="85"/>
      <c r="BC196" s="85"/>
      <c r="BD196" s="85"/>
      <c r="BE196" s="85"/>
      <c r="BF196" s="85"/>
      <c r="BG196" s="85"/>
      <c r="BH196" s="85"/>
      <c r="BI196" s="85"/>
      <c r="BJ196" s="85"/>
      <c r="BK196" s="85"/>
      <c r="BL196" s="85"/>
      <c r="BM196" s="85"/>
      <c r="BN196" s="85"/>
      <c r="BO196" s="85"/>
      <c r="BP196" s="85"/>
      <c r="BQ196" s="85"/>
      <c r="BR196" s="85"/>
      <c r="BS196" s="85"/>
      <c r="BT196" s="85"/>
      <c r="BU196" s="85"/>
      <c r="BV196" s="85"/>
      <c r="BW196" s="85"/>
      <c r="BX196" s="85"/>
      <c r="BY196" s="85"/>
      <c r="BZ196" s="85"/>
      <c r="CA196" s="85"/>
      <c r="CB196" s="85"/>
      <c r="CC196" s="85"/>
      <c r="CD196" s="85"/>
      <c r="CE196" s="85"/>
      <c r="CF196" s="85"/>
      <c r="CG196" s="85"/>
      <c r="CH196" s="85"/>
      <c r="CI196" s="85"/>
      <c r="CJ196" s="85"/>
      <c r="CK196" s="85"/>
      <c r="CL196" s="85"/>
      <c r="CM196" s="85"/>
      <c r="CN196" s="85"/>
      <c r="CO196" s="85"/>
      <c r="CP196" s="85"/>
      <c r="CQ196" s="85"/>
      <c r="CR196" s="85"/>
      <c r="CS196" s="85"/>
      <c r="CT196" s="85"/>
      <c r="CU196" s="85"/>
      <c r="CV196" s="85"/>
    </row>
    <row r="197" spans="1:100" s="155" customFormat="1" ht="41.1" customHeight="1" x14ac:dyDescent="0.2">
      <c r="A197" s="85"/>
      <c r="B197" s="85"/>
      <c r="C197" s="202"/>
      <c r="D197" s="202"/>
      <c r="E197" s="202"/>
      <c r="F197" s="202"/>
      <c r="G197" s="202"/>
      <c r="H197" s="202"/>
      <c r="I197" s="202"/>
      <c r="J197" s="202"/>
      <c r="K197" s="202"/>
      <c r="L197" s="202"/>
      <c r="M197" s="202"/>
      <c r="N197" s="202"/>
      <c r="O197" s="202"/>
      <c r="P197" s="202"/>
      <c r="Q197" s="202"/>
      <c r="R197" s="202"/>
      <c r="S197" s="202"/>
      <c r="T197" s="202"/>
      <c r="U197" s="85"/>
      <c r="V197" s="85"/>
      <c r="W197" s="85"/>
      <c r="X197" s="85"/>
      <c r="Y197" s="85"/>
      <c r="Z197" s="85"/>
      <c r="AA197" s="85"/>
      <c r="AB197" s="85"/>
      <c r="AC197" s="85"/>
      <c r="AD197" s="85"/>
      <c r="AE197" s="85"/>
      <c r="AF197" s="85"/>
      <c r="AG197" s="85"/>
      <c r="AH197" s="85"/>
      <c r="AI197" s="85"/>
      <c r="AJ197" s="85"/>
      <c r="AK197" s="85"/>
      <c r="AL197" s="85"/>
      <c r="AM197" s="85"/>
      <c r="AN197" s="85"/>
      <c r="AO197" s="85"/>
      <c r="AP197" s="85"/>
      <c r="AQ197" s="85"/>
      <c r="AR197" s="85"/>
      <c r="AS197" s="85"/>
      <c r="AT197" s="85"/>
      <c r="AU197" s="85"/>
      <c r="AV197" s="85"/>
      <c r="AW197" s="85"/>
      <c r="AX197" s="85"/>
      <c r="AY197" s="85"/>
      <c r="AZ197" s="85"/>
      <c r="BA197" s="85"/>
      <c r="BB197" s="85"/>
      <c r="BC197" s="85"/>
      <c r="BD197" s="85"/>
      <c r="BE197" s="85"/>
      <c r="BF197" s="85"/>
      <c r="BG197" s="85"/>
      <c r="BH197" s="85"/>
      <c r="BI197" s="85"/>
      <c r="BJ197" s="85"/>
      <c r="BK197" s="85"/>
      <c r="BL197" s="85"/>
      <c r="BM197" s="85"/>
      <c r="BN197" s="85"/>
      <c r="BO197" s="85"/>
      <c r="BP197" s="85"/>
      <c r="BQ197" s="85"/>
      <c r="BR197" s="85"/>
      <c r="BS197" s="85"/>
      <c r="BT197" s="85"/>
      <c r="BU197" s="85"/>
      <c r="BV197" s="85"/>
      <c r="BW197" s="85"/>
      <c r="BX197" s="85"/>
      <c r="BY197" s="85"/>
      <c r="BZ197" s="85"/>
      <c r="CA197" s="85"/>
      <c r="CB197" s="85"/>
      <c r="CC197" s="85"/>
      <c r="CD197" s="85"/>
      <c r="CE197" s="85"/>
      <c r="CF197" s="85"/>
      <c r="CG197" s="85"/>
      <c r="CH197" s="85"/>
      <c r="CI197" s="85"/>
      <c r="CJ197" s="85"/>
      <c r="CK197" s="85"/>
      <c r="CL197" s="85"/>
      <c r="CM197" s="85"/>
      <c r="CN197" s="85"/>
      <c r="CO197" s="85"/>
      <c r="CP197" s="85"/>
      <c r="CQ197" s="85"/>
      <c r="CR197" s="85"/>
      <c r="CS197" s="85"/>
      <c r="CT197" s="85"/>
      <c r="CU197" s="85"/>
      <c r="CV197" s="85"/>
    </row>
    <row r="198" spans="1:100" s="155" customFormat="1" ht="41.1" customHeight="1" x14ac:dyDescent="0.2">
      <c r="A198" s="85"/>
      <c r="B198" s="85"/>
      <c r="C198" s="202"/>
      <c r="D198" s="202"/>
      <c r="E198" s="202"/>
      <c r="F198" s="202"/>
      <c r="G198" s="202"/>
      <c r="H198" s="202"/>
      <c r="I198" s="202"/>
      <c r="J198" s="202"/>
      <c r="K198" s="202"/>
      <c r="L198" s="202"/>
      <c r="M198" s="202"/>
      <c r="N198" s="202"/>
      <c r="O198" s="202"/>
      <c r="P198" s="202"/>
      <c r="Q198" s="202"/>
      <c r="R198" s="202"/>
      <c r="S198" s="202"/>
      <c r="T198" s="202"/>
      <c r="U198" s="85"/>
      <c r="V198" s="85"/>
      <c r="W198" s="85"/>
      <c r="X198" s="85"/>
      <c r="Y198" s="85"/>
      <c r="Z198" s="85"/>
      <c r="AA198" s="85"/>
      <c r="AB198" s="85"/>
      <c r="AC198" s="85"/>
      <c r="AD198" s="85"/>
      <c r="AE198" s="85"/>
      <c r="AF198" s="85"/>
      <c r="AG198" s="85"/>
      <c r="AH198" s="85"/>
      <c r="AI198" s="85"/>
      <c r="AJ198" s="85"/>
      <c r="AK198" s="85"/>
      <c r="AL198" s="85"/>
      <c r="AM198" s="85"/>
      <c r="AN198" s="85"/>
      <c r="AO198" s="85"/>
      <c r="AP198" s="85"/>
      <c r="AQ198" s="85"/>
      <c r="AR198" s="85"/>
      <c r="AS198" s="85"/>
      <c r="AT198" s="85"/>
      <c r="AU198" s="85"/>
      <c r="AV198" s="85"/>
      <c r="AW198" s="85"/>
      <c r="AX198" s="85"/>
      <c r="AY198" s="85"/>
      <c r="AZ198" s="85"/>
      <c r="BA198" s="85"/>
      <c r="BB198" s="85"/>
      <c r="BC198" s="85"/>
      <c r="BD198" s="85"/>
      <c r="BE198" s="85"/>
      <c r="BF198" s="85"/>
      <c r="BG198" s="85"/>
      <c r="BH198" s="85"/>
      <c r="BI198" s="85"/>
      <c r="BJ198" s="85"/>
      <c r="BK198" s="85"/>
      <c r="BL198" s="85"/>
      <c r="BM198" s="85"/>
      <c r="BN198" s="85"/>
      <c r="BO198" s="85"/>
      <c r="BP198" s="85"/>
      <c r="BQ198" s="85"/>
      <c r="BR198" s="85"/>
      <c r="BS198" s="85"/>
      <c r="BT198" s="85"/>
      <c r="BU198" s="85"/>
      <c r="BV198" s="85"/>
      <c r="BW198" s="85"/>
      <c r="BX198" s="85"/>
      <c r="BY198" s="85"/>
      <c r="BZ198" s="85"/>
      <c r="CA198" s="85"/>
      <c r="CB198" s="85"/>
      <c r="CC198" s="85"/>
      <c r="CD198" s="85"/>
      <c r="CE198" s="85"/>
      <c r="CF198" s="85"/>
      <c r="CG198" s="85"/>
      <c r="CH198" s="85"/>
      <c r="CI198" s="85"/>
      <c r="CJ198" s="85"/>
      <c r="CK198" s="85"/>
      <c r="CL198" s="85"/>
      <c r="CM198" s="85"/>
      <c r="CN198" s="85"/>
      <c r="CO198" s="85"/>
      <c r="CP198" s="85"/>
      <c r="CQ198" s="85"/>
      <c r="CR198" s="85"/>
      <c r="CS198" s="85"/>
      <c r="CT198" s="85"/>
      <c r="CU198" s="85"/>
      <c r="CV198" s="85"/>
    </row>
    <row r="199" spans="1:100" s="155" customFormat="1" ht="41.1" customHeight="1" x14ac:dyDescent="0.2">
      <c r="A199" s="85"/>
      <c r="B199" s="85"/>
      <c r="C199" s="202"/>
      <c r="D199" s="202"/>
      <c r="E199" s="202"/>
      <c r="F199" s="202"/>
      <c r="G199" s="202"/>
      <c r="H199" s="202"/>
      <c r="I199" s="202"/>
      <c r="J199" s="202"/>
      <c r="K199" s="202"/>
      <c r="L199" s="202"/>
      <c r="M199" s="202"/>
      <c r="N199" s="202"/>
      <c r="O199" s="202"/>
      <c r="P199" s="202"/>
      <c r="Q199" s="202"/>
      <c r="R199" s="202"/>
      <c r="S199" s="202"/>
      <c r="T199" s="202"/>
      <c r="U199" s="85"/>
      <c r="V199" s="85"/>
      <c r="W199" s="85"/>
      <c r="X199" s="85"/>
      <c r="Y199" s="85"/>
      <c r="Z199" s="85"/>
      <c r="AA199" s="85"/>
      <c r="AB199" s="85"/>
      <c r="AC199" s="85"/>
      <c r="AD199" s="85"/>
      <c r="AE199" s="85"/>
      <c r="AF199" s="85"/>
      <c r="AG199" s="85"/>
      <c r="AH199" s="85"/>
      <c r="AI199" s="85"/>
      <c r="AJ199" s="85"/>
      <c r="AK199" s="85"/>
      <c r="AL199" s="85"/>
      <c r="AM199" s="85"/>
      <c r="AN199" s="85"/>
      <c r="AO199" s="85"/>
      <c r="AP199" s="85"/>
      <c r="AQ199" s="85"/>
      <c r="AR199" s="85"/>
      <c r="AS199" s="85"/>
      <c r="AT199" s="85"/>
      <c r="AU199" s="85"/>
      <c r="AV199" s="85"/>
      <c r="AW199" s="85"/>
      <c r="AX199" s="85"/>
      <c r="AY199" s="85"/>
      <c r="AZ199" s="85"/>
      <c r="BA199" s="85"/>
      <c r="BB199" s="85"/>
      <c r="BC199" s="85"/>
      <c r="BD199" s="85"/>
      <c r="BE199" s="85"/>
      <c r="BF199" s="85"/>
      <c r="BG199" s="85"/>
      <c r="BH199" s="85"/>
      <c r="BI199" s="85"/>
      <c r="BJ199" s="85"/>
      <c r="BK199" s="85"/>
      <c r="BL199" s="85"/>
      <c r="BM199" s="85"/>
      <c r="BN199" s="85"/>
      <c r="BO199" s="85"/>
      <c r="BP199" s="85"/>
      <c r="BQ199" s="85"/>
      <c r="BR199" s="85"/>
      <c r="BS199" s="85"/>
      <c r="BT199" s="85"/>
      <c r="BU199" s="85"/>
      <c r="BV199" s="85"/>
      <c r="BW199" s="85"/>
      <c r="BX199" s="85"/>
      <c r="BY199" s="85"/>
      <c r="BZ199" s="85"/>
      <c r="CA199" s="85"/>
      <c r="CB199" s="85"/>
      <c r="CC199" s="85"/>
      <c r="CD199" s="85"/>
      <c r="CE199" s="85"/>
      <c r="CF199" s="85"/>
      <c r="CG199" s="85"/>
      <c r="CH199" s="85"/>
      <c r="CI199" s="85"/>
      <c r="CJ199" s="85"/>
      <c r="CK199" s="85"/>
      <c r="CL199" s="85"/>
      <c r="CM199" s="85"/>
      <c r="CN199" s="85"/>
      <c r="CO199" s="85"/>
      <c r="CP199" s="85"/>
      <c r="CQ199" s="85"/>
      <c r="CR199" s="85"/>
      <c r="CS199" s="85"/>
      <c r="CT199" s="85"/>
      <c r="CU199" s="85"/>
      <c r="CV199" s="85"/>
    </row>
    <row r="200" spans="1:100" s="155" customFormat="1" ht="41.1" customHeight="1" x14ac:dyDescent="0.2">
      <c r="A200" s="85"/>
      <c r="B200" s="85"/>
      <c r="C200" s="202"/>
      <c r="D200" s="202"/>
      <c r="E200" s="202"/>
      <c r="F200" s="202"/>
      <c r="G200" s="202"/>
      <c r="H200" s="202"/>
      <c r="I200" s="202"/>
      <c r="J200" s="202"/>
      <c r="K200" s="202"/>
      <c r="L200" s="202"/>
      <c r="M200" s="202"/>
      <c r="N200" s="202"/>
      <c r="O200" s="202"/>
      <c r="P200" s="202"/>
      <c r="Q200" s="202"/>
      <c r="R200" s="202"/>
      <c r="S200" s="202"/>
      <c r="T200" s="202"/>
      <c r="U200" s="85"/>
      <c r="V200" s="85"/>
      <c r="W200" s="85"/>
      <c r="X200" s="85"/>
      <c r="Y200" s="85"/>
      <c r="Z200" s="85"/>
      <c r="AA200" s="85"/>
      <c r="AB200" s="85"/>
      <c r="AC200" s="85"/>
      <c r="AD200" s="85"/>
      <c r="AE200" s="85"/>
      <c r="AF200" s="85"/>
      <c r="AG200" s="85"/>
      <c r="AH200" s="85"/>
      <c r="AI200" s="85"/>
      <c r="AJ200" s="85"/>
      <c r="AK200" s="85"/>
      <c r="AL200" s="85"/>
      <c r="AM200" s="85"/>
      <c r="AN200" s="85"/>
      <c r="AO200" s="85"/>
      <c r="AP200" s="85"/>
      <c r="AQ200" s="85"/>
      <c r="AR200" s="85"/>
      <c r="AS200" s="85"/>
      <c r="AT200" s="85"/>
      <c r="AU200" s="85"/>
      <c r="AV200" s="85"/>
      <c r="AW200" s="85"/>
      <c r="AX200" s="85"/>
      <c r="AY200" s="85"/>
      <c r="AZ200" s="85"/>
      <c r="BA200" s="85"/>
      <c r="BB200" s="85"/>
      <c r="BC200" s="85"/>
      <c r="BD200" s="85"/>
      <c r="BE200" s="85"/>
      <c r="BF200" s="85"/>
      <c r="BG200" s="85"/>
      <c r="BH200" s="85"/>
      <c r="BI200" s="85"/>
      <c r="BJ200" s="85"/>
      <c r="BK200" s="85"/>
      <c r="BL200" s="85"/>
      <c r="BM200" s="85"/>
      <c r="BN200" s="85"/>
      <c r="BO200" s="85"/>
      <c r="BP200" s="85"/>
      <c r="BQ200" s="85"/>
      <c r="BR200" s="85"/>
      <c r="BS200" s="85"/>
      <c r="BT200" s="85"/>
      <c r="BU200" s="85"/>
      <c r="BV200" s="85"/>
      <c r="BW200" s="85"/>
      <c r="BX200" s="85"/>
      <c r="BY200" s="85"/>
      <c r="BZ200" s="85"/>
      <c r="CA200" s="85"/>
      <c r="CB200" s="85"/>
      <c r="CC200" s="85"/>
      <c r="CD200" s="85"/>
      <c r="CE200" s="85"/>
      <c r="CF200" s="85"/>
      <c r="CG200" s="85"/>
      <c r="CH200" s="85"/>
      <c r="CI200" s="85"/>
      <c r="CJ200" s="85"/>
      <c r="CK200" s="85"/>
      <c r="CL200" s="85"/>
      <c r="CM200" s="85"/>
      <c r="CN200" s="85"/>
      <c r="CO200" s="85"/>
      <c r="CP200" s="85"/>
      <c r="CQ200" s="85"/>
      <c r="CR200" s="85"/>
      <c r="CS200" s="85"/>
      <c r="CT200" s="85"/>
      <c r="CU200" s="85"/>
      <c r="CV200" s="85"/>
    </row>
    <row r="201" spans="1:100" s="129" customFormat="1" ht="41.1" customHeight="1" x14ac:dyDescent="0.2">
      <c r="A201" s="85"/>
      <c r="B201" s="85"/>
      <c r="C201" s="202"/>
      <c r="D201" s="202"/>
      <c r="E201" s="202"/>
      <c r="F201" s="202"/>
      <c r="G201" s="202"/>
      <c r="H201" s="202"/>
      <c r="I201" s="202"/>
      <c r="J201" s="202"/>
      <c r="K201" s="202"/>
      <c r="L201" s="202"/>
      <c r="M201" s="202"/>
      <c r="N201" s="202"/>
      <c r="O201" s="202"/>
      <c r="P201" s="202"/>
      <c r="Q201" s="202"/>
      <c r="R201" s="202"/>
      <c r="S201" s="202"/>
      <c r="T201" s="202"/>
      <c r="U201" s="85"/>
      <c r="V201" s="85"/>
      <c r="W201" s="85"/>
      <c r="X201" s="85"/>
      <c r="Y201" s="85"/>
      <c r="Z201" s="85"/>
      <c r="AA201" s="85"/>
      <c r="AB201" s="85"/>
      <c r="AC201" s="85"/>
      <c r="AD201" s="85"/>
      <c r="AE201" s="85"/>
      <c r="AF201" s="85"/>
      <c r="AG201" s="85"/>
      <c r="AH201" s="85"/>
      <c r="AI201" s="85"/>
      <c r="AJ201" s="85"/>
      <c r="AK201" s="85"/>
      <c r="AL201" s="85"/>
      <c r="AM201" s="85"/>
      <c r="AN201" s="85"/>
      <c r="AO201" s="85"/>
      <c r="AP201" s="85"/>
      <c r="AQ201" s="85"/>
      <c r="AR201" s="85"/>
      <c r="AS201" s="85"/>
      <c r="AT201" s="85"/>
      <c r="AU201" s="85"/>
      <c r="AV201" s="85"/>
      <c r="AW201" s="85"/>
      <c r="AX201" s="85"/>
      <c r="AY201" s="85"/>
      <c r="AZ201" s="85"/>
      <c r="BA201" s="85"/>
      <c r="BB201" s="85"/>
      <c r="BC201" s="85"/>
      <c r="BD201" s="85"/>
      <c r="BE201" s="85"/>
      <c r="BF201" s="85"/>
      <c r="BG201" s="85"/>
      <c r="BH201" s="85"/>
      <c r="BI201" s="85"/>
      <c r="BJ201" s="85"/>
      <c r="BK201" s="85"/>
      <c r="BL201" s="85"/>
      <c r="BM201" s="85"/>
      <c r="BN201" s="85"/>
      <c r="BO201" s="85"/>
      <c r="BP201" s="85"/>
      <c r="BQ201" s="85"/>
      <c r="BR201" s="85"/>
      <c r="BS201" s="85"/>
      <c r="BT201" s="85"/>
      <c r="BU201" s="85"/>
      <c r="BV201" s="85"/>
      <c r="BW201" s="85"/>
      <c r="BX201" s="85"/>
      <c r="BY201" s="85"/>
      <c r="BZ201" s="85"/>
      <c r="CA201" s="85"/>
      <c r="CB201" s="85"/>
      <c r="CC201" s="85"/>
      <c r="CD201" s="85"/>
      <c r="CE201" s="85"/>
      <c r="CF201" s="85"/>
      <c r="CG201" s="85"/>
      <c r="CH201" s="85"/>
      <c r="CI201" s="85"/>
      <c r="CJ201" s="85"/>
      <c r="CK201" s="85"/>
      <c r="CL201" s="85"/>
      <c r="CM201" s="85"/>
      <c r="CN201" s="85"/>
      <c r="CO201" s="85"/>
      <c r="CP201" s="85"/>
      <c r="CQ201" s="85"/>
      <c r="CR201" s="85"/>
      <c r="CS201" s="85"/>
      <c r="CT201" s="85"/>
      <c r="CU201" s="85"/>
      <c r="CV201" s="85"/>
    </row>
    <row r="202" spans="1:100" s="129" customFormat="1" ht="41.1" customHeight="1" x14ac:dyDescent="0.2">
      <c r="A202" s="85"/>
      <c r="B202" s="85"/>
      <c r="C202" s="202"/>
      <c r="D202" s="202"/>
      <c r="E202" s="202"/>
      <c r="F202" s="202"/>
      <c r="G202" s="202"/>
      <c r="H202" s="202"/>
      <c r="I202" s="202"/>
      <c r="J202" s="202"/>
      <c r="K202" s="202"/>
      <c r="L202" s="202"/>
      <c r="M202" s="202"/>
      <c r="N202" s="202"/>
      <c r="O202" s="202"/>
      <c r="P202" s="202"/>
      <c r="Q202" s="202"/>
      <c r="R202" s="202"/>
      <c r="S202" s="202"/>
      <c r="T202" s="202"/>
      <c r="U202" s="85"/>
      <c r="V202" s="85"/>
      <c r="W202" s="85"/>
      <c r="X202" s="85"/>
      <c r="Y202" s="85"/>
      <c r="Z202" s="85"/>
      <c r="AA202" s="85"/>
      <c r="AB202" s="85"/>
      <c r="AC202" s="85"/>
      <c r="AD202" s="85"/>
      <c r="AE202" s="85"/>
      <c r="AF202" s="85"/>
      <c r="AG202" s="85"/>
      <c r="AH202" s="85"/>
      <c r="AI202" s="85"/>
      <c r="AJ202" s="85"/>
      <c r="AK202" s="85"/>
      <c r="AL202" s="85"/>
      <c r="AM202" s="85"/>
      <c r="AN202" s="85"/>
      <c r="AO202" s="85"/>
      <c r="AP202" s="85"/>
      <c r="AQ202" s="85"/>
      <c r="AR202" s="85"/>
      <c r="AS202" s="85"/>
      <c r="AT202" s="85"/>
      <c r="AU202" s="85"/>
      <c r="AV202" s="85"/>
      <c r="AW202" s="85"/>
      <c r="AX202" s="85"/>
      <c r="AY202" s="85"/>
      <c r="AZ202" s="85"/>
      <c r="BA202" s="85"/>
      <c r="BB202" s="85"/>
      <c r="BC202" s="85"/>
      <c r="BD202" s="85"/>
      <c r="BE202" s="85"/>
      <c r="BF202" s="85"/>
      <c r="BG202" s="85"/>
      <c r="BH202" s="85"/>
      <c r="BI202" s="85"/>
      <c r="BJ202" s="85"/>
      <c r="BK202" s="85"/>
      <c r="BL202" s="85"/>
      <c r="BM202" s="85"/>
      <c r="BN202" s="85"/>
      <c r="BO202" s="85"/>
      <c r="BP202" s="85"/>
      <c r="BQ202" s="85"/>
      <c r="BR202" s="85"/>
      <c r="BS202" s="85"/>
      <c r="BT202" s="85"/>
      <c r="BU202" s="85"/>
      <c r="BV202" s="85"/>
      <c r="BW202" s="85"/>
      <c r="BX202" s="85"/>
      <c r="BY202" s="85"/>
      <c r="BZ202" s="85"/>
      <c r="CA202" s="85"/>
      <c r="CB202" s="85"/>
      <c r="CC202" s="85"/>
      <c r="CD202" s="85"/>
      <c r="CE202" s="85"/>
      <c r="CF202" s="85"/>
      <c r="CG202" s="85"/>
      <c r="CH202" s="85"/>
      <c r="CI202" s="85"/>
      <c r="CJ202" s="85"/>
      <c r="CK202" s="85"/>
      <c r="CL202" s="85"/>
      <c r="CM202" s="85"/>
      <c r="CN202" s="85"/>
      <c r="CO202" s="85"/>
      <c r="CP202" s="85"/>
      <c r="CQ202" s="85"/>
      <c r="CR202" s="85"/>
      <c r="CS202" s="85"/>
      <c r="CT202" s="85"/>
      <c r="CU202" s="85"/>
      <c r="CV202" s="85"/>
    </row>
    <row r="203" spans="1:100" s="129" customFormat="1" ht="41.1" customHeight="1" x14ac:dyDescent="0.2">
      <c r="A203" s="85"/>
      <c r="B203" s="85"/>
      <c r="C203" s="202"/>
      <c r="D203" s="202"/>
      <c r="E203" s="202"/>
      <c r="F203" s="202"/>
      <c r="G203" s="202"/>
      <c r="H203" s="202"/>
      <c r="I203" s="202"/>
      <c r="J203" s="202"/>
      <c r="K203" s="202"/>
      <c r="L203" s="202"/>
      <c r="M203" s="202"/>
      <c r="N203" s="202"/>
      <c r="O203" s="202"/>
      <c r="P203" s="202"/>
      <c r="Q203" s="202"/>
      <c r="R203" s="202"/>
      <c r="S203" s="202"/>
      <c r="T203" s="202"/>
      <c r="U203" s="85"/>
      <c r="V203" s="85"/>
      <c r="W203" s="85"/>
      <c r="X203" s="85"/>
      <c r="Y203" s="85"/>
      <c r="Z203" s="85"/>
      <c r="AA203" s="85"/>
      <c r="AB203" s="85"/>
      <c r="AC203" s="85"/>
      <c r="AD203" s="85"/>
      <c r="AE203" s="85"/>
      <c r="AF203" s="85"/>
      <c r="AG203" s="85"/>
      <c r="AH203" s="85"/>
      <c r="AI203" s="85"/>
      <c r="AJ203" s="85"/>
      <c r="AK203" s="85"/>
      <c r="AL203" s="85"/>
      <c r="AM203" s="85"/>
      <c r="AN203" s="85"/>
      <c r="AO203" s="85"/>
      <c r="AP203" s="85"/>
      <c r="AQ203" s="85"/>
      <c r="AR203" s="85"/>
      <c r="AS203" s="85"/>
      <c r="AT203" s="85"/>
      <c r="AU203" s="85"/>
      <c r="AV203" s="85"/>
      <c r="AW203" s="85"/>
      <c r="AX203" s="85"/>
      <c r="AY203" s="85"/>
      <c r="AZ203" s="85"/>
      <c r="BA203" s="85"/>
      <c r="BB203" s="85"/>
      <c r="BC203" s="85"/>
      <c r="BD203" s="85"/>
      <c r="BE203" s="85"/>
      <c r="BF203" s="85"/>
      <c r="BG203" s="85"/>
      <c r="BH203" s="85"/>
      <c r="BI203" s="85"/>
      <c r="BJ203" s="85"/>
      <c r="BK203" s="85"/>
      <c r="BL203" s="85"/>
      <c r="BM203" s="85"/>
      <c r="BN203" s="85"/>
      <c r="BO203" s="85"/>
      <c r="BP203" s="85"/>
      <c r="BQ203" s="85"/>
      <c r="BR203" s="85"/>
      <c r="BS203" s="85"/>
      <c r="BT203" s="85"/>
      <c r="BU203" s="85"/>
      <c r="BV203" s="85"/>
      <c r="BW203" s="85"/>
      <c r="BX203" s="85"/>
      <c r="BY203" s="85"/>
      <c r="BZ203" s="85"/>
      <c r="CA203" s="85"/>
      <c r="CB203" s="85"/>
      <c r="CC203" s="85"/>
      <c r="CD203" s="85"/>
      <c r="CE203" s="85"/>
      <c r="CF203" s="85"/>
      <c r="CG203" s="85"/>
      <c r="CH203" s="85"/>
      <c r="CI203" s="85"/>
      <c r="CJ203" s="85"/>
      <c r="CK203" s="85"/>
      <c r="CL203" s="85"/>
      <c r="CM203" s="85"/>
      <c r="CN203" s="85"/>
      <c r="CO203" s="85"/>
      <c r="CP203" s="85"/>
      <c r="CQ203" s="85"/>
      <c r="CR203" s="85"/>
      <c r="CS203" s="85"/>
      <c r="CT203" s="85"/>
      <c r="CU203" s="85"/>
      <c r="CV203" s="85"/>
    </row>
    <row r="204" spans="1:100" s="129" customFormat="1" ht="41.1" customHeight="1" x14ac:dyDescent="0.2">
      <c r="A204" s="85"/>
      <c r="B204" s="85"/>
      <c r="C204" s="202"/>
      <c r="D204" s="202"/>
      <c r="E204" s="202"/>
      <c r="F204" s="202"/>
      <c r="G204" s="202"/>
      <c r="H204" s="202"/>
      <c r="I204" s="202"/>
      <c r="J204" s="202"/>
      <c r="K204" s="202"/>
      <c r="L204" s="202"/>
      <c r="M204" s="202"/>
      <c r="N204" s="202"/>
      <c r="O204" s="202"/>
      <c r="P204" s="202"/>
      <c r="Q204" s="202"/>
      <c r="R204" s="202"/>
      <c r="S204" s="202"/>
      <c r="T204" s="202"/>
      <c r="U204" s="85"/>
      <c r="V204" s="85"/>
      <c r="W204" s="85"/>
      <c r="X204" s="85"/>
      <c r="Y204" s="85"/>
      <c r="Z204" s="85"/>
      <c r="AA204" s="85"/>
      <c r="AB204" s="85"/>
      <c r="AC204" s="85"/>
      <c r="AD204" s="85"/>
      <c r="AE204" s="85"/>
      <c r="AF204" s="85"/>
      <c r="AG204" s="85"/>
      <c r="AH204" s="85"/>
      <c r="AI204" s="85"/>
      <c r="AJ204" s="85"/>
      <c r="AK204" s="85"/>
      <c r="AL204" s="85"/>
      <c r="AM204" s="85"/>
      <c r="AN204" s="85"/>
      <c r="AO204" s="85"/>
      <c r="AP204" s="85"/>
      <c r="AQ204" s="85"/>
      <c r="AR204" s="85"/>
      <c r="AS204" s="85"/>
      <c r="AT204" s="85"/>
      <c r="AU204" s="85"/>
      <c r="AV204" s="85"/>
      <c r="AW204" s="85"/>
      <c r="AX204" s="85"/>
      <c r="AY204" s="85"/>
      <c r="AZ204" s="85"/>
      <c r="BA204" s="85"/>
      <c r="BB204" s="85"/>
      <c r="BC204" s="85"/>
      <c r="BD204" s="85"/>
      <c r="BE204" s="85"/>
      <c r="BF204" s="85"/>
      <c r="BG204" s="85"/>
      <c r="BH204" s="85"/>
      <c r="BI204" s="85"/>
      <c r="BJ204" s="85"/>
      <c r="BK204" s="85"/>
      <c r="BL204" s="85"/>
      <c r="BM204" s="85"/>
      <c r="BN204" s="85"/>
      <c r="BO204" s="85"/>
      <c r="BP204" s="85"/>
      <c r="BQ204" s="85"/>
      <c r="BR204" s="85"/>
      <c r="BS204" s="85"/>
      <c r="BT204" s="85"/>
      <c r="BU204" s="85"/>
      <c r="BV204" s="85"/>
      <c r="BW204" s="85"/>
      <c r="BX204" s="85"/>
      <c r="BY204" s="85"/>
      <c r="BZ204" s="85"/>
      <c r="CA204" s="85"/>
      <c r="CB204" s="85"/>
      <c r="CC204" s="85"/>
      <c r="CD204" s="85"/>
      <c r="CE204" s="85"/>
      <c r="CF204" s="85"/>
      <c r="CG204" s="85"/>
      <c r="CH204" s="85"/>
      <c r="CI204" s="85"/>
      <c r="CJ204" s="85"/>
      <c r="CK204" s="85"/>
      <c r="CL204" s="85"/>
      <c r="CM204" s="85"/>
      <c r="CN204" s="85"/>
      <c r="CO204" s="85"/>
      <c r="CP204" s="85"/>
      <c r="CQ204" s="85"/>
      <c r="CR204" s="85"/>
      <c r="CS204" s="85"/>
      <c r="CT204" s="85"/>
      <c r="CU204" s="85"/>
      <c r="CV204" s="85"/>
    </row>
    <row r="205" spans="1:100" s="155" customFormat="1" ht="41.1" customHeight="1" x14ac:dyDescent="0.2">
      <c r="A205" s="85"/>
      <c r="B205" s="85"/>
      <c r="C205" s="202"/>
      <c r="D205" s="202"/>
      <c r="E205" s="202"/>
      <c r="F205" s="202"/>
      <c r="G205" s="202"/>
      <c r="H205" s="202"/>
      <c r="I205" s="202"/>
      <c r="J205" s="202"/>
      <c r="K205" s="202"/>
      <c r="L205" s="202"/>
      <c r="M205" s="202"/>
      <c r="N205" s="202"/>
      <c r="O205" s="202"/>
      <c r="P205" s="202"/>
      <c r="Q205" s="202"/>
      <c r="R205" s="202"/>
      <c r="S205" s="202"/>
      <c r="T205" s="202"/>
      <c r="U205" s="85"/>
      <c r="V205" s="85"/>
      <c r="W205" s="85"/>
      <c r="X205" s="85"/>
      <c r="Y205" s="85"/>
      <c r="Z205" s="85"/>
      <c r="AA205" s="85"/>
      <c r="AB205" s="85"/>
      <c r="AC205" s="85"/>
      <c r="AD205" s="85"/>
      <c r="AE205" s="85"/>
      <c r="AF205" s="85"/>
      <c r="AG205" s="85"/>
      <c r="AH205" s="85"/>
      <c r="AI205" s="85"/>
      <c r="AJ205" s="85"/>
      <c r="AK205" s="85"/>
      <c r="AL205" s="85"/>
      <c r="AM205" s="85"/>
      <c r="AN205" s="85"/>
      <c r="AO205" s="85"/>
      <c r="AP205" s="85"/>
      <c r="AQ205" s="85"/>
      <c r="AR205" s="85"/>
      <c r="AS205" s="85"/>
      <c r="AT205" s="85"/>
      <c r="AU205" s="85"/>
      <c r="AV205" s="85"/>
      <c r="AW205" s="85"/>
      <c r="AX205" s="85"/>
      <c r="AY205" s="85"/>
      <c r="AZ205" s="85"/>
      <c r="BA205" s="85"/>
      <c r="BB205" s="85"/>
      <c r="BC205" s="85"/>
      <c r="BD205" s="85"/>
      <c r="BE205" s="85"/>
      <c r="BF205" s="85"/>
      <c r="BG205" s="85"/>
      <c r="BH205" s="85"/>
      <c r="BI205" s="85"/>
      <c r="BJ205" s="85"/>
      <c r="BK205" s="85"/>
      <c r="BL205" s="85"/>
      <c r="BM205" s="85"/>
      <c r="BN205" s="85"/>
      <c r="BO205" s="85"/>
      <c r="BP205" s="85"/>
      <c r="BQ205" s="85"/>
      <c r="BR205" s="85"/>
      <c r="BS205" s="85"/>
      <c r="BT205" s="85"/>
      <c r="BU205" s="85"/>
      <c r="BV205" s="85"/>
      <c r="BW205" s="85"/>
      <c r="BX205" s="85"/>
      <c r="BY205" s="85"/>
      <c r="BZ205" s="85"/>
      <c r="CA205" s="85"/>
      <c r="CB205" s="85"/>
      <c r="CC205" s="85"/>
      <c r="CD205" s="85"/>
      <c r="CE205" s="85"/>
      <c r="CF205" s="85"/>
      <c r="CG205" s="85"/>
      <c r="CH205" s="85"/>
      <c r="CI205" s="85"/>
      <c r="CJ205" s="85"/>
      <c r="CK205" s="85"/>
      <c r="CL205" s="85"/>
      <c r="CM205" s="85"/>
      <c r="CN205" s="85"/>
      <c r="CO205" s="85"/>
      <c r="CP205" s="85"/>
      <c r="CQ205" s="85"/>
      <c r="CR205" s="85"/>
      <c r="CS205" s="85"/>
      <c r="CT205" s="85"/>
      <c r="CU205" s="85"/>
      <c r="CV205" s="85"/>
    </row>
    <row r="206" spans="1:100" s="129" customFormat="1" ht="41.1" customHeight="1" x14ac:dyDescent="0.2">
      <c r="A206" s="85"/>
      <c r="B206" s="85"/>
      <c r="C206" s="202"/>
      <c r="D206" s="202"/>
      <c r="E206" s="202"/>
      <c r="F206" s="202"/>
      <c r="G206" s="202"/>
      <c r="H206" s="202"/>
      <c r="I206" s="202"/>
      <c r="J206" s="202"/>
      <c r="K206" s="202"/>
      <c r="L206" s="202"/>
      <c r="M206" s="202"/>
      <c r="N206" s="202"/>
      <c r="O206" s="202"/>
      <c r="P206" s="202"/>
      <c r="Q206" s="202"/>
      <c r="R206" s="202"/>
      <c r="S206" s="202"/>
      <c r="T206" s="202"/>
      <c r="U206" s="85"/>
      <c r="V206" s="85"/>
      <c r="W206" s="85"/>
      <c r="X206" s="85"/>
      <c r="Y206" s="85"/>
      <c r="Z206" s="85"/>
      <c r="AA206" s="85"/>
      <c r="AB206" s="85"/>
      <c r="AC206" s="85"/>
      <c r="AD206" s="85"/>
      <c r="AE206" s="85"/>
      <c r="AF206" s="85"/>
      <c r="AG206" s="85"/>
      <c r="AH206" s="85"/>
      <c r="AI206" s="85"/>
      <c r="AJ206" s="85"/>
      <c r="AK206" s="85"/>
      <c r="AL206" s="85"/>
      <c r="AM206" s="85"/>
      <c r="AN206" s="85"/>
      <c r="AO206" s="85"/>
      <c r="AP206" s="85"/>
      <c r="AQ206" s="85"/>
      <c r="AR206" s="85"/>
      <c r="AS206" s="85"/>
      <c r="AT206" s="85"/>
      <c r="AU206" s="85"/>
      <c r="AV206" s="85"/>
      <c r="AW206" s="85"/>
      <c r="AX206" s="85"/>
      <c r="AY206" s="85"/>
      <c r="AZ206" s="85"/>
      <c r="BA206" s="85"/>
      <c r="BB206" s="85"/>
      <c r="BC206" s="85"/>
      <c r="BD206" s="85"/>
      <c r="BE206" s="85"/>
      <c r="BF206" s="85"/>
      <c r="BG206" s="85"/>
      <c r="BH206" s="85"/>
      <c r="BI206" s="85"/>
      <c r="BJ206" s="85"/>
      <c r="BK206" s="85"/>
      <c r="BL206" s="85"/>
      <c r="BM206" s="85"/>
      <c r="BN206" s="85"/>
      <c r="BO206" s="85"/>
      <c r="BP206" s="85"/>
      <c r="BQ206" s="85"/>
      <c r="BR206" s="85"/>
      <c r="BS206" s="85"/>
      <c r="BT206" s="85"/>
      <c r="BU206" s="85"/>
      <c r="BV206" s="85"/>
      <c r="BW206" s="85"/>
      <c r="BX206" s="85"/>
      <c r="BY206" s="85"/>
      <c r="BZ206" s="85"/>
      <c r="CA206" s="85"/>
      <c r="CB206" s="85"/>
      <c r="CC206" s="85"/>
      <c r="CD206" s="85"/>
      <c r="CE206" s="85"/>
      <c r="CF206" s="85"/>
      <c r="CG206" s="85"/>
      <c r="CH206" s="85"/>
      <c r="CI206" s="85"/>
      <c r="CJ206" s="85"/>
      <c r="CK206" s="85"/>
      <c r="CL206" s="85"/>
      <c r="CM206" s="85"/>
      <c r="CN206" s="85"/>
      <c r="CO206" s="85"/>
      <c r="CP206" s="85"/>
      <c r="CQ206" s="85"/>
      <c r="CR206" s="85"/>
      <c r="CS206" s="85"/>
      <c r="CT206" s="85"/>
      <c r="CU206" s="85"/>
      <c r="CV206" s="85"/>
    </row>
    <row r="207" spans="1:100" s="155" customFormat="1" ht="41.1" customHeight="1" x14ac:dyDescent="0.2">
      <c r="A207" s="85"/>
      <c r="B207" s="85"/>
      <c r="C207" s="202"/>
      <c r="D207" s="202"/>
      <c r="E207" s="202"/>
      <c r="F207" s="202"/>
      <c r="G207" s="202"/>
      <c r="H207" s="202"/>
      <c r="I207" s="202"/>
      <c r="J207" s="202"/>
      <c r="K207" s="202"/>
      <c r="L207" s="202"/>
      <c r="M207" s="202"/>
      <c r="N207" s="202"/>
      <c r="O207" s="202"/>
      <c r="P207" s="202"/>
      <c r="Q207" s="202"/>
      <c r="R207" s="202"/>
      <c r="S207" s="202"/>
      <c r="T207" s="202"/>
      <c r="U207" s="85"/>
      <c r="V207" s="85"/>
      <c r="W207" s="85"/>
      <c r="X207" s="85"/>
      <c r="Y207" s="85"/>
      <c r="Z207" s="85"/>
      <c r="AA207" s="85"/>
      <c r="AB207" s="85"/>
      <c r="AC207" s="85"/>
      <c r="AD207" s="85"/>
      <c r="AE207" s="85"/>
      <c r="AF207" s="85"/>
      <c r="AG207" s="85"/>
      <c r="AH207" s="85"/>
      <c r="AI207" s="85"/>
      <c r="AJ207" s="85"/>
      <c r="AK207" s="85"/>
      <c r="AL207" s="85"/>
      <c r="AM207" s="85"/>
      <c r="AN207" s="85"/>
      <c r="AO207" s="85"/>
      <c r="AP207" s="85"/>
      <c r="AQ207" s="85"/>
      <c r="AR207" s="85"/>
      <c r="AS207" s="85"/>
      <c r="AT207" s="85"/>
      <c r="AU207" s="85"/>
      <c r="AV207" s="85"/>
      <c r="AW207" s="85"/>
      <c r="AX207" s="85"/>
      <c r="AY207" s="85"/>
      <c r="AZ207" s="85"/>
      <c r="BA207" s="85"/>
      <c r="BB207" s="85"/>
      <c r="BC207" s="85"/>
      <c r="BD207" s="85"/>
      <c r="BE207" s="85"/>
      <c r="BF207" s="85"/>
      <c r="BG207" s="85"/>
      <c r="BH207" s="85"/>
      <c r="BI207" s="85"/>
      <c r="BJ207" s="85"/>
      <c r="BK207" s="85"/>
      <c r="BL207" s="85"/>
      <c r="BM207" s="85"/>
      <c r="BN207" s="85"/>
      <c r="BO207" s="85"/>
      <c r="BP207" s="85"/>
      <c r="BQ207" s="85"/>
      <c r="BR207" s="85"/>
      <c r="BS207" s="85"/>
      <c r="BT207" s="85"/>
      <c r="BU207" s="85"/>
      <c r="BV207" s="85"/>
      <c r="BW207" s="85"/>
      <c r="BX207" s="85"/>
      <c r="BY207" s="85"/>
      <c r="BZ207" s="85"/>
      <c r="CA207" s="85"/>
      <c r="CB207" s="85"/>
      <c r="CC207" s="85"/>
      <c r="CD207" s="85"/>
      <c r="CE207" s="85"/>
      <c r="CF207" s="85"/>
      <c r="CG207" s="85"/>
      <c r="CH207" s="85"/>
      <c r="CI207" s="85"/>
      <c r="CJ207" s="85"/>
      <c r="CK207" s="85"/>
      <c r="CL207" s="85"/>
      <c r="CM207" s="85"/>
      <c r="CN207" s="85"/>
      <c r="CO207" s="85"/>
      <c r="CP207" s="85"/>
      <c r="CQ207" s="85"/>
      <c r="CR207" s="85"/>
      <c r="CS207" s="85"/>
      <c r="CT207" s="85"/>
      <c r="CU207" s="85"/>
      <c r="CV207" s="85"/>
    </row>
    <row r="208" spans="1:100" s="166" customFormat="1" ht="41.1" customHeight="1" x14ac:dyDescent="0.2">
      <c r="A208" s="85"/>
      <c r="B208" s="85"/>
      <c r="C208" s="202"/>
      <c r="D208" s="202"/>
      <c r="E208" s="202"/>
      <c r="F208" s="202"/>
      <c r="G208" s="202"/>
      <c r="H208" s="202"/>
      <c r="I208" s="202"/>
      <c r="J208" s="202"/>
      <c r="K208" s="202"/>
      <c r="L208" s="202"/>
      <c r="M208" s="202"/>
      <c r="N208" s="202"/>
      <c r="O208" s="202"/>
      <c r="P208" s="202"/>
      <c r="Q208" s="202"/>
      <c r="R208" s="202"/>
      <c r="S208" s="202"/>
      <c r="T208" s="202"/>
      <c r="U208" s="85"/>
      <c r="V208" s="85"/>
      <c r="W208" s="85"/>
      <c r="X208" s="85"/>
      <c r="Y208" s="85"/>
      <c r="Z208" s="85"/>
      <c r="AA208" s="85"/>
      <c r="AB208" s="85"/>
      <c r="AC208" s="85"/>
      <c r="AD208" s="85"/>
      <c r="AE208" s="85"/>
      <c r="AF208" s="85"/>
      <c r="AG208" s="85"/>
      <c r="AH208" s="85"/>
      <c r="AI208" s="85"/>
      <c r="AJ208" s="85"/>
      <c r="AK208" s="85"/>
      <c r="AL208" s="85"/>
      <c r="AM208" s="85"/>
      <c r="AN208" s="85"/>
      <c r="AO208" s="85"/>
      <c r="AP208" s="85"/>
      <c r="AQ208" s="85"/>
      <c r="AR208" s="85"/>
      <c r="AS208" s="85"/>
      <c r="AT208" s="85"/>
      <c r="AU208" s="85"/>
      <c r="AV208" s="85"/>
      <c r="AW208" s="85"/>
      <c r="AX208" s="85"/>
      <c r="AY208" s="85"/>
      <c r="AZ208" s="85"/>
      <c r="BA208" s="85"/>
      <c r="BB208" s="85"/>
      <c r="BC208" s="85"/>
      <c r="BD208" s="85"/>
      <c r="BE208" s="85"/>
      <c r="BF208" s="85"/>
      <c r="BG208" s="85"/>
      <c r="BH208" s="85"/>
      <c r="BI208" s="85"/>
      <c r="BJ208" s="85"/>
      <c r="BK208" s="85"/>
      <c r="BL208" s="85"/>
      <c r="BM208" s="85"/>
      <c r="BN208" s="85"/>
      <c r="BO208" s="85"/>
      <c r="BP208" s="85"/>
      <c r="BQ208" s="85"/>
      <c r="BR208" s="85"/>
      <c r="BS208" s="85"/>
      <c r="BT208" s="85"/>
      <c r="BU208" s="85"/>
      <c r="BV208" s="85"/>
      <c r="BW208" s="85"/>
      <c r="BX208" s="85"/>
      <c r="BY208" s="85"/>
      <c r="BZ208" s="85"/>
      <c r="CA208" s="85"/>
      <c r="CB208" s="85"/>
      <c r="CC208" s="85"/>
      <c r="CD208" s="85"/>
      <c r="CE208" s="85"/>
      <c r="CF208" s="85"/>
      <c r="CG208" s="85"/>
      <c r="CH208" s="85"/>
      <c r="CI208" s="85"/>
      <c r="CJ208" s="85"/>
      <c r="CK208" s="85"/>
      <c r="CL208" s="85"/>
      <c r="CM208" s="85"/>
      <c r="CN208" s="85"/>
      <c r="CO208" s="85"/>
      <c r="CP208" s="85"/>
      <c r="CQ208" s="85"/>
      <c r="CR208" s="85"/>
      <c r="CS208" s="85"/>
      <c r="CT208" s="85"/>
      <c r="CU208" s="85"/>
      <c r="CV208" s="85"/>
    </row>
    <row r="209" spans="1:100" s="166" customFormat="1" ht="41.1" customHeight="1" x14ac:dyDescent="0.2">
      <c r="A209" s="85"/>
      <c r="B209" s="85"/>
      <c r="C209" s="202"/>
      <c r="D209" s="202"/>
      <c r="E209" s="202"/>
      <c r="F209" s="202"/>
      <c r="G209" s="202"/>
      <c r="H209" s="202"/>
      <c r="I209" s="202"/>
      <c r="J209" s="202"/>
      <c r="K209" s="202"/>
      <c r="L209" s="202"/>
      <c r="M209" s="202"/>
      <c r="N209" s="202"/>
      <c r="O209" s="202"/>
      <c r="P209" s="202"/>
      <c r="Q209" s="202"/>
      <c r="R209" s="202"/>
      <c r="S209" s="202"/>
      <c r="T209" s="202"/>
      <c r="U209" s="85"/>
      <c r="V209" s="85"/>
      <c r="W209" s="85"/>
      <c r="X209" s="85"/>
      <c r="Y209" s="85"/>
      <c r="Z209" s="85"/>
      <c r="AA209" s="85"/>
      <c r="AB209" s="85"/>
      <c r="AC209" s="85"/>
      <c r="AD209" s="85"/>
      <c r="AE209" s="85"/>
      <c r="AF209" s="85"/>
      <c r="AG209" s="85"/>
      <c r="AH209" s="85"/>
      <c r="AI209" s="85"/>
      <c r="AJ209" s="85"/>
      <c r="AK209" s="85"/>
      <c r="AL209" s="85"/>
      <c r="AM209" s="85"/>
      <c r="AN209" s="85"/>
      <c r="AO209" s="85"/>
      <c r="AP209" s="85"/>
      <c r="AQ209" s="85"/>
      <c r="AR209" s="85"/>
      <c r="AS209" s="85"/>
      <c r="AT209" s="85"/>
      <c r="AU209" s="85"/>
      <c r="AV209" s="85"/>
      <c r="AW209" s="85"/>
      <c r="AX209" s="85"/>
      <c r="AY209" s="85"/>
      <c r="AZ209" s="85"/>
      <c r="BA209" s="85"/>
      <c r="BB209" s="85"/>
      <c r="BC209" s="85"/>
      <c r="BD209" s="85"/>
      <c r="BE209" s="85"/>
      <c r="BF209" s="85"/>
      <c r="BG209" s="85"/>
      <c r="BH209" s="85"/>
      <c r="BI209" s="85"/>
      <c r="BJ209" s="85"/>
      <c r="BK209" s="85"/>
      <c r="BL209" s="85"/>
      <c r="BM209" s="85"/>
      <c r="BN209" s="85"/>
      <c r="BO209" s="85"/>
      <c r="BP209" s="85"/>
      <c r="BQ209" s="85"/>
      <c r="BR209" s="85"/>
      <c r="BS209" s="85"/>
      <c r="BT209" s="85"/>
      <c r="BU209" s="85"/>
      <c r="BV209" s="85"/>
      <c r="BW209" s="85"/>
      <c r="BX209" s="85"/>
      <c r="BY209" s="85"/>
      <c r="BZ209" s="85"/>
      <c r="CA209" s="85"/>
      <c r="CB209" s="85"/>
      <c r="CC209" s="85"/>
      <c r="CD209" s="85"/>
      <c r="CE209" s="85"/>
      <c r="CF209" s="85"/>
      <c r="CG209" s="85"/>
      <c r="CH209" s="85"/>
      <c r="CI209" s="85"/>
      <c r="CJ209" s="85"/>
      <c r="CK209" s="85"/>
      <c r="CL209" s="85"/>
      <c r="CM209" s="85"/>
      <c r="CN209" s="85"/>
      <c r="CO209" s="85"/>
      <c r="CP209" s="85"/>
      <c r="CQ209" s="85"/>
      <c r="CR209" s="85"/>
      <c r="CS209" s="85"/>
      <c r="CT209" s="85"/>
      <c r="CU209" s="85"/>
      <c r="CV209" s="85"/>
    </row>
    <row r="210" spans="1:100" s="166" customFormat="1" ht="41.1" customHeight="1" x14ac:dyDescent="0.2">
      <c r="A210" s="85"/>
      <c r="B210" s="85"/>
      <c r="C210" s="202"/>
      <c r="D210" s="202"/>
      <c r="E210" s="202"/>
      <c r="F210" s="202"/>
      <c r="G210" s="202"/>
      <c r="H210" s="202"/>
      <c r="I210" s="202"/>
      <c r="J210" s="202"/>
      <c r="K210" s="202"/>
      <c r="L210" s="202"/>
      <c r="M210" s="202"/>
      <c r="N210" s="202"/>
      <c r="O210" s="202"/>
      <c r="P210" s="202"/>
      <c r="Q210" s="202"/>
      <c r="R210" s="202"/>
      <c r="S210" s="202"/>
      <c r="T210" s="202"/>
      <c r="U210" s="85"/>
      <c r="V210" s="85"/>
      <c r="W210" s="85"/>
      <c r="X210" s="85"/>
      <c r="Y210" s="85"/>
      <c r="Z210" s="85"/>
      <c r="AA210" s="85"/>
      <c r="AB210" s="85"/>
      <c r="AC210" s="85"/>
      <c r="AD210" s="85"/>
      <c r="AE210" s="85"/>
      <c r="AF210" s="85"/>
      <c r="AG210" s="85"/>
      <c r="AH210" s="85"/>
      <c r="AI210" s="85"/>
      <c r="AJ210" s="85"/>
      <c r="AK210" s="85"/>
      <c r="AL210" s="85"/>
      <c r="AM210" s="85"/>
      <c r="AN210" s="85"/>
      <c r="AO210" s="85"/>
      <c r="AP210" s="85"/>
      <c r="AQ210" s="85"/>
      <c r="AR210" s="85"/>
      <c r="AS210" s="85"/>
      <c r="AT210" s="85"/>
      <c r="AU210" s="85"/>
      <c r="AV210" s="85"/>
      <c r="AW210" s="85"/>
      <c r="AX210" s="85"/>
      <c r="AY210" s="85"/>
      <c r="AZ210" s="85"/>
      <c r="BA210" s="85"/>
      <c r="BB210" s="85"/>
      <c r="BC210" s="85"/>
      <c r="BD210" s="85"/>
      <c r="BE210" s="85"/>
      <c r="BF210" s="85"/>
      <c r="BG210" s="85"/>
      <c r="BH210" s="85"/>
      <c r="BI210" s="85"/>
      <c r="BJ210" s="85"/>
      <c r="BK210" s="85"/>
      <c r="BL210" s="85"/>
      <c r="BM210" s="85"/>
      <c r="BN210" s="85"/>
      <c r="BO210" s="85"/>
      <c r="BP210" s="85"/>
      <c r="BQ210" s="85"/>
      <c r="BR210" s="85"/>
      <c r="BS210" s="85"/>
      <c r="BT210" s="85"/>
      <c r="BU210" s="85"/>
      <c r="BV210" s="85"/>
      <c r="BW210" s="85"/>
      <c r="BX210" s="85"/>
      <c r="BY210" s="85"/>
      <c r="BZ210" s="85"/>
      <c r="CA210" s="85"/>
      <c r="CB210" s="85"/>
      <c r="CC210" s="85"/>
      <c r="CD210" s="85"/>
      <c r="CE210" s="85"/>
      <c r="CF210" s="85"/>
      <c r="CG210" s="85"/>
      <c r="CH210" s="85"/>
      <c r="CI210" s="85"/>
      <c r="CJ210" s="85"/>
      <c r="CK210" s="85"/>
      <c r="CL210" s="85"/>
      <c r="CM210" s="85"/>
      <c r="CN210" s="85"/>
      <c r="CO210" s="85"/>
      <c r="CP210" s="85"/>
      <c r="CQ210" s="85"/>
      <c r="CR210" s="85"/>
      <c r="CS210" s="85"/>
      <c r="CT210" s="85"/>
      <c r="CU210" s="85"/>
      <c r="CV210" s="85"/>
    </row>
    <row r="211" spans="1:100" s="166" customFormat="1" ht="41.1" customHeight="1" x14ac:dyDescent="0.2">
      <c r="A211" s="85"/>
      <c r="B211" s="85"/>
      <c r="C211" s="202"/>
      <c r="D211" s="202"/>
      <c r="E211" s="202"/>
      <c r="F211" s="202"/>
      <c r="G211" s="202"/>
      <c r="H211" s="202"/>
      <c r="I211" s="202"/>
      <c r="J211" s="202"/>
      <c r="K211" s="202"/>
      <c r="L211" s="202"/>
      <c r="M211" s="202"/>
      <c r="N211" s="202"/>
      <c r="O211" s="202"/>
      <c r="P211" s="202"/>
      <c r="Q211" s="202"/>
      <c r="R211" s="202"/>
      <c r="S211" s="202"/>
      <c r="T211" s="202"/>
      <c r="U211" s="85"/>
      <c r="V211" s="85"/>
      <c r="W211" s="85"/>
      <c r="X211" s="85"/>
      <c r="Y211" s="85"/>
      <c r="Z211" s="85"/>
      <c r="AA211" s="85"/>
      <c r="AB211" s="85"/>
      <c r="AC211" s="85"/>
      <c r="AD211" s="85"/>
      <c r="AE211" s="85"/>
      <c r="AF211" s="85"/>
      <c r="AG211" s="85"/>
      <c r="AH211" s="85"/>
      <c r="AI211" s="85"/>
      <c r="AJ211" s="85"/>
      <c r="AK211" s="85"/>
      <c r="AL211" s="85"/>
      <c r="AM211" s="85"/>
      <c r="AN211" s="85"/>
      <c r="AO211" s="85"/>
      <c r="AP211" s="85"/>
      <c r="AQ211" s="85"/>
      <c r="AR211" s="85"/>
      <c r="AS211" s="85"/>
      <c r="AT211" s="85"/>
      <c r="AU211" s="85"/>
      <c r="AV211" s="85"/>
      <c r="AW211" s="85"/>
      <c r="AX211" s="85"/>
      <c r="AY211" s="85"/>
      <c r="AZ211" s="85"/>
      <c r="BA211" s="85"/>
      <c r="BB211" s="85"/>
      <c r="BC211" s="85"/>
      <c r="BD211" s="85"/>
      <c r="BE211" s="85"/>
      <c r="BF211" s="85"/>
      <c r="BG211" s="85"/>
      <c r="BH211" s="85"/>
      <c r="BI211" s="85"/>
      <c r="BJ211" s="85"/>
      <c r="BK211" s="85"/>
      <c r="BL211" s="85"/>
      <c r="BM211" s="85"/>
      <c r="BN211" s="85"/>
      <c r="BO211" s="85"/>
      <c r="BP211" s="85"/>
      <c r="BQ211" s="85"/>
      <c r="BR211" s="85"/>
      <c r="BS211" s="85"/>
      <c r="BT211" s="85"/>
      <c r="BU211" s="85"/>
      <c r="BV211" s="85"/>
      <c r="BW211" s="85"/>
      <c r="BX211" s="85"/>
      <c r="BY211" s="85"/>
      <c r="BZ211" s="85"/>
      <c r="CA211" s="85"/>
      <c r="CB211" s="85"/>
      <c r="CC211" s="85"/>
      <c r="CD211" s="85"/>
      <c r="CE211" s="85"/>
      <c r="CF211" s="85"/>
      <c r="CG211" s="85"/>
      <c r="CH211" s="85"/>
      <c r="CI211" s="85"/>
      <c r="CJ211" s="85"/>
      <c r="CK211" s="85"/>
      <c r="CL211" s="85"/>
      <c r="CM211" s="85"/>
      <c r="CN211" s="85"/>
      <c r="CO211" s="85"/>
      <c r="CP211" s="85"/>
      <c r="CQ211" s="85"/>
      <c r="CR211" s="85"/>
      <c r="CS211" s="85"/>
      <c r="CT211" s="85"/>
      <c r="CU211" s="85"/>
      <c r="CV211" s="85"/>
    </row>
    <row r="212" spans="1:100" s="166" customFormat="1" ht="41.1" customHeight="1" x14ac:dyDescent="0.2">
      <c r="A212" s="85"/>
      <c r="B212" s="85"/>
      <c r="C212" s="202"/>
      <c r="D212" s="202"/>
      <c r="E212" s="202"/>
      <c r="F212" s="202"/>
      <c r="G212" s="202"/>
      <c r="H212" s="202"/>
      <c r="I212" s="202"/>
      <c r="J212" s="202"/>
      <c r="K212" s="202"/>
      <c r="L212" s="202"/>
      <c r="M212" s="202"/>
      <c r="N212" s="202"/>
      <c r="O212" s="202"/>
      <c r="P212" s="202"/>
      <c r="Q212" s="202"/>
      <c r="R212" s="202"/>
      <c r="S212" s="202"/>
      <c r="T212" s="202"/>
      <c r="U212" s="85"/>
      <c r="V212" s="85"/>
      <c r="W212" s="85"/>
      <c r="X212" s="85"/>
      <c r="Y212" s="85"/>
      <c r="Z212" s="85"/>
      <c r="AA212" s="85"/>
      <c r="AB212" s="85"/>
      <c r="AC212" s="85"/>
      <c r="AD212" s="85"/>
      <c r="AE212" s="85"/>
      <c r="AF212" s="85"/>
      <c r="AG212" s="85"/>
      <c r="AH212" s="85"/>
      <c r="AI212" s="85"/>
      <c r="AJ212" s="85"/>
      <c r="AK212" s="85"/>
      <c r="AL212" s="85"/>
      <c r="AM212" s="85"/>
      <c r="AN212" s="85"/>
      <c r="AO212" s="85"/>
      <c r="AP212" s="85"/>
      <c r="AQ212" s="85"/>
      <c r="AR212" s="85"/>
      <c r="AS212" s="85"/>
      <c r="AT212" s="85"/>
      <c r="AU212" s="85"/>
      <c r="AV212" s="85"/>
      <c r="AW212" s="85"/>
      <c r="AX212" s="85"/>
      <c r="AY212" s="85"/>
      <c r="AZ212" s="85"/>
      <c r="BA212" s="85"/>
      <c r="BB212" s="85"/>
      <c r="BC212" s="85"/>
      <c r="BD212" s="85"/>
      <c r="BE212" s="85"/>
      <c r="BF212" s="85"/>
      <c r="BG212" s="85"/>
      <c r="BH212" s="85"/>
      <c r="BI212" s="85"/>
      <c r="BJ212" s="85"/>
      <c r="BK212" s="85"/>
      <c r="BL212" s="85"/>
      <c r="BM212" s="85"/>
      <c r="BN212" s="85"/>
      <c r="BO212" s="85"/>
      <c r="BP212" s="85"/>
      <c r="BQ212" s="85"/>
      <c r="BR212" s="85"/>
      <c r="BS212" s="85"/>
      <c r="BT212" s="85"/>
      <c r="BU212" s="85"/>
      <c r="BV212" s="85"/>
      <c r="BW212" s="85"/>
      <c r="BX212" s="85"/>
      <c r="BY212" s="85"/>
      <c r="BZ212" s="85"/>
      <c r="CA212" s="85"/>
      <c r="CB212" s="85"/>
      <c r="CC212" s="85"/>
      <c r="CD212" s="85"/>
      <c r="CE212" s="85"/>
      <c r="CF212" s="85"/>
      <c r="CG212" s="85"/>
      <c r="CH212" s="85"/>
      <c r="CI212" s="85"/>
      <c r="CJ212" s="85"/>
      <c r="CK212" s="85"/>
      <c r="CL212" s="85"/>
      <c r="CM212" s="85"/>
      <c r="CN212" s="85"/>
      <c r="CO212" s="85"/>
      <c r="CP212" s="85"/>
      <c r="CQ212" s="85"/>
      <c r="CR212" s="85"/>
      <c r="CS212" s="85"/>
      <c r="CT212" s="85"/>
      <c r="CU212" s="85"/>
      <c r="CV212" s="85"/>
    </row>
    <row r="213" spans="1:100" s="166" customFormat="1" ht="41.1" customHeight="1" x14ac:dyDescent="0.2">
      <c r="A213" s="85"/>
      <c r="B213" s="85"/>
      <c r="C213" s="202"/>
      <c r="D213" s="202"/>
      <c r="E213" s="202"/>
      <c r="F213" s="202"/>
      <c r="G213" s="202"/>
      <c r="H213" s="202"/>
      <c r="I213" s="202"/>
      <c r="J213" s="202"/>
      <c r="K213" s="202"/>
      <c r="L213" s="202"/>
      <c r="M213" s="202"/>
      <c r="N213" s="202"/>
      <c r="O213" s="202"/>
      <c r="P213" s="202"/>
      <c r="Q213" s="202"/>
      <c r="R213" s="202"/>
      <c r="S213" s="202"/>
      <c r="T213" s="202"/>
      <c r="U213" s="85"/>
      <c r="V213" s="85"/>
      <c r="W213" s="85"/>
      <c r="X213" s="85"/>
      <c r="Y213" s="85"/>
      <c r="Z213" s="85"/>
      <c r="AA213" s="85"/>
      <c r="AB213" s="85"/>
      <c r="AC213" s="85"/>
      <c r="AD213" s="85"/>
      <c r="AE213" s="85"/>
      <c r="AF213" s="85"/>
      <c r="AG213" s="85"/>
      <c r="AH213" s="85"/>
      <c r="AI213" s="85"/>
      <c r="AJ213" s="85"/>
      <c r="AK213" s="85"/>
      <c r="AL213" s="85"/>
      <c r="AM213" s="85"/>
      <c r="AN213" s="85"/>
      <c r="AO213" s="85"/>
      <c r="AP213" s="85"/>
      <c r="AQ213" s="85"/>
      <c r="AR213" s="85"/>
      <c r="AS213" s="85"/>
      <c r="AT213" s="85"/>
      <c r="AU213" s="85"/>
      <c r="AV213" s="85"/>
      <c r="AW213" s="85"/>
      <c r="AX213" s="85"/>
      <c r="AY213" s="85"/>
      <c r="AZ213" s="85"/>
      <c r="BA213" s="85"/>
      <c r="BB213" s="85"/>
      <c r="BC213" s="85"/>
      <c r="BD213" s="85"/>
      <c r="BE213" s="85"/>
      <c r="BF213" s="85"/>
      <c r="BG213" s="85"/>
      <c r="BH213" s="85"/>
      <c r="BI213" s="85"/>
      <c r="BJ213" s="85"/>
      <c r="BK213" s="85"/>
      <c r="BL213" s="85"/>
      <c r="BM213" s="85"/>
      <c r="BN213" s="85"/>
      <c r="BO213" s="85"/>
      <c r="BP213" s="85"/>
      <c r="BQ213" s="85"/>
      <c r="BR213" s="85"/>
      <c r="BS213" s="85"/>
      <c r="BT213" s="85"/>
      <c r="BU213" s="85"/>
      <c r="BV213" s="85"/>
      <c r="BW213" s="85"/>
      <c r="BX213" s="85"/>
      <c r="BY213" s="85"/>
      <c r="BZ213" s="85"/>
      <c r="CA213" s="85"/>
      <c r="CB213" s="85"/>
      <c r="CC213" s="85"/>
      <c r="CD213" s="85"/>
      <c r="CE213" s="85"/>
      <c r="CF213" s="85"/>
      <c r="CG213" s="85"/>
      <c r="CH213" s="85"/>
      <c r="CI213" s="85"/>
      <c r="CJ213" s="85"/>
      <c r="CK213" s="85"/>
      <c r="CL213" s="85"/>
      <c r="CM213" s="85"/>
      <c r="CN213" s="85"/>
      <c r="CO213" s="85"/>
      <c r="CP213" s="85"/>
      <c r="CQ213" s="85"/>
      <c r="CR213" s="85"/>
      <c r="CS213" s="85"/>
      <c r="CT213" s="85"/>
      <c r="CU213" s="85"/>
      <c r="CV213" s="85"/>
    </row>
    <row r="214" spans="1:100" s="166" customFormat="1" ht="41.1" customHeight="1" x14ac:dyDescent="0.2">
      <c r="A214" s="85"/>
      <c r="B214" s="85"/>
      <c r="C214" s="202"/>
      <c r="D214" s="202"/>
      <c r="E214" s="202"/>
      <c r="F214" s="202"/>
      <c r="G214" s="202"/>
      <c r="H214" s="202"/>
      <c r="I214" s="202"/>
      <c r="J214" s="202"/>
      <c r="K214" s="202"/>
      <c r="L214" s="202"/>
      <c r="M214" s="202"/>
      <c r="N214" s="202"/>
      <c r="O214" s="202"/>
      <c r="P214" s="202"/>
      <c r="Q214" s="202"/>
      <c r="R214" s="202"/>
      <c r="S214" s="202"/>
      <c r="T214" s="202"/>
      <c r="U214" s="85"/>
      <c r="V214" s="85"/>
      <c r="W214" s="85"/>
      <c r="X214" s="85"/>
      <c r="Y214" s="85"/>
      <c r="Z214" s="85"/>
      <c r="AA214" s="85"/>
      <c r="AB214" s="85"/>
      <c r="AC214" s="85"/>
      <c r="AD214" s="85"/>
      <c r="AE214" s="85"/>
      <c r="AF214" s="85"/>
      <c r="AG214" s="85"/>
      <c r="AH214" s="85"/>
      <c r="AI214" s="85"/>
      <c r="AJ214" s="85"/>
      <c r="AK214" s="85"/>
      <c r="AL214" s="85"/>
      <c r="AM214" s="85"/>
      <c r="AN214" s="85"/>
      <c r="AO214" s="85"/>
      <c r="AP214" s="85"/>
      <c r="AQ214" s="85"/>
      <c r="AR214" s="85"/>
      <c r="AS214" s="85"/>
      <c r="AT214" s="85"/>
      <c r="AU214" s="85"/>
      <c r="AV214" s="85"/>
      <c r="AW214" s="85"/>
      <c r="AX214" s="85"/>
      <c r="AY214" s="85"/>
      <c r="AZ214" s="85"/>
      <c r="BA214" s="85"/>
      <c r="BB214" s="85"/>
      <c r="BC214" s="85"/>
      <c r="BD214" s="85"/>
      <c r="BE214" s="85"/>
      <c r="BF214" s="85"/>
      <c r="BG214" s="85"/>
      <c r="BH214" s="85"/>
      <c r="BI214" s="85"/>
      <c r="BJ214" s="85"/>
      <c r="BK214" s="85"/>
      <c r="BL214" s="85"/>
      <c r="BM214" s="85"/>
      <c r="BN214" s="85"/>
      <c r="BO214" s="85"/>
      <c r="BP214" s="85"/>
      <c r="BQ214" s="85"/>
      <c r="BR214" s="85"/>
      <c r="BS214" s="85"/>
      <c r="BT214" s="85"/>
      <c r="BU214" s="85"/>
      <c r="BV214" s="85"/>
      <c r="BW214" s="85"/>
      <c r="BX214" s="85"/>
      <c r="BY214" s="85"/>
      <c r="BZ214" s="85"/>
      <c r="CA214" s="85"/>
      <c r="CB214" s="85"/>
      <c r="CC214" s="85"/>
      <c r="CD214" s="85"/>
      <c r="CE214" s="85"/>
      <c r="CF214" s="85"/>
      <c r="CG214" s="85"/>
      <c r="CH214" s="85"/>
      <c r="CI214" s="85"/>
      <c r="CJ214" s="85"/>
      <c r="CK214" s="85"/>
      <c r="CL214" s="85"/>
      <c r="CM214" s="85"/>
      <c r="CN214" s="85"/>
      <c r="CO214" s="85"/>
      <c r="CP214" s="85"/>
      <c r="CQ214" s="85"/>
      <c r="CR214" s="85"/>
      <c r="CS214" s="85"/>
      <c r="CT214" s="85"/>
      <c r="CU214" s="85"/>
      <c r="CV214" s="85"/>
    </row>
    <row r="215" spans="1:100" s="166" customFormat="1" ht="41.1" customHeight="1" x14ac:dyDescent="0.2">
      <c r="A215" s="85"/>
      <c r="B215" s="85"/>
      <c r="C215" s="202"/>
      <c r="D215" s="202"/>
      <c r="E215" s="202"/>
      <c r="F215" s="202"/>
      <c r="G215" s="202"/>
      <c r="H215" s="202"/>
      <c r="I215" s="202"/>
      <c r="J215" s="202"/>
      <c r="K215" s="202"/>
      <c r="L215" s="202"/>
      <c r="M215" s="202"/>
      <c r="N215" s="202"/>
      <c r="O215" s="202"/>
      <c r="P215" s="202"/>
      <c r="Q215" s="202"/>
      <c r="R215" s="202"/>
      <c r="S215" s="202"/>
      <c r="T215" s="202"/>
      <c r="U215" s="85"/>
      <c r="V215" s="85"/>
      <c r="W215" s="85"/>
      <c r="X215" s="85"/>
      <c r="Y215" s="85"/>
      <c r="Z215" s="85"/>
      <c r="AA215" s="85"/>
      <c r="AB215" s="85"/>
      <c r="AC215" s="85"/>
      <c r="AD215" s="85"/>
      <c r="AE215" s="85"/>
      <c r="AF215" s="85"/>
      <c r="AG215" s="85"/>
      <c r="AH215" s="85"/>
      <c r="AI215" s="85"/>
      <c r="AJ215" s="85"/>
      <c r="AK215" s="85"/>
      <c r="AL215" s="85"/>
      <c r="AM215" s="85"/>
      <c r="AN215" s="85"/>
      <c r="AO215" s="85"/>
      <c r="AP215" s="85"/>
      <c r="AQ215" s="85"/>
      <c r="AR215" s="85"/>
      <c r="AS215" s="85"/>
      <c r="AT215" s="85"/>
      <c r="AU215" s="85"/>
      <c r="AV215" s="85"/>
      <c r="AW215" s="85"/>
      <c r="AX215" s="85"/>
      <c r="AY215" s="85"/>
      <c r="AZ215" s="85"/>
      <c r="BA215" s="85"/>
      <c r="BB215" s="85"/>
      <c r="BC215" s="85"/>
      <c r="BD215" s="85"/>
      <c r="BE215" s="85"/>
      <c r="BF215" s="85"/>
      <c r="BG215" s="85"/>
      <c r="BH215" s="85"/>
      <c r="BI215" s="85"/>
      <c r="BJ215" s="85"/>
      <c r="BK215" s="85"/>
      <c r="BL215" s="85"/>
      <c r="BM215" s="85"/>
      <c r="BN215" s="85"/>
      <c r="BO215" s="85"/>
      <c r="BP215" s="85"/>
      <c r="BQ215" s="85"/>
      <c r="BR215" s="85"/>
      <c r="BS215" s="85"/>
      <c r="BT215" s="85"/>
      <c r="BU215" s="85"/>
      <c r="BV215" s="85"/>
      <c r="BW215" s="85"/>
      <c r="BX215" s="85"/>
      <c r="BY215" s="85"/>
      <c r="BZ215" s="85"/>
      <c r="CA215" s="85"/>
      <c r="CB215" s="85"/>
      <c r="CC215" s="85"/>
      <c r="CD215" s="85"/>
      <c r="CE215" s="85"/>
      <c r="CF215" s="85"/>
      <c r="CG215" s="85"/>
      <c r="CH215" s="85"/>
      <c r="CI215" s="85"/>
      <c r="CJ215" s="85"/>
      <c r="CK215" s="85"/>
      <c r="CL215" s="85"/>
      <c r="CM215" s="85"/>
      <c r="CN215" s="85"/>
      <c r="CO215" s="85"/>
      <c r="CP215" s="85"/>
      <c r="CQ215" s="85"/>
      <c r="CR215" s="85"/>
      <c r="CS215" s="85"/>
      <c r="CT215" s="85"/>
      <c r="CU215" s="85"/>
      <c r="CV215" s="85"/>
    </row>
    <row r="216" spans="1:100" s="155" customFormat="1" ht="41.1" customHeight="1" x14ac:dyDescent="0.2">
      <c r="A216" s="85"/>
      <c r="B216" s="85"/>
      <c r="C216" s="202"/>
      <c r="D216" s="202"/>
      <c r="E216" s="202"/>
      <c r="F216" s="202"/>
      <c r="G216" s="202"/>
      <c r="H216" s="202"/>
      <c r="I216" s="202"/>
      <c r="J216" s="202"/>
      <c r="K216" s="202"/>
      <c r="L216" s="202"/>
      <c r="M216" s="202"/>
      <c r="N216" s="202"/>
      <c r="O216" s="202"/>
      <c r="P216" s="202"/>
      <c r="Q216" s="202"/>
      <c r="R216" s="202"/>
      <c r="S216" s="202"/>
      <c r="T216" s="202"/>
      <c r="U216" s="85"/>
      <c r="V216" s="85"/>
      <c r="W216" s="85"/>
      <c r="X216" s="85"/>
      <c r="Y216" s="85"/>
      <c r="Z216" s="85"/>
      <c r="AA216" s="85"/>
      <c r="AB216" s="85"/>
      <c r="AC216" s="85"/>
      <c r="AD216" s="85"/>
      <c r="AE216" s="85"/>
      <c r="AF216" s="85"/>
      <c r="AG216" s="85"/>
      <c r="AH216" s="85"/>
      <c r="AI216" s="85"/>
      <c r="AJ216" s="85"/>
      <c r="AK216" s="85"/>
      <c r="AL216" s="85"/>
      <c r="AM216" s="85"/>
      <c r="AN216" s="85"/>
      <c r="AO216" s="85"/>
      <c r="AP216" s="85"/>
      <c r="AQ216" s="85"/>
      <c r="AR216" s="85"/>
      <c r="AS216" s="85"/>
      <c r="AT216" s="85"/>
      <c r="AU216" s="85"/>
      <c r="AV216" s="85"/>
      <c r="AW216" s="85"/>
      <c r="AX216" s="85"/>
      <c r="AY216" s="85"/>
      <c r="AZ216" s="85"/>
      <c r="BA216" s="85"/>
      <c r="BB216" s="85"/>
      <c r="BC216" s="85"/>
      <c r="BD216" s="85"/>
      <c r="BE216" s="85"/>
      <c r="BF216" s="85"/>
      <c r="BG216" s="85"/>
      <c r="BH216" s="85"/>
      <c r="BI216" s="85"/>
      <c r="BJ216" s="85"/>
      <c r="BK216" s="85"/>
      <c r="BL216" s="85"/>
      <c r="BM216" s="85"/>
      <c r="BN216" s="85"/>
      <c r="BO216" s="85"/>
      <c r="BP216" s="85"/>
      <c r="BQ216" s="85"/>
      <c r="BR216" s="85"/>
      <c r="BS216" s="85"/>
      <c r="BT216" s="85"/>
      <c r="BU216" s="85"/>
      <c r="BV216" s="85"/>
      <c r="BW216" s="85"/>
      <c r="BX216" s="85"/>
      <c r="BY216" s="85"/>
      <c r="BZ216" s="85"/>
      <c r="CA216" s="85"/>
      <c r="CB216" s="85"/>
      <c r="CC216" s="85"/>
      <c r="CD216" s="85"/>
      <c r="CE216" s="85"/>
      <c r="CF216" s="85"/>
      <c r="CG216" s="85"/>
      <c r="CH216" s="85"/>
      <c r="CI216" s="85"/>
      <c r="CJ216" s="85"/>
      <c r="CK216" s="85"/>
      <c r="CL216" s="85"/>
      <c r="CM216" s="85"/>
      <c r="CN216" s="85"/>
      <c r="CO216" s="85"/>
      <c r="CP216" s="85"/>
      <c r="CQ216" s="85"/>
      <c r="CR216" s="85"/>
      <c r="CS216" s="85"/>
      <c r="CT216" s="85"/>
      <c r="CU216" s="85"/>
      <c r="CV216" s="85"/>
    </row>
    <row r="217" spans="1:100" s="166" customFormat="1" ht="41.1" customHeight="1" x14ac:dyDescent="0.2">
      <c r="A217" s="85"/>
      <c r="B217" s="85"/>
      <c r="C217" s="202"/>
      <c r="D217" s="202"/>
      <c r="E217" s="202"/>
      <c r="F217" s="202"/>
      <c r="G217" s="202"/>
      <c r="H217" s="202"/>
      <c r="I217" s="202"/>
      <c r="J217" s="202"/>
      <c r="K217" s="202"/>
      <c r="L217" s="202"/>
      <c r="M217" s="202"/>
      <c r="N217" s="202"/>
      <c r="O217" s="202"/>
      <c r="P217" s="202"/>
      <c r="Q217" s="202"/>
      <c r="R217" s="202"/>
      <c r="S217" s="202"/>
      <c r="T217" s="202"/>
      <c r="U217" s="85"/>
      <c r="V217" s="85"/>
      <c r="W217" s="85"/>
      <c r="X217" s="85"/>
      <c r="Y217" s="85"/>
      <c r="Z217" s="85"/>
      <c r="AA217" s="85"/>
      <c r="AB217" s="85"/>
      <c r="AC217" s="85"/>
      <c r="AD217" s="85"/>
      <c r="AE217" s="85"/>
      <c r="AF217" s="85"/>
      <c r="AG217" s="85"/>
      <c r="AH217" s="85"/>
      <c r="AI217" s="85"/>
      <c r="AJ217" s="85"/>
      <c r="AK217" s="85"/>
      <c r="AL217" s="85"/>
      <c r="AM217" s="85"/>
      <c r="AN217" s="85"/>
      <c r="AO217" s="85"/>
      <c r="AP217" s="85"/>
      <c r="AQ217" s="85"/>
      <c r="AR217" s="85"/>
      <c r="AS217" s="85"/>
      <c r="AT217" s="85"/>
      <c r="AU217" s="85"/>
      <c r="AV217" s="85"/>
      <c r="AW217" s="85"/>
      <c r="AX217" s="85"/>
      <c r="AY217" s="85"/>
      <c r="AZ217" s="85"/>
      <c r="BA217" s="85"/>
      <c r="BB217" s="85"/>
      <c r="BC217" s="85"/>
      <c r="BD217" s="85"/>
      <c r="BE217" s="85"/>
      <c r="BF217" s="85"/>
      <c r="BG217" s="85"/>
      <c r="BH217" s="85"/>
      <c r="BI217" s="85"/>
      <c r="BJ217" s="85"/>
      <c r="BK217" s="85"/>
      <c r="BL217" s="85"/>
      <c r="BM217" s="85"/>
      <c r="BN217" s="85"/>
      <c r="BO217" s="85"/>
      <c r="BP217" s="85"/>
      <c r="BQ217" s="85"/>
      <c r="BR217" s="85"/>
      <c r="BS217" s="85"/>
      <c r="BT217" s="85"/>
      <c r="BU217" s="85"/>
      <c r="BV217" s="85"/>
      <c r="BW217" s="85"/>
      <c r="BX217" s="85"/>
      <c r="BY217" s="85"/>
      <c r="BZ217" s="85"/>
      <c r="CA217" s="85"/>
      <c r="CB217" s="85"/>
      <c r="CC217" s="85"/>
      <c r="CD217" s="85"/>
      <c r="CE217" s="85"/>
      <c r="CF217" s="85"/>
      <c r="CG217" s="85"/>
      <c r="CH217" s="85"/>
      <c r="CI217" s="85"/>
      <c r="CJ217" s="85"/>
      <c r="CK217" s="85"/>
      <c r="CL217" s="85"/>
      <c r="CM217" s="85"/>
      <c r="CN217" s="85"/>
      <c r="CO217" s="85"/>
      <c r="CP217" s="85"/>
      <c r="CQ217" s="85"/>
      <c r="CR217" s="85"/>
      <c r="CS217" s="85"/>
      <c r="CT217" s="85"/>
      <c r="CU217" s="85"/>
      <c r="CV217" s="85"/>
    </row>
    <row r="218" spans="1:100" s="166" customFormat="1" ht="41.1" customHeight="1" x14ac:dyDescent="0.2">
      <c r="A218" s="85"/>
      <c r="B218" s="85"/>
      <c r="C218" s="202"/>
      <c r="D218" s="202"/>
      <c r="E218" s="202"/>
      <c r="F218" s="202"/>
      <c r="G218" s="202"/>
      <c r="H218" s="202"/>
      <c r="I218" s="202"/>
      <c r="J218" s="202"/>
      <c r="K218" s="202"/>
      <c r="L218" s="202"/>
      <c r="M218" s="202"/>
      <c r="N218" s="202"/>
      <c r="O218" s="202"/>
      <c r="P218" s="202"/>
      <c r="Q218" s="202"/>
      <c r="R218" s="202"/>
      <c r="S218" s="202"/>
      <c r="T218" s="202"/>
      <c r="U218" s="85"/>
      <c r="V218" s="85"/>
      <c r="W218" s="85"/>
      <c r="X218" s="85"/>
      <c r="Y218" s="85"/>
      <c r="Z218" s="85"/>
      <c r="AA218" s="85"/>
      <c r="AB218" s="85"/>
      <c r="AC218" s="85"/>
      <c r="AD218" s="85"/>
      <c r="AE218" s="85"/>
      <c r="AF218" s="85"/>
      <c r="AG218" s="85"/>
      <c r="AH218" s="85"/>
      <c r="AI218" s="85"/>
      <c r="AJ218" s="85"/>
      <c r="AK218" s="85"/>
      <c r="AL218" s="85"/>
      <c r="AM218" s="85"/>
      <c r="AN218" s="85"/>
      <c r="AO218" s="85"/>
      <c r="AP218" s="85"/>
      <c r="AQ218" s="85"/>
      <c r="AR218" s="85"/>
      <c r="AS218" s="85"/>
      <c r="AT218" s="85"/>
      <c r="AU218" s="85"/>
      <c r="AV218" s="85"/>
      <c r="AW218" s="85"/>
      <c r="AX218" s="85"/>
      <c r="AY218" s="85"/>
      <c r="AZ218" s="85"/>
      <c r="BA218" s="85"/>
      <c r="BB218" s="85"/>
      <c r="BC218" s="85"/>
      <c r="BD218" s="85"/>
      <c r="BE218" s="85"/>
      <c r="BF218" s="85"/>
      <c r="BG218" s="85"/>
      <c r="BH218" s="85"/>
      <c r="BI218" s="85"/>
      <c r="BJ218" s="85"/>
      <c r="BK218" s="85"/>
      <c r="BL218" s="85"/>
      <c r="BM218" s="85"/>
      <c r="BN218" s="85"/>
      <c r="BO218" s="85"/>
      <c r="BP218" s="85"/>
      <c r="BQ218" s="85"/>
      <c r="BR218" s="85"/>
      <c r="BS218" s="85"/>
      <c r="BT218" s="85"/>
      <c r="BU218" s="85"/>
      <c r="BV218" s="85"/>
      <c r="BW218" s="85"/>
      <c r="BX218" s="85"/>
      <c r="BY218" s="85"/>
      <c r="BZ218" s="85"/>
      <c r="CA218" s="85"/>
      <c r="CB218" s="85"/>
      <c r="CC218" s="85"/>
      <c r="CD218" s="85"/>
      <c r="CE218" s="85"/>
      <c r="CF218" s="85"/>
      <c r="CG218" s="85"/>
      <c r="CH218" s="85"/>
      <c r="CI218" s="85"/>
      <c r="CJ218" s="85"/>
      <c r="CK218" s="85"/>
      <c r="CL218" s="85"/>
      <c r="CM218" s="85"/>
      <c r="CN218" s="85"/>
      <c r="CO218" s="85"/>
      <c r="CP218" s="85"/>
      <c r="CQ218" s="85"/>
      <c r="CR218" s="85"/>
      <c r="CS218" s="85"/>
      <c r="CT218" s="85"/>
      <c r="CU218" s="85"/>
      <c r="CV218" s="85"/>
    </row>
    <row r="219" spans="1:100" s="155" customFormat="1" ht="41.1" customHeight="1" x14ac:dyDescent="0.2">
      <c r="A219" s="85"/>
      <c r="B219" s="85"/>
      <c r="C219" s="202"/>
      <c r="D219" s="202"/>
      <c r="E219" s="202"/>
      <c r="F219" s="202"/>
      <c r="G219" s="202"/>
      <c r="H219" s="202"/>
      <c r="I219" s="202"/>
      <c r="J219" s="202"/>
      <c r="K219" s="202"/>
      <c r="L219" s="202"/>
      <c r="M219" s="202"/>
      <c r="N219" s="202"/>
      <c r="O219" s="202"/>
      <c r="P219" s="202"/>
      <c r="Q219" s="202"/>
      <c r="R219" s="202"/>
      <c r="S219" s="202"/>
      <c r="T219" s="202"/>
      <c r="U219" s="85"/>
      <c r="V219" s="85"/>
      <c r="W219" s="85"/>
      <c r="X219" s="85"/>
      <c r="Y219" s="85"/>
      <c r="Z219" s="85"/>
      <c r="AA219" s="85"/>
      <c r="AB219" s="85"/>
      <c r="AC219" s="85"/>
      <c r="AD219" s="85"/>
      <c r="AE219" s="85"/>
      <c r="AF219" s="85"/>
      <c r="AG219" s="85"/>
      <c r="AH219" s="85"/>
      <c r="AI219" s="85"/>
      <c r="AJ219" s="85"/>
      <c r="AK219" s="85"/>
      <c r="AL219" s="85"/>
      <c r="AM219" s="85"/>
      <c r="AN219" s="85"/>
      <c r="AO219" s="85"/>
      <c r="AP219" s="85"/>
      <c r="AQ219" s="85"/>
      <c r="AR219" s="85"/>
      <c r="AS219" s="85"/>
      <c r="AT219" s="85"/>
      <c r="AU219" s="85"/>
      <c r="AV219" s="85"/>
      <c r="AW219" s="85"/>
      <c r="AX219" s="85"/>
      <c r="AY219" s="85"/>
      <c r="AZ219" s="85"/>
      <c r="BA219" s="85"/>
      <c r="BB219" s="85"/>
      <c r="BC219" s="85"/>
      <c r="BD219" s="85"/>
      <c r="BE219" s="85"/>
      <c r="BF219" s="85"/>
      <c r="BG219" s="85"/>
      <c r="BH219" s="85"/>
      <c r="BI219" s="85"/>
      <c r="BJ219" s="85"/>
      <c r="BK219" s="85"/>
      <c r="BL219" s="85"/>
      <c r="BM219" s="85"/>
      <c r="BN219" s="85"/>
      <c r="BO219" s="85"/>
      <c r="BP219" s="85"/>
      <c r="BQ219" s="85"/>
      <c r="BR219" s="85"/>
      <c r="BS219" s="85"/>
      <c r="BT219" s="85"/>
      <c r="BU219" s="85"/>
      <c r="BV219" s="85"/>
      <c r="BW219" s="85"/>
      <c r="BX219" s="85"/>
      <c r="BY219" s="85"/>
      <c r="BZ219" s="85"/>
      <c r="CA219" s="85"/>
      <c r="CB219" s="85"/>
      <c r="CC219" s="85"/>
      <c r="CD219" s="85"/>
      <c r="CE219" s="85"/>
      <c r="CF219" s="85"/>
      <c r="CG219" s="85"/>
      <c r="CH219" s="85"/>
      <c r="CI219" s="85"/>
      <c r="CJ219" s="85"/>
      <c r="CK219" s="85"/>
      <c r="CL219" s="85"/>
      <c r="CM219" s="85"/>
      <c r="CN219" s="85"/>
      <c r="CO219" s="85"/>
      <c r="CP219" s="85"/>
      <c r="CQ219" s="85"/>
      <c r="CR219" s="85"/>
      <c r="CS219" s="85"/>
      <c r="CT219" s="85"/>
      <c r="CU219" s="85"/>
      <c r="CV219" s="85"/>
    </row>
    <row r="220" spans="1:100" s="155" customFormat="1" ht="41.1" customHeight="1" x14ac:dyDescent="0.2">
      <c r="A220" s="85"/>
      <c r="B220" s="85"/>
      <c r="C220" s="202"/>
      <c r="D220" s="202"/>
      <c r="E220" s="202"/>
      <c r="F220" s="202"/>
      <c r="G220" s="202"/>
      <c r="H220" s="202"/>
      <c r="I220" s="202"/>
      <c r="J220" s="202"/>
      <c r="K220" s="202"/>
      <c r="L220" s="202"/>
      <c r="M220" s="202"/>
      <c r="N220" s="202"/>
      <c r="O220" s="202"/>
      <c r="P220" s="202"/>
      <c r="Q220" s="202"/>
      <c r="R220" s="202"/>
      <c r="S220" s="202"/>
      <c r="T220" s="202"/>
      <c r="U220" s="85"/>
      <c r="V220" s="85"/>
      <c r="W220" s="85"/>
      <c r="X220" s="85"/>
      <c r="Y220" s="85"/>
      <c r="Z220" s="85"/>
      <c r="AA220" s="85"/>
      <c r="AB220" s="85"/>
      <c r="AC220" s="85"/>
      <c r="AD220" s="85"/>
      <c r="AE220" s="85"/>
      <c r="AF220" s="85"/>
      <c r="AG220" s="85"/>
      <c r="AH220" s="85"/>
      <c r="AI220" s="85"/>
      <c r="AJ220" s="85"/>
      <c r="AK220" s="85"/>
      <c r="AL220" s="85"/>
      <c r="AM220" s="85"/>
      <c r="AN220" s="85"/>
      <c r="AO220" s="85"/>
      <c r="AP220" s="85"/>
      <c r="AQ220" s="85"/>
      <c r="AR220" s="85"/>
      <c r="AS220" s="85"/>
      <c r="AT220" s="85"/>
      <c r="AU220" s="85"/>
      <c r="AV220" s="85"/>
      <c r="AW220" s="85"/>
      <c r="AX220" s="85"/>
      <c r="AY220" s="85"/>
      <c r="AZ220" s="85"/>
      <c r="BA220" s="85"/>
      <c r="BB220" s="85"/>
      <c r="BC220" s="85"/>
      <c r="BD220" s="85"/>
      <c r="BE220" s="85"/>
      <c r="BF220" s="85"/>
      <c r="BG220" s="85"/>
      <c r="BH220" s="85"/>
      <c r="BI220" s="85"/>
      <c r="BJ220" s="85"/>
      <c r="BK220" s="85"/>
      <c r="BL220" s="85"/>
      <c r="BM220" s="85"/>
      <c r="BN220" s="85"/>
      <c r="BO220" s="85"/>
      <c r="BP220" s="85"/>
      <c r="BQ220" s="85"/>
      <c r="BR220" s="85"/>
      <c r="BS220" s="85"/>
      <c r="BT220" s="85"/>
      <c r="BU220" s="85"/>
      <c r="BV220" s="85"/>
      <c r="BW220" s="85"/>
      <c r="BX220" s="85"/>
      <c r="BY220" s="85"/>
      <c r="BZ220" s="85"/>
      <c r="CA220" s="85"/>
      <c r="CB220" s="85"/>
      <c r="CC220" s="85"/>
      <c r="CD220" s="85"/>
      <c r="CE220" s="85"/>
      <c r="CF220" s="85"/>
      <c r="CG220" s="85"/>
      <c r="CH220" s="85"/>
      <c r="CI220" s="85"/>
      <c r="CJ220" s="85"/>
      <c r="CK220" s="85"/>
      <c r="CL220" s="85"/>
      <c r="CM220" s="85"/>
      <c r="CN220" s="85"/>
      <c r="CO220" s="85"/>
      <c r="CP220" s="85"/>
      <c r="CQ220" s="85"/>
      <c r="CR220" s="85"/>
      <c r="CS220" s="85"/>
      <c r="CT220" s="85"/>
      <c r="CU220" s="85"/>
      <c r="CV220" s="85"/>
    </row>
    <row r="221" spans="1:100" s="155" customFormat="1" ht="41.1" customHeight="1" x14ac:dyDescent="0.2">
      <c r="A221" s="85"/>
      <c r="B221" s="85"/>
      <c r="C221" s="202"/>
      <c r="D221" s="202"/>
      <c r="E221" s="202"/>
      <c r="F221" s="202"/>
      <c r="G221" s="202"/>
      <c r="H221" s="202"/>
      <c r="I221" s="202"/>
      <c r="J221" s="202"/>
      <c r="K221" s="202"/>
      <c r="L221" s="202"/>
      <c r="M221" s="202"/>
      <c r="N221" s="202"/>
      <c r="O221" s="202"/>
      <c r="P221" s="202"/>
      <c r="Q221" s="202"/>
      <c r="R221" s="202"/>
      <c r="S221" s="202"/>
      <c r="T221" s="202"/>
      <c r="U221" s="85"/>
      <c r="V221" s="85"/>
      <c r="W221" s="85"/>
      <c r="X221" s="85"/>
      <c r="Y221" s="85"/>
      <c r="Z221" s="85"/>
      <c r="AA221" s="85"/>
      <c r="AB221" s="85"/>
      <c r="AC221" s="85"/>
      <c r="AD221" s="85"/>
      <c r="AE221" s="85"/>
      <c r="AF221" s="85"/>
      <c r="AG221" s="85"/>
      <c r="AH221" s="85"/>
      <c r="AI221" s="85"/>
      <c r="AJ221" s="85"/>
      <c r="AK221" s="85"/>
      <c r="AL221" s="85"/>
      <c r="AM221" s="85"/>
      <c r="AN221" s="85"/>
      <c r="AO221" s="85"/>
      <c r="AP221" s="85"/>
      <c r="AQ221" s="85"/>
      <c r="AR221" s="85"/>
      <c r="AS221" s="85"/>
      <c r="AT221" s="85"/>
      <c r="AU221" s="85"/>
      <c r="AV221" s="85"/>
      <c r="AW221" s="85"/>
      <c r="AX221" s="85"/>
      <c r="AY221" s="85"/>
      <c r="AZ221" s="85"/>
      <c r="BA221" s="85"/>
      <c r="BB221" s="85"/>
      <c r="BC221" s="85"/>
      <c r="BD221" s="85"/>
      <c r="BE221" s="85"/>
      <c r="BF221" s="85"/>
      <c r="BG221" s="85"/>
      <c r="BH221" s="85"/>
      <c r="BI221" s="85"/>
      <c r="BJ221" s="85"/>
      <c r="BK221" s="85"/>
      <c r="BL221" s="85"/>
      <c r="BM221" s="85"/>
      <c r="BN221" s="85"/>
      <c r="BO221" s="85"/>
      <c r="BP221" s="85"/>
      <c r="BQ221" s="85"/>
      <c r="BR221" s="85"/>
      <c r="BS221" s="85"/>
      <c r="BT221" s="85"/>
      <c r="BU221" s="85"/>
      <c r="BV221" s="85"/>
      <c r="BW221" s="85"/>
      <c r="BX221" s="85"/>
      <c r="BY221" s="85"/>
      <c r="BZ221" s="85"/>
      <c r="CA221" s="85"/>
      <c r="CB221" s="85"/>
      <c r="CC221" s="85"/>
      <c r="CD221" s="85"/>
      <c r="CE221" s="85"/>
      <c r="CF221" s="85"/>
      <c r="CG221" s="85"/>
      <c r="CH221" s="85"/>
      <c r="CI221" s="85"/>
      <c r="CJ221" s="85"/>
      <c r="CK221" s="85"/>
      <c r="CL221" s="85"/>
      <c r="CM221" s="85"/>
      <c r="CN221" s="85"/>
      <c r="CO221" s="85"/>
      <c r="CP221" s="85"/>
      <c r="CQ221" s="85"/>
      <c r="CR221" s="85"/>
      <c r="CS221" s="85"/>
      <c r="CT221" s="85"/>
      <c r="CU221" s="85"/>
      <c r="CV221" s="85"/>
    </row>
    <row r="222" spans="1:100" s="155" customFormat="1" ht="41.1" customHeight="1" x14ac:dyDescent="0.2">
      <c r="A222" s="85"/>
      <c r="B222" s="85"/>
      <c r="C222" s="202"/>
      <c r="D222" s="202"/>
      <c r="E222" s="202"/>
      <c r="F222" s="202"/>
      <c r="G222" s="202"/>
      <c r="H222" s="202"/>
      <c r="I222" s="202"/>
      <c r="J222" s="202"/>
      <c r="K222" s="202"/>
      <c r="L222" s="202"/>
      <c r="M222" s="202"/>
      <c r="N222" s="202"/>
      <c r="O222" s="202"/>
      <c r="P222" s="202"/>
      <c r="Q222" s="202"/>
      <c r="R222" s="202"/>
      <c r="S222" s="202"/>
      <c r="T222" s="202"/>
      <c r="U222" s="85"/>
      <c r="V222" s="85"/>
      <c r="W222" s="85"/>
      <c r="X222" s="85"/>
      <c r="Y222" s="85"/>
      <c r="Z222" s="85"/>
      <c r="AA222" s="85"/>
      <c r="AB222" s="85"/>
      <c r="AC222" s="85"/>
      <c r="AD222" s="85"/>
      <c r="AE222" s="85"/>
      <c r="AF222" s="85"/>
      <c r="AG222" s="85"/>
      <c r="AH222" s="85"/>
      <c r="AI222" s="85"/>
      <c r="AJ222" s="85"/>
      <c r="AK222" s="85"/>
      <c r="AL222" s="85"/>
      <c r="AM222" s="85"/>
      <c r="AN222" s="85"/>
      <c r="AO222" s="85"/>
      <c r="AP222" s="85"/>
      <c r="AQ222" s="85"/>
      <c r="AR222" s="85"/>
      <c r="AS222" s="85"/>
      <c r="AT222" s="85"/>
      <c r="AU222" s="85"/>
      <c r="AV222" s="85"/>
      <c r="AW222" s="85"/>
      <c r="AX222" s="85"/>
      <c r="AY222" s="85"/>
      <c r="AZ222" s="85"/>
      <c r="BA222" s="85"/>
      <c r="BB222" s="85"/>
      <c r="BC222" s="85"/>
      <c r="BD222" s="85"/>
      <c r="BE222" s="85"/>
      <c r="BF222" s="85"/>
      <c r="BG222" s="85"/>
      <c r="BH222" s="85"/>
      <c r="BI222" s="85"/>
      <c r="BJ222" s="85"/>
      <c r="BK222" s="85"/>
      <c r="BL222" s="85"/>
      <c r="BM222" s="85"/>
      <c r="BN222" s="85"/>
      <c r="BO222" s="85"/>
      <c r="BP222" s="85"/>
      <c r="BQ222" s="85"/>
      <c r="BR222" s="85"/>
      <c r="BS222" s="85"/>
      <c r="BT222" s="85"/>
      <c r="BU222" s="85"/>
      <c r="BV222" s="85"/>
      <c r="BW222" s="85"/>
      <c r="BX222" s="85"/>
      <c r="BY222" s="85"/>
      <c r="BZ222" s="85"/>
      <c r="CA222" s="85"/>
      <c r="CB222" s="85"/>
      <c r="CC222" s="85"/>
      <c r="CD222" s="85"/>
      <c r="CE222" s="85"/>
      <c r="CF222" s="85"/>
      <c r="CG222" s="85"/>
      <c r="CH222" s="85"/>
      <c r="CI222" s="85"/>
      <c r="CJ222" s="85"/>
      <c r="CK222" s="85"/>
      <c r="CL222" s="85"/>
      <c r="CM222" s="85"/>
      <c r="CN222" s="85"/>
      <c r="CO222" s="85"/>
      <c r="CP222" s="85"/>
      <c r="CQ222" s="85"/>
      <c r="CR222" s="85"/>
      <c r="CS222" s="85"/>
      <c r="CT222" s="85"/>
      <c r="CU222" s="85"/>
      <c r="CV222" s="85"/>
    </row>
    <row r="223" spans="1:100" s="155" customFormat="1" ht="41.1" customHeight="1" x14ac:dyDescent="0.2">
      <c r="A223" s="85"/>
      <c r="B223" s="85"/>
      <c r="C223" s="202"/>
      <c r="D223" s="202"/>
      <c r="E223" s="202"/>
      <c r="F223" s="202"/>
      <c r="G223" s="202"/>
      <c r="H223" s="202"/>
      <c r="I223" s="202"/>
      <c r="J223" s="202"/>
      <c r="K223" s="202"/>
      <c r="L223" s="202"/>
      <c r="M223" s="202"/>
      <c r="N223" s="202"/>
      <c r="O223" s="202"/>
      <c r="P223" s="202"/>
      <c r="Q223" s="202"/>
      <c r="R223" s="202"/>
      <c r="S223" s="202"/>
      <c r="T223" s="202"/>
      <c r="U223" s="85"/>
      <c r="V223" s="85"/>
      <c r="W223" s="85"/>
      <c r="X223" s="85"/>
      <c r="Y223" s="85"/>
      <c r="Z223" s="85"/>
      <c r="AA223" s="85"/>
      <c r="AB223" s="85"/>
      <c r="AC223" s="85"/>
      <c r="AD223" s="85"/>
      <c r="AE223" s="85"/>
      <c r="AF223" s="85"/>
      <c r="AG223" s="85"/>
      <c r="AH223" s="85"/>
      <c r="AI223" s="85"/>
      <c r="AJ223" s="85"/>
      <c r="AK223" s="85"/>
      <c r="AL223" s="85"/>
      <c r="AM223" s="85"/>
      <c r="AN223" s="85"/>
      <c r="AO223" s="85"/>
      <c r="AP223" s="85"/>
      <c r="AQ223" s="85"/>
      <c r="AR223" s="85"/>
      <c r="AS223" s="85"/>
      <c r="AT223" s="85"/>
      <c r="AU223" s="85"/>
      <c r="AV223" s="85"/>
      <c r="AW223" s="85"/>
      <c r="AX223" s="85"/>
      <c r="AY223" s="85"/>
      <c r="AZ223" s="85"/>
      <c r="BA223" s="85"/>
      <c r="BB223" s="85"/>
      <c r="BC223" s="85"/>
      <c r="BD223" s="85"/>
      <c r="BE223" s="85"/>
      <c r="BF223" s="85"/>
      <c r="BG223" s="85"/>
      <c r="BH223" s="85"/>
      <c r="BI223" s="85"/>
      <c r="BJ223" s="85"/>
      <c r="BK223" s="85"/>
      <c r="BL223" s="85"/>
      <c r="BM223" s="85"/>
      <c r="BN223" s="85"/>
      <c r="BO223" s="85"/>
      <c r="BP223" s="85"/>
      <c r="BQ223" s="85"/>
      <c r="BR223" s="85"/>
      <c r="BS223" s="85"/>
      <c r="BT223" s="85"/>
      <c r="BU223" s="85"/>
      <c r="BV223" s="85"/>
      <c r="BW223" s="85"/>
      <c r="BX223" s="85"/>
      <c r="BY223" s="85"/>
      <c r="BZ223" s="85"/>
      <c r="CA223" s="85"/>
      <c r="CB223" s="85"/>
      <c r="CC223" s="85"/>
      <c r="CD223" s="85"/>
      <c r="CE223" s="85"/>
      <c r="CF223" s="85"/>
      <c r="CG223" s="85"/>
      <c r="CH223" s="85"/>
      <c r="CI223" s="85"/>
      <c r="CJ223" s="85"/>
      <c r="CK223" s="85"/>
      <c r="CL223" s="85"/>
      <c r="CM223" s="85"/>
      <c r="CN223" s="85"/>
      <c r="CO223" s="85"/>
      <c r="CP223" s="85"/>
      <c r="CQ223" s="85"/>
      <c r="CR223" s="85"/>
      <c r="CS223" s="85"/>
      <c r="CT223" s="85"/>
      <c r="CU223" s="85"/>
      <c r="CV223" s="85"/>
    </row>
    <row r="224" spans="1:100" s="155" customFormat="1" ht="41.1" customHeight="1" x14ac:dyDescent="0.2">
      <c r="A224" s="85"/>
      <c r="B224" s="85"/>
      <c r="C224" s="202"/>
      <c r="D224" s="202"/>
      <c r="E224" s="202"/>
      <c r="F224" s="202"/>
      <c r="G224" s="202"/>
      <c r="H224" s="202"/>
      <c r="I224" s="202"/>
      <c r="J224" s="202"/>
      <c r="K224" s="202"/>
      <c r="L224" s="202"/>
      <c r="M224" s="202"/>
      <c r="N224" s="202"/>
      <c r="O224" s="202"/>
      <c r="P224" s="202"/>
      <c r="Q224" s="202"/>
      <c r="R224" s="202"/>
      <c r="S224" s="202"/>
      <c r="T224" s="202"/>
      <c r="U224" s="85"/>
      <c r="V224" s="85"/>
      <c r="W224" s="85"/>
      <c r="X224" s="85"/>
      <c r="Y224" s="85"/>
      <c r="Z224" s="85"/>
      <c r="AA224" s="85"/>
      <c r="AB224" s="85"/>
      <c r="AC224" s="85"/>
      <c r="AD224" s="85"/>
      <c r="AE224" s="85"/>
      <c r="AF224" s="85"/>
      <c r="AG224" s="85"/>
      <c r="AH224" s="85"/>
      <c r="AI224" s="85"/>
      <c r="AJ224" s="85"/>
      <c r="AK224" s="85"/>
      <c r="AL224" s="85"/>
      <c r="AM224" s="85"/>
      <c r="AN224" s="85"/>
      <c r="AO224" s="85"/>
      <c r="AP224" s="85"/>
      <c r="AQ224" s="85"/>
      <c r="AR224" s="85"/>
      <c r="AS224" s="85"/>
      <c r="AT224" s="85"/>
      <c r="AU224" s="85"/>
      <c r="AV224" s="85"/>
      <c r="AW224" s="85"/>
      <c r="AX224" s="85"/>
      <c r="AY224" s="85"/>
      <c r="AZ224" s="85"/>
      <c r="BA224" s="85"/>
      <c r="BB224" s="85"/>
      <c r="BC224" s="85"/>
      <c r="BD224" s="85"/>
      <c r="BE224" s="85"/>
      <c r="BF224" s="85"/>
      <c r="BG224" s="85"/>
      <c r="BH224" s="85"/>
      <c r="BI224" s="85"/>
      <c r="BJ224" s="85"/>
      <c r="BK224" s="85"/>
      <c r="BL224" s="85"/>
      <c r="BM224" s="85"/>
      <c r="BN224" s="85"/>
      <c r="BO224" s="85"/>
      <c r="BP224" s="85"/>
      <c r="BQ224" s="85"/>
      <c r="BR224" s="85"/>
      <c r="BS224" s="85"/>
      <c r="BT224" s="85"/>
      <c r="BU224" s="85"/>
      <c r="BV224" s="85"/>
      <c r="BW224" s="85"/>
      <c r="BX224" s="85"/>
      <c r="BY224" s="85"/>
      <c r="BZ224" s="85"/>
      <c r="CA224" s="85"/>
      <c r="CB224" s="85"/>
      <c r="CC224" s="85"/>
      <c r="CD224" s="85"/>
      <c r="CE224" s="85"/>
      <c r="CF224" s="85"/>
      <c r="CG224" s="85"/>
      <c r="CH224" s="85"/>
      <c r="CI224" s="85"/>
      <c r="CJ224" s="85"/>
      <c r="CK224" s="85"/>
      <c r="CL224" s="85"/>
      <c r="CM224" s="85"/>
      <c r="CN224" s="85"/>
      <c r="CO224" s="85"/>
      <c r="CP224" s="85"/>
      <c r="CQ224" s="85"/>
      <c r="CR224" s="85"/>
      <c r="CS224" s="85"/>
      <c r="CT224" s="85"/>
      <c r="CU224" s="85"/>
      <c r="CV224" s="85"/>
    </row>
    <row r="225" spans="1:100" s="155" customFormat="1" ht="41.1" customHeight="1" x14ac:dyDescent="0.2">
      <c r="A225" s="85"/>
      <c r="B225" s="85"/>
      <c r="C225" s="202"/>
      <c r="D225" s="202"/>
      <c r="E225" s="202"/>
      <c r="F225" s="202"/>
      <c r="G225" s="202"/>
      <c r="H225" s="202"/>
      <c r="I225" s="202"/>
      <c r="J225" s="202"/>
      <c r="K225" s="202"/>
      <c r="L225" s="202"/>
      <c r="M225" s="202"/>
      <c r="N225" s="202"/>
      <c r="O225" s="202"/>
      <c r="P225" s="202"/>
      <c r="Q225" s="202"/>
      <c r="R225" s="202"/>
      <c r="S225" s="202"/>
      <c r="T225" s="202"/>
      <c r="U225" s="85"/>
      <c r="V225" s="85"/>
      <c r="W225" s="85"/>
      <c r="X225" s="85"/>
      <c r="Y225" s="85"/>
      <c r="Z225" s="85"/>
      <c r="AA225" s="85"/>
      <c r="AB225" s="85"/>
      <c r="AC225" s="85"/>
      <c r="AD225" s="85"/>
      <c r="AE225" s="85"/>
      <c r="AF225" s="85"/>
      <c r="AG225" s="85"/>
      <c r="AH225" s="85"/>
      <c r="AI225" s="85"/>
      <c r="AJ225" s="85"/>
      <c r="AK225" s="85"/>
      <c r="AL225" s="85"/>
      <c r="AM225" s="85"/>
      <c r="AN225" s="85"/>
      <c r="AO225" s="85"/>
      <c r="AP225" s="85"/>
      <c r="AQ225" s="85"/>
      <c r="AR225" s="85"/>
      <c r="AS225" s="85"/>
      <c r="AT225" s="85"/>
      <c r="AU225" s="85"/>
      <c r="AV225" s="85"/>
      <c r="AW225" s="85"/>
      <c r="AX225" s="85"/>
      <c r="AY225" s="85"/>
      <c r="AZ225" s="85"/>
      <c r="BA225" s="85"/>
      <c r="BB225" s="85"/>
      <c r="BC225" s="85"/>
      <c r="BD225" s="85"/>
      <c r="BE225" s="85"/>
      <c r="BF225" s="85"/>
      <c r="BG225" s="85"/>
      <c r="BH225" s="85"/>
      <c r="BI225" s="85"/>
      <c r="BJ225" s="85"/>
      <c r="BK225" s="85"/>
      <c r="BL225" s="85"/>
      <c r="BM225" s="85"/>
      <c r="BN225" s="85"/>
      <c r="BO225" s="85"/>
      <c r="BP225" s="85"/>
      <c r="BQ225" s="85"/>
      <c r="BR225" s="85"/>
      <c r="BS225" s="85"/>
      <c r="BT225" s="85"/>
      <c r="BU225" s="85"/>
      <c r="BV225" s="85"/>
      <c r="BW225" s="85"/>
      <c r="BX225" s="85"/>
      <c r="BY225" s="85"/>
      <c r="BZ225" s="85"/>
      <c r="CA225" s="85"/>
      <c r="CB225" s="85"/>
      <c r="CC225" s="85"/>
      <c r="CD225" s="85"/>
      <c r="CE225" s="85"/>
      <c r="CF225" s="85"/>
      <c r="CG225" s="85"/>
      <c r="CH225" s="85"/>
      <c r="CI225" s="85"/>
      <c r="CJ225" s="85"/>
      <c r="CK225" s="85"/>
      <c r="CL225" s="85"/>
      <c r="CM225" s="85"/>
      <c r="CN225" s="85"/>
      <c r="CO225" s="85"/>
      <c r="CP225" s="85"/>
      <c r="CQ225" s="85"/>
      <c r="CR225" s="85"/>
      <c r="CS225" s="85"/>
      <c r="CT225" s="85"/>
      <c r="CU225" s="85"/>
      <c r="CV225" s="85"/>
    </row>
    <row r="226" spans="1:100" s="155" customFormat="1" ht="41.1" customHeight="1" x14ac:dyDescent="0.2">
      <c r="A226" s="85"/>
      <c r="B226" s="85"/>
      <c r="C226" s="202"/>
      <c r="D226" s="202"/>
      <c r="E226" s="202"/>
      <c r="F226" s="202"/>
      <c r="G226" s="202"/>
      <c r="H226" s="202"/>
      <c r="I226" s="202"/>
      <c r="J226" s="202"/>
      <c r="K226" s="202"/>
      <c r="L226" s="202"/>
      <c r="M226" s="202"/>
      <c r="N226" s="202"/>
      <c r="O226" s="202"/>
      <c r="P226" s="202"/>
      <c r="Q226" s="202"/>
      <c r="R226" s="202"/>
      <c r="S226" s="202"/>
      <c r="T226" s="202"/>
      <c r="U226" s="85"/>
      <c r="V226" s="85"/>
      <c r="W226" s="85"/>
      <c r="X226" s="85"/>
      <c r="Y226" s="85"/>
      <c r="Z226" s="85"/>
      <c r="AA226" s="85"/>
      <c r="AB226" s="85"/>
      <c r="AC226" s="85"/>
      <c r="AD226" s="85"/>
      <c r="AE226" s="85"/>
      <c r="AF226" s="85"/>
      <c r="AG226" s="85"/>
      <c r="AH226" s="85"/>
      <c r="AI226" s="85"/>
      <c r="AJ226" s="85"/>
      <c r="AK226" s="85"/>
      <c r="AL226" s="85"/>
      <c r="AM226" s="85"/>
      <c r="AN226" s="85"/>
      <c r="AO226" s="85"/>
      <c r="AP226" s="85"/>
      <c r="AQ226" s="85"/>
      <c r="AR226" s="85"/>
      <c r="AS226" s="85"/>
      <c r="AT226" s="85"/>
      <c r="AU226" s="85"/>
      <c r="AV226" s="85"/>
      <c r="AW226" s="85"/>
      <c r="AX226" s="85"/>
      <c r="AY226" s="85"/>
      <c r="AZ226" s="85"/>
      <c r="BA226" s="85"/>
      <c r="BB226" s="85"/>
      <c r="BC226" s="85"/>
      <c r="BD226" s="85"/>
      <c r="BE226" s="85"/>
      <c r="BF226" s="85"/>
      <c r="BG226" s="85"/>
      <c r="BH226" s="85"/>
      <c r="BI226" s="85"/>
      <c r="BJ226" s="85"/>
      <c r="BK226" s="85"/>
      <c r="BL226" s="85"/>
      <c r="BM226" s="85"/>
      <c r="BN226" s="85"/>
      <c r="BO226" s="85"/>
      <c r="BP226" s="85"/>
      <c r="BQ226" s="85"/>
      <c r="BR226" s="85"/>
      <c r="BS226" s="85"/>
      <c r="BT226" s="85"/>
      <c r="BU226" s="85"/>
      <c r="BV226" s="85"/>
      <c r="BW226" s="85"/>
      <c r="BX226" s="85"/>
      <c r="BY226" s="85"/>
      <c r="BZ226" s="85"/>
      <c r="CA226" s="85"/>
      <c r="CB226" s="85"/>
      <c r="CC226" s="85"/>
      <c r="CD226" s="85"/>
      <c r="CE226" s="85"/>
      <c r="CF226" s="85"/>
      <c r="CG226" s="85"/>
      <c r="CH226" s="85"/>
      <c r="CI226" s="85"/>
      <c r="CJ226" s="85"/>
      <c r="CK226" s="85"/>
      <c r="CL226" s="85"/>
      <c r="CM226" s="85"/>
      <c r="CN226" s="85"/>
      <c r="CO226" s="85"/>
      <c r="CP226" s="85"/>
      <c r="CQ226" s="85"/>
      <c r="CR226" s="85"/>
      <c r="CS226" s="85"/>
      <c r="CT226" s="85"/>
      <c r="CU226" s="85"/>
      <c r="CV226" s="85"/>
    </row>
    <row r="227" spans="1:100" s="155" customFormat="1" ht="41.1" customHeight="1" x14ac:dyDescent="0.2">
      <c r="A227" s="85"/>
      <c r="B227" s="85"/>
      <c r="C227" s="202"/>
      <c r="D227" s="202"/>
      <c r="E227" s="202"/>
      <c r="F227" s="202"/>
      <c r="G227" s="202"/>
      <c r="H227" s="202"/>
      <c r="I227" s="202"/>
      <c r="J227" s="202"/>
      <c r="K227" s="202"/>
      <c r="L227" s="202"/>
      <c r="M227" s="202"/>
      <c r="N227" s="202"/>
      <c r="O227" s="202"/>
      <c r="P227" s="202"/>
      <c r="Q227" s="202"/>
      <c r="R227" s="202"/>
      <c r="S227" s="202"/>
      <c r="T227" s="202"/>
      <c r="U227" s="85"/>
      <c r="V227" s="85"/>
      <c r="W227" s="85"/>
      <c r="X227" s="85"/>
      <c r="Y227" s="85"/>
      <c r="Z227" s="85"/>
      <c r="AA227" s="85"/>
      <c r="AB227" s="85"/>
      <c r="AC227" s="85"/>
      <c r="AD227" s="85"/>
      <c r="AE227" s="85"/>
      <c r="AF227" s="85"/>
      <c r="AG227" s="85"/>
      <c r="AH227" s="85"/>
      <c r="AI227" s="85"/>
      <c r="AJ227" s="85"/>
      <c r="AK227" s="85"/>
      <c r="AL227" s="85"/>
      <c r="AM227" s="85"/>
      <c r="AN227" s="85"/>
      <c r="AO227" s="85"/>
      <c r="AP227" s="85"/>
      <c r="AQ227" s="85"/>
      <c r="AR227" s="85"/>
      <c r="AS227" s="85"/>
      <c r="AT227" s="85"/>
      <c r="AU227" s="85"/>
      <c r="AV227" s="85"/>
      <c r="AW227" s="85"/>
      <c r="AX227" s="85"/>
      <c r="AY227" s="85"/>
      <c r="AZ227" s="85"/>
      <c r="BA227" s="85"/>
      <c r="BB227" s="85"/>
      <c r="BC227" s="85"/>
      <c r="BD227" s="85"/>
      <c r="BE227" s="85"/>
      <c r="BF227" s="85"/>
      <c r="BG227" s="85"/>
      <c r="BH227" s="85"/>
      <c r="BI227" s="85"/>
      <c r="BJ227" s="85"/>
      <c r="BK227" s="85"/>
      <c r="BL227" s="85"/>
      <c r="BM227" s="85"/>
      <c r="BN227" s="85"/>
      <c r="BO227" s="85"/>
      <c r="BP227" s="85"/>
      <c r="BQ227" s="85"/>
      <c r="BR227" s="85"/>
      <c r="BS227" s="85"/>
      <c r="BT227" s="85"/>
      <c r="BU227" s="85"/>
      <c r="BV227" s="85"/>
      <c r="BW227" s="85"/>
      <c r="BX227" s="85"/>
      <c r="BY227" s="85"/>
      <c r="BZ227" s="85"/>
      <c r="CA227" s="85"/>
      <c r="CB227" s="85"/>
      <c r="CC227" s="85"/>
      <c r="CD227" s="85"/>
      <c r="CE227" s="85"/>
      <c r="CF227" s="85"/>
      <c r="CG227" s="85"/>
      <c r="CH227" s="85"/>
      <c r="CI227" s="85"/>
      <c r="CJ227" s="85"/>
      <c r="CK227" s="85"/>
      <c r="CL227" s="85"/>
      <c r="CM227" s="85"/>
      <c r="CN227" s="85"/>
      <c r="CO227" s="85"/>
      <c r="CP227" s="85"/>
      <c r="CQ227" s="85"/>
      <c r="CR227" s="85"/>
      <c r="CS227" s="85"/>
      <c r="CT227" s="85"/>
      <c r="CU227" s="85"/>
      <c r="CV227" s="85"/>
    </row>
    <row r="228" spans="1:100" s="155" customFormat="1" ht="41.1" customHeight="1" x14ac:dyDescent="0.2">
      <c r="A228" s="85"/>
      <c r="B228" s="85"/>
      <c r="C228" s="202"/>
      <c r="D228" s="202"/>
      <c r="E228" s="202"/>
      <c r="F228" s="202"/>
      <c r="G228" s="202"/>
      <c r="H228" s="202"/>
      <c r="I228" s="202"/>
      <c r="J228" s="202"/>
      <c r="K228" s="202"/>
      <c r="L228" s="202"/>
      <c r="M228" s="202"/>
      <c r="N228" s="202"/>
      <c r="O228" s="202"/>
      <c r="P228" s="202"/>
      <c r="Q228" s="202"/>
      <c r="R228" s="202"/>
      <c r="S228" s="202"/>
      <c r="T228" s="202"/>
      <c r="U228" s="85"/>
      <c r="V228" s="85"/>
      <c r="W228" s="85"/>
      <c r="X228" s="85"/>
      <c r="Y228" s="85"/>
      <c r="Z228" s="85"/>
      <c r="AA228" s="85"/>
      <c r="AB228" s="85"/>
      <c r="AC228" s="85"/>
      <c r="AD228" s="85"/>
      <c r="AE228" s="85"/>
      <c r="AF228" s="85"/>
      <c r="AG228" s="85"/>
      <c r="AH228" s="85"/>
      <c r="AI228" s="85"/>
      <c r="AJ228" s="85"/>
      <c r="AK228" s="85"/>
      <c r="AL228" s="85"/>
      <c r="AM228" s="85"/>
      <c r="AN228" s="85"/>
      <c r="AO228" s="85"/>
      <c r="AP228" s="85"/>
      <c r="AQ228" s="85"/>
      <c r="AR228" s="85"/>
      <c r="AS228" s="85"/>
      <c r="AT228" s="85"/>
      <c r="AU228" s="85"/>
      <c r="AV228" s="85"/>
      <c r="AW228" s="85"/>
      <c r="AX228" s="85"/>
      <c r="AY228" s="85"/>
      <c r="AZ228" s="85"/>
      <c r="BA228" s="85"/>
      <c r="BB228" s="85"/>
      <c r="BC228" s="85"/>
      <c r="BD228" s="85"/>
      <c r="BE228" s="85"/>
      <c r="BF228" s="85"/>
      <c r="BG228" s="85"/>
      <c r="BH228" s="85"/>
      <c r="BI228" s="85"/>
      <c r="BJ228" s="85"/>
      <c r="BK228" s="85"/>
      <c r="BL228" s="85"/>
      <c r="BM228" s="85"/>
      <c r="BN228" s="85"/>
      <c r="BO228" s="85"/>
      <c r="BP228" s="85"/>
      <c r="BQ228" s="85"/>
      <c r="BR228" s="85"/>
      <c r="BS228" s="85"/>
      <c r="BT228" s="85"/>
      <c r="BU228" s="85"/>
      <c r="BV228" s="85"/>
      <c r="BW228" s="85"/>
      <c r="BX228" s="85"/>
      <c r="BY228" s="85"/>
      <c r="BZ228" s="85"/>
      <c r="CA228" s="85"/>
      <c r="CB228" s="85"/>
      <c r="CC228" s="85"/>
      <c r="CD228" s="85"/>
      <c r="CE228" s="85"/>
      <c r="CF228" s="85"/>
      <c r="CG228" s="85"/>
      <c r="CH228" s="85"/>
      <c r="CI228" s="85"/>
      <c r="CJ228" s="85"/>
      <c r="CK228" s="85"/>
      <c r="CL228" s="85"/>
      <c r="CM228" s="85"/>
      <c r="CN228" s="85"/>
      <c r="CO228" s="85"/>
      <c r="CP228" s="85"/>
      <c r="CQ228" s="85"/>
      <c r="CR228" s="85"/>
      <c r="CS228" s="85"/>
      <c r="CT228" s="85"/>
      <c r="CU228" s="85"/>
      <c r="CV228" s="85"/>
    </row>
    <row r="229" spans="1:100" s="155" customFormat="1" ht="41.1" customHeight="1" x14ac:dyDescent="0.2">
      <c r="A229" s="85"/>
      <c r="B229" s="85"/>
      <c r="C229" s="202"/>
      <c r="D229" s="202"/>
      <c r="E229" s="202"/>
      <c r="F229" s="202"/>
      <c r="G229" s="202"/>
      <c r="H229" s="202"/>
      <c r="I229" s="202"/>
      <c r="J229" s="202"/>
      <c r="K229" s="202"/>
      <c r="L229" s="202"/>
      <c r="M229" s="202"/>
      <c r="N229" s="202"/>
      <c r="O229" s="202"/>
      <c r="P229" s="202"/>
      <c r="Q229" s="202"/>
      <c r="R229" s="202"/>
      <c r="S229" s="202"/>
      <c r="T229" s="202"/>
      <c r="U229" s="85"/>
      <c r="V229" s="85"/>
      <c r="W229" s="85"/>
      <c r="X229" s="85"/>
      <c r="Y229" s="85"/>
      <c r="Z229" s="85"/>
      <c r="AA229" s="85"/>
      <c r="AB229" s="85"/>
      <c r="AC229" s="85"/>
      <c r="AD229" s="85"/>
      <c r="AE229" s="85"/>
      <c r="AF229" s="85"/>
      <c r="AG229" s="85"/>
      <c r="AH229" s="85"/>
      <c r="AI229" s="85"/>
      <c r="AJ229" s="85"/>
      <c r="AK229" s="85"/>
      <c r="AL229" s="85"/>
      <c r="AM229" s="85"/>
      <c r="AN229" s="85"/>
      <c r="AO229" s="85"/>
      <c r="AP229" s="85"/>
      <c r="AQ229" s="85"/>
      <c r="AR229" s="85"/>
      <c r="AS229" s="85"/>
      <c r="AT229" s="85"/>
      <c r="AU229" s="85"/>
      <c r="AV229" s="85"/>
      <c r="AW229" s="85"/>
      <c r="AX229" s="85"/>
      <c r="AY229" s="85"/>
      <c r="AZ229" s="85"/>
      <c r="BA229" s="85"/>
      <c r="BB229" s="85"/>
      <c r="BC229" s="85"/>
      <c r="BD229" s="85"/>
      <c r="BE229" s="85"/>
      <c r="BF229" s="85"/>
      <c r="BG229" s="85"/>
      <c r="BH229" s="85"/>
      <c r="BI229" s="85"/>
      <c r="BJ229" s="85"/>
      <c r="BK229" s="85"/>
      <c r="BL229" s="85"/>
      <c r="BM229" s="85"/>
      <c r="BN229" s="85"/>
      <c r="BO229" s="85"/>
      <c r="BP229" s="85"/>
      <c r="BQ229" s="85"/>
      <c r="BR229" s="85"/>
      <c r="BS229" s="85"/>
      <c r="BT229" s="85"/>
      <c r="BU229" s="85"/>
      <c r="BV229" s="85"/>
      <c r="BW229" s="85"/>
      <c r="BX229" s="85"/>
      <c r="BY229" s="85"/>
      <c r="BZ229" s="85"/>
      <c r="CA229" s="85"/>
      <c r="CB229" s="85"/>
      <c r="CC229" s="85"/>
      <c r="CD229" s="85"/>
      <c r="CE229" s="85"/>
      <c r="CF229" s="85"/>
      <c r="CG229" s="85"/>
      <c r="CH229" s="85"/>
      <c r="CI229" s="85"/>
      <c r="CJ229" s="85"/>
      <c r="CK229" s="85"/>
      <c r="CL229" s="85"/>
      <c r="CM229" s="85"/>
      <c r="CN229" s="85"/>
      <c r="CO229" s="85"/>
      <c r="CP229" s="85"/>
      <c r="CQ229" s="85"/>
      <c r="CR229" s="85"/>
      <c r="CS229" s="85"/>
      <c r="CT229" s="85"/>
      <c r="CU229" s="85"/>
      <c r="CV229" s="85"/>
    </row>
    <row r="230" spans="1:100" s="155" customFormat="1" ht="41.1" customHeight="1" x14ac:dyDescent="0.2">
      <c r="A230" s="85"/>
      <c r="B230" s="85"/>
      <c r="C230" s="202"/>
      <c r="D230" s="202"/>
      <c r="E230" s="202"/>
      <c r="F230" s="202"/>
      <c r="G230" s="202"/>
      <c r="H230" s="202"/>
      <c r="I230" s="202"/>
      <c r="J230" s="202"/>
      <c r="K230" s="202"/>
      <c r="L230" s="202"/>
      <c r="M230" s="202"/>
      <c r="N230" s="202"/>
      <c r="O230" s="202"/>
      <c r="P230" s="202"/>
      <c r="Q230" s="202"/>
      <c r="R230" s="202"/>
      <c r="S230" s="202"/>
      <c r="T230" s="202"/>
      <c r="U230" s="85"/>
      <c r="V230" s="85"/>
      <c r="W230" s="85"/>
      <c r="X230" s="85"/>
      <c r="Y230" s="85"/>
      <c r="Z230" s="85"/>
      <c r="AA230" s="85"/>
      <c r="AB230" s="85"/>
      <c r="AC230" s="85"/>
      <c r="AD230" s="85"/>
      <c r="AE230" s="85"/>
      <c r="AF230" s="85"/>
      <c r="AG230" s="85"/>
      <c r="AH230" s="85"/>
      <c r="AI230" s="85"/>
      <c r="AJ230" s="85"/>
      <c r="AK230" s="85"/>
      <c r="AL230" s="85"/>
      <c r="AM230" s="85"/>
      <c r="AN230" s="85"/>
      <c r="AO230" s="85"/>
      <c r="AP230" s="85"/>
      <c r="AQ230" s="85"/>
      <c r="AR230" s="85"/>
      <c r="AS230" s="85"/>
      <c r="AT230" s="85"/>
      <c r="AU230" s="85"/>
      <c r="AV230" s="85"/>
      <c r="AW230" s="85"/>
      <c r="AX230" s="85"/>
      <c r="AY230" s="85"/>
      <c r="AZ230" s="85"/>
      <c r="BA230" s="85"/>
      <c r="BB230" s="85"/>
      <c r="BC230" s="85"/>
      <c r="BD230" s="85"/>
      <c r="BE230" s="85"/>
      <c r="BF230" s="85"/>
      <c r="BG230" s="85"/>
      <c r="BH230" s="85"/>
      <c r="BI230" s="85"/>
      <c r="BJ230" s="85"/>
      <c r="BK230" s="85"/>
      <c r="BL230" s="85"/>
      <c r="BM230" s="85"/>
      <c r="BN230" s="85"/>
      <c r="BO230" s="85"/>
      <c r="BP230" s="85"/>
      <c r="BQ230" s="85"/>
      <c r="BR230" s="85"/>
      <c r="BS230" s="85"/>
      <c r="BT230" s="85"/>
      <c r="BU230" s="85"/>
      <c r="BV230" s="85"/>
      <c r="BW230" s="85"/>
      <c r="BX230" s="85"/>
      <c r="BY230" s="85"/>
      <c r="BZ230" s="85"/>
      <c r="CA230" s="85"/>
      <c r="CB230" s="85"/>
      <c r="CC230" s="85"/>
      <c r="CD230" s="85"/>
      <c r="CE230" s="85"/>
      <c r="CF230" s="85"/>
      <c r="CG230" s="85"/>
      <c r="CH230" s="85"/>
      <c r="CI230" s="85"/>
      <c r="CJ230" s="85"/>
      <c r="CK230" s="85"/>
      <c r="CL230" s="85"/>
      <c r="CM230" s="85"/>
      <c r="CN230" s="85"/>
      <c r="CO230" s="85"/>
      <c r="CP230" s="85"/>
      <c r="CQ230" s="85"/>
      <c r="CR230" s="85"/>
      <c r="CS230" s="85"/>
      <c r="CT230" s="85"/>
      <c r="CU230" s="85"/>
      <c r="CV230" s="85"/>
    </row>
    <row r="231" spans="1:100" s="155" customFormat="1" ht="41.1" customHeight="1" x14ac:dyDescent="0.2">
      <c r="A231" s="85"/>
      <c r="B231" s="85"/>
      <c r="C231" s="202"/>
      <c r="D231" s="202"/>
      <c r="E231" s="202"/>
      <c r="F231" s="202"/>
      <c r="G231" s="202"/>
      <c r="H231" s="202"/>
      <c r="I231" s="202"/>
      <c r="J231" s="202"/>
      <c r="K231" s="202"/>
      <c r="L231" s="202"/>
      <c r="M231" s="202"/>
      <c r="N231" s="202"/>
      <c r="O231" s="202"/>
      <c r="P231" s="202"/>
      <c r="Q231" s="202"/>
      <c r="R231" s="202"/>
      <c r="S231" s="202"/>
      <c r="T231" s="202"/>
      <c r="U231" s="85"/>
      <c r="V231" s="85"/>
      <c r="W231" s="85"/>
      <c r="X231" s="85"/>
      <c r="Y231" s="85"/>
      <c r="Z231" s="85"/>
      <c r="AA231" s="85"/>
      <c r="AB231" s="85"/>
      <c r="AC231" s="85"/>
      <c r="AD231" s="85"/>
      <c r="AE231" s="85"/>
      <c r="AF231" s="85"/>
      <c r="AG231" s="85"/>
      <c r="AH231" s="85"/>
      <c r="AI231" s="85"/>
      <c r="AJ231" s="85"/>
      <c r="AK231" s="85"/>
      <c r="AL231" s="85"/>
      <c r="AM231" s="85"/>
      <c r="AN231" s="85"/>
      <c r="AO231" s="85"/>
      <c r="AP231" s="85"/>
      <c r="AQ231" s="85"/>
      <c r="AR231" s="85"/>
      <c r="AS231" s="85"/>
      <c r="AT231" s="85"/>
      <c r="AU231" s="85"/>
      <c r="AV231" s="85"/>
      <c r="AW231" s="85"/>
      <c r="AX231" s="85"/>
      <c r="AY231" s="85"/>
      <c r="AZ231" s="85"/>
      <c r="BA231" s="85"/>
      <c r="BB231" s="85"/>
      <c r="BC231" s="85"/>
      <c r="BD231" s="85"/>
      <c r="BE231" s="85"/>
      <c r="BF231" s="85"/>
      <c r="BG231" s="85"/>
      <c r="BH231" s="85"/>
      <c r="BI231" s="85"/>
      <c r="BJ231" s="85"/>
      <c r="BK231" s="85"/>
      <c r="BL231" s="85"/>
      <c r="BM231" s="85"/>
      <c r="BN231" s="85"/>
      <c r="BO231" s="85"/>
      <c r="BP231" s="85"/>
      <c r="BQ231" s="85"/>
      <c r="BR231" s="85"/>
      <c r="BS231" s="85"/>
      <c r="BT231" s="85"/>
      <c r="BU231" s="85"/>
      <c r="BV231" s="85"/>
      <c r="BW231" s="85"/>
      <c r="BX231" s="85"/>
      <c r="BY231" s="85"/>
      <c r="BZ231" s="85"/>
      <c r="CA231" s="85"/>
      <c r="CB231" s="85"/>
      <c r="CC231" s="85"/>
      <c r="CD231" s="85"/>
      <c r="CE231" s="85"/>
      <c r="CF231" s="85"/>
      <c r="CG231" s="85"/>
      <c r="CH231" s="85"/>
      <c r="CI231" s="85"/>
      <c r="CJ231" s="85"/>
      <c r="CK231" s="85"/>
      <c r="CL231" s="85"/>
      <c r="CM231" s="85"/>
      <c r="CN231" s="85"/>
      <c r="CO231" s="85"/>
      <c r="CP231" s="85"/>
      <c r="CQ231" s="85"/>
      <c r="CR231" s="85"/>
      <c r="CS231" s="85"/>
      <c r="CT231" s="85"/>
      <c r="CU231" s="85"/>
      <c r="CV231" s="85"/>
    </row>
    <row r="232" spans="1:100" s="155" customFormat="1" ht="41.1" customHeight="1" x14ac:dyDescent="0.2">
      <c r="A232" s="85"/>
      <c r="B232" s="85"/>
      <c r="C232" s="202"/>
      <c r="D232" s="202"/>
      <c r="E232" s="202"/>
      <c r="F232" s="202"/>
      <c r="G232" s="202"/>
      <c r="H232" s="202"/>
      <c r="I232" s="202"/>
      <c r="J232" s="202"/>
      <c r="K232" s="202"/>
      <c r="L232" s="202"/>
      <c r="M232" s="202"/>
      <c r="N232" s="202"/>
      <c r="O232" s="202"/>
      <c r="P232" s="202"/>
      <c r="Q232" s="202"/>
      <c r="R232" s="202"/>
      <c r="S232" s="202"/>
      <c r="T232" s="202"/>
      <c r="U232" s="85"/>
      <c r="V232" s="85"/>
      <c r="W232" s="85"/>
      <c r="X232" s="85"/>
      <c r="Y232" s="85"/>
      <c r="Z232" s="85"/>
      <c r="AA232" s="85"/>
      <c r="AB232" s="85"/>
      <c r="AC232" s="85"/>
      <c r="AD232" s="85"/>
      <c r="AE232" s="85"/>
      <c r="AF232" s="85"/>
      <c r="AG232" s="85"/>
      <c r="AH232" s="85"/>
      <c r="AI232" s="85"/>
      <c r="AJ232" s="85"/>
      <c r="AK232" s="85"/>
      <c r="AL232" s="85"/>
      <c r="AM232" s="85"/>
      <c r="AN232" s="85"/>
      <c r="AO232" s="85"/>
      <c r="AP232" s="85"/>
      <c r="AQ232" s="85"/>
      <c r="AR232" s="85"/>
      <c r="AS232" s="85"/>
      <c r="AT232" s="85"/>
      <c r="AU232" s="85"/>
      <c r="AV232" s="85"/>
      <c r="AW232" s="85"/>
      <c r="AX232" s="85"/>
      <c r="AY232" s="85"/>
      <c r="AZ232" s="85"/>
      <c r="BA232" s="85"/>
      <c r="BB232" s="85"/>
      <c r="BC232" s="85"/>
      <c r="BD232" s="85"/>
      <c r="BE232" s="85"/>
      <c r="BF232" s="85"/>
      <c r="BG232" s="85"/>
      <c r="BH232" s="85"/>
      <c r="BI232" s="85"/>
      <c r="BJ232" s="85"/>
      <c r="BK232" s="85"/>
      <c r="BL232" s="85"/>
      <c r="BM232" s="85"/>
      <c r="BN232" s="85"/>
      <c r="BO232" s="85"/>
      <c r="BP232" s="85"/>
      <c r="BQ232" s="85"/>
      <c r="BR232" s="85"/>
      <c r="BS232" s="85"/>
      <c r="BT232" s="85"/>
      <c r="BU232" s="85"/>
      <c r="BV232" s="85"/>
      <c r="BW232" s="85"/>
      <c r="BX232" s="85"/>
      <c r="BY232" s="85"/>
      <c r="BZ232" s="85"/>
      <c r="CA232" s="85"/>
      <c r="CB232" s="85"/>
      <c r="CC232" s="85"/>
      <c r="CD232" s="85"/>
      <c r="CE232" s="85"/>
      <c r="CF232" s="85"/>
      <c r="CG232" s="85"/>
      <c r="CH232" s="85"/>
      <c r="CI232" s="85"/>
      <c r="CJ232" s="85"/>
      <c r="CK232" s="85"/>
      <c r="CL232" s="85"/>
      <c r="CM232" s="85"/>
      <c r="CN232" s="85"/>
      <c r="CO232" s="85"/>
      <c r="CP232" s="85"/>
      <c r="CQ232" s="85"/>
      <c r="CR232" s="85"/>
      <c r="CS232" s="85"/>
      <c r="CT232" s="85"/>
      <c r="CU232" s="85"/>
      <c r="CV232" s="85"/>
    </row>
    <row r="233" spans="1:100" s="155" customFormat="1" ht="41.1" customHeight="1" x14ac:dyDescent="0.2">
      <c r="A233" s="85"/>
      <c r="B233" s="85"/>
      <c r="C233" s="202"/>
      <c r="D233" s="202"/>
      <c r="E233" s="202"/>
      <c r="F233" s="202"/>
      <c r="G233" s="202"/>
      <c r="H233" s="202"/>
      <c r="I233" s="202"/>
      <c r="J233" s="202"/>
      <c r="K233" s="202"/>
      <c r="L233" s="202"/>
      <c r="M233" s="202"/>
      <c r="N233" s="202"/>
      <c r="O233" s="202"/>
      <c r="P233" s="202"/>
      <c r="Q233" s="202"/>
      <c r="R233" s="202"/>
      <c r="S233" s="202"/>
      <c r="T233" s="202"/>
      <c r="U233" s="85"/>
      <c r="V233" s="85"/>
      <c r="W233" s="85"/>
      <c r="X233" s="85"/>
      <c r="Y233" s="85"/>
      <c r="Z233" s="85"/>
      <c r="AA233" s="85"/>
      <c r="AB233" s="85"/>
      <c r="AC233" s="85"/>
      <c r="AD233" s="85"/>
      <c r="AE233" s="85"/>
      <c r="AF233" s="85"/>
      <c r="AG233" s="85"/>
      <c r="AH233" s="85"/>
      <c r="AI233" s="85"/>
      <c r="AJ233" s="85"/>
      <c r="AK233" s="85"/>
      <c r="AL233" s="85"/>
      <c r="AM233" s="85"/>
      <c r="AN233" s="85"/>
      <c r="AO233" s="85"/>
      <c r="AP233" s="85"/>
      <c r="AQ233" s="85"/>
      <c r="AR233" s="85"/>
      <c r="AS233" s="85"/>
      <c r="AT233" s="85"/>
      <c r="AU233" s="85"/>
      <c r="AV233" s="85"/>
      <c r="AW233" s="85"/>
      <c r="AX233" s="85"/>
      <c r="AY233" s="85"/>
      <c r="AZ233" s="85"/>
      <c r="BA233" s="85"/>
      <c r="BB233" s="85"/>
      <c r="BC233" s="85"/>
      <c r="BD233" s="85"/>
      <c r="BE233" s="85"/>
      <c r="BF233" s="85"/>
      <c r="BG233" s="85"/>
      <c r="BH233" s="85"/>
      <c r="BI233" s="85"/>
      <c r="BJ233" s="85"/>
      <c r="BK233" s="85"/>
      <c r="BL233" s="85"/>
      <c r="BM233" s="85"/>
      <c r="BN233" s="85"/>
      <c r="BO233" s="85"/>
      <c r="BP233" s="85"/>
      <c r="BQ233" s="85"/>
      <c r="BR233" s="85"/>
      <c r="BS233" s="85"/>
      <c r="BT233" s="85"/>
      <c r="BU233" s="85"/>
      <c r="BV233" s="85"/>
      <c r="BW233" s="85"/>
      <c r="BX233" s="85"/>
      <c r="BY233" s="85"/>
      <c r="BZ233" s="85"/>
      <c r="CA233" s="85"/>
      <c r="CB233" s="85"/>
      <c r="CC233" s="85"/>
      <c r="CD233" s="85"/>
      <c r="CE233" s="85"/>
      <c r="CF233" s="85"/>
      <c r="CG233" s="85"/>
      <c r="CH233" s="85"/>
      <c r="CI233" s="85"/>
      <c r="CJ233" s="85"/>
      <c r="CK233" s="85"/>
      <c r="CL233" s="85"/>
      <c r="CM233" s="85"/>
      <c r="CN233" s="85"/>
      <c r="CO233" s="85"/>
      <c r="CP233" s="85"/>
      <c r="CQ233" s="85"/>
      <c r="CR233" s="85"/>
      <c r="CS233" s="85"/>
      <c r="CT233" s="85"/>
      <c r="CU233" s="85"/>
      <c r="CV233" s="85"/>
    </row>
    <row r="234" spans="1:100" s="155" customFormat="1" ht="41.1" customHeight="1" x14ac:dyDescent="0.2">
      <c r="A234" s="85"/>
      <c r="B234" s="85"/>
      <c r="C234" s="202"/>
      <c r="D234" s="202"/>
      <c r="E234" s="202"/>
      <c r="F234" s="202"/>
      <c r="G234" s="202"/>
      <c r="H234" s="202"/>
      <c r="I234" s="202"/>
      <c r="J234" s="202"/>
      <c r="K234" s="202"/>
      <c r="L234" s="202"/>
      <c r="M234" s="202"/>
      <c r="N234" s="202"/>
      <c r="O234" s="202"/>
      <c r="P234" s="202"/>
      <c r="Q234" s="202"/>
      <c r="R234" s="202"/>
      <c r="S234" s="202"/>
      <c r="T234" s="202"/>
      <c r="U234" s="85"/>
      <c r="V234" s="85"/>
      <c r="W234" s="85"/>
      <c r="X234" s="85"/>
      <c r="Y234" s="85"/>
      <c r="Z234" s="85"/>
      <c r="AA234" s="85"/>
      <c r="AB234" s="85"/>
      <c r="AC234" s="85"/>
      <c r="AD234" s="85"/>
      <c r="AE234" s="85"/>
      <c r="AF234" s="85"/>
      <c r="AG234" s="85"/>
      <c r="AH234" s="85"/>
      <c r="AI234" s="85"/>
      <c r="AJ234" s="85"/>
      <c r="AK234" s="85"/>
      <c r="AL234" s="85"/>
      <c r="AM234" s="85"/>
      <c r="AN234" s="85"/>
      <c r="AO234" s="85"/>
      <c r="AP234" s="85"/>
      <c r="AQ234" s="85"/>
      <c r="AR234" s="85"/>
      <c r="AS234" s="85"/>
      <c r="AT234" s="85"/>
      <c r="AU234" s="85"/>
      <c r="AV234" s="85"/>
      <c r="AW234" s="85"/>
      <c r="AX234" s="85"/>
      <c r="AY234" s="85"/>
      <c r="AZ234" s="85"/>
      <c r="BA234" s="85"/>
      <c r="BB234" s="85"/>
      <c r="BC234" s="85"/>
      <c r="BD234" s="85"/>
      <c r="BE234" s="85"/>
      <c r="BF234" s="85"/>
      <c r="BG234" s="85"/>
      <c r="BH234" s="85"/>
      <c r="BI234" s="85"/>
      <c r="BJ234" s="85"/>
      <c r="BK234" s="85"/>
      <c r="BL234" s="85"/>
      <c r="BM234" s="85"/>
      <c r="BN234" s="85"/>
      <c r="BO234" s="85"/>
      <c r="BP234" s="85"/>
      <c r="BQ234" s="85"/>
      <c r="BR234" s="85"/>
      <c r="BS234" s="85"/>
      <c r="BT234" s="85"/>
      <c r="BU234" s="85"/>
      <c r="BV234" s="85"/>
      <c r="BW234" s="85"/>
      <c r="BX234" s="85"/>
      <c r="BY234" s="85"/>
      <c r="BZ234" s="85"/>
      <c r="CA234" s="85"/>
      <c r="CB234" s="85"/>
      <c r="CC234" s="85"/>
      <c r="CD234" s="85"/>
      <c r="CE234" s="85"/>
      <c r="CF234" s="85"/>
      <c r="CG234" s="85"/>
      <c r="CH234" s="85"/>
      <c r="CI234" s="85"/>
      <c r="CJ234" s="85"/>
      <c r="CK234" s="85"/>
      <c r="CL234" s="85"/>
      <c r="CM234" s="85"/>
      <c r="CN234" s="85"/>
      <c r="CO234" s="85"/>
      <c r="CP234" s="85"/>
      <c r="CQ234" s="85"/>
      <c r="CR234" s="85"/>
      <c r="CS234" s="85"/>
      <c r="CT234" s="85"/>
      <c r="CU234" s="85"/>
      <c r="CV234" s="85"/>
    </row>
    <row r="235" spans="1:100" s="155" customFormat="1" ht="41.1" customHeight="1" x14ac:dyDescent="0.2">
      <c r="A235" s="85"/>
      <c r="B235" s="85"/>
      <c r="C235" s="202"/>
      <c r="D235" s="202"/>
      <c r="E235" s="202"/>
      <c r="F235" s="202"/>
      <c r="G235" s="202"/>
      <c r="H235" s="202"/>
      <c r="I235" s="202"/>
      <c r="J235" s="202"/>
      <c r="K235" s="202"/>
      <c r="L235" s="202"/>
      <c r="M235" s="202"/>
      <c r="N235" s="202"/>
      <c r="O235" s="202"/>
      <c r="P235" s="202"/>
      <c r="Q235" s="202"/>
      <c r="R235" s="202"/>
      <c r="S235" s="202"/>
      <c r="T235" s="202"/>
      <c r="U235" s="85"/>
      <c r="V235" s="85"/>
      <c r="W235" s="85"/>
      <c r="X235" s="85"/>
      <c r="Y235" s="85"/>
      <c r="Z235" s="85"/>
      <c r="AA235" s="85"/>
      <c r="AB235" s="85"/>
      <c r="AC235" s="85"/>
      <c r="AD235" s="85"/>
      <c r="AE235" s="85"/>
      <c r="AF235" s="85"/>
      <c r="AG235" s="85"/>
      <c r="AH235" s="85"/>
      <c r="AI235" s="85"/>
      <c r="AJ235" s="85"/>
      <c r="AK235" s="85"/>
      <c r="AL235" s="85"/>
      <c r="AM235" s="85"/>
      <c r="AN235" s="85"/>
      <c r="AO235" s="85"/>
      <c r="AP235" s="85"/>
      <c r="AQ235" s="85"/>
      <c r="AR235" s="85"/>
      <c r="AS235" s="85"/>
      <c r="AT235" s="85"/>
      <c r="AU235" s="85"/>
      <c r="AV235" s="85"/>
      <c r="AW235" s="85"/>
      <c r="AX235" s="85"/>
      <c r="AY235" s="85"/>
      <c r="AZ235" s="85"/>
      <c r="BA235" s="85"/>
      <c r="BB235" s="85"/>
      <c r="BC235" s="85"/>
      <c r="BD235" s="85"/>
      <c r="BE235" s="85"/>
      <c r="BF235" s="85"/>
      <c r="BG235" s="85"/>
      <c r="BH235" s="85"/>
      <c r="BI235" s="85"/>
      <c r="BJ235" s="85"/>
      <c r="BK235" s="85"/>
      <c r="BL235" s="85"/>
      <c r="BM235" s="85"/>
      <c r="BN235" s="85"/>
      <c r="BO235" s="85"/>
      <c r="BP235" s="85"/>
      <c r="BQ235" s="85"/>
      <c r="BR235" s="85"/>
      <c r="BS235" s="85"/>
      <c r="BT235" s="85"/>
      <c r="BU235" s="85"/>
      <c r="BV235" s="85"/>
      <c r="BW235" s="85"/>
      <c r="BX235" s="85"/>
      <c r="BY235" s="85"/>
      <c r="BZ235" s="85"/>
      <c r="CA235" s="85"/>
      <c r="CB235" s="85"/>
      <c r="CC235" s="85"/>
      <c r="CD235" s="85"/>
      <c r="CE235" s="85"/>
      <c r="CF235" s="85"/>
      <c r="CG235" s="85"/>
      <c r="CH235" s="85"/>
      <c r="CI235" s="85"/>
      <c r="CJ235" s="85"/>
      <c r="CK235" s="85"/>
      <c r="CL235" s="85"/>
      <c r="CM235" s="85"/>
      <c r="CN235" s="85"/>
      <c r="CO235" s="85"/>
      <c r="CP235" s="85"/>
      <c r="CQ235" s="85"/>
      <c r="CR235" s="85"/>
      <c r="CS235" s="85"/>
      <c r="CT235" s="85"/>
      <c r="CU235" s="85"/>
      <c r="CV235" s="85"/>
    </row>
    <row r="236" spans="1:100" s="155" customFormat="1" ht="41.1" customHeight="1" x14ac:dyDescent="0.2">
      <c r="A236" s="85"/>
      <c r="B236" s="85"/>
      <c r="C236" s="202"/>
      <c r="D236" s="202"/>
      <c r="E236" s="202"/>
      <c r="F236" s="202"/>
      <c r="G236" s="202"/>
      <c r="H236" s="202"/>
      <c r="I236" s="202"/>
      <c r="J236" s="202"/>
      <c r="K236" s="202"/>
      <c r="L236" s="202"/>
      <c r="M236" s="202"/>
      <c r="N236" s="202"/>
      <c r="O236" s="202"/>
      <c r="P236" s="202"/>
      <c r="Q236" s="202"/>
      <c r="R236" s="202"/>
      <c r="S236" s="202"/>
      <c r="T236" s="202"/>
      <c r="U236" s="85"/>
      <c r="V236" s="85"/>
      <c r="W236" s="85"/>
      <c r="X236" s="85"/>
      <c r="Y236" s="85"/>
      <c r="Z236" s="85"/>
      <c r="AA236" s="85"/>
      <c r="AB236" s="85"/>
      <c r="AC236" s="85"/>
      <c r="AD236" s="85"/>
      <c r="AE236" s="85"/>
      <c r="AF236" s="85"/>
      <c r="AG236" s="85"/>
      <c r="AH236" s="85"/>
      <c r="AI236" s="85"/>
      <c r="AJ236" s="85"/>
      <c r="AK236" s="85"/>
      <c r="AL236" s="85"/>
      <c r="AM236" s="85"/>
      <c r="AN236" s="85"/>
      <c r="AO236" s="85"/>
      <c r="AP236" s="85"/>
      <c r="AQ236" s="85"/>
      <c r="AR236" s="85"/>
      <c r="AS236" s="85"/>
      <c r="AT236" s="85"/>
      <c r="AU236" s="85"/>
      <c r="AV236" s="85"/>
      <c r="AW236" s="85"/>
      <c r="AX236" s="85"/>
      <c r="AY236" s="85"/>
      <c r="AZ236" s="85"/>
      <c r="BA236" s="85"/>
      <c r="BB236" s="85"/>
      <c r="BC236" s="85"/>
      <c r="BD236" s="85"/>
      <c r="BE236" s="85"/>
      <c r="BF236" s="85"/>
      <c r="BG236" s="85"/>
      <c r="BH236" s="85"/>
      <c r="BI236" s="85"/>
      <c r="BJ236" s="85"/>
      <c r="BK236" s="85"/>
      <c r="BL236" s="85"/>
      <c r="BM236" s="85"/>
      <c r="BN236" s="85"/>
      <c r="BO236" s="85"/>
      <c r="BP236" s="85"/>
      <c r="BQ236" s="85"/>
      <c r="BR236" s="85"/>
      <c r="BS236" s="85"/>
      <c r="BT236" s="85"/>
      <c r="BU236" s="85"/>
      <c r="BV236" s="85"/>
      <c r="BW236" s="85"/>
      <c r="BX236" s="85"/>
      <c r="BY236" s="85"/>
      <c r="BZ236" s="85"/>
      <c r="CA236" s="85"/>
      <c r="CB236" s="85"/>
      <c r="CC236" s="85"/>
      <c r="CD236" s="85"/>
      <c r="CE236" s="85"/>
      <c r="CF236" s="85"/>
      <c r="CG236" s="85"/>
      <c r="CH236" s="85"/>
      <c r="CI236" s="85"/>
      <c r="CJ236" s="85"/>
      <c r="CK236" s="85"/>
      <c r="CL236" s="85"/>
      <c r="CM236" s="85"/>
      <c r="CN236" s="85"/>
      <c r="CO236" s="85"/>
      <c r="CP236" s="85"/>
      <c r="CQ236" s="85"/>
      <c r="CR236" s="85"/>
      <c r="CS236" s="85"/>
      <c r="CT236" s="85"/>
      <c r="CU236" s="85"/>
      <c r="CV236" s="85"/>
    </row>
    <row r="237" spans="1:100" s="155" customFormat="1" ht="41.1" customHeight="1" x14ac:dyDescent="0.2">
      <c r="A237" s="85"/>
      <c r="B237" s="85"/>
      <c r="C237" s="202"/>
      <c r="D237" s="202"/>
      <c r="E237" s="202"/>
      <c r="F237" s="202"/>
      <c r="G237" s="202"/>
      <c r="H237" s="202"/>
      <c r="I237" s="202"/>
      <c r="J237" s="202"/>
      <c r="K237" s="202"/>
      <c r="L237" s="202"/>
      <c r="M237" s="202"/>
      <c r="N237" s="202"/>
      <c r="O237" s="202"/>
      <c r="P237" s="202"/>
      <c r="Q237" s="202"/>
      <c r="R237" s="202"/>
      <c r="S237" s="202"/>
      <c r="T237" s="202"/>
      <c r="U237" s="85"/>
      <c r="V237" s="85"/>
      <c r="W237" s="85"/>
      <c r="X237" s="85"/>
      <c r="Y237" s="85"/>
      <c r="Z237" s="85"/>
      <c r="AA237" s="85"/>
      <c r="AB237" s="85"/>
      <c r="AC237" s="85"/>
      <c r="AD237" s="85"/>
      <c r="AE237" s="85"/>
      <c r="AF237" s="85"/>
      <c r="AG237" s="85"/>
      <c r="AH237" s="85"/>
      <c r="AI237" s="85"/>
      <c r="AJ237" s="85"/>
      <c r="AK237" s="85"/>
      <c r="AL237" s="85"/>
      <c r="AM237" s="85"/>
      <c r="AN237" s="85"/>
      <c r="AO237" s="85"/>
      <c r="AP237" s="85"/>
      <c r="AQ237" s="85"/>
      <c r="AR237" s="85"/>
      <c r="AS237" s="85"/>
      <c r="AT237" s="85"/>
      <c r="AU237" s="85"/>
      <c r="AV237" s="85"/>
      <c r="AW237" s="85"/>
      <c r="AX237" s="85"/>
      <c r="AY237" s="85"/>
      <c r="AZ237" s="85"/>
      <c r="BA237" s="85"/>
      <c r="BB237" s="85"/>
      <c r="BC237" s="85"/>
      <c r="BD237" s="85"/>
      <c r="BE237" s="85"/>
      <c r="BF237" s="85"/>
      <c r="BG237" s="85"/>
      <c r="BH237" s="85"/>
      <c r="BI237" s="85"/>
      <c r="BJ237" s="85"/>
      <c r="BK237" s="85"/>
      <c r="BL237" s="85"/>
      <c r="BM237" s="85"/>
      <c r="BN237" s="85"/>
      <c r="BO237" s="85"/>
      <c r="BP237" s="85"/>
      <c r="BQ237" s="85"/>
      <c r="BR237" s="85"/>
      <c r="BS237" s="85"/>
      <c r="BT237" s="85"/>
      <c r="BU237" s="85"/>
      <c r="BV237" s="85"/>
      <c r="BW237" s="85"/>
      <c r="BX237" s="85"/>
      <c r="BY237" s="85"/>
      <c r="BZ237" s="85"/>
      <c r="CA237" s="85"/>
      <c r="CB237" s="85"/>
      <c r="CC237" s="85"/>
      <c r="CD237" s="85"/>
      <c r="CE237" s="85"/>
      <c r="CF237" s="85"/>
      <c r="CG237" s="85"/>
      <c r="CH237" s="85"/>
      <c r="CI237" s="85"/>
      <c r="CJ237" s="85"/>
      <c r="CK237" s="85"/>
      <c r="CL237" s="85"/>
      <c r="CM237" s="85"/>
      <c r="CN237" s="85"/>
      <c r="CO237" s="85"/>
      <c r="CP237" s="85"/>
      <c r="CQ237" s="85"/>
      <c r="CR237" s="85"/>
      <c r="CS237" s="85"/>
      <c r="CT237" s="85"/>
      <c r="CU237" s="85"/>
      <c r="CV237" s="85"/>
    </row>
    <row r="238" spans="1:100" s="155" customFormat="1" ht="41.1" customHeight="1" x14ac:dyDescent="0.2">
      <c r="A238" s="85"/>
      <c r="B238" s="85"/>
      <c r="C238" s="202"/>
      <c r="D238" s="202"/>
      <c r="E238" s="202"/>
      <c r="F238" s="202"/>
      <c r="G238" s="202"/>
      <c r="H238" s="202"/>
      <c r="I238" s="202"/>
      <c r="J238" s="202"/>
      <c r="K238" s="202"/>
      <c r="L238" s="202"/>
      <c r="M238" s="202"/>
      <c r="N238" s="202"/>
      <c r="O238" s="202"/>
      <c r="P238" s="202"/>
      <c r="Q238" s="202"/>
      <c r="R238" s="202"/>
      <c r="S238" s="202"/>
      <c r="T238" s="202"/>
      <c r="U238" s="85"/>
      <c r="V238" s="85"/>
      <c r="W238" s="85"/>
      <c r="X238" s="85"/>
      <c r="Y238" s="85"/>
      <c r="Z238" s="85"/>
      <c r="AA238" s="85"/>
      <c r="AB238" s="85"/>
      <c r="AC238" s="85"/>
      <c r="AD238" s="85"/>
      <c r="AE238" s="85"/>
      <c r="AF238" s="85"/>
      <c r="AG238" s="85"/>
      <c r="AH238" s="85"/>
      <c r="AI238" s="85"/>
      <c r="AJ238" s="85"/>
      <c r="AK238" s="85"/>
      <c r="AL238" s="85"/>
      <c r="AM238" s="85"/>
      <c r="AN238" s="85"/>
      <c r="AO238" s="85"/>
      <c r="AP238" s="85"/>
      <c r="AQ238" s="85"/>
      <c r="AR238" s="85"/>
      <c r="AS238" s="85"/>
      <c r="AT238" s="85"/>
      <c r="AU238" s="85"/>
      <c r="AV238" s="85"/>
      <c r="AW238" s="85"/>
      <c r="AX238" s="85"/>
      <c r="AY238" s="85"/>
      <c r="AZ238" s="85"/>
      <c r="BA238" s="85"/>
      <c r="BB238" s="85"/>
      <c r="BC238" s="85"/>
      <c r="BD238" s="85"/>
      <c r="BE238" s="85"/>
      <c r="BF238" s="85"/>
      <c r="BG238" s="85"/>
      <c r="BH238" s="85"/>
      <c r="BI238" s="85"/>
      <c r="BJ238" s="85"/>
      <c r="BK238" s="85"/>
      <c r="BL238" s="85"/>
      <c r="BM238" s="85"/>
      <c r="BN238" s="85"/>
      <c r="BO238" s="85"/>
      <c r="BP238" s="85"/>
      <c r="BQ238" s="85"/>
      <c r="BR238" s="85"/>
      <c r="BS238" s="85"/>
      <c r="BT238" s="85"/>
      <c r="BU238" s="85"/>
      <c r="BV238" s="85"/>
      <c r="BW238" s="85"/>
      <c r="BX238" s="85"/>
      <c r="BY238" s="85"/>
      <c r="BZ238" s="85"/>
      <c r="CA238" s="85"/>
      <c r="CB238" s="85"/>
      <c r="CC238" s="85"/>
      <c r="CD238" s="85"/>
      <c r="CE238" s="85"/>
      <c r="CF238" s="85"/>
      <c r="CG238" s="85"/>
      <c r="CH238" s="85"/>
      <c r="CI238" s="85"/>
      <c r="CJ238" s="85"/>
      <c r="CK238" s="85"/>
      <c r="CL238" s="85"/>
      <c r="CM238" s="85"/>
      <c r="CN238" s="85"/>
      <c r="CO238" s="85"/>
      <c r="CP238" s="85"/>
      <c r="CQ238" s="85"/>
      <c r="CR238" s="85"/>
      <c r="CS238" s="85"/>
      <c r="CT238" s="85"/>
      <c r="CU238" s="85"/>
      <c r="CV238" s="85"/>
    </row>
    <row r="239" spans="1:100" s="155" customFormat="1" ht="41.1" customHeight="1" x14ac:dyDescent="0.2">
      <c r="A239" s="85"/>
      <c r="B239" s="85"/>
      <c r="C239" s="202"/>
      <c r="D239" s="202"/>
      <c r="E239" s="202"/>
      <c r="F239" s="202"/>
      <c r="G239" s="202"/>
      <c r="H239" s="202"/>
      <c r="I239" s="202"/>
      <c r="J239" s="202"/>
      <c r="K239" s="202"/>
      <c r="L239" s="202"/>
      <c r="M239" s="202"/>
      <c r="N239" s="202"/>
      <c r="O239" s="202"/>
      <c r="P239" s="202"/>
      <c r="Q239" s="202"/>
      <c r="R239" s="202"/>
      <c r="S239" s="202"/>
      <c r="T239" s="202"/>
      <c r="U239" s="85"/>
      <c r="V239" s="85"/>
      <c r="W239" s="85"/>
      <c r="X239" s="85"/>
      <c r="Y239" s="85"/>
      <c r="Z239" s="85"/>
      <c r="AA239" s="85"/>
      <c r="AB239" s="85"/>
      <c r="AC239" s="85"/>
      <c r="AD239" s="85"/>
      <c r="AE239" s="85"/>
      <c r="AF239" s="85"/>
      <c r="AG239" s="85"/>
      <c r="AH239" s="85"/>
      <c r="AI239" s="85"/>
      <c r="AJ239" s="85"/>
      <c r="AK239" s="85"/>
      <c r="AL239" s="85"/>
      <c r="AM239" s="85"/>
      <c r="AN239" s="85"/>
      <c r="AO239" s="85"/>
      <c r="AP239" s="85"/>
      <c r="AQ239" s="85"/>
      <c r="AR239" s="85"/>
      <c r="AS239" s="85"/>
      <c r="AT239" s="85"/>
      <c r="AU239" s="85"/>
      <c r="AV239" s="85"/>
      <c r="AW239" s="85"/>
      <c r="AX239" s="85"/>
      <c r="AY239" s="85"/>
      <c r="AZ239" s="85"/>
      <c r="BA239" s="85"/>
      <c r="BB239" s="85"/>
      <c r="BC239" s="85"/>
      <c r="BD239" s="85"/>
      <c r="BE239" s="85"/>
      <c r="BF239" s="85"/>
      <c r="BG239" s="85"/>
      <c r="BH239" s="85"/>
      <c r="BI239" s="85"/>
      <c r="BJ239" s="85"/>
      <c r="BK239" s="85"/>
      <c r="BL239" s="85"/>
      <c r="BM239" s="85"/>
      <c r="BN239" s="85"/>
      <c r="BO239" s="85"/>
      <c r="BP239" s="85"/>
      <c r="BQ239" s="85"/>
      <c r="BR239" s="85"/>
      <c r="BS239" s="85"/>
      <c r="BT239" s="85"/>
      <c r="BU239" s="85"/>
      <c r="BV239" s="85"/>
      <c r="BW239" s="85"/>
      <c r="BX239" s="85"/>
      <c r="BY239" s="85"/>
      <c r="BZ239" s="85"/>
      <c r="CA239" s="85"/>
      <c r="CB239" s="85"/>
      <c r="CC239" s="85"/>
      <c r="CD239" s="85"/>
      <c r="CE239" s="85"/>
      <c r="CF239" s="85"/>
      <c r="CG239" s="85"/>
      <c r="CH239" s="85"/>
      <c r="CI239" s="85"/>
      <c r="CJ239" s="85"/>
      <c r="CK239" s="85"/>
      <c r="CL239" s="85"/>
      <c r="CM239" s="85"/>
      <c r="CN239" s="85"/>
      <c r="CO239" s="85"/>
      <c r="CP239" s="85"/>
      <c r="CQ239" s="85"/>
      <c r="CR239" s="85"/>
      <c r="CS239" s="85"/>
      <c r="CT239" s="85"/>
      <c r="CU239" s="85"/>
      <c r="CV239" s="85"/>
    </row>
    <row r="240" spans="1:100" s="155" customFormat="1" ht="41.1" customHeight="1" x14ac:dyDescent="0.2">
      <c r="A240" s="85"/>
      <c r="B240" s="85"/>
      <c r="C240" s="202"/>
      <c r="D240" s="202"/>
      <c r="E240" s="202"/>
      <c r="F240" s="202"/>
      <c r="G240" s="202"/>
      <c r="H240" s="202"/>
      <c r="I240" s="202"/>
      <c r="J240" s="202"/>
      <c r="K240" s="202"/>
      <c r="L240" s="202"/>
      <c r="M240" s="202"/>
      <c r="N240" s="202"/>
      <c r="O240" s="202"/>
      <c r="P240" s="202"/>
      <c r="Q240" s="202"/>
      <c r="R240" s="202"/>
      <c r="S240" s="202"/>
      <c r="T240" s="202"/>
      <c r="U240" s="85"/>
      <c r="V240" s="85"/>
      <c r="W240" s="85"/>
      <c r="X240" s="85"/>
      <c r="Y240" s="85"/>
      <c r="Z240" s="85"/>
      <c r="AA240" s="85"/>
      <c r="AB240" s="85"/>
      <c r="AC240" s="85"/>
      <c r="AD240" s="85"/>
      <c r="AE240" s="85"/>
      <c r="AF240" s="85"/>
      <c r="AG240" s="85"/>
      <c r="AH240" s="85"/>
      <c r="AI240" s="85"/>
      <c r="AJ240" s="85"/>
      <c r="AK240" s="85"/>
      <c r="AL240" s="85"/>
      <c r="AM240" s="85"/>
      <c r="AN240" s="85"/>
      <c r="AO240" s="85"/>
      <c r="AP240" s="85"/>
      <c r="AQ240" s="85"/>
      <c r="AR240" s="85"/>
      <c r="AS240" s="85"/>
      <c r="AT240" s="85"/>
      <c r="AU240" s="85"/>
      <c r="AV240" s="85"/>
      <c r="AW240" s="85"/>
      <c r="AX240" s="85"/>
      <c r="AY240" s="85"/>
      <c r="AZ240" s="85"/>
      <c r="BA240" s="85"/>
      <c r="BB240" s="85"/>
      <c r="BC240" s="85"/>
      <c r="BD240" s="85"/>
      <c r="BE240" s="85"/>
      <c r="BF240" s="85"/>
      <c r="BG240" s="85"/>
      <c r="BH240" s="85"/>
      <c r="BI240" s="85"/>
      <c r="BJ240" s="85"/>
      <c r="BK240" s="85"/>
      <c r="BL240" s="85"/>
      <c r="BM240" s="85"/>
      <c r="BN240" s="85"/>
      <c r="BO240" s="85"/>
      <c r="BP240" s="85"/>
      <c r="BQ240" s="85"/>
      <c r="BR240" s="85"/>
      <c r="BS240" s="85"/>
      <c r="BT240" s="85"/>
      <c r="BU240" s="85"/>
      <c r="BV240" s="85"/>
      <c r="BW240" s="85"/>
      <c r="BX240" s="85"/>
      <c r="BY240" s="85"/>
      <c r="BZ240" s="85"/>
      <c r="CA240" s="85"/>
      <c r="CB240" s="85"/>
      <c r="CC240" s="85"/>
      <c r="CD240" s="85"/>
      <c r="CE240" s="85"/>
      <c r="CF240" s="85"/>
      <c r="CG240" s="85"/>
      <c r="CH240" s="85"/>
      <c r="CI240" s="85"/>
      <c r="CJ240" s="85"/>
      <c r="CK240" s="85"/>
      <c r="CL240" s="85"/>
      <c r="CM240" s="85"/>
      <c r="CN240" s="85"/>
      <c r="CO240" s="85"/>
      <c r="CP240" s="85"/>
      <c r="CQ240" s="85"/>
      <c r="CR240" s="85"/>
      <c r="CS240" s="85"/>
      <c r="CT240" s="85"/>
      <c r="CU240" s="85"/>
      <c r="CV240" s="85"/>
    </row>
    <row r="241" spans="1:100" s="155" customFormat="1" ht="41.1" customHeight="1" x14ac:dyDescent="0.2">
      <c r="A241" s="85"/>
      <c r="B241" s="85"/>
      <c r="C241" s="202"/>
      <c r="D241" s="202"/>
      <c r="E241" s="202"/>
      <c r="F241" s="202"/>
      <c r="G241" s="202"/>
      <c r="H241" s="202"/>
      <c r="I241" s="202"/>
      <c r="J241" s="202"/>
      <c r="K241" s="202"/>
      <c r="L241" s="202"/>
      <c r="M241" s="202"/>
      <c r="N241" s="202"/>
      <c r="O241" s="202"/>
      <c r="P241" s="202"/>
      <c r="Q241" s="202"/>
      <c r="R241" s="202"/>
      <c r="S241" s="202"/>
      <c r="T241" s="202"/>
      <c r="U241" s="85"/>
      <c r="V241" s="85"/>
      <c r="W241" s="85"/>
      <c r="X241" s="85"/>
      <c r="Y241" s="85"/>
      <c r="Z241" s="85"/>
      <c r="AA241" s="85"/>
      <c r="AB241" s="85"/>
      <c r="AC241" s="85"/>
      <c r="AD241" s="85"/>
      <c r="AE241" s="85"/>
      <c r="AF241" s="85"/>
      <c r="AG241" s="85"/>
      <c r="AH241" s="85"/>
      <c r="AI241" s="85"/>
      <c r="AJ241" s="85"/>
      <c r="AK241" s="85"/>
      <c r="AL241" s="85"/>
      <c r="AM241" s="85"/>
      <c r="AN241" s="85"/>
      <c r="AO241" s="85"/>
      <c r="AP241" s="85"/>
      <c r="AQ241" s="85"/>
      <c r="AR241" s="85"/>
      <c r="AS241" s="85"/>
      <c r="AT241" s="85"/>
      <c r="AU241" s="85"/>
      <c r="AV241" s="85"/>
      <c r="AW241" s="85"/>
      <c r="AX241" s="85"/>
      <c r="AY241" s="85"/>
      <c r="AZ241" s="85"/>
      <c r="BA241" s="85"/>
      <c r="BB241" s="85"/>
      <c r="BC241" s="85"/>
      <c r="BD241" s="85"/>
      <c r="BE241" s="85"/>
      <c r="BF241" s="85"/>
      <c r="BG241" s="85"/>
      <c r="BH241" s="85"/>
      <c r="BI241" s="85"/>
      <c r="BJ241" s="85"/>
      <c r="BK241" s="85"/>
      <c r="BL241" s="85"/>
      <c r="BM241" s="85"/>
      <c r="BN241" s="85"/>
      <c r="BO241" s="85"/>
      <c r="BP241" s="85"/>
      <c r="BQ241" s="85"/>
      <c r="BR241" s="85"/>
      <c r="BS241" s="85"/>
      <c r="BT241" s="85"/>
      <c r="BU241" s="85"/>
      <c r="BV241" s="85"/>
      <c r="BW241" s="85"/>
      <c r="BX241" s="85"/>
      <c r="BY241" s="85"/>
      <c r="BZ241" s="85"/>
      <c r="CA241" s="85"/>
      <c r="CB241" s="85"/>
      <c r="CC241" s="85"/>
      <c r="CD241" s="85"/>
      <c r="CE241" s="85"/>
      <c r="CF241" s="85"/>
      <c r="CG241" s="85"/>
      <c r="CH241" s="85"/>
      <c r="CI241" s="85"/>
      <c r="CJ241" s="85"/>
      <c r="CK241" s="85"/>
      <c r="CL241" s="85"/>
      <c r="CM241" s="85"/>
      <c r="CN241" s="85"/>
      <c r="CO241" s="85"/>
      <c r="CP241" s="85"/>
      <c r="CQ241" s="85"/>
      <c r="CR241" s="85"/>
      <c r="CS241" s="85"/>
      <c r="CT241" s="85"/>
      <c r="CU241" s="85"/>
      <c r="CV241" s="85"/>
    </row>
    <row r="242" spans="1:100" s="155" customFormat="1" ht="41.1" customHeight="1" x14ac:dyDescent="0.2">
      <c r="A242" s="85"/>
      <c r="B242" s="85"/>
      <c r="C242" s="202"/>
      <c r="D242" s="202"/>
      <c r="E242" s="202"/>
      <c r="F242" s="202"/>
      <c r="G242" s="202"/>
      <c r="H242" s="202"/>
      <c r="I242" s="202"/>
      <c r="J242" s="202"/>
      <c r="K242" s="202"/>
      <c r="L242" s="202"/>
      <c r="M242" s="202"/>
      <c r="N242" s="202"/>
      <c r="O242" s="202"/>
      <c r="P242" s="202"/>
      <c r="Q242" s="202"/>
      <c r="R242" s="202"/>
      <c r="S242" s="202"/>
      <c r="T242" s="202"/>
      <c r="U242" s="85"/>
      <c r="V242" s="85"/>
      <c r="W242" s="85"/>
      <c r="X242" s="85"/>
      <c r="Y242" s="85"/>
      <c r="Z242" s="85"/>
      <c r="AA242" s="85"/>
      <c r="AB242" s="85"/>
      <c r="AC242" s="85"/>
      <c r="AD242" s="85"/>
      <c r="AE242" s="85"/>
      <c r="AF242" s="85"/>
      <c r="AG242" s="85"/>
      <c r="AH242" s="85"/>
      <c r="AI242" s="85"/>
      <c r="AJ242" s="85"/>
      <c r="AK242" s="85"/>
      <c r="AL242" s="85"/>
      <c r="AM242" s="85"/>
      <c r="AN242" s="85"/>
      <c r="AO242" s="85"/>
      <c r="AP242" s="85"/>
      <c r="AQ242" s="85"/>
      <c r="AR242" s="85"/>
      <c r="AS242" s="85"/>
      <c r="AT242" s="85"/>
      <c r="AU242" s="85"/>
      <c r="AV242" s="85"/>
      <c r="AW242" s="85"/>
      <c r="AX242" s="85"/>
      <c r="AY242" s="85"/>
      <c r="AZ242" s="85"/>
      <c r="BA242" s="85"/>
      <c r="BB242" s="85"/>
      <c r="BC242" s="85"/>
      <c r="BD242" s="85"/>
      <c r="BE242" s="85"/>
      <c r="BF242" s="85"/>
      <c r="BG242" s="85"/>
      <c r="BH242" s="85"/>
      <c r="BI242" s="85"/>
      <c r="BJ242" s="85"/>
      <c r="BK242" s="85"/>
      <c r="BL242" s="85"/>
      <c r="BM242" s="85"/>
      <c r="BN242" s="85"/>
      <c r="BO242" s="85"/>
      <c r="BP242" s="85"/>
      <c r="BQ242" s="85"/>
      <c r="BR242" s="85"/>
      <c r="BS242" s="85"/>
      <c r="BT242" s="85"/>
      <c r="BU242" s="85"/>
      <c r="BV242" s="85"/>
      <c r="BW242" s="85"/>
      <c r="BX242" s="85"/>
      <c r="BY242" s="85"/>
      <c r="BZ242" s="85"/>
      <c r="CA242" s="85"/>
      <c r="CB242" s="85"/>
      <c r="CC242" s="85"/>
      <c r="CD242" s="85"/>
      <c r="CE242" s="85"/>
      <c r="CF242" s="85"/>
      <c r="CG242" s="85"/>
      <c r="CH242" s="85"/>
      <c r="CI242" s="85"/>
      <c r="CJ242" s="85"/>
      <c r="CK242" s="85"/>
      <c r="CL242" s="85"/>
      <c r="CM242" s="85"/>
      <c r="CN242" s="85"/>
      <c r="CO242" s="85"/>
      <c r="CP242" s="85"/>
      <c r="CQ242" s="85"/>
      <c r="CR242" s="85"/>
      <c r="CS242" s="85"/>
      <c r="CT242" s="85"/>
      <c r="CU242" s="85"/>
      <c r="CV242" s="85"/>
    </row>
    <row r="243" spans="1:100" s="155" customFormat="1" ht="41.1" customHeight="1" x14ac:dyDescent="0.2">
      <c r="A243" s="85"/>
      <c r="B243" s="85"/>
      <c r="C243" s="202"/>
      <c r="D243" s="202"/>
      <c r="E243" s="202"/>
      <c r="F243" s="202"/>
      <c r="G243" s="202"/>
      <c r="H243" s="202"/>
      <c r="I243" s="202"/>
      <c r="J243" s="202"/>
      <c r="K243" s="202"/>
      <c r="L243" s="202"/>
      <c r="M243" s="202"/>
      <c r="N243" s="202"/>
      <c r="O243" s="202"/>
      <c r="P243" s="202"/>
      <c r="Q243" s="202"/>
      <c r="R243" s="202"/>
      <c r="S243" s="202"/>
      <c r="T243" s="202"/>
      <c r="U243" s="85"/>
      <c r="V243" s="85"/>
      <c r="W243" s="85"/>
      <c r="X243" s="85"/>
      <c r="Y243" s="85"/>
      <c r="Z243" s="85"/>
      <c r="AA243" s="85"/>
      <c r="AB243" s="85"/>
      <c r="AC243" s="85"/>
      <c r="AD243" s="85"/>
      <c r="AE243" s="85"/>
      <c r="AF243" s="85"/>
      <c r="AG243" s="85"/>
      <c r="AH243" s="85"/>
      <c r="AI243" s="85"/>
      <c r="AJ243" s="85"/>
      <c r="AK243" s="85"/>
      <c r="AL243" s="85"/>
      <c r="AM243" s="85"/>
      <c r="AN243" s="85"/>
      <c r="AO243" s="85"/>
      <c r="AP243" s="85"/>
      <c r="AQ243" s="85"/>
      <c r="AR243" s="85"/>
      <c r="AS243" s="85"/>
      <c r="AT243" s="85"/>
      <c r="AU243" s="85"/>
      <c r="AV243" s="85"/>
      <c r="AW243" s="85"/>
      <c r="AX243" s="85"/>
      <c r="AY243" s="85"/>
      <c r="AZ243" s="85"/>
      <c r="BA243" s="85"/>
      <c r="BB243" s="85"/>
      <c r="BC243" s="85"/>
      <c r="BD243" s="85"/>
      <c r="BE243" s="85"/>
      <c r="BF243" s="85"/>
      <c r="BG243" s="85"/>
      <c r="BH243" s="85"/>
      <c r="BI243" s="85"/>
      <c r="BJ243" s="85"/>
      <c r="BK243" s="85"/>
      <c r="BL243" s="85"/>
      <c r="BM243" s="85"/>
      <c r="BN243" s="85"/>
      <c r="BO243" s="85"/>
      <c r="BP243" s="85"/>
      <c r="BQ243" s="85"/>
      <c r="BR243" s="85"/>
      <c r="BS243" s="85"/>
      <c r="BT243" s="85"/>
      <c r="BU243" s="85"/>
      <c r="BV243" s="85"/>
      <c r="BW243" s="85"/>
      <c r="BX243" s="85"/>
      <c r="BY243" s="85"/>
      <c r="BZ243" s="85"/>
      <c r="CA243" s="85"/>
      <c r="CB243" s="85"/>
      <c r="CC243" s="85"/>
      <c r="CD243" s="85"/>
      <c r="CE243" s="85"/>
      <c r="CF243" s="85"/>
      <c r="CG243" s="85"/>
      <c r="CH243" s="85"/>
      <c r="CI243" s="85"/>
      <c r="CJ243" s="85"/>
      <c r="CK243" s="85"/>
      <c r="CL243" s="85"/>
      <c r="CM243" s="85"/>
      <c r="CN243" s="85"/>
      <c r="CO243" s="85"/>
      <c r="CP243" s="85"/>
      <c r="CQ243" s="85"/>
      <c r="CR243" s="85"/>
      <c r="CS243" s="85"/>
      <c r="CT243" s="85"/>
      <c r="CU243" s="85"/>
      <c r="CV243" s="85"/>
    </row>
    <row r="244" spans="1:100" s="155" customFormat="1" ht="41.1" customHeight="1" x14ac:dyDescent="0.2">
      <c r="A244" s="85"/>
      <c r="B244" s="85"/>
      <c r="C244" s="202"/>
      <c r="D244" s="202"/>
      <c r="E244" s="202"/>
      <c r="F244" s="202"/>
      <c r="G244" s="202"/>
      <c r="H244" s="202"/>
      <c r="I244" s="202"/>
      <c r="J244" s="202"/>
      <c r="K244" s="202"/>
      <c r="L244" s="202"/>
      <c r="M244" s="202"/>
      <c r="N244" s="202"/>
      <c r="O244" s="202"/>
      <c r="P244" s="202"/>
      <c r="Q244" s="202"/>
      <c r="R244" s="202"/>
      <c r="S244" s="202"/>
      <c r="T244" s="202"/>
      <c r="U244" s="85"/>
      <c r="V244" s="85"/>
      <c r="W244" s="85"/>
      <c r="X244" s="85"/>
      <c r="Y244" s="85"/>
      <c r="Z244" s="85"/>
      <c r="AA244" s="85"/>
      <c r="AB244" s="85"/>
      <c r="AC244" s="85"/>
      <c r="AD244" s="85"/>
      <c r="AE244" s="85"/>
      <c r="AF244" s="85"/>
      <c r="AG244" s="85"/>
      <c r="AH244" s="85"/>
      <c r="AI244" s="85"/>
      <c r="AJ244" s="85"/>
      <c r="AK244" s="85"/>
      <c r="AL244" s="85"/>
      <c r="AM244" s="85"/>
      <c r="AN244" s="85"/>
      <c r="AO244" s="85"/>
      <c r="AP244" s="85"/>
      <c r="AQ244" s="85"/>
      <c r="AR244" s="85"/>
      <c r="AS244" s="85"/>
      <c r="AT244" s="85"/>
      <c r="AU244" s="85"/>
      <c r="AV244" s="85"/>
      <c r="AW244" s="85"/>
      <c r="AX244" s="85"/>
      <c r="AY244" s="85"/>
      <c r="AZ244" s="85"/>
      <c r="BA244" s="85"/>
      <c r="BB244" s="85"/>
      <c r="BC244" s="85"/>
      <c r="BD244" s="85"/>
      <c r="BE244" s="85"/>
      <c r="BF244" s="85"/>
      <c r="BG244" s="85"/>
      <c r="BH244" s="85"/>
      <c r="BI244" s="85"/>
      <c r="BJ244" s="85"/>
      <c r="BK244" s="85"/>
      <c r="BL244" s="85"/>
      <c r="BM244" s="85"/>
      <c r="BN244" s="85"/>
      <c r="BO244" s="85"/>
      <c r="BP244" s="85"/>
      <c r="BQ244" s="85"/>
      <c r="BR244" s="85"/>
      <c r="BS244" s="85"/>
      <c r="BT244" s="85"/>
      <c r="BU244" s="85"/>
      <c r="BV244" s="85"/>
      <c r="BW244" s="85"/>
      <c r="BX244" s="85"/>
      <c r="BY244" s="85"/>
      <c r="BZ244" s="85"/>
      <c r="CA244" s="85"/>
      <c r="CB244" s="85"/>
      <c r="CC244" s="85"/>
      <c r="CD244" s="85"/>
      <c r="CE244" s="85"/>
      <c r="CF244" s="85"/>
      <c r="CG244" s="85"/>
      <c r="CH244" s="85"/>
      <c r="CI244" s="85"/>
      <c r="CJ244" s="85"/>
      <c r="CK244" s="85"/>
      <c r="CL244" s="85"/>
      <c r="CM244" s="85"/>
      <c r="CN244" s="85"/>
      <c r="CO244" s="85"/>
      <c r="CP244" s="85"/>
      <c r="CQ244" s="85"/>
      <c r="CR244" s="85"/>
      <c r="CS244" s="85"/>
      <c r="CT244" s="85"/>
      <c r="CU244" s="85"/>
      <c r="CV244" s="85"/>
    </row>
    <row r="245" spans="1:100" s="155" customFormat="1" ht="41.1" customHeight="1" x14ac:dyDescent="0.2">
      <c r="A245" s="85"/>
      <c r="B245" s="85"/>
      <c r="C245" s="202"/>
      <c r="D245" s="202"/>
      <c r="E245" s="202"/>
      <c r="F245" s="202"/>
      <c r="G245" s="202"/>
      <c r="H245" s="202"/>
      <c r="I245" s="202"/>
      <c r="J245" s="202"/>
      <c r="K245" s="202"/>
      <c r="L245" s="202"/>
      <c r="M245" s="202"/>
      <c r="N245" s="202"/>
      <c r="O245" s="202"/>
      <c r="P245" s="202"/>
      <c r="Q245" s="202"/>
      <c r="R245" s="202"/>
      <c r="S245" s="202"/>
      <c r="T245" s="202"/>
      <c r="U245" s="85"/>
      <c r="V245" s="85"/>
      <c r="W245" s="85"/>
      <c r="X245" s="85"/>
      <c r="Y245" s="85"/>
      <c r="Z245" s="85"/>
      <c r="AA245" s="85"/>
      <c r="AB245" s="85"/>
      <c r="AC245" s="85"/>
      <c r="AD245" s="85"/>
      <c r="AE245" s="85"/>
      <c r="AF245" s="85"/>
      <c r="AG245" s="85"/>
      <c r="AH245" s="85"/>
      <c r="AI245" s="85"/>
      <c r="AJ245" s="85"/>
      <c r="AK245" s="85"/>
      <c r="AL245" s="85"/>
      <c r="AM245" s="85"/>
      <c r="AN245" s="85"/>
      <c r="AO245" s="85"/>
      <c r="AP245" s="85"/>
      <c r="AQ245" s="85"/>
      <c r="AR245" s="85"/>
      <c r="AS245" s="85"/>
      <c r="AT245" s="85"/>
      <c r="AU245" s="85"/>
      <c r="AV245" s="85"/>
      <c r="AW245" s="85"/>
      <c r="AX245" s="85"/>
      <c r="AY245" s="85"/>
      <c r="AZ245" s="85"/>
      <c r="BA245" s="85"/>
      <c r="BB245" s="85"/>
      <c r="BC245" s="85"/>
      <c r="BD245" s="85"/>
      <c r="BE245" s="85"/>
      <c r="BF245" s="85"/>
      <c r="BG245" s="85"/>
      <c r="BH245" s="85"/>
      <c r="BI245" s="85"/>
      <c r="BJ245" s="85"/>
      <c r="BK245" s="85"/>
      <c r="BL245" s="85"/>
      <c r="BM245" s="85"/>
      <c r="BN245" s="85"/>
      <c r="BO245" s="85"/>
      <c r="BP245" s="85"/>
      <c r="BQ245" s="85"/>
      <c r="BR245" s="85"/>
      <c r="BS245" s="85"/>
      <c r="BT245" s="85"/>
      <c r="BU245" s="85"/>
      <c r="BV245" s="85"/>
      <c r="BW245" s="85"/>
      <c r="BX245" s="85"/>
      <c r="BY245" s="85"/>
      <c r="BZ245" s="85"/>
      <c r="CA245" s="85"/>
      <c r="CB245" s="85"/>
      <c r="CC245" s="85"/>
      <c r="CD245" s="85"/>
      <c r="CE245" s="85"/>
      <c r="CF245" s="85"/>
      <c r="CG245" s="85"/>
      <c r="CH245" s="85"/>
      <c r="CI245" s="85"/>
      <c r="CJ245" s="85"/>
      <c r="CK245" s="85"/>
      <c r="CL245" s="85"/>
      <c r="CM245" s="85"/>
      <c r="CN245" s="85"/>
      <c r="CO245" s="85"/>
      <c r="CP245" s="85"/>
      <c r="CQ245" s="85"/>
      <c r="CR245" s="85"/>
      <c r="CS245" s="85"/>
      <c r="CT245" s="85"/>
      <c r="CU245" s="85"/>
      <c r="CV245" s="85"/>
    </row>
    <row r="246" spans="1:100" s="155" customFormat="1" ht="41.1" customHeight="1" x14ac:dyDescent="0.2">
      <c r="A246" s="85"/>
      <c r="B246" s="85"/>
      <c r="C246" s="202"/>
      <c r="D246" s="202"/>
      <c r="E246" s="202"/>
      <c r="F246" s="202"/>
      <c r="G246" s="202"/>
      <c r="H246" s="202"/>
      <c r="I246" s="202"/>
      <c r="J246" s="202"/>
      <c r="K246" s="202"/>
      <c r="L246" s="202"/>
      <c r="M246" s="202"/>
      <c r="N246" s="202"/>
      <c r="O246" s="202"/>
      <c r="P246" s="202"/>
      <c r="Q246" s="202"/>
      <c r="R246" s="202"/>
      <c r="S246" s="202"/>
      <c r="T246" s="202"/>
      <c r="U246" s="85"/>
      <c r="V246" s="85"/>
      <c r="W246" s="85"/>
      <c r="X246" s="85"/>
      <c r="Y246" s="85"/>
      <c r="Z246" s="85"/>
      <c r="AA246" s="85"/>
      <c r="AB246" s="85"/>
      <c r="AC246" s="85"/>
      <c r="AD246" s="85"/>
      <c r="AE246" s="85"/>
      <c r="AF246" s="85"/>
      <c r="AG246" s="85"/>
      <c r="AH246" s="85"/>
      <c r="AI246" s="85"/>
      <c r="AJ246" s="85"/>
      <c r="AK246" s="85"/>
      <c r="AL246" s="85"/>
      <c r="AM246" s="85"/>
      <c r="AN246" s="85"/>
      <c r="AO246" s="85"/>
      <c r="AP246" s="85"/>
      <c r="AQ246" s="85"/>
      <c r="AR246" s="85"/>
      <c r="AS246" s="85"/>
      <c r="AT246" s="85"/>
      <c r="AU246" s="85"/>
      <c r="AV246" s="85"/>
      <c r="AW246" s="85"/>
      <c r="AX246" s="85"/>
      <c r="AY246" s="85"/>
      <c r="AZ246" s="85"/>
      <c r="BA246" s="85"/>
      <c r="BB246" s="85"/>
      <c r="BC246" s="85"/>
      <c r="BD246" s="85"/>
      <c r="BE246" s="85"/>
      <c r="BF246" s="85"/>
      <c r="BG246" s="85"/>
      <c r="BH246" s="85"/>
      <c r="BI246" s="85"/>
      <c r="BJ246" s="85"/>
      <c r="BK246" s="85"/>
      <c r="BL246" s="85"/>
      <c r="BM246" s="85"/>
      <c r="BN246" s="85"/>
      <c r="BO246" s="85"/>
      <c r="BP246" s="85"/>
      <c r="BQ246" s="85"/>
      <c r="BR246" s="85"/>
      <c r="BS246" s="85"/>
      <c r="BT246" s="85"/>
      <c r="BU246" s="85"/>
      <c r="BV246" s="85"/>
      <c r="BW246" s="85"/>
      <c r="BX246" s="85"/>
      <c r="BY246" s="85"/>
      <c r="BZ246" s="85"/>
      <c r="CA246" s="85"/>
      <c r="CB246" s="85"/>
      <c r="CC246" s="85"/>
      <c r="CD246" s="85"/>
      <c r="CE246" s="85"/>
      <c r="CF246" s="85"/>
      <c r="CG246" s="85"/>
      <c r="CH246" s="85"/>
      <c r="CI246" s="85"/>
      <c r="CJ246" s="85"/>
      <c r="CK246" s="85"/>
      <c r="CL246" s="85"/>
      <c r="CM246" s="85"/>
      <c r="CN246" s="85"/>
      <c r="CO246" s="85"/>
      <c r="CP246" s="85"/>
      <c r="CQ246" s="85"/>
      <c r="CR246" s="85"/>
      <c r="CS246" s="85"/>
      <c r="CT246" s="85"/>
      <c r="CU246" s="85"/>
      <c r="CV246" s="85"/>
    </row>
    <row r="247" spans="1:100" s="155" customFormat="1" ht="41.1" customHeight="1" x14ac:dyDescent="0.2">
      <c r="A247" s="85"/>
      <c r="B247" s="85"/>
      <c r="C247" s="202"/>
      <c r="D247" s="202"/>
      <c r="E247" s="202"/>
      <c r="F247" s="202"/>
      <c r="G247" s="202"/>
      <c r="H247" s="202"/>
      <c r="I247" s="202"/>
      <c r="J247" s="202"/>
      <c r="K247" s="202"/>
      <c r="L247" s="202"/>
      <c r="M247" s="202"/>
      <c r="N247" s="202"/>
      <c r="O247" s="202"/>
      <c r="P247" s="202"/>
      <c r="Q247" s="202"/>
      <c r="R247" s="202"/>
      <c r="S247" s="202"/>
      <c r="T247" s="202"/>
      <c r="U247" s="85"/>
      <c r="V247" s="85"/>
      <c r="W247" s="85"/>
      <c r="X247" s="85"/>
      <c r="Y247" s="85"/>
      <c r="Z247" s="85"/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85"/>
      <c r="BD247" s="85"/>
      <c r="BE247" s="85"/>
      <c r="BF247" s="85"/>
      <c r="BG247" s="85"/>
      <c r="BH247" s="85"/>
      <c r="BI247" s="85"/>
      <c r="BJ247" s="85"/>
      <c r="BK247" s="85"/>
      <c r="BL247" s="85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  <c r="CB247" s="85"/>
      <c r="CC247" s="85"/>
      <c r="CD247" s="85"/>
      <c r="CE247" s="85"/>
      <c r="CF247" s="85"/>
      <c r="CG247" s="85"/>
      <c r="CH247" s="85"/>
      <c r="CI247" s="85"/>
      <c r="CJ247" s="85"/>
      <c r="CK247" s="85"/>
      <c r="CL247" s="85"/>
      <c r="CM247" s="85"/>
      <c r="CN247" s="85"/>
      <c r="CO247" s="85"/>
      <c r="CP247" s="85"/>
      <c r="CQ247" s="85"/>
      <c r="CR247" s="85"/>
      <c r="CS247" s="85"/>
      <c r="CT247" s="85"/>
      <c r="CU247" s="85"/>
      <c r="CV247" s="85"/>
    </row>
    <row r="248" spans="1:100" s="155" customFormat="1" ht="41.1" customHeight="1" x14ac:dyDescent="0.2">
      <c r="A248" s="85"/>
      <c r="B248" s="85"/>
      <c r="C248" s="202"/>
      <c r="D248" s="202"/>
      <c r="E248" s="202"/>
      <c r="F248" s="202"/>
      <c r="G248" s="202"/>
      <c r="H248" s="202"/>
      <c r="I248" s="202"/>
      <c r="J248" s="202"/>
      <c r="K248" s="202"/>
      <c r="L248" s="202"/>
      <c r="M248" s="202"/>
      <c r="N248" s="202"/>
      <c r="O248" s="202"/>
      <c r="P248" s="202"/>
      <c r="Q248" s="202"/>
      <c r="R248" s="202"/>
      <c r="S248" s="202"/>
      <c r="T248" s="202"/>
      <c r="U248" s="85"/>
      <c r="V248" s="85"/>
      <c r="W248" s="85"/>
      <c r="X248" s="85"/>
      <c r="Y248" s="85"/>
      <c r="Z248" s="85"/>
      <c r="AA248" s="85"/>
      <c r="AB248" s="85"/>
      <c r="AC248" s="85"/>
      <c r="AD248" s="85"/>
      <c r="AE248" s="85"/>
      <c r="AF248" s="85"/>
      <c r="AG248" s="85"/>
      <c r="AH248" s="85"/>
      <c r="AI248" s="85"/>
      <c r="AJ248" s="85"/>
      <c r="AK248" s="85"/>
      <c r="AL248" s="85"/>
      <c r="AM248" s="85"/>
      <c r="AN248" s="85"/>
      <c r="AO248" s="85"/>
      <c r="AP248" s="85"/>
      <c r="AQ248" s="85"/>
      <c r="AR248" s="85"/>
      <c r="AS248" s="85"/>
      <c r="AT248" s="85"/>
      <c r="AU248" s="85"/>
      <c r="AV248" s="85"/>
      <c r="AW248" s="85"/>
      <c r="AX248" s="85"/>
      <c r="AY248" s="85"/>
      <c r="AZ248" s="85"/>
      <c r="BA248" s="85"/>
      <c r="BB248" s="85"/>
      <c r="BC248" s="85"/>
      <c r="BD248" s="85"/>
      <c r="BE248" s="85"/>
      <c r="BF248" s="85"/>
      <c r="BG248" s="85"/>
      <c r="BH248" s="85"/>
      <c r="BI248" s="85"/>
      <c r="BJ248" s="85"/>
      <c r="BK248" s="85"/>
      <c r="BL248" s="85"/>
      <c r="BM248" s="85"/>
      <c r="BN248" s="85"/>
      <c r="BO248" s="85"/>
      <c r="BP248" s="85"/>
      <c r="BQ248" s="85"/>
      <c r="BR248" s="85"/>
      <c r="BS248" s="85"/>
      <c r="BT248" s="85"/>
      <c r="BU248" s="85"/>
      <c r="BV248" s="85"/>
      <c r="BW248" s="85"/>
      <c r="BX248" s="85"/>
      <c r="BY248" s="85"/>
      <c r="BZ248" s="85"/>
      <c r="CA248" s="85"/>
      <c r="CB248" s="85"/>
      <c r="CC248" s="85"/>
      <c r="CD248" s="85"/>
      <c r="CE248" s="85"/>
      <c r="CF248" s="85"/>
      <c r="CG248" s="85"/>
      <c r="CH248" s="85"/>
      <c r="CI248" s="85"/>
      <c r="CJ248" s="85"/>
      <c r="CK248" s="85"/>
      <c r="CL248" s="85"/>
      <c r="CM248" s="85"/>
      <c r="CN248" s="85"/>
      <c r="CO248" s="85"/>
      <c r="CP248" s="85"/>
      <c r="CQ248" s="85"/>
      <c r="CR248" s="85"/>
      <c r="CS248" s="85"/>
      <c r="CT248" s="85"/>
      <c r="CU248" s="85"/>
      <c r="CV248" s="85"/>
    </row>
    <row r="249" spans="1:100" s="155" customFormat="1" ht="41.1" customHeight="1" x14ac:dyDescent="0.2">
      <c r="A249" s="85"/>
      <c r="B249" s="85"/>
      <c r="C249" s="202"/>
      <c r="D249" s="202"/>
      <c r="E249" s="202"/>
      <c r="F249" s="202"/>
      <c r="G249" s="202"/>
      <c r="H249" s="202"/>
      <c r="I249" s="202"/>
      <c r="J249" s="202"/>
      <c r="K249" s="202"/>
      <c r="L249" s="202"/>
      <c r="M249" s="202"/>
      <c r="N249" s="202"/>
      <c r="O249" s="202"/>
      <c r="P249" s="202"/>
      <c r="Q249" s="202"/>
      <c r="R249" s="202"/>
      <c r="S249" s="202"/>
      <c r="T249" s="202"/>
      <c r="U249" s="85"/>
      <c r="V249" s="85"/>
      <c r="W249" s="85"/>
      <c r="X249" s="85"/>
      <c r="Y249" s="85"/>
      <c r="Z249" s="85"/>
      <c r="AA249" s="85"/>
      <c r="AB249" s="85"/>
      <c r="AC249" s="85"/>
      <c r="AD249" s="85"/>
      <c r="AE249" s="85"/>
      <c r="AF249" s="85"/>
      <c r="AG249" s="85"/>
      <c r="AH249" s="85"/>
      <c r="AI249" s="85"/>
      <c r="AJ249" s="85"/>
      <c r="AK249" s="85"/>
      <c r="AL249" s="85"/>
      <c r="AM249" s="85"/>
      <c r="AN249" s="85"/>
      <c r="AO249" s="85"/>
      <c r="AP249" s="85"/>
      <c r="AQ249" s="85"/>
      <c r="AR249" s="85"/>
      <c r="AS249" s="85"/>
      <c r="AT249" s="85"/>
      <c r="AU249" s="85"/>
      <c r="AV249" s="85"/>
      <c r="AW249" s="85"/>
      <c r="AX249" s="85"/>
      <c r="AY249" s="85"/>
      <c r="AZ249" s="85"/>
      <c r="BA249" s="85"/>
      <c r="BB249" s="85"/>
      <c r="BC249" s="85"/>
      <c r="BD249" s="85"/>
      <c r="BE249" s="85"/>
      <c r="BF249" s="85"/>
      <c r="BG249" s="85"/>
      <c r="BH249" s="85"/>
      <c r="BI249" s="85"/>
      <c r="BJ249" s="85"/>
      <c r="BK249" s="85"/>
      <c r="BL249" s="85"/>
      <c r="BM249" s="85"/>
      <c r="BN249" s="85"/>
      <c r="BO249" s="85"/>
      <c r="BP249" s="85"/>
      <c r="BQ249" s="85"/>
      <c r="BR249" s="85"/>
      <c r="BS249" s="85"/>
      <c r="BT249" s="85"/>
      <c r="BU249" s="85"/>
      <c r="BV249" s="85"/>
      <c r="BW249" s="85"/>
      <c r="BX249" s="85"/>
      <c r="BY249" s="85"/>
      <c r="BZ249" s="85"/>
      <c r="CA249" s="85"/>
      <c r="CB249" s="85"/>
      <c r="CC249" s="85"/>
      <c r="CD249" s="85"/>
      <c r="CE249" s="85"/>
      <c r="CF249" s="85"/>
      <c r="CG249" s="85"/>
      <c r="CH249" s="85"/>
      <c r="CI249" s="85"/>
      <c r="CJ249" s="85"/>
      <c r="CK249" s="85"/>
      <c r="CL249" s="85"/>
      <c r="CM249" s="85"/>
      <c r="CN249" s="85"/>
      <c r="CO249" s="85"/>
      <c r="CP249" s="85"/>
      <c r="CQ249" s="85"/>
      <c r="CR249" s="85"/>
      <c r="CS249" s="85"/>
      <c r="CT249" s="85"/>
      <c r="CU249" s="85"/>
      <c r="CV249" s="85"/>
    </row>
    <row r="250" spans="1:100" s="155" customFormat="1" ht="41.1" customHeight="1" x14ac:dyDescent="0.2">
      <c r="A250" s="85"/>
      <c r="B250" s="85"/>
      <c r="C250" s="202"/>
      <c r="D250" s="202"/>
      <c r="E250" s="202"/>
      <c r="F250" s="202"/>
      <c r="G250" s="202"/>
      <c r="H250" s="202"/>
      <c r="I250" s="202"/>
      <c r="J250" s="202"/>
      <c r="K250" s="202"/>
      <c r="L250" s="202"/>
      <c r="M250" s="202"/>
      <c r="N250" s="202"/>
      <c r="O250" s="202"/>
      <c r="P250" s="202"/>
      <c r="Q250" s="202"/>
      <c r="R250" s="202"/>
      <c r="S250" s="202"/>
      <c r="T250" s="202"/>
      <c r="U250" s="85"/>
      <c r="V250" s="85"/>
      <c r="W250" s="85"/>
      <c r="X250" s="85"/>
      <c r="Y250" s="85"/>
      <c r="Z250" s="85"/>
      <c r="AA250" s="85"/>
      <c r="AB250" s="85"/>
      <c r="AC250" s="85"/>
      <c r="AD250" s="85"/>
      <c r="AE250" s="85"/>
      <c r="AF250" s="85"/>
      <c r="AG250" s="85"/>
      <c r="AH250" s="85"/>
      <c r="AI250" s="85"/>
      <c r="AJ250" s="85"/>
      <c r="AK250" s="85"/>
      <c r="AL250" s="85"/>
      <c r="AM250" s="85"/>
      <c r="AN250" s="85"/>
      <c r="AO250" s="85"/>
      <c r="AP250" s="85"/>
      <c r="AQ250" s="85"/>
      <c r="AR250" s="85"/>
      <c r="AS250" s="85"/>
      <c r="AT250" s="85"/>
      <c r="AU250" s="85"/>
      <c r="AV250" s="85"/>
      <c r="AW250" s="85"/>
      <c r="AX250" s="85"/>
      <c r="AY250" s="85"/>
      <c r="AZ250" s="85"/>
      <c r="BA250" s="85"/>
      <c r="BB250" s="85"/>
      <c r="BC250" s="85"/>
      <c r="BD250" s="85"/>
      <c r="BE250" s="85"/>
      <c r="BF250" s="85"/>
      <c r="BG250" s="85"/>
      <c r="BH250" s="85"/>
      <c r="BI250" s="85"/>
      <c r="BJ250" s="85"/>
      <c r="BK250" s="85"/>
      <c r="BL250" s="85"/>
      <c r="BM250" s="85"/>
      <c r="BN250" s="85"/>
      <c r="BO250" s="85"/>
      <c r="BP250" s="85"/>
      <c r="BQ250" s="85"/>
      <c r="BR250" s="85"/>
      <c r="BS250" s="85"/>
      <c r="BT250" s="85"/>
      <c r="BU250" s="85"/>
      <c r="BV250" s="85"/>
      <c r="BW250" s="85"/>
      <c r="BX250" s="85"/>
      <c r="BY250" s="85"/>
      <c r="BZ250" s="85"/>
      <c r="CA250" s="85"/>
      <c r="CB250" s="85"/>
      <c r="CC250" s="85"/>
      <c r="CD250" s="85"/>
      <c r="CE250" s="85"/>
      <c r="CF250" s="85"/>
      <c r="CG250" s="85"/>
      <c r="CH250" s="85"/>
      <c r="CI250" s="85"/>
      <c r="CJ250" s="85"/>
      <c r="CK250" s="85"/>
      <c r="CL250" s="85"/>
      <c r="CM250" s="85"/>
      <c r="CN250" s="85"/>
      <c r="CO250" s="85"/>
      <c r="CP250" s="85"/>
      <c r="CQ250" s="85"/>
      <c r="CR250" s="85"/>
      <c r="CS250" s="85"/>
      <c r="CT250" s="85"/>
      <c r="CU250" s="85"/>
      <c r="CV250" s="85"/>
    </row>
    <row r="251" spans="1:100" s="155" customFormat="1" ht="41.1" customHeight="1" x14ac:dyDescent="0.2">
      <c r="A251" s="85"/>
      <c r="B251" s="85"/>
      <c r="C251" s="202"/>
      <c r="D251" s="202"/>
      <c r="E251" s="202"/>
      <c r="F251" s="202"/>
      <c r="G251" s="202"/>
      <c r="H251" s="202"/>
      <c r="I251" s="202"/>
      <c r="J251" s="202"/>
      <c r="K251" s="202"/>
      <c r="L251" s="202"/>
      <c r="M251" s="202"/>
      <c r="N251" s="202"/>
      <c r="O251" s="202"/>
      <c r="P251" s="202"/>
      <c r="Q251" s="202"/>
      <c r="R251" s="202"/>
      <c r="S251" s="202"/>
      <c r="T251" s="202"/>
      <c r="U251" s="85"/>
      <c r="V251" s="85"/>
      <c r="W251" s="85"/>
      <c r="X251" s="85"/>
      <c r="Y251" s="85"/>
      <c r="Z251" s="85"/>
      <c r="AA251" s="85"/>
      <c r="AB251" s="85"/>
      <c r="AC251" s="85"/>
      <c r="AD251" s="85"/>
      <c r="AE251" s="85"/>
      <c r="AF251" s="85"/>
      <c r="AG251" s="85"/>
      <c r="AH251" s="85"/>
      <c r="AI251" s="85"/>
      <c r="AJ251" s="85"/>
      <c r="AK251" s="85"/>
      <c r="AL251" s="85"/>
      <c r="AM251" s="85"/>
      <c r="AN251" s="85"/>
      <c r="AO251" s="85"/>
      <c r="AP251" s="85"/>
      <c r="AQ251" s="85"/>
      <c r="AR251" s="85"/>
      <c r="AS251" s="85"/>
      <c r="AT251" s="85"/>
      <c r="AU251" s="85"/>
      <c r="AV251" s="85"/>
      <c r="AW251" s="85"/>
      <c r="AX251" s="85"/>
      <c r="AY251" s="85"/>
      <c r="AZ251" s="85"/>
      <c r="BA251" s="85"/>
      <c r="BB251" s="85"/>
      <c r="BC251" s="85"/>
      <c r="BD251" s="85"/>
      <c r="BE251" s="85"/>
      <c r="BF251" s="85"/>
      <c r="BG251" s="85"/>
      <c r="BH251" s="85"/>
      <c r="BI251" s="85"/>
      <c r="BJ251" s="85"/>
      <c r="BK251" s="85"/>
      <c r="BL251" s="85"/>
      <c r="BM251" s="85"/>
      <c r="BN251" s="85"/>
      <c r="BO251" s="85"/>
      <c r="BP251" s="85"/>
      <c r="BQ251" s="85"/>
      <c r="BR251" s="85"/>
      <c r="BS251" s="85"/>
      <c r="BT251" s="85"/>
      <c r="BU251" s="85"/>
      <c r="BV251" s="85"/>
      <c r="BW251" s="85"/>
      <c r="BX251" s="85"/>
      <c r="BY251" s="85"/>
      <c r="BZ251" s="85"/>
      <c r="CA251" s="85"/>
      <c r="CB251" s="85"/>
      <c r="CC251" s="85"/>
      <c r="CD251" s="85"/>
      <c r="CE251" s="85"/>
      <c r="CF251" s="85"/>
      <c r="CG251" s="85"/>
      <c r="CH251" s="85"/>
      <c r="CI251" s="85"/>
      <c r="CJ251" s="85"/>
      <c r="CK251" s="85"/>
      <c r="CL251" s="85"/>
      <c r="CM251" s="85"/>
      <c r="CN251" s="85"/>
      <c r="CO251" s="85"/>
      <c r="CP251" s="85"/>
      <c r="CQ251" s="85"/>
      <c r="CR251" s="85"/>
      <c r="CS251" s="85"/>
      <c r="CT251" s="85"/>
      <c r="CU251" s="85"/>
      <c r="CV251" s="85"/>
    </row>
    <row r="252" spans="1:100" s="155" customFormat="1" ht="41.1" customHeight="1" x14ac:dyDescent="0.2">
      <c r="A252" s="85"/>
      <c r="B252" s="85"/>
      <c r="C252" s="202"/>
      <c r="D252" s="202"/>
      <c r="E252" s="202"/>
      <c r="F252" s="202"/>
      <c r="G252" s="202"/>
      <c r="H252" s="202"/>
      <c r="I252" s="202"/>
      <c r="J252" s="202"/>
      <c r="K252" s="202"/>
      <c r="L252" s="202"/>
      <c r="M252" s="202"/>
      <c r="N252" s="202"/>
      <c r="O252" s="202"/>
      <c r="P252" s="202"/>
      <c r="Q252" s="202"/>
      <c r="R252" s="202"/>
      <c r="S252" s="202"/>
      <c r="T252" s="202"/>
      <c r="U252" s="85"/>
      <c r="V252" s="85"/>
      <c r="W252" s="85"/>
      <c r="X252" s="85"/>
      <c r="Y252" s="85"/>
      <c r="Z252" s="85"/>
      <c r="AA252" s="85"/>
      <c r="AB252" s="85"/>
      <c r="AC252" s="85"/>
      <c r="AD252" s="85"/>
      <c r="AE252" s="85"/>
      <c r="AF252" s="85"/>
      <c r="AG252" s="85"/>
      <c r="AH252" s="85"/>
      <c r="AI252" s="85"/>
      <c r="AJ252" s="85"/>
      <c r="AK252" s="85"/>
      <c r="AL252" s="85"/>
      <c r="AM252" s="85"/>
      <c r="AN252" s="85"/>
      <c r="AO252" s="85"/>
      <c r="AP252" s="85"/>
      <c r="AQ252" s="85"/>
      <c r="AR252" s="85"/>
      <c r="AS252" s="85"/>
      <c r="AT252" s="85"/>
      <c r="AU252" s="85"/>
      <c r="AV252" s="85"/>
      <c r="AW252" s="85"/>
      <c r="AX252" s="85"/>
      <c r="AY252" s="85"/>
      <c r="AZ252" s="85"/>
      <c r="BA252" s="85"/>
      <c r="BB252" s="85"/>
      <c r="BC252" s="85"/>
      <c r="BD252" s="85"/>
      <c r="BE252" s="85"/>
      <c r="BF252" s="85"/>
      <c r="BG252" s="85"/>
      <c r="BH252" s="85"/>
      <c r="BI252" s="85"/>
      <c r="BJ252" s="85"/>
      <c r="BK252" s="85"/>
      <c r="BL252" s="85"/>
      <c r="BM252" s="85"/>
      <c r="BN252" s="85"/>
      <c r="BO252" s="85"/>
      <c r="BP252" s="85"/>
      <c r="BQ252" s="85"/>
      <c r="BR252" s="85"/>
      <c r="BS252" s="85"/>
      <c r="BT252" s="85"/>
      <c r="BU252" s="85"/>
      <c r="BV252" s="85"/>
      <c r="BW252" s="85"/>
      <c r="BX252" s="85"/>
      <c r="BY252" s="85"/>
      <c r="BZ252" s="85"/>
      <c r="CA252" s="85"/>
      <c r="CB252" s="85"/>
      <c r="CC252" s="85"/>
      <c r="CD252" s="85"/>
      <c r="CE252" s="85"/>
      <c r="CF252" s="85"/>
      <c r="CG252" s="85"/>
      <c r="CH252" s="85"/>
      <c r="CI252" s="85"/>
      <c r="CJ252" s="85"/>
      <c r="CK252" s="85"/>
      <c r="CL252" s="85"/>
      <c r="CM252" s="85"/>
      <c r="CN252" s="85"/>
      <c r="CO252" s="85"/>
      <c r="CP252" s="85"/>
      <c r="CQ252" s="85"/>
      <c r="CR252" s="85"/>
      <c r="CS252" s="85"/>
      <c r="CT252" s="85"/>
      <c r="CU252" s="85"/>
      <c r="CV252" s="85"/>
    </row>
    <row r="253" spans="1:100" s="155" customFormat="1" ht="41.1" customHeight="1" x14ac:dyDescent="0.2">
      <c r="A253" s="85"/>
      <c r="B253" s="85"/>
      <c r="C253" s="202"/>
      <c r="D253" s="202"/>
      <c r="E253" s="202"/>
      <c r="F253" s="202"/>
      <c r="G253" s="202"/>
      <c r="H253" s="202"/>
      <c r="I253" s="202"/>
      <c r="J253" s="202"/>
      <c r="K253" s="202"/>
      <c r="L253" s="202"/>
      <c r="M253" s="202"/>
      <c r="N253" s="202"/>
      <c r="O253" s="202"/>
      <c r="P253" s="202"/>
      <c r="Q253" s="202"/>
      <c r="R253" s="202"/>
      <c r="S253" s="202"/>
      <c r="T253" s="202"/>
      <c r="U253" s="85"/>
      <c r="V253" s="85"/>
      <c r="W253" s="85"/>
      <c r="X253" s="85"/>
      <c r="Y253" s="85"/>
      <c r="Z253" s="85"/>
      <c r="AA253" s="85"/>
      <c r="AB253" s="85"/>
      <c r="AC253" s="85"/>
      <c r="AD253" s="85"/>
      <c r="AE253" s="85"/>
      <c r="AF253" s="85"/>
      <c r="AG253" s="85"/>
      <c r="AH253" s="85"/>
      <c r="AI253" s="85"/>
      <c r="AJ253" s="85"/>
      <c r="AK253" s="85"/>
      <c r="AL253" s="85"/>
      <c r="AM253" s="85"/>
      <c r="AN253" s="85"/>
      <c r="AO253" s="85"/>
      <c r="AP253" s="85"/>
      <c r="AQ253" s="85"/>
      <c r="AR253" s="85"/>
      <c r="AS253" s="85"/>
      <c r="AT253" s="85"/>
      <c r="AU253" s="85"/>
      <c r="AV253" s="85"/>
      <c r="AW253" s="85"/>
      <c r="AX253" s="85"/>
      <c r="AY253" s="85"/>
      <c r="AZ253" s="85"/>
      <c r="BA253" s="85"/>
      <c r="BB253" s="85"/>
      <c r="BC253" s="85"/>
      <c r="BD253" s="85"/>
      <c r="BE253" s="85"/>
      <c r="BF253" s="85"/>
      <c r="BG253" s="85"/>
      <c r="BH253" s="85"/>
      <c r="BI253" s="85"/>
      <c r="BJ253" s="85"/>
      <c r="BK253" s="85"/>
      <c r="BL253" s="85"/>
      <c r="BM253" s="85"/>
      <c r="BN253" s="85"/>
      <c r="BO253" s="85"/>
      <c r="BP253" s="85"/>
      <c r="BQ253" s="85"/>
      <c r="BR253" s="85"/>
      <c r="BS253" s="85"/>
      <c r="BT253" s="85"/>
      <c r="BU253" s="85"/>
      <c r="BV253" s="85"/>
      <c r="BW253" s="85"/>
      <c r="BX253" s="85"/>
      <c r="BY253" s="85"/>
      <c r="BZ253" s="85"/>
      <c r="CA253" s="85"/>
      <c r="CB253" s="85"/>
      <c r="CC253" s="85"/>
      <c r="CD253" s="85"/>
      <c r="CE253" s="85"/>
      <c r="CF253" s="85"/>
      <c r="CG253" s="85"/>
      <c r="CH253" s="85"/>
      <c r="CI253" s="85"/>
      <c r="CJ253" s="85"/>
      <c r="CK253" s="85"/>
      <c r="CL253" s="85"/>
      <c r="CM253" s="85"/>
      <c r="CN253" s="85"/>
      <c r="CO253" s="85"/>
      <c r="CP253" s="85"/>
      <c r="CQ253" s="85"/>
      <c r="CR253" s="85"/>
      <c r="CS253" s="85"/>
      <c r="CT253" s="85"/>
      <c r="CU253" s="85"/>
      <c r="CV253" s="85"/>
    </row>
    <row r="254" spans="1:100" s="155" customFormat="1" ht="41.1" customHeight="1" x14ac:dyDescent="0.2">
      <c r="A254" s="85"/>
      <c r="B254" s="85"/>
      <c r="C254" s="202"/>
      <c r="D254" s="202"/>
      <c r="E254" s="202"/>
      <c r="F254" s="202"/>
      <c r="G254" s="202"/>
      <c r="H254" s="202"/>
      <c r="I254" s="202"/>
      <c r="J254" s="202"/>
      <c r="K254" s="202"/>
      <c r="L254" s="202"/>
      <c r="M254" s="202"/>
      <c r="N254" s="202"/>
      <c r="O254" s="202"/>
      <c r="P254" s="202"/>
      <c r="Q254" s="202"/>
      <c r="R254" s="202"/>
      <c r="S254" s="202"/>
      <c r="T254" s="202"/>
      <c r="U254" s="85"/>
      <c r="V254" s="85"/>
      <c r="W254" s="85"/>
      <c r="X254" s="85"/>
      <c r="Y254" s="85"/>
      <c r="Z254" s="85"/>
      <c r="AA254" s="85"/>
      <c r="AB254" s="85"/>
      <c r="AC254" s="85"/>
      <c r="AD254" s="85"/>
      <c r="AE254" s="85"/>
      <c r="AF254" s="85"/>
      <c r="AG254" s="85"/>
      <c r="AH254" s="85"/>
      <c r="AI254" s="85"/>
      <c r="AJ254" s="85"/>
      <c r="AK254" s="85"/>
      <c r="AL254" s="85"/>
      <c r="AM254" s="85"/>
      <c r="AN254" s="85"/>
      <c r="AO254" s="85"/>
      <c r="AP254" s="85"/>
      <c r="AQ254" s="85"/>
      <c r="AR254" s="85"/>
      <c r="AS254" s="85"/>
      <c r="AT254" s="85"/>
      <c r="AU254" s="85"/>
      <c r="AV254" s="85"/>
      <c r="AW254" s="85"/>
      <c r="AX254" s="85"/>
      <c r="AY254" s="85"/>
      <c r="AZ254" s="85"/>
      <c r="BA254" s="85"/>
      <c r="BB254" s="85"/>
      <c r="BC254" s="85"/>
      <c r="BD254" s="85"/>
      <c r="BE254" s="85"/>
      <c r="BF254" s="85"/>
      <c r="BG254" s="85"/>
      <c r="BH254" s="85"/>
      <c r="BI254" s="85"/>
      <c r="BJ254" s="85"/>
      <c r="BK254" s="85"/>
      <c r="BL254" s="85"/>
      <c r="BM254" s="85"/>
      <c r="BN254" s="85"/>
      <c r="BO254" s="85"/>
      <c r="BP254" s="85"/>
      <c r="BQ254" s="85"/>
      <c r="BR254" s="85"/>
      <c r="BS254" s="85"/>
      <c r="BT254" s="85"/>
      <c r="BU254" s="85"/>
      <c r="BV254" s="85"/>
      <c r="BW254" s="85"/>
      <c r="BX254" s="85"/>
      <c r="BY254" s="85"/>
      <c r="BZ254" s="85"/>
      <c r="CA254" s="85"/>
      <c r="CB254" s="85"/>
      <c r="CC254" s="85"/>
      <c r="CD254" s="85"/>
      <c r="CE254" s="85"/>
      <c r="CF254" s="85"/>
      <c r="CG254" s="85"/>
      <c r="CH254" s="85"/>
      <c r="CI254" s="85"/>
      <c r="CJ254" s="85"/>
      <c r="CK254" s="85"/>
      <c r="CL254" s="85"/>
      <c r="CM254" s="85"/>
      <c r="CN254" s="85"/>
      <c r="CO254" s="85"/>
      <c r="CP254" s="85"/>
      <c r="CQ254" s="85"/>
      <c r="CR254" s="85"/>
      <c r="CS254" s="85"/>
      <c r="CT254" s="85"/>
      <c r="CU254" s="85"/>
      <c r="CV254" s="85"/>
    </row>
    <row r="255" spans="1:100" s="155" customFormat="1" ht="41.1" customHeight="1" x14ac:dyDescent="0.2">
      <c r="A255" s="85"/>
      <c r="B255" s="85"/>
      <c r="C255" s="202"/>
      <c r="D255" s="202"/>
      <c r="E255" s="202"/>
      <c r="F255" s="202"/>
      <c r="G255" s="202"/>
      <c r="H255" s="202"/>
      <c r="I255" s="202"/>
      <c r="J255" s="202"/>
      <c r="K255" s="202"/>
      <c r="L255" s="202"/>
      <c r="M255" s="202"/>
      <c r="N255" s="202"/>
      <c r="O255" s="202"/>
      <c r="P255" s="202"/>
      <c r="Q255" s="202"/>
      <c r="R255" s="202"/>
      <c r="S255" s="202"/>
      <c r="T255" s="202"/>
      <c r="U255" s="85"/>
      <c r="V255" s="85"/>
      <c r="W255" s="85"/>
      <c r="X255" s="85"/>
      <c r="Y255" s="85"/>
      <c r="Z255" s="85"/>
      <c r="AA255" s="85"/>
      <c r="AB255" s="85"/>
      <c r="AC255" s="85"/>
      <c r="AD255" s="85"/>
      <c r="AE255" s="85"/>
      <c r="AF255" s="85"/>
      <c r="AG255" s="85"/>
      <c r="AH255" s="85"/>
      <c r="AI255" s="85"/>
      <c r="AJ255" s="85"/>
      <c r="AK255" s="85"/>
      <c r="AL255" s="85"/>
      <c r="AM255" s="85"/>
      <c r="AN255" s="85"/>
      <c r="AO255" s="85"/>
      <c r="AP255" s="85"/>
      <c r="AQ255" s="85"/>
      <c r="AR255" s="85"/>
      <c r="AS255" s="85"/>
      <c r="AT255" s="85"/>
      <c r="AU255" s="85"/>
      <c r="AV255" s="85"/>
      <c r="AW255" s="85"/>
      <c r="AX255" s="85"/>
      <c r="AY255" s="85"/>
      <c r="AZ255" s="85"/>
      <c r="BA255" s="85"/>
      <c r="BB255" s="85"/>
      <c r="BC255" s="85"/>
      <c r="BD255" s="85"/>
      <c r="BE255" s="85"/>
      <c r="BF255" s="85"/>
      <c r="BG255" s="85"/>
      <c r="BH255" s="85"/>
      <c r="BI255" s="85"/>
      <c r="BJ255" s="85"/>
      <c r="BK255" s="85"/>
      <c r="BL255" s="85"/>
      <c r="BM255" s="85"/>
      <c r="BN255" s="85"/>
      <c r="BO255" s="85"/>
      <c r="BP255" s="85"/>
      <c r="BQ255" s="85"/>
      <c r="BR255" s="85"/>
      <c r="BS255" s="85"/>
      <c r="BT255" s="85"/>
      <c r="BU255" s="85"/>
      <c r="BV255" s="85"/>
      <c r="BW255" s="85"/>
      <c r="BX255" s="85"/>
      <c r="BY255" s="85"/>
      <c r="BZ255" s="85"/>
      <c r="CA255" s="85"/>
      <c r="CB255" s="85"/>
      <c r="CC255" s="85"/>
      <c r="CD255" s="85"/>
      <c r="CE255" s="85"/>
      <c r="CF255" s="85"/>
      <c r="CG255" s="85"/>
      <c r="CH255" s="85"/>
      <c r="CI255" s="85"/>
      <c r="CJ255" s="85"/>
      <c r="CK255" s="85"/>
      <c r="CL255" s="85"/>
      <c r="CM255" s="85"/>
      <c r="CN255" s="85"/>
      <c r="CO255" s="85"/>
      <c r="CP255" s="85"/>
      <c r="CQ255" s="85"/>
      <c r="CR255" s="85"/>
      <c r="CS255" s="85"/>
      <c r="CT255" s="85"/>
      <c r="CU255" s="85"/>
      <c r="CV255" s="85"/>
    </row>
    <row r="256" spans="1:100" s="166" customFormat="1" ht="41.1" customHeight="1" x14ac:dyDescent="0.2">
      <c r="A256" s="85"/>
      <c r="B256" s="85"/>
      <c r="C256" s="202"/>
      <c r="D256" s="202"/>
      <c r="E256" s="202"/>
      <c r="F256" s="202"/>
      <c r="G256" s="202"/>
      <c r="H256" s="202"/>
      <c r="I256" s="202"/>
      <c r="J256" s="202"/>
      <c r="K256" s="202"/>
      <c r="L256" s="202"/>
      <c r="M256" s="202"/>
      <c r="N256" s="202"/>
      <c r="O256" s="202"/>
      <c r="P256" s="202"/>
      <c r="Q256" s="202"/>
      <c r="R256" s="202"/>
      <c r="S256" s="202"/>
      <c r="T256" s="202"/>
      <c r="U256" s="85"/>
      <c r="V256" s="85"/>
      <c r="W256" s="85"/>
      <c r="X256" s="85"/>
      <c r="Y256" s="85"/>
      <c r="Z256" s="85"/>
      <c r="AA256" s="85"/>
      <c r="AB256" s="85"/>
      <c r="AC256" s="85"/>
      <c r="AD256" s="85"/>
      <c r="AE256" s="85"/>
      <c r="AF256" s="85"/>
      <c r="AG256" s="85"/>
      <c r="AH256" s="85"/>
      <c r="AI256" s="85"/>
      <c r="AJ256" s="85"/>
      <c r="AK256" s="85"/>
      <c r="AL256" s="85"/>
      <c r="AM256" s="85"/>
      <c r="AN256" s="85"/>
      <c r="AO256" s="85"/>
      <c r="AP256" s="85"/>
      <c r="AQ256" s="85"/>
      <c r="AR256" s="85"/>
      <c r="AS256" s="85"/>
      <c r="AT256" s="85"/>
      <c r="AU256" s="85"/>
      <c r="AV256" s="85"/>
      <c r="AW256" s="85"/>
      <c r="AX256" s="85"/>
      <c r="AY256" s="85"/>
      <c r="AZ256" s="85"/>
      <c r="BA256" s="85"/>
      <c r="BB256" s="85"/>
      <c r="BC256" s="85"/>
      <c r="BD256" s="85"/>
      <c r="BE256" s="85"/>
      <c r="BF256" s="85"/>
      <c r="BG256" s="85"/>
      <c r="BH256" s="85"/>
      <c r="BI256" s="85"/>
      <c r="BJ256" s="85"/>
      <c r="BK256" s="85"/>
      <c r="BL256" s="85"/>
      <c r="BM256" s="85"/>
      <c r="BN256" s="85"/>
      <c r="BO256" s="85"/>
      <c r="BP256" s="85"/>
      <c r="BQ256" s="85"/>
      <c r="BR256" s="85"/>
      <c r="BS256" s="85"/>
      <c r="BT256" s="85"/>
      <c r="BU256" s="85"/>
      <c r="BV256" s="85"/>
      <c r="BW256" s="85"/>
      <c r="BX256" s="85"/>
      <c r="BY256" s="85"/>
      <c r="BZ256" s="85"/>
      <c r="CA256" s="85"/>
      <c r="CB256" s="85"/>
      <c r="CC256" s="85"/>
      <c r="CD256" s="85"/>
      <c r="CE256" s="85"/>
      <c r="CF256" s="85"/>
      <c r="CG256" s="85"/>
      <c r="CH256" s="85"/>
      <c r="CI256" s="85"/>
      <c r="CJ256" s="85"/>
      <c r="CK256" s="85"/>
      <c r="CL256" s="85"/>
      <c r="CM256" s="85"/>
      <c r="CN256" s="85"/>
      <c r="CO256" s="85"/>
      <c r="CP256" s="85"/>
      <c r="CQ256" s="85"/>
      <c r="CR256" s="85"/>
      <c r="CS256" s="85"/>
      <c r="CT256" s="85"/>
      <c r="CU256" s="85"/>
      <c r="CV256" s="85"/>
    </row>
    <row r="257" ht="27" customHeight="1" x14ac:dyDescent="0.2"/>
    <row r="258" ht="18" customHeight="1" x14ac:dyDescent="0.2"/>
    <row r="259" ht="35.25" customHeight="1" x14ac:dyDescent="0.2"/>
    <row r="260" ht="300" customHeight="1" x14ac:dyDescent="0.2"/>
    <row r="261" ht="33" customHeight="1" x14ac:dyDescent="0.2"/>
    <row r="262" ht="36.75" customHeight="1" x14ac:dyDescent="0.2"/>
    <row r="263" ht="15" customHeight="1" x14ac:dyDescent="0.2"/>
    <row r="264" ht="8.25" customHeight="1" x14ac:dyDescent="0.2"/>
    <row r="265" ht="13.5" customHeight="1" x14ac:dyDescent="0.2"/>
    <row r="266" ht="12.75" customHeight="1" x14ac:dyDescent="0.2"/>
    <row r="267" ht="15.75" customHeight="1" x14ac:dyDescent="0.2"/>
    <row r="268" ht="14.25" customHeight="1" x14ac:dyDescent="0.2"/>
    <row r="269" ht="15.75" customHeight="1" x14ac:dyDescent="0.2"/>
    <row r="270" ht="39.75" customHeight="1" x14ac:dyDescent="0.2"/>
  </sheetData>
  <sheetProtection selectLockedCells="1" selectUnlockedCells="1"/>
  <mergeCells count="10">
    <mergeCell ref="C23:U23"/>
    <mergeCell ref="A1:B1"/>
    <mergeCell ref="C1:L1"/>
    <mergeCell ref="M1:X1"/>
    <mergeCell ref="A2:B2"/>
    <mergeCell ref="C2:J2"/>
    <mergeCell ref="K2:T2"/>
    <mergeCell ref="U2:U3"/>
    <mergeCell ref="V2:W2"/>
    <mergeCell ref="X2:X3"/>
  </mergeCells>
  <conditionalFormatting sqref="C2:J1048576">
    <cfRule type="containsText" dxfId="106" priority="4" stopIfTrue="1" operator="containsText" text="CD">
      <formula>NOT(ISERROR(SEARCH("CD",C2)))</formula>
    </cfRule>
    <cfRule type="cellIs" dxfId="105" priority="5" stopIfTrue="1" operator="equal">
      <formula>"CC"</formula>
    </cfRule>
    <cfRule type="containsText" dxfId="104" priority="6" stopIfTrue="1" operator="containsText" text="CB">
      <formula>NOT(ISERROR(SEARCH("CB",C2)))</formula>
    </cfRule>
    <cfRule type="cellIs" dxfId="103" priority="7" stopIfTrue="1" operator="equal">
      <formula>"CA"</formula>
    </cfRule>
  </conditionalFormatting>
  <conditionalFormatting sqref="C7:T9">
    <cfRule type="containsText" dxfId="102" priority="1" stopIfTrue="1" operator="containsText" text="S3">
      <formula>NOT(ISERROR(SEARCH("S3",C7)))</formula>
    </cfRule>
    <cfRule type="containsText" dxfId="101" priority="2" stopIfTrue="1" operator="containsText" text="S2">
      <formula>NOT(ISERROR(SEARCH("S2",C7)))</formula>
    </cfRule>
    <cfRule type="cellIs" dxfId="100" priority="3" stopIfTrue="1" operator="equal">
      <formula>"S1"</formula>
    </cfRule>
  </conditionalFormatting>
  <printOptions horizontalCentered="1"/>
  <pageMargins left="0.15748031496062992" right="0" top="0.35433070866141736" bottom="0.19685039370078741" header="0.15748031496062992" footer="0"/>
  <pageSetup paperSize="8" scale="50" fitToHeight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O85"/>
  <sheetViews>
    <sheetView view="pageBreakPreview" zoomScale="85" zoomScaleSheetLayoutView="85" workbookViewId="0">
      <selection activeCell="E27" sqref="E27"/>
    </sheetView>
  </sheetViews>
  <sheetFormatPr baseColWidth="10" defaultRowHeight="15" x14ac:dyDescent="0.25"/>
  <cols>
    <col min="2" max="8" width="15.5703125" customWidth="1"/>
    <col min="9" max="9" width="3.42578125" customWidth="1"/>
    <col min="11" max="11" width="14.42578125" customWidth="1"/>
    <col min="15" max="15" width="40.42578125" customWidth="1"/>
  </cols>
  <sheetData>
    <row r="1" spans="1:8" s="291" customFormat="1" ht="30" customHeight="1" thickBot="1" x14ac:dyDescent="0.4">
      <c r="A1" s="290" t="s">
        <v>425</v>
      </c>
      <c r="B1" s="1135" t="s">
        <v>426</v>
      </c>
      <c r="C1" s="1135"/>
      <c r="D1" s="1135"/>
      <c r="E1" s="1135"/>
      <c r="F1" s="1135"/>
      <c r="G1" s="1135"/>
      <c r="H1" s="1136"/>
    </row>
    <row r="2" spans="1:8" ht="30" customHeight="1" x14ac:dyDescent="0.25">
      <c r="A2" s="1137" t="s">
        <v>14</v>
      </c>
      <c r="B2" s="1138"/>
      <c r="C2" s="292" t="s">
        <v>15</v>
      </c>
      <c r="D2" s="292" t="s">
        <v>16</v>
      </c>
      <c r="E2" s="1138" t="s">
        <v>17</v>
      </c>
      <c r="F2" s="1138"/>
      <c r="G2" s="1138"/>
      <c r="H2" s="1139"/>
    </row>
    <row r="3" spans="1:8" ht="30" customHeight="1" thickBot="1" x14ac:dyDescent="0.4">
      <c r="A3" s="1140">
        <f>PDG!$AD$33</f>
        <v>0</v>
      </c>
      <c r="B3" s="1141"/>
      <c r="C3" s="293" t="str">
        <f>PDG!$D$33</f>
        <v>A</v>
      </c>
      <c r="D3" s="294">
        <f>PDG!$H$33</f>
        <v>41487</v>
      </c>
      <c r="E3" s="1141" t="str">
        <f>PDG!$L$33</f>
        <v>Création</v>
      </c>
      <c r="F3" s="1141"/>
      <c r="G3" s="1141"/>
      <c r="H3" s="1142"/>
    </row>
    <row r="4" spans="1:8" ht="20.100000000000001" customHeight="1" thickBot="1" x14ac:dyDescent="0.4">
      <c r="A4" s="295"/>
      <c r="B4" s="296"/>
      <c r="C4" s="296"/>
      <c r="D4" s="296"/>
      <c r="E4" s="296"/>
      <c r="F4" s="296"/>
      <c r="G4" s="296"/>
      <c r="H4" s="297"/>
    </row>
    <row r="5" spans="1:8" ht="30" customHeight="1" x14ac:dyDescent="0.25">
      <c r="A5" s="1128" t="s">
        <v>427</v>
      </c>
      <c r="B5" s="298" t="s">
        <v>428</v>
      </c>
      <c r="C5" s="1130" t="s">
        <v>546</v>
      </c>
      <c r="D5" s="1131"/>
      <c r="E5" s="1131"/>
      <c r="F5" s="1132"/>
      <c r="G5" s="299" t="s">
        <v>429</v>
      </c>
      <c r="H5" s="300" t="s">
        <v>547</v>
      </c>
    </row>
    <row r="6" spans="1:8" ht="9.9499999999999993" customHeight="1" x14ac:dyDescent="0.25">
      <c r="A6" s="1128"/>
      <c r="B6" s="301"/>
      <c r="C6" s="301"/>
      <c r="D6" s="301"/>
      <c r="E6" s="301"/>
      <c r="F6" s="301"/>
      <c r="G6" s="301"/>
      <c r="H6" s="302"/>
    </row>
    <row r="7" spans="1:8" ht="30" customHeight="1" thickBot="1" x14ac:dyDescent="0.3">
      <c r="A7" s="1129"/>
      <c r="B7" s="1133" t="s">
        <v>430</v>
      </c>
      <c r="C7" s="1134"/>
      <c r="D7" s="303" t="s">
        <v>548</v>
      </c>
      <c r="E7" s="304"/>
      <c r="F7" s="304"/>
      <c r="G7" s="304"/>
      <c r="H7" s="305"/>
    </row>
    <row r="8" spans="1:8" ht="20.100000000000001" customHeight="1" thickBot="1" x14ac:dyDescent="0.4"/>
    <row r="9" spans="1:8" ht="30" customHeight="1" x14ac:dyDescent="0.25">
      <c r="A9" s="1153" t="s">
        <v>431</v>
      </c>
      <c r="B9" s="1154" t="s">
        <v>432</v>
      </c>
      <c r="C9" s="1155"/>
      <c r="D9" s="357">
        <v>29</v>
      </c>
      <c r="E9" s="1156" t="s">
        <v>433</v>
      </c>
      <c r="F9" s="1157"/>
      <c r="G9" s="1147" t="s">
        <v>996</v>
      </c>
      <c r="H9" s="1158"/>
    </row>
    <row r="10" spans="1:8" ht="9.9499999999999993" customHeight="1" x14ac:dyDescent="0.25">
      <c r="A10" s="1128"/>
      <c r="B10" s="301"/>
      <c r="C10" s="301"/>
      <c r="D10" s="301"/>
      <c r="E10" s="301"/>
      <c r="F10" s="301"/>
      <c r="G10" s="307"/>
      <c r="H10" s="308"/>
    </row>
    <row r="11" spans="1:8" ht="30" customHeight="1" x14ac:dyDescent="0.25">
      <c r="A11" s="1128"/>
      <c r="B11" s="301" t="s">
        <v>434</v>
      </c>
      <c r="C11" s="1159" t="s">
        <v>490</v>
      </c>
      <c r="D11" s="1160"/>
      <c r="E11" s="1161" t="s">
        <v>435</v>
      </c>
      <c r="F11" s="1162"/>
      <c r="G11" s="1159"/>
      <c r="H11" s="1163"/>
    </row>
    <row r="12" spans="1:8" ht="9.9499999999999993" customHeight="1" x14ac:dyDescent="0.25">
      <c r="A12" s="1128"/>
      <c r="B12" s="301"/>
      <c r="C12" s="301"/>
      <c r="D12" s="301"/>
      <c r="E12" s="301"/>
      <c r="F12" s="301"/>
      <c r="G12" s="301"/>
      <c r="H12" s="302"/>
    </row>
    <row r="13" spans="1:8" ht="30" customHeight="1" x14ac:dyDescent="0.25">
      <c r="A13" s="1128"/>
      <c r="B13" s="301" t="s">
        <v>436</v>
      </c>
      <c r="C13" s="301"/>
      <c r="D13" s="291"/>
      <c r="E13" s="1164" t="s">
        <v>437</v>
      </c>
      <c r="F13" s="1165"/>
      <c r="G13" s="291"/>
      <c r="H13" s="302"/>
    </row>
    <row r="14" spans="1:8" ht="9.9499999999999993" customHeight="1" x14ac:dyDescent="0.25">
      <c r="A14" s="1128"/>
      <c r="B14" s="301"/>
      <c r="C14" s="301"/>
      <c r="D14" s="301"/>
      <c r="E14" s="301"/>
      <c r="F14" s="301"/>
      <c r="G14" s="301"/>
      <c r="H14" s="302"/>
    </row>
    <row r="15" spans="1:8" ht="30" customHeight="1" x14ac:dyDescent="0.25">
      <c r="A15" s="1128"/>
      <c r="B15" s="301" t="s">
        <v>438</v>
      </c>
      <c r="C15" s="301"/>
      <c r="D15" s="309" t="s">
        <v>437</v>
      </c>
      <c r="E15" s="299" t="s">
        <v>439</v>
      </c>
      <c r="F15" s="1166"/>
      <c r="G15" s="1167"/>
      <c r="H15" s="1168"/>
    </row>
    <row r="16" spans="1:8" ht="9.9499999999999993" customHeight="1" x14ac:dyDescent="0.25">
      <c r="A16" s="1128"/>
      <c r="B16" s="301"/>
      <c r="C16" s="301"/>
      <c r="D16" s="301"/>
      <c r="E16" s="301"/>
      <c r="F16" s="301"/>
      <c r="G16" s="301"/>
      <c r="H16" s="302"/>
    </row>
    <row r="17" spans="1:15" ht="30" customHeight="1" x14ac:dyDescent="0.25">
      <c r="A17" s="1128"/>
      <c r="B17" s="301" t="s">
        <v>440</v>
      </c>
      <c r="C17" s="301"/>
      <c r="D17" s="309" t="s">
        <v>437</v>
      </c>
      <c r="E17" s="301"/>
      <c r="F17" s="301"/>
      <c r="G17" s="301"/>
      <c r="H17" s="302"/>
    </row>
    <row r="18" spans="1:15" ht="9.9499999999999993" customHeight="1" x14ac:dyDescent="0.25">
      <c r="A18" s="1128"/>
      <c r="B18" s="301"/>
      <c r="C18" s="301"/>
      <c r="D18" s="301"/>
      <c r="E18" s="301"/>
      <c r="F18" s="301"/>
      <c r="G18" s="301"/>
      <c r="H18" s="302"/>
    </row>
    <row r="19" spans="1:15" ht="30" customHeight="1" thickBot="1" x14ac:dyDescent="0.3">
      <c r="A19" s="1129"/>
      <c r="B19" s="304" t="s">
        <v>441</v>
      </c>
      <c r="C19" s="304"/>
      <c r="D19" s="1149" t="s">
        <v>59</v>
      </c>
      <c r="E19" s="1169"/>
      <c r="F19" s="1169"/>
      <c r="G19" s="1169"/>
      <c r="H19" s="1170"/>
      <c r="J19" s="1143" t="s">
        <v>442</v>
      </c>
      <c r="K19" s="1143"/>
      <c r="L19" s="1143"/>
      <c r="M19" s="1143"/>
      <c r="N19" s="1143"/>
      <c r="O19" s="1143"/>
    </row>
    <row r="20" spans="1:15" ht="20.100000000000001" customHeight="1" thickBot="1" x14ac:dyDescent="0.4">
      <c r="J20" s="310"/>
    </row>
    <row r="21" spans="1:15" ht="30" customHeight="1" x14ac:dyDescent="0.25">
      <c r="A21" s="1144" t="s">
        <v>443</v>
      </c>
      <c r="B21" s="311" t="s">
        <v>444</v>
      </c>
      <c r="C21" s="1147" t="s">
        <v>486</v>
      </c>
      <c r="D21" s="1148"/>
      <c r="E21" s="312" t="s">
        <v>445</v>
      </c>
      <c r="F21" s="306" t="s">
        <v>486</v>
      </c>
      <c r="G21" s="313" t="s">
        <v>446</v>
      </c>
      <c r="H21" s="314">
        <v>0</v>
      </c>
    </row>
    <row r="22" spans="1:15" ht="9.9499999999999993" customHeight="1" x14ac:dyDescent="0.25">
      <c r="A22" s="1145"/>
      <c r="B22" s="301"/>
      <c r="C22" s="301"/>
      <c r="D22" s="301"/>
      <c r="E22" s="301"/>
      <c r="F22" s="301"/>
      <c r="G22" s="301"/>
      <c r="H22" s="302"/>
    </row>
    <row r="23" spans="1:15" ht="30" customHeight="1" thickBot="1" x14ac:dyDescent="0.3">
      <c r="A23" s="1146"/>
      <c r="B23" s="304" t="s">
        <v>447</v>
      </c>
      <c r="C23" s="1149" t="s">
        <v>59</v>
      </c>
      <c r="D23" s="1150"/>
      <c r="E23" s="1150"/>
      <c r="F23" s="1150"/>
      <c r="G23" s="1150"/>
      <c r="H23" s="1151"/>
      <c r="J23" s="1152" t="s">
        <v>448</v>
      </c>
      <c r="K23" s="1152"/>
      <c r="L23" s="1152"/>
      <c r="M23" s="1152"/>
      <c r="N23" s="1152"/>
      <c r="O23" s="1152"/>
    </row>
    <row r="24" spans="1:15" ht="20.100000000000001" customHeight="1" thickBot="1" x14ac:dyDescent="0.4"/>
    <row r="25" spans="1:15" ht="30" customHeight="1" x14ac:dyDescent="0.25">
      <c r="A25" s="1153" t="s">
        <v>449</v>
      </c>
      <c r="B25" s="315" t="s">
        <v>450</v>
      </c>
      <c r="C25" s="311"/>
      <c r="D25" s="1189" t="s">
        <v>522</v>
      </c>
      <c r="E25" s="1190"/>
      <c r="F25" s="1199"/>
      <c r="G25" s="311"/>
      <c r="H25" s="316"/>
    </row>
    <row r="26" spans="1:15" ht="9.9499999999999993" customHeight="1" x14ac:dyDescent="0.25">
      <c r="A26" s="1128"/>
      <c r="B26" s="317"/>
      <c r="C26" s="301"/>
      <c r="D26" s="301"/>
      <c r="E26" s="301"/>
      <c r="F26" s="301"/>
      <c r="G26" s="301"/>
      <c r="H26" s="302"/>
    </row>
    <row r="27" spans="1:15" ht="30" customHeight="1" x14ac:dyDescent="0.25">
      <c r="A27" s="1128"/>
      <c r="B27" s="317" t="s">
        <v>451</v>
      </c>
      <c r="C27" s="301"/>
      <c r="D27" s="301" t="s">
        <v>452</v>
      </c>
      <c r="E27" s="318" t="s">
        <v>523</v>
      </c>
      <c r="F27" s="319"/>
      <c r="G27" s="1200" t="s">
        <v>453</v>
      </c>
      <c r="H27" s="1201" t="s">
        <v>59</v>
      </c>
    </row>
    <row r="28" spans="1:15" ht="30" customHeight="1" x14ac:dyDescent="0.25">
      <c r="A28" s="1128"/>
      <c r="B28" s="320" t="s">
        <v>454</v>
      </c>
      <c r="C28" s="301"/>
      <c r="D28" s="301" t="s">
        <v>455</v>
      </c>
      <c r="E28" s="318" t="s">
        <v>523</v>
      </c>
      <c r="F28" s="319"/>
      <c r="G28" s="1200"/>
      <c r="H28" s="1202"/>
    </row>
    <row r="29" spans="1:15" ht="9.9499999999999993" customHeight="1" x14ac:dyDescent="0.25">
      <c r="A29" s="1128"/>
      <c r="B29" s="317"/>
      <c r="C29" s="301"/>
      <c r="D29" s="301"/>
      <c r="E29" s="301"/>
      <c r="F29" s="301"/>
      <c r="G29" s="301"/>
      <c r="H29" s="302"/>
    </row>
    <row r="30" spans="1:15" ht="30" customHeight="1" x14ac:dyDescent="0.25">
      <c r="A30" s="1128"/>
      <c r="B30" s="317" t="s">
        <v>456</v>
      </c>
      <c r="C30" s="301"/>
      <c r="D30" s="1159" t="s">
        <v>437</v>
      </c>
      <c r="E30" s="1182"/>
      <c r="F30" s="321" t="s">
        <v>457</v>
      </c>
      <c r="G30" s="1166"/>
      <c r="H30" s="1168"/>
    </row>
    <row r="31" spans="1:15" ht="9.9499999999999993" customHeight="1" x14ac:dyDescent="0.25">
      <c r="A31" s="1128"/>
      <c r="B31" s="317"/>
      <c r="C31" s="301"/>
      <c r="D31" s="322"/>
      <c r="E31" s="322"/>
      <c r="F31" s="301"/>
      <c r="G31" s="301"/>
      <c r="H31" s="302"/>
    </row>
    <row r="32" spans="1:15" ht="30" customHeight="1" x14ac:dyDescent="0.25">
      <c r="A32" s="1128"/>
      <c r="B32" s="317" t="s">
        <v>458</v>
      </c>
      <c r="C32" s="301"/>
      <c r="D32" s="1159" t="s">
        <v>459</v>
      </c>
      <c r="E32" s="1182"/>
      <c r="F32" s="301"/>
      <c r="G32" s="299" t="s">
        <v>53</v>
      </c>
      <c r="H32" s="323" t="s">
        <v>437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28"/>
      <c r="B33" s="317"/>
      <c r="C33" s="301"/>
      <c r="D33" s="301"/>
      <c r="E33" s="301"/>
      <c r="F33" s="301"/>
      <c r="G33" s="301"/>
      <c r="H33" s="302"/>
    </row>
    <row r="34" spans="1:15" ht="30" customHeight="1" x14ac:dyDescent="0.25">
      <c r="A34" s="1128"/>
      <c r="B34" s="317" t="s">
        <v>460</v>
      </c>
      <c r="C34" s="299" t="s">
        <v>461</v>
      </c>
      <c r="D34" s="309" t="s">
        <v>459</v>
      </c>
      <c r="E34" s="299" t="s">
        <v>462</v>
      </c>
      <c r="F34" s="309" t="s">
        <v>459</v>
      </c>
      <c r="G34" s="324" t="s">
        <v>463</v>
      </c>
      <c r="H34" s="325"/>
    </row>
    <row r="35" spans="1:15" ht="9.9499999999999993" customHeight="1" thickBot="1" x14ac:dyDescent="0.3">
      <c r="A35" s="1128"/>
      <c r="B35" s="317"/>
      <c r="C35" s="301"/>
      <c r="D35" s="301"/>
      <c r="E35" s="301"/>
      <c r="F35" s="301"/>
      <c r="G35" s="301"/>
      <c r="H35" s="302"/>
    </row>
    <row r="36" spans="1:15" ht="20.100000000000001" customHeight="1" thickBot="1" x14ac:dyDescent="0.3">
      <c r="A36" s="1128"/>
      <c r="B36" s="317" t="s">
        <v>464</v>
      </c>
      <c r="C36" s="1183" t="str">
        <f>IF(J36="R.A.S.","Support en bon état - Pas de travaux à prévoir",CONCATENATE("Etat général = ",J36))</f>
        <v>Etat général = CB</v>
      </c>
      <c r="D36" s="1184"/>
      <c r="E36" s="1184"/>
      <c r="F36" s="1184"/>
      <c r="G36" s="1184"/>
      <c r="H36" s="1185"/>
      <c r="J36" s="326" t="s">
        <v>489</v>
      </c>
    </row>
    <row r="37" spans="1:15" ht="20.100000000000001" customHeight="1" thickBot="1" x14ac:dyDescent="0.3">
      <c r="A37" s="1129"/>
      <c r="B37" s="327" t="s">
        <v>466</v>
      </c>
      <c r="C37" s="1186"/>
      <c r="D37" s="1187"/>
      <c r="E37" s="1187"/>
      <c r="F37" s="1187"/>
      <c r="G37" s="1187"/>
      <c r="H37" s="1188"/>
    </row>
    <row r="38" spans="1:15" ht="20.100000000000001" customHeight="1" thickBot="1" x14ac:dyDescent="0.4">
      <c r="J38" s="328"/>
    </row>
    <row r="39" spans="1:15" ht="30" customHeight="1" x14ac:dyDescent="0.25">
      <c r="A39" s="1153" t="s">
        <v>467</v>
      </c>
      <c r="B39" s="311" t="s">
        <v>468</v>
      </c>
      <c r="C39" s="311"/>
      <c r="D39" s="1189" t="s">
        <v>482</v>
      </c>
      <c r="E39" s="1190"/>
      <c r="F39" s="1190"/>
      <c r="G39" s="1190"/>
      <c r="H39" s="1191"/>
    </row>
    <row r="40" spans="1:15" ht="9.9499999999999993" customHeight="1" x14ac:dyDescent="0.25">
      <c r="A40" s="1128"/>
      <c r="B40" s="301"/>
      <c r="C40" s="301"/>
      <c r="D40" s="322"/>
      <c r="E40" s="322"/>
      <c r="F40" s="322"/>
      <c r="G40" s="322"/>
      <c r="H40" s="329"/>
    </row>
    <row r="41" spans="1:15" ht="30" customHeight="1" x14ac:dyDescent="0.25">
      <c r="A41" s="1128"/>
      <c r="B41" s="301" t="s">
        <v>469</v>
      </c>
      <c r="C41" s="301"/>
      <c r="D41" s="1159" t="s">
        <v>497</v>
      </c>
      <c r="E41" s="1192"/>
      <c r="F41" s="1192"/>
      <c r="G41" s="1192"/>
      <c r="H41" s="1163"/>
    </row>
    <row r="42" spans="1:15" ht="9.9499999999999993" customHeight="1" x14ac:dyDescent="0.25">
      <c r="A42" s="1128"/>
      <c r="B42" s="301"/>
      <c r="C42" s="301"/>
      <c r="D42" s="322"/>
      <c r="E42" s="322"/>
      <c r="F42" s="322"/>
      <c r="G42" s="322"/>
      <c r="H42" s="329"/>
    </row>
    <row r="43" spans="1:15" ht="20.100000000000001" customHeight="1" x14ac:dyDescent="0.25">
      <c r="A43" s="1128"/>
      <c r="B43" s="301" t="s">
        <v>470</v>
      </c>
      <c r="C43" s="301"/>
      <c r="D43" s="1193" t="s">
        <v>1018</v>
      </c>
      <c r="E43" s="1194"/>
      <c r="F43" s="1194"/>
      <c r="G43" s="1194"/>
      <c r="H43" s="1195"/>
      <c r="J43" s="1171" t="s">
        <v>471</v>
      </c>
      <c r="K43" s="1171"/>
      <c r="L43" s="1171"/>
      <c r="M43" s="1171"/>
      <c r="N43" s="1171"/>
      <c r="O43" s="1171"/>
    </row>
    <row r="44" spans="1:15" ht="20.100000000000001" customHeight="1" thickBot="1" x14ac:dyDescent="0.3">
      <c r="A44" s="1129"/>
      <c r="B44" s="330" t="s">
        <v>472</v>
      </c>
      <c r="C44" s="304"/>
      <c r="D44" s="1196"/>
      <c r="E44" s="1197"/>
      <c r="F44" s="1197"/>
      <c r="G44" s="1197"/>
      <c r="H44" s="1198"/>
      <c r="J44" s="1171"/>
      <c r="K44" s="1171"/>
      <c r="L44" s="1171"/>
      <c r="M44" s="1171"/>
      <c r="N44" s="1171"/>
      <c r="O44" s="1171"/>
    </row>
    <row r="45" spans="1:15" ht="20.100000000000001" customHeight="1" thickBot="1" x14ac:dyDescent="0.4"/>
    <row r="46" spans="1:15" ht="30" customHeight="1" x14ac:dyDescent="0.25">
      <c r="A46" s="1172" t="s">
        <v>473</v>
      </c>
      <c r="B46" s="331" t="s">
        <v>474</v>
      </c>
      <c r="C46" s="332" t="s">
        <v>59</v>
      </c>
      <c r="D46" s="1175" t="s">
        <v>475</v>
      </c>
      <c r="E46" s="1176"/>
      <c r="F46" s="333"/>
      <c r="G46" s="333"/>
      <c r="H46" s="334"/>
    </row>
    <row r="47" spans="1:15" ht="9.9499999999999993" customHeight="1" x14ac:dyDescent="0.25">
      <c r="A47" s="1173"/>
      <c r="B47" s="335"/>
      <c r="C47" s="336"/>
      <c r="D47" s="1177"/>
      <c r="E47" s="1178"/>
      <c r="F47" s="1178"/>
      <c r="G47" s="1178"/>
      <c r="H47" s="1179"/>
    </row>
    <row r="48" spans="1:15" ht="30" customHeight="1" thickBot="1" x14ac:dyDescent="0.3">
      <c r="A48" s="1174"/>
      <c r="B48" s="337" t="s">
        <v>58</v>
      </c>
      <c r="C48" s="338" t="str">
        <f>IF(C46="X","-","X")</f>
        <v>X</v>
      </c>
      <c r="D48" s="1180"/>
      <c r="E48" s="1180"/>
      <c r="F48" s="1180"/>
      <c r="G48" s="1180"/>
      <c r="H48" s="1181"/>
    </row>
    <row r="49" spans="1:12" ht="20.100000000000001" customHeight="1" x14ac:dyDescent="0.35"/>
    <row r="50" spans="1:12" ht="14.45" x14ac:dyDescent="0.35">
      <c r="A50" s="339"/>
    </row>
    <row r="51" spans="1:12" x14ac:dyDescent="0.25">
      <c r="A51" s="340" t="s">
        <v>476</v>
      </c>
      <c r="C51" s="340" t="s">
        <v>477</v>
      </c>
      <c r="E51" s="340" t="s">
        <v>443</v>
      </c>
      <c r="F51" s="341"/>
      <c r="G51" s="340" t="s">
        <v>478</v>
      </c>
      <c r="H51" s="342" t="s">
        <v>479</v>
      </c>
      <c r="I51" s="341"/>
      <c r="J51" s="341"/>
      <c r="K51" s="341"/>
    </row>
    <row r="52" spans="1:12" ht="14.45" x14ac:dyDescent="0.35">
      <c r="A52" s="343" t="s">
        <v>480</v>
      </c>
      <c r="C52" s="343" t="s">
        <v>481</v>
      </c>
      <c r="E52" s="344" t="s">
        <v>482</v>
      </c>
      <c r="F52" s="341"/>
      <c r="G52" s="344" t="s">
        <v>483</v>
      </c>
      <c r="H52" s="345" t="s">
        <v>484</v>
      </c>
      <c r="I52" s="341"/>
      <c r="J52" s="341"/>
      <c r="K52" s="341"/>
    </row>
    <row r="53" spans="1:12" ht="14.45" x14ac:dyDescent="0.35">
      <c r="A53" s="346" t="s">
        <v>485</v>
      </c>
      <c r="C53" s="347" t="s">
        <v>486</v>
      </c>
      <c r="E53" s="348" t="s">
        <v>487</v>
      </c>
      <c r="F53" s="341"/>
      <c r="G53" s="348" t="s">
        <v>488</v>
      </c>
      <c r="H53" s="346" t="s">
        <v>489</v>
      </c>
      <c r="I53" s="341"/>
      <c r="J53" s="341"/>
      <c r="K53" s="341"/>
    </row>
    <row r="54" spans="1:12" ht="14.45" x14ac:dyDescent="0.35">
      <c r="A54" s="347" t="s">
        <v>490</v>
      </c>
      <c r="C54" s="347" t="s">
        <v>491</v>
      </c>
      <c r="E54" s="348" t="s">
        <v>492</v>
      </c>
      <c r="F54" s="341"/>
      <c r="G54" s="348" t="s">
        <v>493</v>
      </c>
      <c r="H54" s="346" t="s">
        <v>494</v>
      </c>
      <c r="I54" s="341"/>
      <c r="J54" s="341"/>
      <c r="K54" s="341"/>
    </row>
    <row r="55" spans="1:12" ht="14.45" x14ac:dyDescent="0.35">
      <c r="A55" s="347" t="s">
        <v>495</v>
      </c>
      <c r="C55" s="349"/>
      <c r="E55" s="348" t="s">
        <v>496</v>
      </c>
      <c r="F55" s="341"/>
      <c r="G55" s="348" t="s">
        <v>497</v>
      </c>
      <c r="H55" s="346" t="s">
        <v>498</v>
      </c>
      <c r="I55" s="341"/>
      <c r="J55" s="341"/>
      <c r="K55" s="341"/>
    </row>
    <row r="56" spans="1:12" ht="14.45" x14ac:dyDescent="0.35">
      <c r="A56" s="347" t="s">
        <v>499</v>
      </c>
      <c r="C56" s="340" t="s">
        <v>500</v>
      </c>
      <c r="E56" s="348" t="s">
        <v>501</v>
      </c>
      <c r="F56" s="341"/>
      <c r="G56" s="348" t="s">
        <v>502</v>
      </c>
      <c r="H56" s="350" t="s">
        <v>465</v>
      </c>
      <c r="I56" s="341"/>
      <c r="J56" s="341"/>
      <c r="K56" s="341"/>
    </row>
    <row r="57" spans="1:12" x14ac:dyDescent="0.25">
      <c r="A57" s="347" t="s">
        <v>503</v>
      </c>
      <c r="C57" s="343" t="s">
        <v>481</v>
      </c>
      <c r="E57" s="348" t="s">
        <v>504</v>
      </c>
      <c r="F57" s="341"/>
      <c r="G57" s="348" t="s">
        <v>505</v>
      </c>
      <c r="H57" s="341"/>
      <c r="I57" s="341"/>
      <c r="J57" s="341"/>
      <c r="K57" s="341"/>
    </row>
    <row r="58" spans="1:12" x14ac:dyDescent="0.25">
      <c r="A58" s="346" t="s">
        <v>506</v>
      </c>
      <c r="C58" s="347" t="s">
        <v>486</v>
      </c>
      <c r="E58" s="348" t="s">
        <v>507</v>
      </c>
      <c r="F58" s="341"/>
      <c r="G58" s="348" t="s">
        <v>508</v>
      </c>
      <c r="H58" s="341"/>
      <c r="I58" s="341"/>
      <c r="J58" s="341"/>
      <c r="K58" s="341"/>
    </row>
    <row r="59" spans="1:12" x14ac:dyDescent="0.25">
      <c r="A59" s="347" t="s">
        <v>509</v>
      </c>
      <c r="C59" s="350" t="s">
        <v>510</v>
      </c>
      <c r="E59" s="348" t="s">
        <v>511</v>
      </c>
      <c r="F59" s="341"/>
      <c r="G59" s="351" t="s">
        <v>59</v>
      </c>
      <c r="H59" s="341"/>
      <c r="I59" s="341"/>
      <c r="J59" s="341"/>
      <c r="K59" s="341"/>
    </row>
    <row r="60" spans="1:12" x14ac:dyDescent="0.25">
      <c r="A60" s="347" t="s">
        <v>512</v>
      </c>
      <c r="E60" s="348" t="s">
        <v>513</v>
      </c>
      <c r="F60" s="341"/>
      <c r="G60" s="341"/>
      <c r="H60" s="341"/>
      <c r="I60" s="341"/>
      <c r="J60" s="341"/>
      <c r="K60" s="341"/>
    </row>
    <row r="61" spans="1:12" x14ac:dyDescent="0.25">
      <c r="A61" s="352" t="s">
        <v>514</v>
      </c>
      <c r="E61" s="348" t="s">
        <v>515</v>
      </c>
      <c r="F61" s="341"/>
      <c r="G61" s="341"/>
      <c r="H61" s="341"/>
      <c r="I61" s="341"/>
      <c r="J61" s="341"/>
      <c r="K61" s="341"/>
      <c r="L61" s="341"/>
    </row>
    <row r="62" spans="1:12" x14ac:dyDescent="0.25">
      <c r="C62" s="353" t="s">
        <v>451</v>
      </c>
      <c r="E62" s="348" t="s">
        <v>516</v>
      </c>
      <c r="F62" s="341"/>
      <c r="G62" s="341"/>
      <c r="H62" s="341"/>
      <c r="I62" s="341"/>
      <c r="J62" s="341"/>
      <c r="K62" s="341"/>
      <c r="L62" s="341"/>
    </row>
    <row r="63" spans="1:12" ht="14.45" x14ac:dyDescent="0.35">
      <c r="C63" s="354" t="s">
        <v>517</v>
      </c>
      <c r="E63" s="348" t="s">
        <v>518</v>
      </c>
      <c r="F63" s="341"/>
      <c r="G63" s="341"/>
      <c r="H63" s="341"/>
      <c r="I63" s="341"/>
      <c r="J63" s="341"/>
      <c r="K63" s="341"/>
      <c r="L63" s="341"/>
    </row>
    <row r="64" spans="1:12" ht="14.45" x14ac:dyDescent="0.35">
      <c r="A64" s="353" t="s">
        <v>519</v>
      </c>
      <c r="C64" s="355" t="s">
        <v>520</v>
      </c>
      <c r="E64" s="348" t="s">
        <v>521</v>
      </c>
      <c r="F64" s="341"/>
      <c r="G64" s="341"/>
      <c r="H64" s="341"/>
      <c r="I64" s="341"/>
      <c r="J64" s="341"/>
      <c r="K64" s="341"/>
      <c r="L64" s="341"/>
    </row>
    <row r="65" spans="1:12" x14ac:dyDescent="0.25">
      <c r="A65" s="354" t="s">
        <v>522</v>
      </c>
      <c r="C65" s="356" t="s">
        <v>523</v>
      </c>
      <c r="E65" s="348" t="s">
        <v>524</v>
      </c>
      <c r="F65" s="341"/>
      <c r="G65" s="341"/>
      <c r="H65" s="341"/>
      <c r="I65" s="341"/>
      <c r="J65" s="341"/>
      <c r="K65" s="341"/>
      <c r="L65" s="341"/>
    </row>
    <row r="66" spans="1:12" ht="14.45" x14ac:dyDescent="0.35">
      <c r="A66" s="355" t="s">
        <v>525</v>
      </c>
      <c r="E66" s="348" t="s">
        <v>526</v>
      </c>
      <c r="F66" s="341"/>
      <c r="G66" s="341"/>
      <c r="H66" s="341"/>
      <c r="I66" s="341"/>
      <c r="J66" s="341"/>
      <c r="K66" s="341"/>
      <c r="L66" s="341"/>
    </row>
    <row r="67" spans="1:12" ht="14.45" x14ac:dyDescent="0.35">
      <c r="A67" s="355" t="s">
        <v>527</v>
      </c>
      <c r="E67" s="348" t="s">
        <v>528</v>
      </c>
      <c r="F67" s="341"/>
      <c r="G67" s="341"/>
      <c r="H67" s="341"/>
      <c r="I67" s="341"/>
      <c r="J67" s="341"/>
      <c r="K67" s="341"/>
      <c r="L67" s="341"/>
    </row>
    <row r="68" spans="1:12" x14ac:dyDescent="0.25">
      <c r="A68" s="356" t="s">
        <v>529</v>
      </c>
      <c r="E68" s="348" t="s">
        <v>530</v>
      </c>
      <c r="F68" s="341"/>
      <c r="G68" s="341"/>
      <c r="H68" s="341"/>
      <c r="I68" s="341"/>
      <c r="J68" s="341"/>
      <c r="K68" s="341"/>
      <c r="L68" s="341"/>
    </row>
    <row r="69" spans="1:12" ht="14.45" x14ac:dyDescent="0.35">
      <c r="A69" s="341"/>
      <c r="E69" s="348" t="s">
        <v>531</v>
      </c>
      <c r="F69" s="341"/>
      <c r="G69" s="341"/>
      <c r="H69" s="341"/>
      <c r="I69" s="341"/>
      <c r="J69" s="341"/>
      <c r="K69" s="341"/>
      <c r="L69" s="341"/>
    </row>
    <row r="70" spans="1:12" ht="14.45" x14ac:dyDescent="0.35">
      <c r="E70" s="348" t="s">
        <v>532</v>
      </c>
      <c r="F70" s="341"/>
      <c r="G70" s="341"/>
      <c r="H70" s="341"/>
      <c r="I70" s="341"/>
      <c r="J70" s="341"/>
      <c r="K70" s="341"/>
      <c r="L70" s="341"/>
    </row>
    <row r="71" spans="1:12" ht="14.45" x14ac:dyDescent="0.35">
      <c r="E71" s="348" t="s">
        <v>533</v>
      </c>
      <c r="F71" s="341"/>
      <c r="G71" s="341"/>
      <c r="H71" s="341"/>
      <c r="I71" s="341"/>
      <c r="J71" s="341"/>
      <c r="K71" s="341"/>
      <c r="L71" s="341"/>
    </row>
    <row r="72" spans="1:12" ht="14.45" x14ac:dyDescent="0.35">
      <c r="E72" s="348" t="s">
        <v>534</v>
      </c>
      <c r="F72" s="341"/>
      <c r="G72" s="341"/>
      <c r="H72" s="341"/>
      <c r="I72" s="341"/>
      <c r="J72" s="341"/>
      <c r="K72" s="341"/>
      <c r="L72" s="341"/>
    </row>
    <row r="73" spans="1:12" x14ac:dyDescent="0.25">
      <c r="E73" s="348" t="s">
        <v>535</v>
      </c>
      <c r="F73" s="341"/>
      <c r="G73" s="341"/>
      <c r="H73" s="341"/>
      <c r="I73" s="341"/>
      <c r="J73" s="341"/>
      <c r="K73" s="341"/>
      <c r="L73" s="341"/>
    </row>
    <row r="74" spans="1:12" x14ac:dyDescent="0.25">
      <c r="E74" s="348" t="s">
        <v>536</v>
      </c>
      <c r="F74" s="341"/>
      <c r="G74" s="341"/>
      <c r="H74" s="341"/>
      <c r="I74" s="341"/>
      <c r="J74" s="341"/>
      <c r="K74" s="341"/>
      <c r="L74" s="341"/>
    </row>
    <row r="75" spans="1:12" x14ac:dyDescent="0.25">
      <c r="E75" s="348" t="s">
        <v>537</v>
      </c>
      <c r="F75" s="341"/>
      <c r="G75" s="341"/>
      <c r="H75" s="341"/>
      <c r="I75" s="341"/>
      <c r="J75" s="341"/>
      <c r="K75" s="341"/>
      <c r="L75" s="341"/>
    </row>
    <row r="76" spans="1:12" x14ac:dyDescent="0.25">
      <c r="E76" s="348" t="s">
        <v>538</v>
      </c>
      <c r="F76" s="341"/>
      <c r="G76" s="341"/>
      <c r="H76" s="341"/>
      <c r="I76" s="341"/>
      <c r="J76" s="341"/>
      <c r="K76" s="341"/>
      <c r="L76" s="341"/>
    </row>
    <row r="77" spans="1:12" x14ac:dyDescent="0.25">
      <c r="E77" s="348" t="s">
        <v>539</v>
      </c>
      <c r="F77" s="341"/>
      <c r="G77" s="341"/>
      <c r="H77" s="341"/>
      <c r="I77" s="341"/>
      <c r="J77" s="341"/>
      <c r="K77" s="341"/>
      <c r="L77" s="341"/>
    </row>
    <row r="78" spans="1:12" x14ac:dyDescent="0.25">
      <c r="E78" s="348" t="s">
        <v>540</v>
      </c>
      <c r="F78" s="341"/>
      <c r="G78" s="341"/>
      <c r="H78" s="341"/>
      <c r="I78" s="341"/>
      <c r="J78" s="341"/>
      <c r="K78" s="341"/>
      <c r="L78" s="341"/>
    </row>
    <row r="79" spans="1:12" x14ac:dyDescent="0.25">
      <c r="E79" s="348" t="s">
        <v>541</v>
      </c>
      <c r="F79" s="341"/>
      <c r="G79" s="341"/>
      <c r="H79" s="341"/>
      <c r="I79" s="341"/>
      <c r="J79" s="341"/>
      <c r="K79" s="341"/>
      <c r="L79" s="341"/>
    </row>
    <row r="80" spans="1:12" x14ac:dyDescent="0.25">
      <c r="E80" s="348" t="s">
        <v>542</v>
      </c>
      <c r="F80" s="341"/>
      <c r="G80" s="341"/>
      <c r="H80" s="341"/>
      <c r="I80" s="341"/>
      <c r="J80" s="341"/>
      <c r="K80" s="341"/>
      <c r="L80" s="341"/>
    </row>
    <row r="81" spans="5:12" x14ac:dyDescent="0.25">
      <c r="E81" s="348" t="s">
        <v>543</v>
      </c>
      <c r="F81" s="341"/>
      <c r="G81" s="341"/>
      <c r="H81" s="341"/>
      <c r="I81" s="341"/>
      <c r="J81" s="341"/>
      <c r="K81" s="341"/>
      <c r="L81" s="341"/>
    </row>
    <row r="82" spans="5:12" x14ac:dyDescent="0.25">
      <c r="E82" s="348" t="s">
        <v>544</v>
      </c>
      <c r="F82" s="341"/>
      <c r="G82" s="341"/>
      <c r="H82" s="341"/>
      <c r="I82" s="341"/>
      <c r="J82" s="341"/>
      <c r="K82" s="341"/>
      <c r="L82" s="341"/>
    </row>
    <row r="83" spans="5:12" x14ac:dyDescent="0.25">
      <c r="E83" s="348" t="s">
        <v>545</v>
      </c>
      <c r="F83" s="341"/>
      <c r="G83" s="341"/>
      <c r="H83" s="341"/>
      <c r="I83" s="341"/>
      <c r="J83" s="341"/>
      <c r="K83" s="341"/>
      <c r="L83" s="341"/>
    </row>
    <row r="84" spans="5:12" x14ac:dyDescent="0.25">
      <c r="E84" s="351" t="s">
        <v>59</v>
      </c>
      <c r="F84" s="341"/>
      <c r="G84" s="341"/>
      <c r="H84" s="341"/>
      <c r="I84" s="341"/>
      <c r="J84" s="341"/>
      <c r="K84" s="341"/>
      <c r="L84" s="341"/>
    </row>
    <row r="85" spans="5:12" x14ac:dyDescent="0.25">
      <c r="E85" s="341"/>
      <c r="H85" s="341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H23" sqref="H23"/>
    </sheetView>
  </sheetViews>
  <sheetFormatPr baseColWidth="10" defaultColWidth="11.42578125" defaultRowHeight="15" x14ac:dyDescent="0.25"/>
  <cols>
    <col min="1" max="1" width="2.42578125" style="359" customWidth="1"/>
    <col min="2" max="2" width="2.42578125" style="358" customWidth="1"/>
    <col min="3" max="13" width="12.5703125" style="359" customWidth="1"/>
    <col min="14" max="14" width="2.42578125" style="359" customWidth="1"/>
    <col min="15" max="16384" width="11.42578125" style="359"/>
  </cols>
  <sheetData>
    <row r="2" spans="2:24" thickBot="1" x14ac:dyDescent="0.4"/>
    <row r="3" spans="2:24" ht="30" customHeight="1" thickBot="1" x14ac:dyDescent="0.4">
      <c r="B3" s="1203" t="s">
        <v>550</v>
      </c>
      <c r="C3" s="1204"/>
      <c r="D3" s="1205" t="s">
        <v>551</v>
      </c>
      <c r="E3" s="1205"/>
      <c r="F3" s="1205"/>
      <c r="G3" s="1205"/>
      <c r="H3" s="1205"/>
      <c r="I3" s="1205"/>
      <c r="J3" s="1205"/>
      <c r="K3" s="1205"/>
      <c r="L3" s="1205"/>
      <c r="M3" s="1205"/>
      <c r="N3" s="1206"/>
      <c r="O3" s="360"/>
    </row>
    <row r="4" spans="2:24" ht="9.9499999999999993" customHeight="1" thickBot="1" x14ac:dyDescent="0.4">
      <c r="B4"/>
      <c r="C4"/>
      <c r="D4"/>
      <c r="E4"/>
      <c r="F4"/>
      <c r="G4"/>
      <c r="H4"/>
      <c r="I4"/>
      <c r="J4" s="361"/>
    </row>
    <row r="5" spans="2:24" s="363" customFormat="1" ht="15" customHeight="1" x14ac:dyDescent="0.25">
      <c r="B5" s="1207" t="s">
        <v>14</v>
      </c>
      <c r="C5" s="1208"/>
      <c r="D5" s="1208"/>
      <c r="E5" s="1208" t="s">
        <v>15</v>
      </c>
      <c r="F5" s="1208"/>
      <c r="G5" s="1208" t="s">
        <v>16</v>
      </c>
      <c r="H5" s="1208"/>
      <c r="I5" s="1208" t="s">
        <v>17</v>
      </c>
      <c r="J5" s="1208"/>
      <c r="K5" s="1208"/>
      <c r="L5" s="1208"/>
      <c r="M5" s="1208"/>
      <c r="N5" s="1209"/>
      <c r="O5" s="362"/>
    </row>
    <row r="6" spans="2:24" s="363" customFormat="1" ht="24.95" customHeight="1" thickBot="1" x14ac:dyDescent="0.4">
      <c r="B6" s="1210">
        <f>PDG!$AD$33</f>
        <v>0</v>
      </c>
      <c r="C6" s="1211"/>
      <c r="D6" s="1211"/>
      <c r="E6" s="1211" t="str">
        <f>PDG!$D$33</f>
        <v>A</v>
      </c>
      <c r="F6" s="1211"/>
      <c r="G6" s="1212">
        <f>PDG!$H$33</f>
        <v>41487</v>
      </c>
      <c r="H6" s="1212"/>
      <c r="I6" s="1211" t="str">
        <f>PDG!$L$33</f>
        <v>Création</v>
      </c>
      <c r="J6" s="1211"/>
      <c r="K6" s="1211"/>
      <c r="L6" s="1211"/>
      <c r="M6" s="1211"/>
      <c r="N6" s="1214"/>
    </row>
    <row r="7" spans="2:24" s="363" customFormat="1" ht="24.95" customHeight="1" thickBot="1" x14ac:dyDescent="0.3">
      <c r="B7" s="1215" t="s">
        <v>18</v>
      </c>
      <c r="C7" s="1216"/>
      <c r="D7" s="1216"/>
      <c r="E7" s="1217" t="s">
        <v>61</v>
      </c>
      <c r="F7" s="1217"/>
      <c r="G7" s="1217"/>
      <c r="H7" s="1217"/>
      <c r="I7" s="1218"/>
      <c r="J7" s="1215" t="s">
        <v>552</v>
      </c>
      <c r="K7" s="1216"/>
      <c r="L7" s="1219">
        <v>29</v>
      </c>
      <c r="M7" s="1219"/>
      <c r="N7" s="1220"/>
    </row>
    <row r="8" spans="2:24" s="367" customFormat="1" ht="24.95" customHeight="1" x14ac:dyDescent="0.35">
      <c r="B8" s="364"/>
      <c r="C8" s="365"/>
      <c r="D8" s="365"/>
      <c r="E8" s="366"/>
      <c r="F8" s="365"/>
      <c r="G8" s="365"/>
      <c r="H8" s="365"/>
      <c r="I8" s="365"/>
      <c r="N8" s="368"/>
    </row>
    <row r="9" spans="2:24" ht="15" customHeight="1" x14ac:dyDescent="0.25">
      <c r="B9" s="369"/>
      <c r="C9" s="1213" t="s">
        <v>553</v>
      </c>
      <c r="D9" s="1213"/>
      <c r="E9" s="1213"/>
      <c r="F9" s="1213"/>
      <c r="H9" s="370"/>
      <c r="J9" s="1213" t="s">
        <v>554</v>
      </c>
      <c r="K9" s="1213"/>
      <c r="L9" s="1213"/>
      <c r="M9" s="1213"/>
      <c r="N9" s="371"/>
      <c r="O9" s="372"/>
      <c r="W9" s="373"/>
    </row>
    <row r="10" spans="2:24" ht="5.0999999999999996" customHeight="1" thickBot="1" x14ac:dyDescent="0.4">
      <c r="B10" s="369"/>
      <c r="H10" s="372"/>
      <c r="J10" s="372"/>
      <c r="K10" s="372"/>
      <c r="L10" s="372"/>
      <c r="M10" s="372"/>
      <c r="N10" s="371"/>
      <c r="O10" s="372"/>
    </row>
    <row r="11" spans="2:24" x14ac:dyDescent="0.25">
      <c r="B11" s="369"/>
      <c r="D11" s="1221" t="s">
        <v>555</v>
      </c>
      <c r="E11" s="1223" t="s">
        <v>556</v>
      </c>
      <c r="F11" s="374"/>
      <c r="G11" s="374"/>
      <c r="H11" s="372"/>
      <c r="J11" s="372"/>
      <c r="K11" s="1225" t="s">
        <v>557</v>
      </c>
      <c r="L11" s="1226"/>
      <c r="M11" s="375" t="s">
        <v>558</v>
      </c>
      <c r="N11" s="371"/>
      <c r="O11" s="372"/>
      <c r="W11" s="373"/>
    </row>
    <row r="12" spans="2:24" ht="15" customHeight="1" thickBot="1" x14ac:dyDescent="0.3">
      <c r="B12" s="369"/>
      <c r="D12" s="1222"/>
      <c r="E12" s="1224"/>
      <c r="F12" s="374"/>
      <c r="G12" s="374"/>
      <c r="H12" s="376"/>
      <c r="J12" s="372"/>
      <c r="K12" s="377" t="s">
        <v>559</v>
      </c>
      <c r="L12" s="378" t="s">
        <v>560</v>
      </c>
      <c r="M12" s="379" t="s">
        <v>561</v>
      </c>
      <c r="N12" s="371"/>
      <c r="O12" s="372"/>
      <c r="W12" s="373"/>
    </row>
    <row r="13" spans="2:24" x14ac:dyDescent="0.25">
      <c r="B13" s="369"/>
      <c r="C13" s="380"/>
      <c r="D13" s="1230" t="str">
        <f>CONCATENATE(L7,"-18")</f>
        <v>29-18</v>
      </c>
      <c r="E13" s="1233" t="str">
        <f>CONCATENATE(L7,"-19")</f>
        <v>29-19</v>
      </c>
      <c r="F13" s="381"/>
      <c r="G13" s="381"/>
      <c r="H13" s="382"/>
      <c r="J13" s="383" t="s">
        <v>562</v>
      </c>
      <c r="K13" s="384" t="s">
        <v>599</v>
      </c>
      <c r="L13" s="385" t="s">
        <v>563</v>
      </c>
      <c r="M13" s="386" t="s">
        <v>597</v>
      </c>
      <c r="N13" s="371"/>
      <c r="O13" s="387"/>
      <c r="T13" s="388" t="str">
        <f>IF(K13="E2","X",IF(K13="E3","X",IF(L13="E7","X","")))</f>
        <v/>
      </c>
      <c r="U13" s="388" t="str">
        <f>IF(M13="S2","X",IF(M13="S3","X",""))</f>
        <v/>
      </c>
      <c r="W13" s="389">
        <f>IF(K13="",IF(L13="",1,0),0)</f>
        <v>0</v>
      </c>
      <c r="X13" s="390">
        <f>IF(L13="E4",1,IF(L13="E5",1,0))</f>
        <v>0</v>
      </c>
    </row>
    <row r="14" spans="2:24" x14ac:dyDescent="0.25">
      <c r="B14" s="369"/>
      <c r="C14" s="380"/>
      <c r="D14" s="1231"/>
      <c r="E14" s="1234"/>
      <c r="F14" s="381"/>
      <c r="G14" s="381"/>
      <c r="H14" s="372"/>
      <c r="J14" s="391" t="s">
        <v>564</v>
      </c>
      <c r="K14" s="392" t="s">
        <v>599</v>
      </c>
      <c r="L14" s="393" t="s">
        <v>563</v>
      </c>
      <c r="M14" s="394" t="s">
        <v>597</v>
      </c>
      <c r="N14" s="371"/>
      <c r="O14" s="372"/>
      <c r="T14" s="395" t="str">
        <f t="shared" ref="T14:T16" si="0">IF(K14="E2","X",IF(K14="E3","X",IF(L14="E7","X","")))</f>
        <v/>
      </c>
      <c r="U14" s="395" t="str">
        <f t="shared" ref="U14:U17" si="1">IF(M14="S2","X",IF(M14="S3","X",""))</f>
        <v/>
      </c>
      <c r="W14" s="396">
        <f t="shared" ref="W14:W16" si="2">IF(K14="",IF(L14="",1,0),0)</f>
        <v>0</v>
      </c>
      <c r="X14" s="397">
        <f>IF(L14="E4",1,IF(L14="E5",1,0))</f>
        <v>0</v>
      </c>
    </row>
    <row r="15" spans="2:24" ht="15.75" x14ac:dyDescent="0.25">
      <c r="B15" s="369"/>
      <c r="C15" s="380"/>
      <c r="D15" s="1231"/>
      <c r="E15" s="1234"/>
      <c r="F15" s="381"/>
      <c r="G15" s="381"/>
      <c r="H15" s="372"/>
      <c r="J15" s="391" t="s">
        <v>565</v>
      </c>
      <c r="K15" s="392" t="s">
        <v>563</v>
      </c>
      <c r="L15" s="393" t="s">
        <v>563</v>
      </c>
      <c r="M15" s="394" t="s">
        <v>563</v>
      </c>
      <c r="N15" s="371"/>
      <c r="O15" s="398" t="s">
        <v>566</v>
      </c>
      <c r="P15" s="399" t="s">
        <v>567</v>
      </c>
      <c r="T15" s="395" t="str">
        <f t="shared" si="0"/>
        <v/>
      </c>
      <c r="U15" s="395" t="str">
        <f t="shared" si="1"/>
        <v/>
      </c>
      <c r="W15" s="396">
        <f t="shared" si="2"/>
        <v>0</v>
      </c>
      <c r="X15" s="397">
        <f>IF(L15="E4",1,IF(L15="E5",1,0))</f>
        <v>0</v>
      </c>
    </row>
    <row r="16" spans="2:24" ht="16.5" thickBot="1" x14ac:dyDescent="0.3">
      <c r="B16" s="369"/>
      <c r="C16" s="380"/>
      <c r="D16" s="1232"/>
      <c r="E16" s="1235"/>
      <c r="F16" s="381"/>
      <c r="G16" s="381"/>
      <c r="H16" s="372"/>
      <c r="J16" s="400" t="s">
        <v>568</v>
      </c>
      <c r="K16" s="401" t="s">
        <v>563</v>
      </c>
      <c r="L16" s="402" t="s">
        <v>563</v>
      </c>
      <c r="M16" s="403" t="s">
        <v>563</v>
      </c>
      <c r="N16" s="371"/>
      <c r="O16" s="372"/>
      <c r="P16" s="399" t="s">
        <v>569</v>
      </c>
      <c r="T16" s="404" t="str">
        <f t="shared" si="0"/>
        <v/>
      </c>
      <c r="U16" s="404" t="str">
        <f t="shared" si="1"/>
        <v/>
      </c>
      <c r="W16" s="405">
        <f t="shared" si="2"/>
        <v>0</v>
      </c>
      <c r="X16" s="406">
        <f>IF(L16="E4",1,IF(L16="E5",1,0))</f>
        <v>0</v>
      </c>
    </row>
    <row r="17" spans="2:24" ht="16.5" thickBot="1" x14ac:dyDescent="0.3">
      <c r="B17" s="369"/>
      <c r="C17" s="380"/>
      <c r="D17" s="407"/>
      <c r="E17" s="407"/>
      <c r="F17" s="407"/>
      <c r="G17" s="407"/>
      <c r="H17" s="407"/>
      <c r="J17" s="1227" t="s">
        <v>570</v>
      </c>
      <c r="K17" s="1228"/>
      <c r="L17" s="1229"/>
      <c r="M17" s="408" t="s">
        <v>563</v>
      </c>
      <c r="N17" s="371"/>
      <c r="O17" s="372"/>
      <c r="P17" s="409" t="s">
        <v>571</v>
      </c>
      <c r="U17" s="410" t="str">
        <f t="shared" si="1"/>
        <v/>
      </c>
      <c r="W17" s="411">
        <f>SUM(W13:W16)</f>
        <v>0</v>
      </c>
      <c r="X17" s="412">
        <f>SUM(X13:X16)</f>
        <v>0</v>
      </c>
    </row>
    <row r="18" spans="2:24" ht="24.95" customHeight="1" x14ac:dyDescent="0.35">
      <c r="B18" s="369"/>
      <c r="C18" s="372"/>
      <c r="D18" s="372"/>
      <c r="E18" s="372"/>
      <c r="F18" s="372"/>
      <c r="G18" s="372"/>
      <c r="H18" s="372"/>
      <c r="I18" s="372"/>
      <c r="J18" s="372"/>
      <c r="K18" s="372"/>
      <c r="L18" s="372"/>
      <c r="M18" s="372"/>
      <c r="N18" s="413"/>
      <c r="O18" s="372"/>
    </row>
    <row r="19" spans="2:24" ht="15" customHeight="1" x14ac:dyDescent="0.25">
      <c r="B19" s="369"/>
      <c r="C19" s="1213" t="s">
        <v>572</v>
      </c>
      <c r="D19" s="1213"/>
      <c r="E19" s="1213"/>
      <c r="F19" s="1213"/>
      <c r="G19" s="1213"/>
      <c r="H19" s="1213"/>
      <c r="I19" s="414"/>
      <c r="J19" s="415" t="s">
        <v>573</v>
      </c>
      <c r="K19" s="372"/>
      <c r="L19" s="372"/>
      <c r="M19" s="372"/>
      <c r="N19" s="371"/>
      <c r="O19" s="372"/>
    </row>
    <row r="20" spans="2:24" ht="5.0999999999999996" customHeight="1" thickBot="1" x14ac:dyDescent="0.4">
      <c r="B20" s="369"/>
      <c r="C20" s="372"/>
      <c r="D20" s="372"/>
      <c r="E20" s="372"/>
      <c r="F20" s="372"/>
      <c r="G20" s="372"/>
      <c r="H20" s="372"/>
      <c r="I20" s="414"/>
      <c r="J20" s="372"/>
      <c r="K20" s="372"/>
      <c r="L20" s="372"/>
      <c r="M20" s="372"/>
      <c r="N20" s="371"/>
      <c r="O20" s="372"/>
    </row>
    <row r="21" spans="2:24" ht="32.25" customHeight="1" thickBot="1" x14ac:dyDescent="0.3">
      <c r="B21" s="369"/>
      <c r="C21" s="372"/>
      <c r="D21" s="416" t="s">
        <v>574</v>
      </c>
      <c r="E21" s="417" t="s">
        <v>575</v>
      </c>
      <c r="F21" s="418" t="s">
        <v>576</v>
      </c>
      <c r="G21" s="418" t="s">
        <v>577</v>
      </c>
      <c r="H21" s="419" t="s">
        <v>578</v>
      </c>
      <c r="I21" s="420"/>
      <c r="J21" s="421"/>
      <c r="K21" s="422" t="s">
        <v>579</v>
      </c>
      <c r="L21" s="423" t="s">
        <v>580</v>
      </c>
      <c r="M21" s="424" t="s">
        <v>581</v>
      </c>
      <c r="N21" s="371"/>
      <c r="O21" s="372"/>
      <c r="R21" s="425" t="str">
        <f>R25</f>
        <v/>
      </c>
      <c r="S21" s="426"/>
      <c r="T21" s="425" t="str">
        <f>T25</f>
        <v/>
      </c>
    </row>
    <row r="22" spans="2:24" ht="15" customHeight="1" x14ac:dyDescent="0.35">
      <c r="B22" s="369"/>
      <c r="C22" s="383" t="s">
        <v>562</v>
      </c>
      <c r="D22" s="427" t="s">
        <v>489</v>
      </c>
      <c r="E22" s="428" t="s">
        <v>563</v>
      </c>
      <c r="F22" s="428" t="s">
        <v>563</v>
      </c>
      <c r="G22" s="428" t="s">
        <v>484</v>
      </c>
      <c r="H22" s="429" t="s">
        <v>494</v>
      </c>
      <c r="I22" s="420"/>
      <c r="J22" s="383" t="s">
        <v>562</v>
      </c>
      <c r="K22" s="430" t="s">
        <v>563</v>
      </c>
      <c r="L22" s="431" t="s">
        <v>563</v>
      </c>
      <c r="M22" s="432" t="s">
        <v>437</v>
      </c>
      <c r="N22" s="413"/>
      <c r="O22" s="360"/>
      <c r="P22" s="359">
        <f>IF(L22="Sectionnée",1,IF(L22="Manquante",2,IF(L22="Déteriorée",2,0)))</f>
        <v>0</v>
      </c>
      <c r="Q22" s="359" t="str">
        <f>IF(P22=1,J22,"")</f>
        <v/>
      </c>
      <c r="R22" s="372" t="str">
        <f>Q22</f>
        <v/>
      </c>
      <c r="S22" s="359" t="str">
        <f>IF(P22=2,J22,"")</f>
        <v/>
      </c>
      <c r="T22" s="372" t="str">
        <f>S22</f>
        <v/>
      </c>
    </row>
    <row r="23" spans="2:24" ht="14.45" x14ac:dyDescent="0.35">
      <c r="B23" s="369"/>
      <c r="C23" s="391" t="s">
        <v>564</v>
      </c>
      <c r="D23" s="433" t="s">
        <v>489</v>
      </c>
      <c r="E23" s="434" t="s">
        <v>563</v>
      </c>
      <c r="F23" s="434" t="s">
        <v>563</v>
      </c>
      <c r="G23" s="434" t="s">
        <v>484</v>
      </c>
      <c r="H23" s="435" t="s">
        <v>489</v>
      </c>
      <c r="I23" s="420"/>
      <c r="J23" s="391" t="s">
        <v>564</v>
      </c>
      <c r="K23" s="436" t="s">
        <v>563</v>
      </c>
      <c r="L23" s="437" t="s">
        <v>563</v>
      </c>
      <c r="M23" s="438" t="s">
        <v>437</v>
      </c>
      <c r="N23" s="413"/>
      <c r="O23" s="372"/>
      <c r="P23" s="359">
        <f t="shared" ref="P23:P25" si="3">IF(L23="Sectionnée",1,IF(L23="Manquante",2,IF(L23="Déteriorée",2,0)))</f>
        <v>0</v>
      </c>
      <c r="Q23" s="359" t="str">
        <f>IF(P23=1,J23,"")</f>
        <v/>
      </c>
      <c r="R23" s="359" t="str">
        <f>IF(R22="",Q23,IF(Q23="",R22,CONCATENATE(R22," + ",Q23)))</f>
        <v/>
      </c>
      <c r="S23" s="359" t="str">
        <f t="shared" ref="S23:S25" si="4">IF(P23=2,J23,"")</f>
        <v/>
      </c>
      <c r="T23" s="359" t="str">
        <f>IF(T22="",S23,IF(S23="",T22,CONCATENATE(T22," + ",S23)))</f>
        <v/>
      </c>
    </row>
    <row r="24" spans="2:24" ht="14.45" x14ac:dyDescent="0.35">
      <c r="B24" s="369"/>
      <c r="C24" s="391" t="s">
        <v>565</v>
      </c>
      <c r="D24" s="433" t="s">
        <v>563</v>
      </c>
      <c r="E24" s="434" t="s">
        <v>563</v>
      </c>
      <c r="F24" s="434" t="s">
        <v>563</v>
      </c>
      <c r="G24" s="434" t="s">
        <v>563</v>
      </c>
      <c r="H24" s="435" t="s">
        <v>498</v>
      </c>
      <c r="I24" s="420"/>
      <c r="J24" s="391" t="s">
        <v>565</v>
      </c>
      <c r="K24" s="436" t="s">
        <v>563</v>
      </c>
      <c r="L24" s="437" t="s">
        <v>563</v>
      </c>
      <c r="M24" s="438" t="s">
        <v>437</v>
      </c>
      <c r="N24" s="413"/>
      <c r="O24" s="372"/>
      <c r="P24" s="359">
        <f t="shared" si="3"/>
        <v>0</v>
      </c>
      <c r="Q24" s="359" t="str">
        <f>IF(P24=1,J24,"")</f>
        <v/>
      </c>
      <c r="R24" s="359" t="str">
        <f t="shared" ref="R24:T25" si="5">IF(R23="",Q24,IF(Q24="",R23,CONCATENATE(R23," + ",Q24)))</f>
        <v/>
      </c>
      <c r="S24" s="359" t="str">
        <f t="shared" si="4"/>
        <v/>
      </c>
      <c r="T24" s="359" t="str">
        <f t="shared" si="5"/>
        <v/>
      </c>
    </row>
    <row r="25" spans="2:24" thickBot="1" x14ac:dyDescent="0.4">
      <c r="B25" s="369"/>
      <c r="C25" s="439" t="s">
        <v>568</v>
      </c>
      <c r="D25" s="440" t="s">
        <v>563</v>
      </c>
      <c r="E25" s="441" t="s">
        <v>563</v>
      </c>
      <c r="F25" s="441" t="s">
        <v>563</v>
      </c>
      <c r="G25" s="441" t="s">
        <v>563</v>
      </c>
      <c r="H25" s="442" t="s">
        <v>489</v>
      </c>
      <c r="I25" s="420"/>
      <c r="J25" s="439" t="s">
        <v>568</v>
      </c>
      <c r="K25" s="443" t="s">
        <v>563</v>
      </c>
      <c r="L25" s="444" t="s">
        <v>563</v>
      </c>
      <c r="M25" s="445" t="s">
        <v>437</v>
      </c>
      <c r="N25" s="371"/>
      <c r="O25" s="372"/>
      <c r="P25" s="359">
        <f t="shared" si="3"/>
        <v>0</v>
      </c>
      <c r="Q25" s="359" t="str">
        <f>IF(P25=1,J25,"")</f>
        <v/>
      </c>
      <c r="R25" s="359" t="str">
        <f t="shared" si="5"/>
        <v/>
      </c>
      <c r="S25" s="359" t="str">
        <f t="shared" si="4"/>
        <v/>
      </c>
      <c r="T25" s="359" t="str">
        <f t="shared" si="5"/>
        <v/>
      </c>
    </row>
    <row r="26" spans="2:24" ht="24.95" customHeight="1" thickBot="1" x14ac:dyDescent="0.4">
      <c r="B26" s="369"/>
      <c r="C26" s="372"/>
      <c r="D26" s="372"/>
      <c r="E26" s="372"/>
      <c r="F26" s="372"/>
      <c r="G26" s="372"/>
      <c r="H26" s="372"/>
      <c r="I26" s="372"/>
      <c r="J26" s="1236" t="s">
        <v>582</v>
      </c>
      <c r="K26" s="1237"/>
      <c r="L26" s="1238">
        <f>4-COUNTIF(K22:K25,"/")</f>
        <v>0</v>
      </c>
      <c r="M26" s="1239"/>
      <c r="N26" s="371"/>
      <c r="O26" s="372"/>
    </row>
    <row r="27" spans="2:24" ht="15" customHeight="1" x14ac:dyDescent="0.25">
      <c r="B27" s="369"/>
      <c r="C27" s="1213" t="s">
        <v>583</v>
      </c>
      <c r="D27" s="1213"/>
      <c r="E27" s="1213"/>
      <c r="F27" s="1213"/>
      <c r="G27" s="370"/>
      <c r="H27" s="372"/>
      <c r="I27" s="1213" t="s">
        <v>584</v>
      </c>
      <c r="J27" s="1213"/>
      <c r="K27" s="1213"/>
      <c r="L27" s="1213"/>
      <c r="M27" s="372"/>
      <c r="N27" s="371"/>
    </row>
    <row r="28" spans="2:24" ht="5.0999999999999996" customHeight="1" thickBot="1" x14ac:dyDescent="0.4">
      <c r="B28" s="369"/>
      <c r="C28" s="372"/>
      <c r="D28" s="372"/>
      <c r="E28" s="372"/>
      <c r="F28" s="372"/>
      <c r="G28" s="372"/>
      <c r="H28" s="372"/>
      <c r="I28" s="372"/>
      <c r="J28" s="372"/>
      <c r="K28" s="372"/>
      <c r="L28" s="372"/>
      <c r="M28" s="372"/>
      <c r="N28" s="371"/>
    </row>
    <row r="29" spans="2:24" ht="35.25" customHeight="1" thickBot="1" x14ac:dyDescent="0.3">
      <c r="B29" s="369"/>
      <c r="C29" s="372"/>
      <c r="D29" s="1240" t="s">
        <v>585</v>
      </c>
      <c r="E29" s="1241"/>
      <c r="F29" s="1241"/>
      <c r="G29" s="1242"/>
      <c r="H29" s="446"/>
      <c r="I29" s="446"/>
      <c r="J29" s="1243" t="s">
        <v>586</v>
      </c>
      <c r="K29" s="1244"/>
      <c r="L29" s="1244" t="s">
        <v>587</v>
      </c>
      <c r="M29" s="1245"/>
      <c r="N29" s="371"/>
    </row>
    <row r="30" spans="2:24" ht="45" customHeight="1" x14ac:dyDescent="0.25">
      <c r="B30" s="369"/>
      <c r="C30" s="447" t="s">
        <v>588</v>
      </c>
      <c r="D30" s="1246" t="s">
        <v>589</v>
      </c>
      <c r="E30" s="1247"/>
      <c r="F30" s="1247"/>
      <c r="G30" s="1248"/>
      <c r="H30" s="372"/>
      <c r="I30" s="447" t="s">
        <v>588</v>
      </c>
      <c r="J30" s="1656" t="s">
        <v>1015</v>
      </c>
      <c r="K30" s="1657"/>
      <c r="L30" s="1247"/>
      <c r="M30" s="1248"/>
      <c r="N30" s="371"/>
    </row>
    <row r="31" spans="2:24" ht="45" customHeight="1" x14ac:dyDescent="0.35">
      <c r="B31" s="369"/>
      <c r="C31" s="448" t="s">
        <v>564</v>
      </c>
      <c r="D31" s="1261"/>
      <c r="E31" s="1262"/>
      <c r="F31" s="1262"/>
      <c r="G31" s="1263"/>
      <c r="H31" s="372"/>
      <c r="I31" s="449" t="s">
        <v>564</v>
      </c>
      <c r="J31" s="1261" t="s">
        <v>1013</v>
      </c>
      <c r="K31" s="1262"/>
      <c r="L31" s="1262"/>
      <c r="M31" s="1263"/>
      <c r="N31" s="371"/>
    </row>
    <row r="32" spans="2:24" ht="45" customHeight="1" x14ac:dyDescent="0.35">
      <c r="B32" s="369"/>
      <c r="C32" s="448" t="s">
        <v>565</v>
      </c>
      <c r="D32" s="1261"/>
      <c r="E32" s="1262"/>
      <c r="F32" s="1262"/>
      <c r="G32" s="1263"/>
      <c r="H32" s="372"/>
      <c r="I32" s="449" t="s">
        <v>565</v>
      </c>
      <c r="J32" s="1261"/>
      <c r="K32" s="1262"/>
      <c r="L32" s="1262"/>
      <c r="M32" s="1263"/>
      <c r="N32" s="371"/>
    </row>
    <row r="33" spans="2:32" ht="45" customHeight="1" thickBot="1" x14ac:dyDescent="0.4">
      <c r="B33" s="369"/>
      <c r="C33" s="450" t="s">
        <v>568</v>
      </c>
      <c r="D33" s="1249"/>
      <c r="E33" s="1250"/>
      <c r="F33" s="1250"/>
      <c r="G33" s="1251"/>
      <c r="H33" s="372"/>
      <c r="I33" s="451" t="s">
        <v>568</v>
      </c>
      <c r="J33" s="1249"/>
      <c r="K33" s="1250"/>
      <c r="L33" s="1250"/>
      <c r="M33" s="1251"/>
      <c r="N33" s="371"/>
    </row>
    <row r="34" spans="2:32" ht="24.95" customHeight="1" x14ac:dyDescent="0.35">
      <c r="B34" s="369"/>
      <c r="C34" s="446"/>
      <c r="D34" s="372"/>
      <c r="E34" s="372"/>
      <c r="F34" s="372"/>
      <c r="G34" s="372"/>
      <c r="H34" s="372"/>
      <c r="I34" s="372"/>
      <c r="J34" s="372"/>
      <c r="K34" s="372"/>
      <c r="L34" s="372"/>
      <c r="M34" s="372"/>
      <c r="N34" s="371"/>
      <c r="O34" s="372"/>
    </row>
    <row r="35" spans="2:32" x14ac:dyDescent="0.25">
      <c r="B35" s="369"/>
      <c r="C35" s="415" t="s">
        <v>591</v>
      </c>
      <c r="D35" s="372"/>
      <c r="E35" s="372"/>
      <c r="F35" s="387"/>
      <c r="G35" s="452"/>
      <c r="H35" s="372"/>
      <c r="I35" s="372"/>
      <c r="J35" s="372"/>
      <c r="K35" s="372"/>
      <c r="L35" s="372"/>
      <c r="M35" s="372"/>
      <c r="N35" s="371"/>
      <c r="O35" s="372"/>
    </row>
    <row r="36" spans="2:32" ht="5.0999999999999996" customHeight="1" thickBot="1" x14ac:dyDescent="0.4">
      <c r="B36" s="369"/>
      <c r="C36" s="372"/>
      <c r="D36" s="372"/>
      <c r="E36" s="372"/>
      <c r="F36" s="387"/>
      <c r="G36" s="452"/>
      <c r="H36" s="372"/>
      <c r="I36" s="372"/>
      <c r="J36" s="372"/>
      <c r="K36" s="372"/>
      <c r="L36" s="372"/>
      <c r="M36" s="372"/>
      <c r="N36" s="371"/>
      <c r="O36" s="372"/>
    </row>
    <row r="37" spans="2:32" x14ac:dyDescent="0.25">
      <c r="B37" s="369"/>
      <c r="C37" s="1252"/>
      <c r="D37" s="1253"/>
      <c r="E37" s="1253"/>
      <c r="F37" s="1253"/>
      <c r="G37" s="1253"/>
      <c r="H37" s="1253"/>
      <c r="I37" s="1253"/>
      <c r="J37" s="1253"/>
      <c r="K37" s="1253"/>
      <c r="L37" s="1253"/>
      <c r="M37" s="1254"/>
      <c r="N37" s="413"/>
      <c r="O37" s="372"/>
    </row>
    <row r="38" spans="2:32" x14ac:dyDescent="0.25">
      <c r="B38" s="369"/>
      <c r="C38" s="1255"/>
      <c r="D38" s="1256"/>
      <c r="E38" s="1256"/>
      <c r="F38" s="1256"/>
      <c r="G38" s="1256"/>
      <c r="H38" s="1256"/>
      <c r="I38" s="1256"/>
      <c r="J38" s="1256"/>
      <c r="K38" s="1256"/>
      <c r="L38" s="1256"/>
      <c r="M38" s="1257"/>
      <c r="N38" s="413"/>
      <c r="O38" s="372"/>
    </row>
    <row r="39" spans="2:32" x14ac:dyDescent="0.25">
      <c r="B39" s="369"/>
      <c r="C39" s="1255"/>
      <c r="D39" s="1256"/>
      <c r="E39" s="1256"/>
      <c r="F39" s="1256"/>
      <c r="G39" s="1256"/>
      <c r="H39" s="1256"/>
      <c r="I39" s="1256"/>
      <c r="J39" s="1256"/>
      <c r="K39" s="1256"/>
      <c r="L39" s="1256"/>
      <c r="M39" s="1257"/>
      <c r="N39" s="413"/>
      <c r="O39" s="372"/>
    </row>
    <row r="40" spans="2:32" x14ac:dyDescent="0.25">
      <c r="B40" s="369"/>
      <c r="C40" s="1255"/>
      <c r="D40" s="1256"/>
      <c r="E40" s="1256"/>
      <c r="F40" s="1256"/>
      <c r="G40" s="1256"/>
      <c r="H40" s="1256"/>
      <c r="I40" s="1256"/>
      <c r="J40" s="1256"/>
      <c r="K40" s="1256"/>
      <c r="L40" s="1256"/>
      <c r="M40" s="1257"/>
      <c r="N40" s="413"/>
      <c r="O40" s="372"/>
    </row>
    <row r="41" spans="2:32" ht="15.75" thickBot="1" x14ac:dyDescent="0.3">
      <c r="B41" s="369"/>
      <c r="C41" s="1258"/>
      <c r="D41" s="1259"/>
      <c r="E41" s="1259"/>
      <c r="F41" s="1259"/>
      <c r="G41" s="1259"/>
      <c r="H41" s="1259"/>
      <c r="I41" s="1259"/>
      <c r="J41" s="1259"/>
      <c r="K41" s="1259"/>
      <c r="L41" s="1259"/>
      <c r="M41" s="1260"/>
      <c r="N41" s="413"/>
      <c r="O41" s="372"/>
    </row>
    <row r="42" spans="2:32" thickBot="1" x14ac:dyDescent="0.4">
      <c r="B42" s="453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5"/>
    </row>
    <row r="44" spans="2:32" ht="14.45" x14ac:dyDescent="0.35">
      <c r="C44" s="340" t="s">
        <v>592</v>
      </c>
      <c r="H44" s="340" t="s">
        <v>593</v>
      </c>
      <c r="M44" s="340" t="s">
        <v>594</v>
      </c>
    </row>
    <row r="45" spans="2:32" x14ac:dyDescent="0.25">
      <c r="C45" s="456" t="s">
        <v>563</v>
      </c>
      <c r="D45" s="373" t="s">
        <v>595</v>
      </c>
      <c r="H45" s="457" t="s">
        <v>563</v>
      </c>
      <c r="I45" s="359" t="s">
        <v>596</v>
      </c>
      <c r="M45" s="456" t="s">
        <v>563</v>
      </c>
    </row>
    <row r="46" spans="2:32" x14ac:dyDescent="0.25">
      <c r="C46" s="458" t="s">
        <v>597</v>
      </c>
      <c r="D46" s="459" t="s">
        <v>598</v>
      </c>
      <c r="H46" s="458" t="s">
        <v>599</v>
      </c>
      <c r="I46" s="459" t="s">
        <v>600</v>
      </c>
      <c r="K46" s="460" t="s">
        <v>601</v>
      </c>
      <c r="M46" s="461" t="s">
        <v>484</v>
      </c>
    </row>
    <row r="47" spans="2:32" x14ac:dyDescent="0.25">
      <c r="C47" s="458" t="s">
        <v>602</v>
      </c>
      <c r="D47" s="459" t="s">
        <v>603</v>
      </c>
      <c r="H47" s="458" t="s">
        <v>604</v>
      </c>
      <c r="I47" s="459" t="s">
        <v>605</v>
      </c>
      <c r="K47" s="460" t="s">
        <v>601</v>
      </c>
      <c r="M47" s="461" t="s">
        <v>489</v>
      </c>
    </row>
    <row r="48" spans="2:32" x14ac:dyDescent="0.25">
      <c r="C48" s="458" t="s">
        <v>606</v>
      </c>
      <c r="D48" s="459" t="s">
        <v>607</v>
      </c>
      <c r="H48" s="462" t="s">
        <v>608</v>
      </c>
      <c r="I48" s="459" t="s">
        <v>609</v>
      </c>
      <c r="L48" s="460" t="s">
        <v>610</v>
      </c>
      <c r="M48" s="461" t="s">
        <v>494</v>
      </c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</row>
    <row r="49" spans="3:32" x14ac:dyDescent="0.25">
      <c r="C49" s="462" t="s">
        <v>611</v>
      </c>
      <c r="D49" s="459" t="s">
        <v>612</v>
      </c>
      <c r="M49" s="461" t="s">
        <v>498</v>
      </c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</row>
    <row r="50" spans="3:32" ht="18.600000000000001" x14ac:dyDescent="0.45">
      <c r="C50" s="464"/>
      <c r="D50" s="459"/>
      <c r="H50" s="340" t="s">
        <v>613</v>
      </c>
      <c r="M50" s="465" t="s">
        <v>614</v>
      </c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/>
      <c r="AD50" s="463"/>
      <c r="AE50" s="463"/>
      <c r="AF50" s="463"/>
    </row>
    <row r="51" spans="3:32" ht="15" customHeight="1" x14ac:dyDescent="0.35">
      <c r="C51" s="466" t="s">
        <v>615</v>
      </c>
      <c r="E51" s="466" t="s">
        <v>616</v>
      </c>
      <c r="H51" s="456" t="s">
        <v>563</v>
      </c>
      <c r="I51" s="359" t="s">
        <v>596</v>
      </c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/>
      <c r="AD51" s="463"/>
      <c r="AE51" s="463"/>
      <c r="AF51" s="463"/>
    </row>
    <row r="52" spans="3:32" ht="15" customHeight="1" x14ac:dyDescent="0.25">
      <c r="C52" s="456" t="s">
        <v>563</v>
      </c>
      <c r="E52" s="457" t="s">
        <v>563</v>
      </c>
      <c r="H52" s="458" t="s">
        <v>617</v>
      </c>
      <c r="I52" s="459" t="s">
        <v>618</v>
      </c>
      <c r="L52" s="467"/>
      <c r="O52" s="37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/>
      <c r="AD52" s="463"/>
      <c r="AE52" s="463"/>
      <c r="AF52" s="463"/>
    </row>
    <row r="53" spans="3:32" x14ac:dyDescent="0.25">
      <c r="C53" s="468" t="s">
        <v>619</v>
      </c>
      <c r="E53" s="469" t="s">
        <v>620</v>
      </c>
      <c r="H53" s="458" t="s">
        <v>621</v>
      </c>
      <c r="I53" s="459" t="s">
        <v>622</v>
      </c>
      <c r="O53" s="37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</row>
    <row r="54" spans="3:32" x14ac:dyDescent="0.25">
      <c r="C54" s="468" t="s">
        <v>623</v>
      </c>
      <c r="E54" s="469" t="s">
        <v>624</v>
      </c>
      <c r="H54" s="458" t="s">
        <v>625</v>
      </c>
      <c r="I54" s="459" t="s">
        <v>626</v>
      </c>
      <c r="O54" s="37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</row>
    <row r="55" spans="3:32" x14ac:dyDescent="0.25">
      <c r="C55" s="468" t="s">
        <v>627</v>
      </c>
      <c r="E55" s="469" t="s">
        <v>628</v>
      </c>
      <c r="H55" s="458" t="s">
        <v>629</v>
      </c>
      <c r="I55" s="459" t="s">
        <v>630</v>
      </c>
      <c r="O55" s="37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/>
      <c r="AD55" s="463"/>
      <c r="AE55" s="463"/>
      <c r="AF55" s="463"/>
    </row>
    <row r="56" spans="3:32" x14ac:dyDescent="0.25">
      <c r="C56" s="468" t="s">
        <v>631</v>
      </c>
      <c r="E56" s="470" t="s">
        <v>632</v>
      </c>
      <c r="H56" s="462" t="s">
        <v>633</v>
      </c>
      <c r="I56" s="459" t="s">
        <v>634</v>
      </c>
      <c r="O56" s="37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/>
      <c r="AD56" s="463"/>
      <c r="AE56" s="463"/>
      <c r="AF56" s="463"/>
    </row>
    <row r="57" spans="3:32" ht="14.25" customHeight="1" x14ac:dyDescent="0.45">
      <c r="C57" s="471" t="s">
        <v>635</v>
      </c>
      <c r="L57" s="472"/>
      <c r="P57" s="463"/>
      <c r="Q57" s="463"/>
      <c r="R57" s="463"/>
      <c r="S57" s="463"/>
      <c r="T57" s="463"/>
      <c r="U57" s="463"/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</row>
    <row r="58" spans="3:32" ht="14.45" x14ac:dyDescent="0.35">
      <c r="P58" s="463"/>
      <c r="Q58" s="463"/>
      <c r="R58" s="463"/>
      <c r="S58" s="463"/>
      <c r="T58" s="463"/>
      <c r="U58" s="463"/>
      <c r="V58" s="463"/>
      <c r="W58" s="463"/>
      <c r="X58" s="463"/>
      <c r="Y58" s="463"/>
      <c r="Z58" s="463"/>
      <c r="AA58" s="463"/>
      <c r="AB58" s="463"/>
      <c r="AC58" s="463"/>
      <c r="AD58" s="463"/>
      <c r="AE58" s="463"/>
      <c r="AF58" s="463"/>
    </row>
    <row r="59" spans="3:32" ht="14.45" x14ac:dyDescent="0.35">
      <c r="P59" s="463"/>
      <c r="Q59" s="463"/>
      <c r="R59" s="463"/>
      <c r="S59" s="463"/>
      <c r="T59" s="463"/>
      <c r="U59" s="463"/>
      <c r="V59" s="463"/>
      <c r="W59" s="463"/>
      <c r="X59" s="463"/>
      <c r="Y59" s="463"/>
      <c r="Z59" s="463"/>
      <c r="AA59" s="463"/>
      <c r="AB59" s="463"/>
      <c r="AC59" s="463"/>
      <c r="AD59" s="463"/>
      <c r="AE59" s="463"/>
      <c r="AF59" s="463"/>
    </row>
    <row r="60" spans="3:32" x14ac:dyDescent="0.25">
      <c r="L60" s="373"/>
      <c r="P60" s="463"/>
      <c r="Q60" s="463"/>
      <c r="R60" s="463"/>
      <c r="S60" s="463"/>
      <c r="T60" s="463"/>
      <c r="U60" s="463"/>
      <c r="V60" s="463"/>
      <c r="W60" s="463"/>
      <c r="X60" s="463"/>
      <c r="Y60" s="463"/>
      <c r="Z60" s="463"/>
      <c r="AA60" s="463"/>
      <c r="AB60" s="463"/>
      <c r="AC60" s="463"/>
      <c r="AD60" s="463"/>
      <c r="AE60" s="463"/>
      <c r="AF60" s="463"/>
    </row>
    <row r="61" spans="3:32" x14ac:dyDescent="0.25">
      <c r="L61" s="373"/>
      <c r="P61" s="463"/>
      <c r="Q61" s="463"/>
      <c r="R61" s="463"/>
      <c r="S61" s="463"/>
      <c r="T61" s="463"/>
      <c r="U61" s="463"/>
      <c r="V61" s="463"/>
      <c r="W61" s="463"/>
      <c r="X61" s="463"/>
      <c r="Y61" s="463"/>
      <c r="Z61" s="463"/>
      <c r="AA61" s="463"/>
      <c r="AB61" s="463"/>
      <c r="AC61" s="463"/>
      <c r="AD61" s="463"/>
      <c r="AE61" s="463"/>
      <c r="AF61" s="463"/>
    </row>
    <row r="62" spans="3:32" x14ac:dyDescent="0.25">
      <c r="L62" s="373"/>
      <c r="P62" s="463"/>
      <c r="Q62" s="463"/>
      <c r="R62" s="463"/>
      <c r="S62" s="463"/>
      <c r="T62" s="463"/>
      <c r="U62" s="463"/>
      <c r="V62" s="463"/>
      <c r="W62" s="463"/>
      <c r="X62" s="463"/>
      <c r="Y62" s="463"/>
      <c r="Z62" s="463"/>
      <c r="AA62" s="463"/>
      <c r="AB62" s="463"/>
      <c r="AC62" s="463"/>
      <c r="AD62" s="463"/>
      <c r="AE62" s="463"/>
      <c r="AF62" s="463"/>
    </row>
    <row r="63" spans="3:32" x14ac:dyDescent="0.25">
      <c r="L63" s="373"/>
      <c r="P63" s="463"/>
      <c r="Q63" s="463"/>
      <c r="R63" s="463"/>
      <c r="S63" s="463"/>
      <c r="T63" s="463"/>
      <c r="U63" s="463"/>
      <c r="V63" s="463"/>
      <c r="W63" s="463"/>
      <c r="X63" s="463"/>
      <c r="Y63" s="463"/>
      <c r="Z63" s="463"/>
      <c r="AA63" s="463"/>
      <c r="AB63" s="463"/>
      <c r="AC63" s="463"/>
      <c r="AD63" s="463"/>
      <c r="AE63" s="463"/>
      <c r="AF63" s="463"/>
    </row>
    <row r="64" spans="3:32" x14ac:dyDescent="0.25">
      <c r="P64" s="463"/>
      <c r="Q64" s="463"/>
      <c r="R64" s="463"/>
      <c r="S64" s="463"/>
      <c r="T64" s="463"/>
      <c r="U64" s="463"/>
      <c r="V64" s="463"/>
      <c r="W64" s="463"/>
      <c r="X64" s="463"/>
      <c r="Y64" s="463"/>
      <c r="Z64" s="463"/>
      <c r="AA64" s="463"/>
      <c r="AB64" s="463"/>
      <c r="AC64" s="463"/>
      <c r="AD64" s="463"/>
      <c r="AE64" s="463"/>
      <c r="AF64" s="463"/>
    </row>
    <row r="65" spans="16:32" x14ac:dyDescent="0.25">
      <c r="P65" s="463"/>
      <c r="Q65" s="463"/>
      <c r="R65" s="463"/>
      <c r="S65" s="463"/>
      <c r="T65" s="463"/>
      <c r="U65" s="463"/>
      <c r="V65" s="463"/>
      <c r="W65" s="463"/>
      <c r="X65" s="463"/>
      <c r="Y65" s="463"/>
      <c r="Z65" s="463"/>
      <c r="AA65" s="463"/>
      <c r="AB65" s="463"/>
      <c r="AC65" s="463"/>
      <c r="AD65" s="463"/>
      <c r="AE65" s="463"/>
      <c r="AF65" s="463"/>
    </row>
    <row r="66" spans="16:32" x14ac:dyDescent="0.25">
      <c r="P66" s="463"/>
      <c r="Q66" s="463"/>
      <c r="R66" s="463"/>
      <c r="S66" s="463"/>
      <c r="T66" s="463"/>
      <c r="U66" s="463"/>
      <c r="V66" s="463"/>
      <c r="W66" s="463"/>
      <c r="X66" s="463"/>
      <c r="Y66" s="463"/>
      <c r="Z66" s="463"/>
      <c r="AA66" s="463"/>
      <c r="AB66" s="463"/>
      <c r="AC66" s="463"/>
      <c r="AD66" s="463"/>
      <c r="AE66" s="463"/>
      <c r="AF66" s="463"/>
    </row>
    <row r="67" spans="16:32" x14ac:dyDescent="0.25">
      <c r="P67" s="463"/>
      <c r="Q67" s="463"/>
      <c r="R67" s="463"/>
      <c r="S67" s="463"/>
      <c r="T67" s="463"/>
      <c r="U67" s="463"/>
      <c r="V67" s="463"/>
      <c r="W67" s="463"/>
      <c r="X67" s="463"/>
      <c r="Y67" s="463"/>
      <c r="Z67" s="463"/>
      <c r="AA67" s="463"/>
      <c r="AB67" s="463"/>
      <c r="AC67" s="463"/>
      <c r="AD67" s="463"/>
      <c r="AE67" s="463"/>
      <c r="AF67" s="463"/>
    </row>
    <row r="68" spans="16:32" x14ac:dyDescent="0.25">
      <c r="P68" s="463"/>
      <c r="Q68" s="463"/>
      <c r="R68" s="463"/>
      <c r="S68" s="463"/>
      <c r="T68" s="463"/>
      <c r="U68" s="463"/>
      <c r="V68" s="463"/>
      <c r="W68" s="463"/>
      <c r="X68" s="463"/>
      <c r="Y68" s="463"/>
      <c r="Z68" s="463"/>
      <c r="AA68" s="463"/>
      <c r="AB68" s="463"/>
      <c r="AC68" s="463"/>
      <c r="AD68" s="463"/>
      <c r="AE68" s="463"/>
      <c r="AF68" s="463"/>
    </row>
    <row r="69" spans="16:32" x14ac:dyDescent="0.25">
      <c r="P69" s="463"/>
      <c r="Q69" s="463"/>
      <c r="R69" s="463"/>
      <c r="S69" s="463"/>
      <c r="T69" s="463"/>
      <c r="U69" s="463"/>
      <c r="V69" s="463"/>
      <c r="W69" s="463"/>
      <c r="X69" s="463"/>
      <c r="Y69" s="463"/>
      <c r="Z69" s="463"/>
      <c r="AA69" s="463"/>
      <c r="AB69" s="463"/>
      <c r="AC69" s="463"/>
      <c r="AD69" s="463"/>
      <c r="AE69" s="463"/>
      <c r="AF69" s="463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99" priority="14" operator="equal">
      <formula>"E3"</formula>
    </cfRule>
    <cfRule type="cellIs" dxfId="98" priority="15" operator="equal">
      <formula>"E2"</formula>
    </cfRule>
    <cfRule type="cellIs" dxfId="97" priority="16" operator="equal">
      <formula>"E1"</formula>
    </cfRule>
  </conditionalFormatting>
  <conditionalFormatting sqref="D22:H25">
    <cfRule type="cellIs" dxfId="96" priority="6" operator="equal">
      <formula>"~ tordue"</formula>
    </cfRule>
    <cfRule type="cellIs" dxfId="95" priority="7" operator="equal">
      <formula>"CD"</formula>
    </cfRule>
    <cfRule type="cellIs" dxfId="94" priority="8" operator="equal">
      <formula>"CC"</formula>
    </cfRule>
    <cfRule type="cellIs" dxfId="93" priority="9" operator="equal">
      <formula>"CB"</formula>
    </cfRule>
    <cfRule type="cellIs" dxfId="92" priority="10" operator="equal">
      <formula>"CA"</formula>
    </cfRule>
  </conditionalFormatting>
  <conditionalFormatting sqref="L13:L16">
    <cfRule type="cellIs" dxfId="91" priority="5" operator="equal">
      <formula>"E7"</formula>
    </cfRule>
  </conditionalFormatting>
  <conditionalFormatting sqref="L22:L25">
    <cfRule type="cellIs" dxfId="90" priority="1" operator="equal">
      <formula>"Déteriorée"</formula>
    </cfRule>
    <cfRule type="cellIs" dxfId="89" priority="2" operator="equal">
      <formula>"Manquante"</formula>
    </cfRule>
    <cfRule type="cellIs" dxfId="88" priority="3" operator="equal">
      <formula>"Corrodée"</formula>
    </cfRule>
    <cfRule type="cellIs" dxfId="87" priority="4" operator="equal">
      <formula>"Sectionnée"</formula>
    </cfRule>
  </conditionalFormatting>
  <conditionalFormatting sqref="M13:M17">
    <cfRule type="cellIs" dxfId="86" priority="11" operator="equal">
      <formula>"S3"</formula>
    </cfRule>
    <cfRule type="cellIs" dxfId="85" priority="12" operator="equal">
      <formula>"S2"</formula>
    </cfRule>
    <cfRule type="cellIs" dxfId="8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AO161"/>
  <sheetViews>
    <sheetView showGridLines="0" view="pageBreakPreview" zoomScale="80" zoomScaleNormal="85" zoomScaleSheetLayoutView="80" workbookViewId="0">
      <selection activeCell="M4" sqref="M4:P4"/>
    </sheetView>
  </sheetViews>
  <sheetFormatPr baseColWidth="10" defaultColWidth="11.42578125" defaultRowHeight="12.75" x14ac:dyDescent="0.2"/>
  <cols>
    <col min="1" max="1" width="9.5703125" style="474" customWidth="1"/>
    <col min="2" max="2" width="4.5703125" style="474" customWidth="1"/>
    <col min="3" max="3" width="10.5703125" style="474" customWidth="1"/>
    <col min="4" max="4" width="6.5703125" style="474" customWidth="1"/>
    <col min="5" max="5" width="11.42578125" style="474"/>
    <col min="6" max="6" width="4.5703125" style="474" customWidth="1"/>
    <col min="7" max="7" width="9.42578125" style="474" customWidth="1"/>
    <col min="8" max="8" width="4.5703125" style="474" customWidth="1"/>
    <col min="9" max="9" width="8.140625" style="474" customWidth="1"/>
    <col min="10" max="10" width="7.5703125" style="474" customWidth="1"/>
    <col min="11" max="11" width="4.5703125" style="474" customWidth="1"/>
    <col min="12" max="12" width="9.140625" style="474" customWidth="1"/>
    <col min="13" max="13" width="4.5703125" style="474" customWidth="1"/>
    <col min="14" max="14" width="8" style="474" customWidth="1"/>
    <col min="15" max="15" width="4.5703125" style="474" customWidth="1"/>
    <col min="16" max="16" width="12.42578125" style="474" customWidth="1"/>
    <col min="17" max="17" width="11.42578125" style="474"/>
    <col min="18" max="18" width="15" style="474" customWidth="1"/>
    <col min="19" max="19" width="4.85546875" style="474" customWidth="1"/>
    <col min="20" max="21" width="11.42578125" style="474"/>
    <col min="22" max="22" width="13.140625" style="474" customWidth="1"/>
    <col min="23" max="23" width="11.42578125" style="474"/>
    <col min="24" max="24" width="10.42578125" style="474" customWidth="1"/>
    <col min="25" max="25" width="17.85546875" style="474" customWidth="1"/>
    <col min="26" max="26" width="15.85546875" style="474" customWidth="1"/>
    <col min="27" max="27" width="17.85546875" style="474" customWidth="1"/>
    <col min="28" max="28" width="14.5703125" style="474" customWidth="1"/>
    <col min="29" max="31" width="2.140625" style="474" bestFit="1" customWidth="1"/>
    <col min="32" max="16384" width="11.42578125" style="474"/>
  </cols>
  <sheetData>
    <row r="1" spans="1:41" ht="20.100000000000001" customHeight="1" thickBot="1" x14ac:dyDescent="0.3">
      <c r="A1" s="1203" t="s">
        <v>636</v>
      </c>
      <c r="B1" s="1204"/>
      <c r="C1" s="1205" t="s">
        <v>637</v>
      </c>
      <c r="D1" s="1205"/>
      <c r="E1" s="1205"/>
      <c r="F1" s="1205"/>
      <c r="G1" s="1205"/>
      <c r="H1" s="1205"/>
      <c r="I1" s="1205"/>
      <c r="J1" s="1205"/>
      <c r="K1" s="1205"/>
      <c r="L1" s="1205"/>
      <c r="M1" s="1205"/>
      <c r="N1" s="1205"/>
      <c r="O1" s="1205"/>
      <c r="P1" s="1206"/>
      <c r="Q1" s="473"/>
      <c r="R1" s="473"/>
      <c r="S1" s="473"/>
      <c r="T1" s="473"/>
      <c r="U1" s="473"/>
      <c r="V1" s="473"/>
      <c r="W1" s="473"/>
      <c r="X1" s="473"/>
      <c r="Y1" s="473"/>
    </row>
    <row r="2" spans="1:41" s="475" customFormat="1" ht="20.100000000000001" customHeight="1" x14ac:dyDescent="0.25">
      <c r="A2" s="1207" t="s">
        <v>14</v>
      </c>
      <c r="B2" s="1208"/>
      <c r="C2" s="1208" t="s">
        <v>15</v>
      </c>
      <c r="D2" s="1208"/>
      <c r="E2" s="1208" t="s">
        <v>16</v>
      </c>
      <c r="F2" s="1208"/>
      <c r="G2" s="1208" t="s">
        <v>17</v>
      </c>
      <c r="H2" s="1208"/>
      <c r="I2" s="1208"/>
      <c r="J2" s="1208"/>
      <c r="K2" s="1208"/>
      <c r="L2" s="1208"/>
      <c r="M2" s="1208"/>
      <c r="N2" s="1208"/>
      <c r="O2" s="1208"/>
      <c r="P2" s="1209"/>
      <c r="X2" s="476"/>
      <c r="Y2" s="476"/>
    </row>
    <row r="3" spans="1:41" ht="20.100000000000001" customHeight="1" thickBot="1" x14ac:dyDescent="0.3">
      <c r="A3" s="1210">
        <f>PDG!$AD$33</f>
        <v>0</v>
      </c>
      <c r="B3" s="1211"/>
      <c r="C3" s="1211" t="str">
        <f>PDG!$D$33</f>
        <v>A</v>
      </c>
      <c r="D3" s="1211"/>
      <c r="E3" s="1212">
        <f>PDG!$H$33</f>
        <v>41487</v>
      </c>
      <c r="F3" s="1212"/>
      <c r="G3" s="1211" t="str">
        <f>PDG!$L$33</f>
        <v>Création</v>
      </c>
      <c r="H3" s="1211"/>
      <c r="I3" s="1211"/>
      <c r="J3" s="1211"/>
      <c r="K3" s="1211"/>
      <c r="L3" s="1211"/>
      <c r="M3" s="1211"/>
      <c r="N3" s="1211"/>
      <c r="O3" s="1211"/>
      <c r="P3" s="1214"/>
      <c r="X3" s="473"/>
      <c r="Y3" s="473"/>
    </row>
    <row r="4" spans="1:41" ht="20.100000000000001" customHeight="1" thickBot="1" x14ac:dyDescent="0.3">
      <c r="A4" s="1264" t="s">
        <v>18</v>
      </c>
      <c r="B4" s="1265"/>
      <c r="C4" s="1266"/>
      <c r="D4" s="1267" t="s">
        <v>61</v>
      </c>
      <c r="E4" s="1268"/>
      <c r="F4" s="1268"/>
      <c r="G4" s="1268"/>
      <c r="H4" s="1268"/>
      <c r="I4" s="1269"/>
      <c r="J4" s="1270" t="s">
        <v>638</v>
      </c>
      <c r="K4" s="1271"/>
      <c r="L4" s="1272"/>
      <c r="M4" s="1273">
        <v>29</v>
      </c>
      <c r="N4" s="1273"/>
      <c r="O4" s="1273"/>
      <c r="P4" s="1274"/>
      <c r="Q4" s="477"/>
      <c r="R4" s="473"/>
      <c r="S4" s="473"/>
      <c r="U4" s="473"/>
      <c r="V4" s="473"/>
      <c r="W4" s="473"/>
      <c r="X4" s="473"/>
      <c r="Y4" s="473"/>
    </row>
    <row r="5" spans="1:41" ht="20.100000000000001" customHeight="1" thickBot="1" x14ac:dyDescent="0.45">
      <c r="A5" s="478"/>
      <c r="B5" s="479"/>
      <c r="C5" s="480"/>
      <c r="D5" s="480"/>
      <c r="E5" s="480"/>
      <c r="F5" s="480"/>
      <c r="G5" s="480"/>
      <c r="H5" s="480"/>
      <c r="I5" s="480"/>
      <c r="J5" s="480"/>
      <c r="K5" s="480"/>
      <c r="L5" s="480"/>
      <c r="M5" s="480"/>
      <c r="N5" s="480"/>
      <c r="O5" s="480"/>
      <c r="P5" s="481"/>
      <c r="Q5" s="482"/>
      <c r="S5" s="483"/>
      <c r="T5" s="473"/>
      <c r="U5" s="473"/>
      <c r="V5" s="473"/>
      <c r="W5" s="473"/>
      <c r="X5" s="473"/>
      <c r="Y5" s="473"/>
    </row>
    <row r="6" spans="1:41" ht="20.100000000000001" customHeight="1" x14ac:dyDescent="0.25">
      <c r="A6" s="1275" t="s">
        <v>639</v>
      </c>
      <c r="B6" s="1276"/>
      <c r="C6" s="1276"/>
      <c r="D6" s="1276"/>
      <c r="E6" s="1277" t="str">
        <f>CONCATENATE("L",A67,"x",A67,"x",A68)</f>
        <v>L55x55x8</v>
      </c>
      <c r="F6" s="1277"/>
      <c r="G6" s="1277"/>
      <c r="H6" s="1278" t="s">
        <v>640</v>
      </c>
      <c r="I6" s="1279"/>
      <c r="J6" s="1279"/>
      <c r="K6" s="1282" t="s">
        <v>641</v>
      </c>
      <c r="L6" s="1283"/>
      <c r="M6" s="1283"/>
      <c r="N6" s="1284"/>
      <c r="O6" s="1285">
        <f>'29_Annexe5'!$H$21</f>
        <v>0</v>
      </c>
      <c r="P6" s="1286"/>
      <c r="Q6" s="484"/>
      <c r="R6" s="484"/>
      <c r="S6" s="484"/>
      <c r="T6" s="484"/>
      <c r="U6" s="485"/>
      <c r="V6" s="485"/>
      <c r="W6" s="485"/>
      <c r="X6" s="486"/>
      <c r="Y6" s="486"/>
      <c r="Z6" s="486"/>
      <c r="AA6" s="486"/>
      <c r="AB6" s="486"/>
      <c r="AC6" s="486"/>
      <c r="AD6" s="486"/>
      <c r="AE6" s="486"/>
      <c r="AF6" s="483"/>
      <c r="AG6" s="482"/>
      <c r="AH6" s="473"/>
      <c r="AI6" s="473"/>
      <c r="AJ6" s="473"/>
      <c r="AK6" s="473"/>
      <c r="AL6" s="473"/>
      <c r="AM6" s="473"/>
      <c r="AN6" s="473"/>
      <c r="AO6" s="473"/>
    </row>
    <row r="7" spans="1:41" ht="20.100000000000001" customHeight="1" thickBot="1" x14ac:dyDescent="0.3">
      <c r="A7" s="1287" t="s">
        <v>642</v>
      </c>
      <c r="B7" s="1288"/>
      <c r="C7" s="1288"/>
      <c r="D7" s="1288"/>
      <c r="E7" s="1289" t="s">
        <v>1005</v>
      </c>
      <c r="F7" s="1289"/>
      <c r="G7" s="1289"/>
      <c r="H7" s="1280"/>
      <c r="I7" s="1281"/>
      <c r="J7" s="1281"/>
      <c r="K7" s="1290" t="s">
        <v>643</v>
      </c>
      <c r="L7" s="1291"/>
      <c r="M7" s="1291"/>
      <c r="N7" s="1292"/>
      <c r="O7" s="1293" t="str">
        <f>'29_Annexe5'!$C$21</f>
        <v>Suspension</v>
      </c>
      <c r="P7" s="1294"/>
      <c r="Q7" s="484"/>
      <c r="S7" s="484"/>
      <c r="T7" s="484"/>
      <c r="U7" s="485"/>
      <c r="V7" s="485"/>
      <c r="W7" s="485"/>
      <c r="X7" s="486"/>
      <c r="Y7" s="486"/>
      <c r="Z7" s="486"/>
      <c r="AA7" s="486"/>
      <c r="AB7" s="486"/>
      <c r="AC7" s="486"/>
      <c r="AD7" s="486"/>
      <c r="AE7" s="486"/>
      <c r="AF7" s="483"/>
      <c r="AG7" s="482"/>
      <c r="AH7" s="473"/>
      <c r="AI7" s="473"/>
      <c r="AJ7" s="473"/>
      <c r="AK7" s="473"/>
      <c r="AL7" s="473"/>
      <c r="AM7" s="473"/>
      <c r="AN7" s="473"/>
      <c r="AO7" s="473"/>
    </row>
    <row r="8" spans="1:41" ht="20.100000000000001" customHeight="1" x14ac:dyDescent="0.25">
      <c r="A8" s="487"/>
      <c r="B8" s="488"/>
      <c r="C8" s="488"/>
      <c r="D8" s="488"/>
      <c r="E8" s="488"/>
      <c r="F8" s="488"/>
      <c r="G8" s="488"/>
      <c r="H8" s="1281"/>
      <c r="I8" s="1281"/>
      <c r="J8" s="1281"/>
      <c r="K8" s="1295" t="s">
        <v>644</v>
      </c>
      <c r="L8" s="1296"/>
      <c r="M8" s="1296"/>
      <c r="N8" s="1297"/>
      <c r="O8" s="1298" t="str">
        <f>'29_Annexe5'!$F$21</f>
        <v>Suspension</v>
      </c>
      <c r="P8" s="1299"/>
      <c r="Q8" s="484"/>
      <c r="R8" s="489">
        <f>'29_Annexe3.1'!$X$17</f>
        <v>0</v>
      </c>
      <c r="S8" s="484"/>
      <c r="T8" s="484"/>
      <c r="U8" s="485"/>
      <c r="V8" s="485"/>
      <c r="W8" s="485"/>
      <c r="X8" s="486"/>
      <c r="Y8" s="486"/>
      <c r="Z8" s="486"/>
      <c r="AA8" s="486"/>
      <c r="AB8" s="486"/>
      <c r="AC8" s="486"/>
      <c r="AD8" s="486"/>
      <c r="AE8" s="486"/>
      <c r="AF8" s="483"/>
      <c r="AG8" s="482"/>
      <c r="AH8" s="473"/>
      <c r="AI8" s="473"/>
      <c r="AJ8" s="473"/>
      <c r="AK8" s="473"/>
      <c r="AL8" s="473"/>
      <c r="AM8" s="473"/>
      <c r="AN8" s="473"/>
      <c r="AO8" s="473"/>
    </row>
    <row r="9" spans="1:41" ht="20.100000000000001" customHeight="1" thickBot="1" x14ac:dyDescent="0.3">
      <c r="A9" s="1287" t="s">
        <v>645</v>
      </c>
      <c r="B9" s="1288"/>
      <c r="C9" s="1288"/>
      <c r="D9" s="1288"/>
      <c r="E9" s="1288"/>
      <c r="F9" s="1288"/>
      <c r="G9" s="1288"/>
      <c r="H9" s="1300" t="str">
        <f>IF(R8&lt;&gt;0,"Oui","Non")</f>
        <v>Non</v>
      </c>
      <c r="I9" s="1300"/>
      <c r="J9" s="1301" t="s">
        <v>646</v>
      </c>
      <c r="K9" s="1301"/>
      <c r="L9" s="1301"/>
      <c r="M9" s="1301"/>
      <c r="N9" s="1301"/>
      <c r="O9" s="1293" t="str">
        <f>IF(R9=4,"Oui","Non")</f>
        <v>Non</v>
      </c>
      <c r="P9" s="1294"/>
      <c r="Q9" s="484"/>
      <c r="R9" s="490">
        <f>'29_Annexe3.1'!$W$17</f>
        <v>0</v>
      </c>
      <c r="S9" s="484"/>
      <c r="T9" s="484"/>
      <c r="U9" s="485"/>
      <c r="V9" s="485"/>
      <c r="W9" s="485"/>
      <c r="X9" s="486"/>
      <c r="Y9" s="486"/>
      <c r="Z9" s="486"/>
      <c r="AA9" s="486"/>
      <c r="AB9" s="486"/>
      <c r="AC9" s="486"/>
      <c r="AD9" s="486"/>
      <c r="AE9" s="486"/>
      <c r="AF9" s="483"/>
      <c r="AG9" s="482"/>
      <c r="AH9" s="473"/>
      <c r="AI9" s="473"/>
      <c r="AJ9" s="473"/>
      <c r="AK9" s="473"/>
      <c r="AL9" s="473"/>
      <c r="AM9" s="473"/>
      <c r="AN9" s="473"/>
      <c r="AO9" s="473"/>
    </row>
    <row r="10" spans="1:41" ht="20.100000000000001" customHeight="1" x14ac:dyDescent="0.25">
      <c r="A10" s="1302" t="s">
        <v>647</v>
      </c>
      <c r="B10" s="1303"/>
      <c r="C10" s="1303"/>
      <c r="D10" s="491" t="s">
        <v>648</v>
      </c>
      <c r="E10" s="1306">
        <v>8</v>
      </c>
      <c r="F10" s="1306"/>
      <c r="G10" s="1306"/>
      <c r="H10" s="492"/>
      <c r="I10" s="492"/>
      <c r="J10" s="492"/>
      <c r="K10" s="493"/>
      <c r="L10" s="494"/>
      <c r="M10" s="494"/>
      <c r="N10" s="494"/>
      <c r="O10" s="494"/>
      <c r="P10" s="495"/>
      <c r="Q10" s="484"/>
      <c r="S10" s="484"/>
      <c r="T10" s="484"/>
      <c r="U10" s="485"/>
      <c r="V10" s="485"/>
      <c r="W10" s="485"/>
      <c r="X10" s="486"/>
      <c r="Y10" s="486"/>
      <c r="Z10" s="486"/>
      <c r="AA10" s="486"/>
      <c r="AB10" s="486"/>
      <c r="AC10" s="486"/>
      <c r="AD10" s="486"/>
      <c r="AE10" s="486"/>
      <c r="AF10" s="483"/>
      <c r="AG10" s="482"/>
      <c r="AH10" s="473"/>
      <c r="AI10" s="473"/>
      <c r="AJ10" s="473"/>
      <c r="AK10" s="473"/>
      <c r="AL10" s="473"/>
      <c r="AM10" s="473"/>
      <c r="AN10" s="473"/>
      <c r="AO10" s="473"/>
    </row>
    <row r="11" spans="1:41" ht="20.100000000000001" customHeight="1" x14ac:dyDescent="0.25">
      <c r="A11" s="1304"/>
      <c r="B11" s="1305"/>
      <c r="C11" s="1305"/>
      <c r="D11" s="491" t="s">
        <v>649</v>
      </c>
      <c r="E11" s="1306">
        <v>20</v>
      </c>
      <c r="F11" s="1306"/>
      <c r="G11" s="1306"/>
      <c r="H11" s="492"/>
      <c r="I11" s="1288" t="s">
        <v>650</v>
      </c>
      <c r="J11" s="1288"/>
      <c r="K11" s="1288"/>
      <c r="L11" s="1288"/>
      <c r="M11" s="1288"/>
      <c r="N11" s="1307" t="s">
        <v>437</v>
      </c>
      <c r="O11" s="1307"/>
      <c r="P11" s="1308"/>
      <c r="Q11" s="484"/>
      <c r="S11" s="484"/>
      <c r="T11" s="484"/>
      <c r="U11" s="485"/>
      <c r="V11" s="485"/>
      <c r="W11" s="485"/>
      <c r="X11" s="486"/>
      <c r="Y11" s="486"/>
      <c r="Z11" s="486"/>
      <c r="AA11" s="486"/>
      <c r="AB11" s="486"/>
      <c r="AC11" s="486"/>
      <c r="AD11" s="486"/>
      <c r="AE11" s="486"/>
      <c r="AF11" s="483"/>
      <c r="AG11" s="482"/>
      <c r="AH11" s="473"/>
      <c r="AI11" s="473"/>
      <c r="AJ11" s="473"/>
      <c r="AK11" s="473"/>
      <c r="AL11" s="473"/>
      <c r="AM11" s="473"/>
      <c r="AN11" s="473"/>
      <c r="AO11" s="473"/>
    </row>
    <row r="12" spans="1:41" ht="20.100000000000001" customHeight="1" x14ac:dyDescent="0.25">
      <c r="A12" s="1287" t="s">
        <v>651</v>
      </c>
      <c r="B12" s="1288"/>
      <c r="C12" s="1288"/>
      <c r="D12" s="1288"/>
      <c r="E12" s="1306">
        <v>110</v>
      </c>
      <c r="F12" s="1306"/>
      <c r="G12" s="1306"/>
      <c r="H12" s="492"/>
      <c r="I12" s="1288" t="s">
        <v>652</v>
      </c>
      <c r="J12" s="1288"/>
      <c r="K12" s="1288"/>
      <c r="L12" s="1288"/>
      <c r="M12" s="1288"/>
      <c r="N12" s="1306" t="str">
        <f>CONCATENATE(R12," x ",T12)</f>
        <v>3.41 x 0.12</v>
      </c>
      <c r="O12" s="1306"/>
      <c r="P12" s="1315"/>
      <c r="Q12" s="484"/>
      <c r="R12" s="496">
        <v>3.41</v>
      </c>
      <c r="S12" s="484"/>
      <c r="T12" s="497">
        <v>0.12</v>
      </c>
      <c r="U12" s="485"/>
      <c r="V12" s="485"/>
      <c r="W12" s="485"/>
      <c r="X12" s="486"/>
      <c r="Y12" s="486"/>
      <c r="Z12" s="486"/>
      <c r="AA12" s="486"/>
      <c r="AB12" s="486"/>
      <c r="AC12" s="486"/>
      <c r="AD12" s="486"/>
      <c r="AE12" s="486"/>
      <c r="AF12" s="483"/>
      <c r="AG12" s="482"/>
      <c r="AH12" s="473"/>
      <c r="AI12" s="473"/>
      <c r="AJ12" s="473"/>
      <c r="AK12" s="473"/>
      <c r="AL12" s="473"/>
      <c r="AM12" s="473"/>
      <c r="AN12" s="473"/>
      <c r="AO12" s="473"/>
    </row>
    <row r="13" spans="1:41" ht="20.100000000000001" customHeight="1" x14ac:dyDescent="0.25">
      <c r="A13" s="1287" t="s">
        <v>653</v>
      </c>
      <c r="B13" s="1288"/>
      <c r="C13" s="1288"/>
      <c r="D13" s="1288"/>
      <c r="E13" s="1306"/>
      <c r="F13" s="1306"/>
      <c r="G13" s="1306"/>
      <c r="H13" s="492"/>
      <c r="I13" s="1316" t="s">
        <v>654</v>
      </c>
      <c r="J13" s="1301"/>
      <c r="K13" s="1301"/>
      <c r="L13" s="1301"/>
      <c r="M13" s="1301"/>
      <c r="N13" s="1318" t="s">
        <v>1019</v>
      </c>
      <c r="O13" s="1306"/>
      <c r="P13" s="1315"/>
      <c r="Q13" s="484"/>
      <c r="S13" s="484"/>
      <c r="T13" s="484"/>
      <c r="U13" s="485"/>
      <c r="V13" s="485"/>
      <c r="W13" s="485"/>
      <c r="X13" s="486"/>
      <c r="Y13" s="486"/>
      <c r="Z13" s="486"/>
      <c r="AA13" s="486"/>
      <c r="AB13" s="486"/>
      <c r="AC13" s="486"/>
      <c r="AD13" s="486"/>
      <c r="AE13" s="486"/>
      <c r="AF13" s="483"/>
      <c r="AG13" s="482"/>
      <c r="AH13" s="473"/>
      <c r="AI13" s="473"/>
      <c r="AJ13" s="473"/>
      <c r="AK13" s="473"/>
      <c r="AL13" s="473"/>
      <c r="AM13" s="473"/>
      <c r="AN13" s="473"/>
      <c r="AO13" s="473"/>
    </row>
    <row r="14" spans="1:41" ht="20.100000000000001" customHeight="1" thickBot="1" x14ac:dyDescent="0.3">
      <c r="A14" s="1321" t="s">
        <v>656</v>
      </c>
      <c r="B14" s="1322"/>
      <c r="C14" s="1322"/>
      <c r="D14" s="1322"/>
      <c r="E14" s="1323" t="s">
        <v>1006</v>
      </c>
      <c r="F14" s="1323"/>
      <c r="G14" s="1323"/>
      <c r="H14" s="498"/>
      <c r="I14" s="1317"/>
      <c r="J14" s="1317"/>
      <c r="K14" s="1317"/>
      <c r="L14" s="1317"/>
      <c r="M14" s="1317"/>
      <c r="N14" s="1319"/>
      <c r="O14" s="1319"/>
      <c r="P14" s="1320"/>
      <c r="Q14" s="484"/>
      <c r="S14" s="484"/>
      <c r="T14" s="484"/>
      <c r="U14" s="485"/>
      <c r="V14" s="485"/>
      <c r="W14" s="485"/>
      <c r="X14" s="486"/>
      <c r="Y14" s="486"/>
      <c r="Z14" s="486"/>
      <c r="AA14" s="486"/>
      <c r="AB14" s="486"/>
      <c r="AC14" s="486"/>
      <c r="AD14" s="486"/>
      <c r="AE14" s="486"/>
      <c r="AF14" s="483"/>
      <c r="AG14" s="482"/>
      <c r="AH14" s="473"/>
      <c r="AI14" s="473"/>
      <c r="AJ14" s="473"/>
      <c r="AK14" s="473"/>
      <c r="AL14" s="473"/>
      <c r="AM14" s="473"/>
      <c r="AN14" s="473"/>
      <c r="AO14" s="473"/>
    </row>
    <row r="15" spans="1:41" ht="20.100000000000001" customHeight="1" thickBot="1" x14ac:dyDescent="0.45">
      <c r="A15" s="499"/>
      <c r="B15" s="484"/>
      <c r="C15" s="484"/>
      <c r="D15" s="484"/>
      <c r="E15" s="484"/>
      <c r="F15" s="484"/>
      <c r="G15" s="484"/>
      <c r="H15" s="492"/>
      <c r="I15" s="492"/>
      <c r="J15" s="492"/>
      <c r="K15" s="493"/>
      <c r="L15" s="494"/>
      <c r="M15" s="494"/>
      <c r="N15" s="494"/>
      <c r="O15" s="494"/>
      <c r="P15" s="495"/>
      <c r="Q15" s="484"/>
      <c r="S15" s="484"/>
      <c r="T15" s="484"/>
      <c r="U15" s="485"/>
      <c r="V15" s="485"/>
      <c r="W15" s="485"/>
      <c r="X15" s="486"/>
      <c r="Y15" s="486"/>
      <c r="Z15" s="486"/>
      <c r="AA15" s="486"/>
      <c r="AB15" s="486"/>
      <c r="AC15" s="486"/>
      <c r="AD15" s="486"/>
      <c r="AE15" s="486"/>
      <c r="AF15" s="483"/>
      <c r="AG15" s="482"/>
      <c r="AH15" s="473"/>
      <c r="AI15" s="473"/>
      <c r="AJ15" s="473"/>
      <c r="AK15" s="473"/>
      <c r="AL15" s="473"/>
      <c r="AM15" s="473"/>
      <c r="AN15" s="473"/>
      <c r="AO15" s="473"/>
    </row>
    <row r="16" spans="1:41" ht="27" customHeight="1" x14ac:dyDescent="0.25">
      <c r="A16" s="1309" t="s">
        <v>657</v>
      </c>
      <c r="B16" s="1310"/>
      <c r="C16" s="1310"/>
      <c r="D16" s="1310"/>
      <c r="E16" s="1311" t="s">
        <v>658</v>
      </c>
      <c r="F16" s="1311"/>
      <c r="G16" s="1311" t="s">
        <v>659</v>
      </c>
      <c r="H16" s="1311"/>
      <c r="I16" s="1312" t="s">
        <v>660</v>
      </c>
      <c r="J16" s="1312"/>
      <c r="K16" s="1312" t="s">
        <v>661</v>
      </c>
      <c r="L16" s="1312"/>
      <c r="M16" s="1312"/>
      <c r="N16" s="1313" t="s">
        <v>662</v>
      </c>
      <c r="O16" s="1313"/>
      <c r="P16" s="1314"/>
      <c r="Q16" s="484"/>
      <c r="S16" s="484"/>
      <c r="T16" s="484"/>
      <c r="U16" s="485"/>
      <c r="V16" s="485"/>
      <c r="W16" s="485"/>
      <c r="X16" s="486"/>
      <c r="Y16" s="486"/>
      <c r="Z16" s="486"/>
      <c r="AA16" s="486"/>
      <c r="AB16" s="486"/>
      <c r="AC16" s="486"/>
      <c r="AD16" s="486"/>
      <c r="AE16" s="486"/>
      <c r="AF16" s="483"/>
      <c r="AG16" s="482"/>
      <c r="AH16" s="473"/>
      <c r="AI16" s="473"/>
      <c r="AJ16" s="473"/>
      <c r="AK16" s="473"/>
      <c r="AL16" s="473"/>
      <c r="AM16" s="473"/>
      <c r="AN16" s="473"/>
      <c r="AO16" s="473"/>
    </row>
    <row r="17" spans="1:41" ht="20.100000000000001" customHeight="1" x14ac:dyDescent="0.4">
      <c r="A17" s="1331" t="s">
        <v>577</v>
      </c>
      <c r="B17" s="1332"/>
      <c r="C17" s="1332"/>
      <c r="D17" s="1332"/>
      <c r="E17" s="1658">
        <v>25</v>
      </c>
      <c r="F17" s="1334"/>
      <c r="G17" s="1335" t="s">
        <v>83</v>
      </c>
      <c r="H17" s="1335"/>
      <c r="I17" s="1336">
        <v>1</v>
      </c>
      <c r="J17" s="1336"/>
      <c r="K17" s="1335" t="s">
        <v>1007</v>
      </c>
      <c r="L17" s="1335"/>
      <c r="M17" s="1335"/>
      <c r="N17" s="1337"/>
      <c r="O17" s="1337"/>
      <c r="P17" s="1338"/>
      <c r="Q17" s="484"/>
      <c r="S17" s="484"/>
      <c r="T17" s="484"/>
      <c r="U17" s="485"/>
      <c r="V17" s="485"/>
      <c r="W17" s="485"/>
      <c r="X17" s="486"/>
      <c r="Y17" s="486"/>
      <c r="Z17" s="486"/>
      <c r="AA17" s="486"/>
      <c r="AB17" s="486"/>
      <c r="AC17" s="486"/>
      <c r="AD17" s="486"/>
      <c r="AE17" s="486"/>
      <c r="AF17" s="483"/>
      <c r="AG17" s="482"/>
      <c r="AH17" s="473"/>
      <c r="AI17" s="473"/>
      <c r="AJ17" s="473"/>
      <c r="AK17" s="473"/>
      <c r="AL17" s="473"/>
      <c r="AM17" s="473"/>
      <c r="AN17" s="473"/>
      <c r="AO17" s="473"/>
    </row>
    <row r="18" spans="1:41" ht="20.100000000000001" customHeight="1" thickBot="1" x14ac:dyDescent="0.45">
      <c r="A18" s="1324" t="s">
        <v>663</v>
      </c>
      <c r="B18" s="1325"/>
      <c r="C18" s="1325"/>
      <c r="D18" s="1325"/>
      <c r="E18" s="1326" t="s">
        <v>1008</v>
      </c>
      <c r="F18" s="1326"/>
      <c r="G18" s="1327" t="s">
        <v>83</v>
      </c>
      <c r="H18" s="1327"/>
      <c r="I18" s="1328">
        <v>1</v>
      </c>
      <c r="J18" s="1328"/>
      <c r="K18" s="1327" t="s">
        <v>1009</v>
      </c>
      <c r="L18" s="1327"/>
      <c r="M18" s="1327"/>
      <c r="N18" s="1329"/>
      <c r="O18" s="1329"/>
      <c r="P18" s="1330"/>
      <c r="Q18" s="484"/>
      <c r="S18" s="484"/>
      <c r="T18" s="484"/>
      <c r="U18" s="485"/>
      <c r="V18" s="485"/>
      <c r="W18" s="485"/>
      <c r="X18" s="486"/>
      <c r="Y18" s="486"/>
      <c r="Z18" s="486"/>
      <c r="AA18" s="486"/>
      <c r="AB18" s="486"/>
      <c r="AC18" s="486"/>
      <c r="AD18" s="486"/>
      <c r="AE18" s="486"/>
      <c r="AF18" s="483"/>
      <c r="AG18" s="482"/>
      <c r="AH18" s="473"/>
      <c r="AI18" s="473"/>
      <c r="AJ18" s="473"/>
      <c r="AK18" s="473"/>
      <c r="AL18" s="473"/>
      <c r="AM18" s="473"/>
      <c r="AN18" s="473"/>
      <c r="AO18" s="473"/>
    </row>
    <row r="19" spans="1:41" ht="20.100000000000001" customHeight="1" thickBot="1" x14ac:dyDescent="0.45">
      <c r="A19" s="500"/>
      <c r="B19" s="501"/>
      <c r="C19" s="502"/>
      <c r="D19" s="502"/>
      <c r="E19" s="502"/>
      <c r="F19" s="502"/>
      <c r="G19" s="502"/>
      <c r="H19" s="502"/>
      <c r="I19" s="502"/>
      <c r="J19" s="502"/>
      <c r="K19" s="502"/>
      <c r="L19" s="502"/>
      <c r="M19" s="502"/>
      <c r="N19" s="502"/>
      <c r="O19" s="502"/>
      <c r="P19" s="503"/>
      <c r="Q19" s="504"/>
      <c r="R19" s="504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3"/>
      <c r="AG19" s="482"/>
      <c r="AH19" s="473"/>
      <c r="AI19" s="473"/>
      <c r="AJ19" s="473"/>
      <c r="AK19" s="473"/>
      <c r="AL19" s="473"/>
      <c r="AM19" s="473"/>
      <c r="AN19" s="473"/>
      <c r="AO19" s="473"/>
    </row>
    <row r="20" spans="1:41" s="520" customFormat="1" ht="12.75" customHeight="1" x14ac:dyDescent="0.35">
      <c r="A20" s="505" t="s">
        <v>664</v>
      </c>
      <c r="B20" s="506"/>
      <c r="C20" s="507"/>
      <c r="D20" s="508"/>
      <c r="E20" s="508"/>
      <c r="F20" s="508"/>
      <c r="G20" s="508"/>
      <c r="H20" s="509"/>
      <c r="I20" s="510"/>
      <c r="J20" s="511"/>
      <c r="K20" s="511"/>
      <c r="L20" s="511"/>
      <c r="M20" s="511"/>
      <c r="N20" s="512" t="s">
        <v>664</v>
      </c>
      <c r="O20" s="513"/>
      <c r="P20" s="514"/>
      <c r="Q20" s="508"/>
      <c r="R20" s="508"/>
      <c r="S20" s="508"/>
      <c r="T20" s="515"/>
      <c r="U20" s="516"/>
      <c r="V20" s="516"/>
      <c r="W20" s="516"/>
      <c r="X20" s="516"/>
      <c r="Y20" s="517"/>
      <c r="Z20" s="518"/>
      <c r="AA20" s="519"/>
      <c r="AB20" s="519"/>
      <c r="AC20" s="519"/>
      <c r="AD20" s="519"/>
      <c r="AE20" s="519"/>
      <c r="AF20" s="516"/>
      <c r="AG20" s="516"/>
    </row>
    <row r="21" spans="1:41" s="520" customFormat="1" ht="12.75" customHeight="1" x14ac:dyDescent="0.35">
      <c r="A21" s="521"/>
      <c r="B21" s="508"/>
      <c r="C21" s="522"/>
      <c r="D21" s="508"/>
      <c r="E21" s="523"/>
      <c r="F21" s="523"/>
      <c r="G21" s="523"/>
      <c r="H21" s="524"/>
      <c r="I21" s="521"/>
      <c r="J21" s="508"/>
      <c r="K21" s="508"/>
      <c r="L21" s="508"/>
      <c r="M21" s="508"/>
      <c r="N21" s="525"/>
      <c r="O21" s="508"/>
      <c r="P21" s="509"/>
      <c r="Q21" s="515"/>
      <c r="R21" s="515"/>
      <c r="S21" s="515"/>
      <c r="T21" s="515"/>
      <c r="U21" s="515"/>
      <c r="V21" s="515"/>
      <c r="W21" s="515"/>
      <c r="X21" s="516"/>
      <c r="Y21" s="517"/>
      <c r="Z21" s="518"/>
      <c r="AA21" s="519"/>
      <c r="AB21" s="519"/>
      <c r="AC21" s="519"/>
      <c r="AD21" s="519"/>
      <c r="AE21" s="519"/>
      <c r="AF21" s="516"/>
      <c r="AG21" s="516"/>
    </row>
    <row r="22" spans="1:41" s="520" customFormat="1" ht="12.75" customHeight="1" x14ac:dyDescent="0.25">
      <c r="A22" s="521" t="s">
        <v>665</v>
      </c>
      <c r="B22" s="508"/>
      <c r="C22" s="526">
        <f>IF($E$72="","non relevé",IF($E$72&gt;0,$A$67))</f>
        <v>55</v>
      </c>
      <c r="D22" s="508"/>
      <c r="E22" s="508" t="s">
        <v>666</v>
      </c>
      <c r="F22" s="508"/>
      <c r="G22" s="527">
        <f>IF($C$22="non relevé","-",$E$72)</f>
        <v>55</v>
      </c>
      <c r="H22" s="524"/>
      <c r="I22" s="521"/>
      <c r="J22" s="508" t="s">
        <v>666</v>
      </c>
      <c r="K22" s="508"/>
      <c r="L22" s="527">
        <f>IF($P$22="non relevé","-",$E$74)</f>
        <v>55</v>
      </c>
      <c r="M22" s="508"/>
      <c r="N22" s="525" t="s">
        <v>665</v>
      </c>
      <c r="O22" s="508"/>
      <c r="P22" s="528">
        <f>IF($E$74="","non relevé",IF($E$74&gt;0,$A$67))</f>
        <v>55</v>
      </c>
      <c r="Q22" s="529"/>
      <c r="R22" s="530"/>
      <c r="S22" s="530"/>
      <c r="T22" s="515"/>
      <c r="U22" s="531"/>
      <c r="V22" s="515"/>
      <c r="W22" s="515"/>
      <c r="X22" s="516"/>
      <c r="Y22" s="517"/>
      <c r="Z22" s="518"/>
      <c r="AA22" s="519"/>
      <c r="AB22" s="519"/>
      <c r="AC22" s="519"/>
      <c r="AD22" s="519"/>
      <c r="AE22" s="519"/>
      <c r="AF22" s="516"/>
      <c r="AG22" s="516"/>
    </row>
    <row r="23" spans="1:41" s="520" customFormat="1" ht="12.75" customHeight="1" x14ac:dyDescent="0.25">
      <c r="A23" s="521" t="s">
        <v>667</v>
      </c>
      <c r="B23" s="508"/>
      <c r="C23" s="532">
        <f>IF($F$72="","",$A$68)</f>
        <v>8</v>
      </c>
      <c r="D23" s="508"/>
      <c r="E23" s="508"/>
      <c r="F23" s="508"/>
      <c r="G23" s="533"/>
      <c r="H23" s="524"/>
      <c r="I23" s="521"/>
      <c r="J23" s="508"/>
      <c r="K23" s="508"/>
      <c r="L23" s="533"/>
      <c r="M23" s="508"/>
      <c r="N23" s="525" t="s">
        <v>667</v>
      </c>
      <c r="O23" s="508"/>
      <c r="P23" s="534">
        <f>IF($F$74="","",$A$68)</f>
        <v>8</v>
      </c>
      <c r="Q23" s="508"/>
      <c r="R23" s="535"/>
      <c r="S23" s="535"/>
      <c r="T23" s="508"/>
      <c r="U23" s="508"/>
      <c r="V23" s="508"/>
      <c r="W23" s="508"/>
      <c r="X23" s="536"/>
      <c r="Y23" s="537"/>
      <c r="Z23" s="537"/>
      <c r="AA23" s="537"/>
      <c r="AB23" s="537"/>
      <c r="AC23" s="537"/>
      <c r="AD23" s="537"/>
      <c r="AE23" s="537"/>
      <c r="AF23" s="516"/>
      <c r="AG23" s="516"/>
    </row>
    <row r="24" spans="1:41" s="520" customFormat="1" ht="12.75" customHeight="1" x14ac:dyDescent="0.3">
      <c r="A24" s="538"/>
      <c r="B24" s="539"/>
      <c r="C24" s="540"/>
      <c r="D24" s="508"/>
      <c r="E24" s="508" t="s">
        <v>668</v>
      </c>
      <c r="F24" s="541" t="s">
        <v>669</v>
      </c>
      <c r="G24" s="527">
        <f>IF($C$22="non relevé","-",$F$72)</f>
        <v>6.2</v>
      </c>
      <c r="H24" s="509"/>
      <c r="I24" s="521"/>
      <c r="J24" s="508" t="s">
        <v>668</v>
      </c>
      <c r="K24" s="541" t="s">
        <v>669</v>
      </c>
      <c r="L24" s="527">
        <f>IF($P$22="non relevé","-",$F$74)</f>
        <v>6.3</v>
      </c>
      <c r="M24" s="508"/>
      <c r="N24" s="542"/>
      <c r="O24" s="539"/>
      <c r="P24" s="543"/>
      <c r="Q24" s="515"/>
      <c r="R24" s="515"/>
      <c r="S24" s="515"/>
      <c r="T24" s="515"/>
      <c r="U24" s="515"/>
      <c r="V24" s="515"/>
      <c r="W24" s="515"/>
      <c r="X24" s="516"/>
      <c r="Y24" s="537"/>
      <c r="Z24" s="544"/>
      <c r="AA24" s="537"/>
      <c r="AB24" s="537"/>
      <c r="AC24" s="537"/>
      <c r="AD24" s="537"/>
      <c r="AE24" s="537"/>
      <c r="AF24" s="516"/>
      <c r="AG24" s="516"/>
    </row>
    <row r="25" spans="1:41" s="520" customFormat="1" ht="12.75" customHeight="1" x14ac:dyDescent="0.2">
      <c r="A25" s="1349" t="s">
        <v>670</v>
      </c>
      <c r="B25" s="1350"/>
      <c r="C25" s="1350"/>
      <c r="D25" s="525"/>
      <c r="E25" s="508" t="s">
        <v>671</v>
      </c>
      <c r="F25" s="541" t="s">
        <v>669</v>
      </c>
      <c r="G25" s="527">
        <f>IF($C$22="non relevé","-",$H$72)</f>
        <v>7.5</v>
      </c>
      <c r="H25" s="509"/>
      <c r="I25" s="521"/>
      <c r="J25" s="508" t="s">
        <v>671</v>
      </c>
      <c r="K25" s="541" t="s">
        <v>669</v>
      </c>
      <c r="L25" s="527">
        <f>IF($P$22="non relevé","-",$H$74)</f>
        <v>5.8</v>
      </c>
      <c r="M25" s="508"/>
      <c r="N25" s="1343" t="str">
        <f>A25</f>
        <v>* Estimation si prise mesure impossible</v>
      </c>
      <c r="O25" s="1340"/>
      <c r="P25" s="1344"/>
      <c r="Q25" s="545"/>
      <c r="R25" s="508"/>
      <c r="S25" s="508"/>
      <c r="T25" s="508"/>
      <c r="U25" s="508"/>
      <c r="V25" s="508"/>
      <c r="W25" s="508"/>
      <c r="X25" s="536"/>
      <c r="Y25" s="537"/>
      <c r="Z25" s="537"/>
      <c r="AA25" s="537"/>
      <c r="AB25" s="537"/>
      <c r="AC25" s="537"/>
      <c r="AD25" s="537"/>
      <c r="AE25" s="537"/>
      <c r="AF25" s="516"/>
      <c r="AG25" s="516"/>
    </row>
    <row r="26" spans="1:41" s="520" customFormat="1" ht="12.75" customHeight="1" x14ac:dyDescent="0.25">
      <c r="A26" s="1351"/>
      <c r="B26" s="1352"/>
      <c r="C26" s="1352"/>
      <c r="D26" s="525"/>
      <c r="E26" s="508"/>
      <c r="F26" s="508"/>
      <c r="G26" s="508"/>
      <c r="H26" s="509"/>
      <c r="I26" s="521"/>
      <c r="J26" s="508"/>
      <c r="K26" s="508"/>
      <c r="L26" s="508"/>
      <c r="M26" s="508"/>
      <c r="N26" s="1345"/>
      <c r="O26" s="1342"/>
      <c r="P26" s="1346"/>
      <c r="Q26" s="545"/>
      <c r="S26" s="508"/>
      <c r="T26" s="508"/>
      <c r="U26" s="508"/>
      <c r="V26" s="508"/>
      <c r="W26" s="508"/>
      <c r="X26" s="536"/>
      <c r="Y26" s="537"/>
      <c r="Z26" s="537"/>
      <c r="AA26" s="537"/>
      <c r="AB26" s="537"/>
      <c r="AC26" s="537"/>
      <c r="AD26" s="537"/>
      <c r="AE26" s="537"/>
      <c r="AF26" s="516"/>
      <c r="AG26" s="516"/>
    </row>
    <row r="27" spans="1:41" s="520" customFormat="1" ht="12.75" customHeight="1" x14ac:dyDescent="0.35">
      <c r="A27" s="546"/>
      <c r="B27" s="547"/>
      <c r="C27" s="508"/>
      <c r="D27" s="508"/>
      <c r="E27" s="508"/>
      <c r="F27" s="508"/>
      <c r="G27" s="508"/>
      <c r="H27" s="509"/>
      <c r="I27" s="521"/>
      <c r="J27" s="508"/>
      <c r="K27" s="508"/>
      <c r="L27" s="508"/>
      <c r="M27" s="508"/>
      <c r="N27" s="547"/>
      <c r="O27" s="547"/>
      <c r="P27" s="509"/>
      <c r="Q27" s="548"/>
      <c r="S27" s="515"/>
      <c r="T27" s="515"/>
      <c r="U27" s="515"/>
      <c r="V27" s="515"/>
      <c r="W27" s="515"/>
      <c r="X27" s="516"/>
      <c r="Y27" s="537"/>
      <c r="Z27" s="537"/>
      <c r="AA27" s="537"/>
      <c r="AB27" s="537"/>
      <c r="AC27" s="537"/>
      <c r="AD27" s="537"/>
      <c r="AE27" s="537"/>
      <c r="AF27" s="516"/>
      <c r="AG27" s="516"/>
    </row>
    <row r="28" spans="1:41" s="520" customFormat="1" ht="12.75" customHeight="1" x14ac:dyDescent="0.35">
      <c r="A28" s="521"/>
      <c r="B28" s="508"/>
      <c r="C28" s="508"/>
      <c r="D28" s="508"/>
      <c r="E28" s="508"/>
      <c r="F28" s="508"/>
      <c r="G28" s="508"/>
      <c r="H28" s="509"/>
      <c r="I28" s="521"/>
      <c r="J28" s="508"/>
      <c r="K28" s="508"/>
      <c r="L28" s="508"/>
      <c r="M28" s="508"/>
      <c r="N28" s="508"/>
      <c r="O28" s="508"/>
      <c r="P28" s="509"/>
      <c r="Q28" s="545"/>
      <c r="R28" s="549"/>
      <c r="S28" s="508"/>
      <c r="T28" s="508"/>
      <c r="U28" s="545"/>
      <c r="V28" s="508"/>
      <c r="W28" s="508"/>
      <c r="X28" s="536"/>
      <c r="Y28" s="537"/>
      <c r="Z28" s="550"/>
      <c r="AA28" s="537"/>
      <c r="AB28" s="537"/>
      <c r="AC28" s="537"/>
      <c r="AD28" s="537"/>
      <c r="AE28" s="537"/>
      <c r="AF28" s="516"/>
      <c r="AG28" s="516"/>
    </row>
    <row r="29" spans="1:41" ht="12.75" customHeight="1" x14ac:dyDescent="0.3">
      <c r="A29" s="551"/>
      <c r="B29" s="483"/>
      <c r="C29" s="552"/>
      <c r="D29" s="483"/>
      <c r="E29" s="483"/>
      <c r="F29" s="483"/>
      <c r="G29" s="483"/>
      <c r="H29" s="553"/>
      <c r="I29" s="551"/>
      <c r="J29" s="483"/>
      <c r="K29" s="483"/>
      <c r="L29" s="483"/>
      <c r="M29" s="483"/>
      <c r="N29" s="483"/>
      <c r="O29" s="483"/>
      <c r="P29" s="554"/>
      <c r="Q29" s="555"/>
      <c r="R29" s="483"/>
      <c r="S29" s="483"/>
      <c r="T29" s="483"/>
      <c r="U29" s="483"/>
      <c r="V29" s="483"/>
      <c r="W29" s="483"/>
      <c r="X29" s="556"/>
      <c r="Y29" s="557"/>
      <c r="Z29" s="557"/>
      <c r="AA29" s="557"/>
      <c r="AB29" s="557"/>
      <c r="AC29" s="558"/>
      <c r="AD29" s="558"/>
      <c r="AE29" s="558"/>
      <c r="AF29" s="559"/>
      <c r="AG29" s="559"/>
    </row>
    <row r="30" spans="1:41" ht="12.75" customHeight="1" x14ac:dyDescent="0.25">
      <c r="A30" s="551" t="s">
        <v>666</v>
      </c>
      <c r="B30" s="483"/>
      <c r="C30" s="527">
        <f>IF($C$22="non relevé","-",$E$73)</f>
        <v>55</v>
      </c>
      <c r="D30" s="483"/>
      <c r="E30" s="483"/>
      <c r="F30" s="483"/>
      <c r="G30" s="483"/>
      <c r="H30" s="553"/>
      <c r="I30" s="551"/>
      <c r="J30" s="483"/>
      <c r="K30" s="483"/>
      <c r="L30" s="483"/>
      <c r="M30" s="483"/>
      <c r="N30" s="483" t="s">
        <v>666</v>
      </c>
      <c r="O30" s="483"/>
      <c r="P30" s="560">
        <f>IF($P$22="non relevé","-",$E$75)</f>
        <v>55</v>
      </c>
      <c r="Q30" s="561"/>
      <c r="R30" s="561"/>
      <c r="S30" s="561"/>
      <c r="T30" s="561"/>
      <c r="U30" s="561"/>
      <c r="V30" s="561"/>
      <c r="W30" s="483"/>
      <c r="X30" s="556"/>
      <c r="Y30" s="562"/>
      <c r="Z30" s="562"/>
      <c r="AA30" s="563"/>
      <c r="AB30" s="557"/>
      <c r="AC30" s="558"/>
      <c r="AD30" s="558"/>
      <c r="AE30" s="558"/>
      <c r="AF30" s="559"/>
      <c r="AG30" s="559"/>
    </row>
    <row r="31" spans="1:41" ht="12.75" customHeight="1" x14ac:dyDescent="0.25">
      <c r="A31" s="564"/>
      <c r="B31" s="565"/>
      <c r="C31" s="533"/>
      <c r="D31" s="483"/>
      <c r="E31" s="483"/>
      <c r="F31" s="483"/>
      <c r="G31" s="483"/>
      <c r="H31" s="553"/>
      <c r="I31" s="551"/>
      <c r="J31" s="483"/>
      <c r="K31" s="483"/>
      <c r="L31" s="483"/>
      <c r="M31" s="483"/>
      <c r="N31" s="565"/>
      <c r="O31" s="565"/>
      <c r="P31" s="566"/>
      <c r="Q31" s="561"/>
      <c r="R31" s="561"/>
      <c r="S31" s="561"/>
      <c r="T31" s="561"/>
      <c r="U31" s="561"/>
      <c r="V31" s="561"/>
      <c r="W31" s="483"/>
      <c r="X31" s="556"/>
      <c r="Y31" s="557"/>
      <c r="Z31" s="557"/>
      <c r="AA31" s="557"/>
      <c r="AB31" s="557"/>
      <c r="AC31" s="558"/>
      <c r="AD31" s="558"/>
      <c r="AE31" s="558"/>
      <c r="AF31" s="559"/>
      <c r="AG31" s="559"/>
    </row>
    <row r="32" spans="1:41" ht="12.75" customHeight="1" x14ac:dyDescent="0.3">
      <c r="A32" s="551" t="s">
        <v>671</v>
      </c>
      <c r="B32" s="541" t="s">
        <v>669</v>
      </c>
      <c r="C32" s="527">
        <f>IF($C$22="non relevé","-",$F$73)</f>
        <v>8</v>
      </c>
      <c r="D32" s="483"/>
      <c r="E32" s="483"/>
      <c r="F32" s="567"/>
      <c r="G32" s="568"/>
      <c r="H32" s="553"/>
      <c r="I32" s="551"/>
      <c r="J32" s="567"/>
      <c r="K32" s="568"/>
      <c r="L32" s="483"/>
      <c r="M32" s="483"/>
      <c r="N32" s="483" t="s">
        <v>671</v>
      </c>
      <c r="O32" s="541" t="s">
        <v>669</v>
      </c>
      <c r="P32" s="560">
        <f>IF($P$22="non relevé","-",$F$75)</f>
        <v>8</v>
      </c>
      <c r="Q32" s="561"/>
      <c r="R32" s="561"/>
      <c r="S32" s="561"/>
      <c r="T32" s="561"/>
      <c r="U32" s="561"/>
      <c r="V32" s="561"/>
      <c r="W32" s="483"/>
      <c r="X32" s="556"/>
      <c r="Y32" s="569"/>
      <c r="Z32" s="557"/>
      <c r="AA32" s="557"/>
      <c r="AB32" s="557"/>
      <c r="AC32" s="558"/>
      <c r="AD32" s="558"/>
      <c r="AE32" s="558"/>
      <c r="AF32" s="559"/>
      <c r="AG32" s="559"/>
    </row>
    <row r="33" spans="1:33" ht="12.75" customHeight="1" x14ac:dyDescent="0.3">
      <c r="A33" s="551" t="s">
        <v>668</v>
      </c>
      <c r="B33" s="541" t="s">
        <v>669</v>
      </c>
      <c r="C33" s="527">
        <f>IF($C$22="non relevé","-",$H$73)</f>
        <v>8</v>
      </c>
      <c r="D33" s="483"/>
      <c r="E33" s="483"/>
      <c r="F33" s="504"/>
      <c r="G33" s="570"/>
      <c r="H33" s="553"/>
      <c r="I33" s="551"/>
      <c r="J33" s="504"/>
      <c r="K33" s="570"/>
      <c r="L33" s="483"/>
      <c r="M33" s="483"/>
      <c r="N33" s="483" t="s">
        <v>668</v>
      </c>
      <c r="O33" s="541" t="s">
        <v>669</v>
      </c>
      <c r="P33" s="560">
        <f>IF($P$22="non relevé","-",$H$75)</f>
        <v>8</v>
      </c>
      <c r="Q33" s="571"/>
      <c r="R33" s="483"/>
      <c r="S33" s="483"/>
      <c r="T33" s="483"/>
      <c r="U33" s="483"/>
      <c r="V33" s="483"/>
      <c r="W33" s="483"/>
      <c r="X33" s="556"/>
      <c r="Y33" s="557"/>
      <c r="Z33" s="557"/>
      <c r="AA33" s="557"/>
      <c r="AB33" s="557"/>
      <c r="AC33" s="558"/>
      <c r="AD33" s="558"/>
      <c r="AE33" s="558"/>
      <c r="AF33" s="559"/>
      <c r="AG33" s="559"/>
    </row>
    <row r="34" spans="1:33" ht="12.75" customHeight="1" x14ac:dyDescent="0.3">
      <c r="A34" s="551"/>
      <c r="B34" s="483"/>
      <c r="C34" s="483"/>
      <c r="D34" s="483"/>
      <c r="E34" s="483"/>
      <c r="F34" s="483"/>
      <c r="G34" s="483"/>
      <c r="H34" s="553"/>
      <c r="I34" s="551"/>
      <c r="J34" s="483"/>
      <c r="K34" s="483"/>
      <c r="L34" s="483"/>
      <c r="M34" s="483"/>
      <c r="N34" s="483"/>
      <c r="O34" s="483"/>
      <c r="P34" s="553"/>
      <c r="Q34" s="572"/>
      <c r="R34" s="483"/>
      <c r="S34" s="483"/>
      <c r="T34" s="483"/>
      <c r="U34" s="483"/>
      <c r="V34" s="483"/>
      <c r="W34" s="483"/>
      <c r="X34" s="556"/>
      <c r="Y34" s="557"/>
      <c r="Z34" s="557"/>
      <c r="AA34" s="557"/>
      <c r="AB34" s="557"/>
      <c r="AC34" s="558"/>
      <c r="AD34" s="558"/>
      <c r="AE34" s="558"/>
      <c r="AF34" s="559"/>
      <c r="AG34" s="559"/>
    </row>
    <row r="35" spans="1:33" ht="12.75" customHeight="1" thickBot="1" x14ac:dyDescent="0.25">
      <c r="A35" s="1353" t="s">
        <v>565</v>
      </c>
      <c r="B35" s="1354"/>
      <c r="C35" s="1354"/>
      <c r="D35" s="483"/>
      <c r="E35" s="483"/>
      <c r="F35" s="483"/>
      <c r="G35" s="483"/>
      <c r="H35" s="553"/>
      <c r="I35" s="551"/>
      <c r="J35" s="483"/>
      <c r="K35" s="483"/>
      <c r="L35" s="483"/>
      <c r="M35" s="483"/>
      <c r="N35" s="1354" t="s">
        <v>568</v>
      </c>
      <c r="O35" s="1354"/>
      <c r="P35" s="1357"/>
      <c r="Q35" s="483"/>
      <c r="R35" s="483"/>
      <c r="S35" s="483"/>
      <c r="T35" s="483"/>
      <c r="U35" s="483"/>
      <c r="V35" s="483"/>
      <c r="W35" s="483"/>
      <c r="X35" s="556"/>
      <c r="Y35" s="557"/>
      <c r="Z35" s="557"/>
      <c r="AA35" s="569"/>
      <c r="AB35" s="557"/>
      <c r="AC35" s="558"/>
      <c r="AD35" s="558"/>
      <c r="AE35" s="558"/>
      <c r="AF35" s="559"/>
      <c r="AG35" s="559"/>
    </row>
    <row r="36" spans="1:33" ht="12.75" customHeight="1" thickBot="1" x14ac:dyDescent="0.25">
      <c r="A36" s="1355"/>
      <c r="B36" s="1356"/>
      <c r="C36" s="1356"/>
      <c r="D36" s="501"/>
      <c r="E36" s="501"/>
      <c r="F36" s="501"/>
      <c r="G36" s="501"/>
      <c r="H36" s="503"/>
      <c r="I36" s="500"/>
      <c r="J36" s="501"/>
      <c r="K36" s="501"/>
      <c r="L36" s="501"/>
      <c r="M36" s="501"/>
      <c r="N36" s="1356"/>
      <c r="O36" s="1356"/>
      <c r="P36" s="1358"/>
      <c r="Q36" s="573"/>
      <c r="R36" s="483"/>
      <c r="S36" s="483"/>
      <c r="T36" s="483"/>
      <c r="U36" s="483"/>
      <c r="V36" s="483"/>
      <c r="W36" s="483"/>
      <c r="X36" s="556"/>
      <c r="Y36" s="562"/>
      <c r="Z36" s="562"/>
      <c r="AA36" s="574"/>
      <c r="AB36" s="557"/>
      <c r="AC36" s="558"/>
      <c r="AD36" s="558"/>
      <c r="AE36" s="558"/>
      <c r="AF36" s="559"/>
      <c r="AG36" s="559"/>
    </row>
    <row r="37" spans="1:33" ht="12.75" customHeight="1" thickBot="1" x14ac:dyDescent="0.25">
      <c r="A37" s="1355" t="s">
        <v>564</v>
      </c>
      <c r="B37" s="1356"/>
      <c r="C37" s="1356"/>
      <c r="D37" s="479"/>
      <c r="E37" s="479"/>
      <c r="F37" s="479"/>
      <c r="G37" s="479"/>
      <c r="H37" s="481"/>
      <c r="I37" s="478"/>
      <c r="J37" s="479"/>
      <c r="K37" s="479"/>
      <c r="L37" s="479"/>
      <c r="M37" s="479"/>
      <c r="N37" s="1356" t="s">
        <v>562</v>
      </c>
      <c r="O37" s="1356"/>
      <c r="P37" s="1358"/>
      <c r="Q37" s="483"/>
      <c r="R37" s="473"/>
      <c r="S37" s="473"/>
      <c r="T37" s="473"/>
      <c r="U37" s="473"/>
      <c r="V37" s="473"/>
      <c r="W37" s="473"/>
      <c r="X37" s="559"/>
      <c r="Y37" s="559"/>
      <c r="Z37" s="559"/>
      <c r="AA37" s="559"/>
      <c r="AB37" s="559"/>
      <c r="AC37" s="559"/>
      <c r="AD37" s="559"/>
      <c r="AE37" s="559"/>
      <c r="AF37" s="559"/>
      <c r="AG37" s="559"/>
    </row>
    <row r="38" spans="1:33" ht="12.75" customHeight="1" x14ac:dyDescent="0.25">
      <c r="A38" s="1359"/>
      <c r="B38" s="1360"/>
      <c r="C38" s="1360"/>
      <c r="D38" s="483"/>
      <c r="E38" s="483"/>
      <c r="F38" s="483"/>
      <c r="G38" s="483"/>
      <c r="H38" s="553"/>
      <c r="I38" s="551"/>
      <c r="J38" s="483"/>
      <c r="K38" s="483"/>
      <c r="L38" s="483"/>
      <c r="M38" s="483"/>
      <c r="N38" s="1360"/>
      <c r="O38" s="1360"/>
      <c r="P38" s="1361"/>
      <c r="Q38" s="575"/>
      <c r="R38" s="473"/>
      <c r="S38" s="473"/>
      <c r="T38" s="473"/>
      <c r="U38" s="473"/>
      <c r="V38" s="473"/>
      <c r="W38" s="473"/>
      <c r="X38" s="559"/>
      <c r="Y38" s="559"/>
      <c r="Z38" s="559"/>
      <c r="AA38" s="559"/>
      <c r="AB38" s="559"/>
      <c r="AC38" s="559"/>
      <c r="AD38" s="559"/>
      <c r="AE38" s="559"/>
      <c r="AF38" s="559"/>
      <c r="AG38" s="559"/>
    </row>
    <row r="39" spans="1:33" ht="12.75" customHeight="1" x14ac:dyDescent="0.25">
      <c r="A39" s="551"/>
      <c r="B39" s="483"/>
      <c r="C39" s="483"/>
      <c r="D39" s="483"/>
      <c r="E39" s="483"/>
      <c r="F39" s="483"/>
      <c r="G39" s="483"/>
      <c r="H39" s="553"/>
      <c r="I39" s="551"/>
      <c r="J39" s="483"/>
      <c r="K39" s="483"/>
      <c r="L39" s="483"/>
      <c r="M39" s="483"/>
      <c r="N39" s="483"/>
      <c r="O39" s="483"/>
      <c r="P39" s="553"/>
      <c r="Q39" s="473"/>
      <c r="R39" s="473"/>
      <c r="S39" s="473"/>
      <c r="T39" s="473"/>
      <c r="U39" s="473"/>
      <c r="V39" s="473"/>
      <c r="W39" s="473"/>
      <c r="X39" s="473"/>
      <c r="Y39" s="576"/>
      <c r="Z39" s="576"/>
      <c r="AA39" s="576"/>
      <c r="AB39" s="576"/>
      <c r="AC39" s="576"/>
      <c r="AD39" s="576"/>
      <c r="AE39" s="576"/>
      <c r="AF39" s="559"/>
      <c r="AG39" s="559"/>
    </row>
    <row r="40" spans="1:33" ht="12.75" customHeight="1" x14ac:dyDescent="0.25">
      <c r="A40" s="551" t="s">
        <v>666</v>
      </c>
      <c r="B40" s="483"/>
      <c r="C40" s="527">
        <f>IF($C$50="non relevé","-",$E$71)</f>
        <v>55</v>
      </c>
      <c r="D40" s="483"/>
      <c r="E40" s="483"/>
      <c r="F40" s="483"/>
      <c r="G40" s="483"/>
      <c r="H40" s="553"/>
      <c r="I40" s="551"/>
      <c r="J40" s="483"/>
      <c r="K40" s="483"/>
      <c r="L40" s="483"/>
      <c r="M40" s="483"/>
      <c r="N40" s="483" t="s">
        <v>666</v>
      </c>
      <c r="O40" s="483"/>
      <c r="P40" s="560">
        <f>IF($P$50="non relevé","-",$E$69)</f>
        <v>55</v>
      </c>
      <c r="Q40" s="577" t="s">
        <v>672</v>
      </c>
      <c r="R40" s="520"/>
      <c r="S40" s="578">
        <v>1</v>
      </c>
      <c r="T40" s="579" t="s">
        <v>562</v>
      </c>
      <c r="U40" s="579" t="s">
        <v>564</v>
      </c>
      <c r="V40" s="579" t="s">
        <v>565</v>
      </c>
      <c r="W40" s="579" t="s">
        <v>568</v>
      </c>
      <c r="X40" s="473"/>
      <c r="Y40" s="576"/>
      <c r="Z40" s="576"/>
      <c r="AA40" s="576"/>
      <c r="AB40" s="576"/>
      <c r="AC40" s="576"/>
      <c r="AD40" s="576"/>
      <c r="AE40" s="576"/>
      <c r="AF40" s="559"/>
      <c r="AG40" s="559"/>
    </row>
    <row r="41" spans="1:33" ht="12.75" customHeight="1" x14ac:dyDescent="0.3">
      <c r="A41" s="564"/>
      <c r="B41" s="565"/>
      <c r="C41" s="533"/>
      <c r="D41" s="483"/>
      <c r="E41" s="483"/>
      <c r="F41" s="483"/>
      <c r="G41" s="483"/>
      <c r="H41" s="553"/>
      <c r="I41" s="551"/>
      <c r="J41" s="483"/>
      <c r="K41" s="483"/>
      <c r="L41" s="483"/>
      <c r="M41" s="483"/>
      <c r="N41" s="565"/>
      <c r="O41" s="565"/>
      <c r="P41" s="566"/>
      <c r="Q41" s="580" t="s">
        <v>673</v>
      </c>
      <c r="R41" s="581"/>
      <c r="S41" s="473"/>
      <c r="T41" s="582">
        <f>IF($P$50="non relevé",($A$67+$A$67-$A$68)*$A$68,($P$50+$P$50-$P$51)*$P$51)</f>
        <v>816</v>
      </c>
      <c r="U41" s="582">
        <f>IF($C$50="non relevé",($A$67+$A$67-$A$68)*$A$68,($C$50+$C$50-$C$51)*$C$51)</f>
        <v>816</v>
      </c>
      <c r="V41" s="582">
        <f>IF($C$22="non relevé",($A$67+$A$67-$A$68)*$A$68,($C$22+$C$22-$C$23)*$C$23)</f>
        <v>816</v>
      </c>
      <c r="W41" s="582">
        <f>IF($P$22="non relevé",($A$67+$A$67-$A$68)*$A$68,($P$22+$P$22-$P$23)*$P$23)</f>
        <v>816</v>
      </c>
      <c r="X41" s="473"/>
      <c r="Y41" s="576"/>
      <c r="Z41" s="576"/>
      <c r="AA41" s="576"/>
      <c r="AB41" s="576"/>
      <c r="AC41" s="576"/>
      <c r="AD41" s="576"/>
      <c r="AE41" s="576"/>
      <c r="AF41" s="559"/>
      <c r="AG41" s="559"/>
    </row>
    <row r="42" spans="1:33" ht="12.75" customHeight="1" x14ac:dyDescent="0.2">
      <c r="A42" s="551" t="s">
        <v>668</v>
      </c>
      <c r="B42" s="541" t="s">
        <v>669</v>
      </c>
      <c r="C42" s="583">
        <f>IF($C$50="non relevé","-",$F$71)</f>
        <v>8</v>
      </c>
      <c r="D42" s="483"/>
      <c r="E42" s="483"/>
      <c r="F42" s="483"/>
      <c r="G42" s="483"/>
      <c r="H42" s="553"/>
      <c r="I42" s="551"/>
      <c r="J42" s="483"/>
      <c r="K42" s="483"/>
      <c r="L42" s="483"/>
      <c r="M42" s="483"/>
      <c r="N42" s="483" t="s">
        <v>668</v>
      </c>
      <c r="O42" s="541" t="s">
        <v>669</v>
      </c>
      <c r="P42" s="584">
        <f>IF($P$50="non relevé","-",$F$69)</f>
        <v>8</v>
      </c>
      <c r="Q42" s="580" t="s">
        <v>674</v>
      </c>
      <c r="R42" s="581"/>
      <c r="S42" s="473"/>
      <c r="T42" s="582">
        <f>IF($E$11=0,0,IF($E$11&lt;=10,($E$11+1)*$A$68,IF($E$11&lt;=16,($E$11+1.5)*$A$68,IF($E$11&lt;=24,($E$11+2)*$A$68,($E$11+3)*$A$68))))*$S$40</f>
        <v>176</v>
      </c>
      <c r="U42" s="582">
        <f>IF($E$11=0,0,IF($E$11&lt;=10,($E$11+1)*$A$68,IF($E$11&lt;=16,($E$11+1.5)*$A$68,IF($E$11&lt;=24,($E$11+2)*$A$68,($E$11+3)*$A$68))))*$S$40</f>
        <v>176</v>
      </c>
      <c r="V42" s="582">
        <f>IF($E$11=0,0,IF($E$11&lt;=10,($E$11+1)*$A$68,IF($E$11&lt;=16,($E$11+1.5)*$A$68,IF($E$11&lt;=24,($E$11+2)*$A$68,($E$11+3)*$A$68))))*$S$40</f>
        <v>176</v>
      </c>
      <c r="W42" s="582">
        <f>IF($E$11=0,0,IF($E$11&lt;=10,($E$11+1)*$A$68,IF($E$11&lt;=16,($E$11+1.5)*$A$68,IF($E$11&lt;=24,($E$11+2)*$A$68,($E$11+3)*$A$68))))*$S$40</f>
        <v>176</v>
      </c>
      <c r="X42" s="473"/>
      <c r="Y42" s="576"/>
      <c r="Z42" s="576"/>
      <c r="AA42" s="576"/>
      <c r="AB42" s="576"/>
      <c r="AC42" s="576"/>
      <c r="AD42" s="576"/>
      <c r="AE42" s="576"/>
      <c r="AF42" s="559"/>
      <c r="AG42" s="559"/>
    </row>
    <row r="43" spans="1:33" ht="12.75" customHeight="1" x14ac:dyDescent="0.3">
      <c r="A43" s="551" t="s">
        <v>671</v>
      </c>
      <c r="B43" s="541" t="s">
        <v>669</v>
      </c>
      <c r="C43" s="583">
        <f>IF($C$50="non relevé","-",$H$71)</f>
        <v>8</v>
      </c>
      <c r="D43" s="483"/>
      <c r="E43" s="483"/>
      <c r="F43" s="483"/>
      <c r="G43" s="483"/>
      <c r="H43" s="553"/>
      <c r="I43" s="551"/>
      <c r="J43" s="483"/>
      <c r="K43" s="483"/>
      <c r="L43" s="483"/>
      <c r="M43" s="483"/>
      <c r="N43" s="483" t="s">
        <v>671</v>
      </c>
      <c r="O43" s="541" t="s">
        <v>669</v>
      </c>
      <c r="P43" s="584">
        <f>IF($P$50="non relevé","-",$H$69)</f>
        <v>8</v>
      </c>
      <c r="Q43" s="580" t="s">
        <v>675</v>
      </c>
      <c r="R43" s="581"/>
      <c r="S43" s="473"/>
      <c r="T43" s="582">
        <f>T41-T42</f>
        <v>640</v>
      </c>
      <c r="U43" s="582">
        <f>U41-U42</f>
        <v>640</v>
      </c>
      <c r="V43" s="582">
        <f>V41-V42</f>
        <v>640</v>
      </c>
      <c r="W43" s="582">
        <f>W41-W42</f>
        <v>640</v>
      </c>
      <c r="X43" s="473"/>
      <c r="Y43" s="576"/>
      <c r="Z43" s="576"/>
      <c r="AA43" s="576"/>
      <c r="AB43" s="576"/>
      <c r="AC43" s="576"/>
      <c r="AD43" s="576"/>
      <c r="AE43" s="576"/>
      <c r="AF43" s="559"/>
      <c r="AG43" s="559"/>
    </row>
    <row r="44" spans="1:33" ht="12.75" customHeight="1" x14ac:dyDescent="0.2">
      <c r="A44" s="551"/>
      <c r="B44" s="483"/>
      <c r="C44" s="483"/>
      <c r="D44" s="483"/>
      <c r="E44" s="483"/>
      <c r="F44" s="483"/>
      <c r="G44" s="483"/>
      <c r="H44" s="553"/>
      <c r="I44" s="551"/>
      <c r="J44" s="483"/>
      <c r="K44" s="483"/>
      <c r="L44" s="483"/>
      <c r="M44" s="483"/>
      <c r="N44" s="483"/>
      <c r="O44" s="483"/>
      <c r="P44" s="553"/>
      <c r="Q44" s="580" t="s">
        <v>676</v>
      </c>
      <c r="R44" s="581"/>
      <c r="S44" s="473"/>
      <c r="T44" s="585">
        <f>IF(T43=T41,0.15,T42/T41)</f>
        <v>0.21568627450980393</v>
      </c>
      <c r="U44" s="585">
        <f t="shared" ref="U44:V44" si="0">IF(U43=U41,0.15,U42/U41)</f>
        <v>0.21568627450980393</v>
      </c>
      <c r="V44" s="585">
        <f t="shared" si="0"/>
        <v>0.21568627450980393</v>
      </c>
      <c r="W44" s="585">
        <f>IF(W43=W41,0.15,W42/W41)</f>
        <v>0.21568627450980393</v>
      </c>
      <c r="X44" s="473"/>
      <c r="Y44" s="576"/>
      <c r="Z44" s="576"/>
      <c r="AA44" s="576"/>
      <c r="AB44" s="576"/>
      <c r="AC44" s="576"/>
      <c r="AD44" s="576"/>
      <c r="AE44" s="576"/>
      <c r="AF44" s="559"/>
      <c r="AG44" s="559"/>
    </row>
    <row r="45" spans="1:33" ht="12.75" customHeight="1" x14ac:dyDescent="0.2">
      <c r="A45" s="551"/>
      <c r="B45" s="483"/>
      <c r="C45" s="483"/>
      <c r="D45" s="483"/>
      <c r="E45" s="483"/>
      <c r="F45" s="483"/>
      <c r="G45" s="483"/>
      <c r="H45" s="553"/>
      <c r="I45" s="551"/>
      <c r="J45" s="483"/>
      <c r="K45" s="483"/>
      <c r="L45" s="483"/>
      <c r="M45" s="483"/>
      <c r="N45" s="483"/>
      <c r="O45" s="483"/>
      <c r="P45" s="553"/>
      <c r="Q45" s="580" t="s">
        <v>677</v>
      </c>
      <c r="R45" s="581"/>
      <c r="S45" s="473"/>
      <c r="T45" s="582">
        <f>IF($P$50="non relevé",T41,((E69*J68)+(E68*J69))-(J68*J69))</f>
        <v>787.8</v>
      </c>
      <c r="U45" s="582">
        <f>IF($C$50="non relevé",U41,((E70*J70)+(E71*J71))-(J70*J71))</f>
        <v>757.25</v>
      </c>
      <c r="V45" s="582">
        <f>IF($C$22="non relevé",V41,((E72*J72)+(E73*J73))-(J72*J73))</f>
        <v>761.95</v>
      </c>
      <c r="W45" s="582">
        <f>IF($P$22="non relevé",W41,((E74*J74)+(E75*J75))-(J74*J75))</f>
        <v>724.35</v>
      </c>
      <c r="X45" s="473"/>
      <c r="Y45" s="576"/>
      <c r="Z45" s="576"/>
      <c r="AA45" s="576"/>
      <c r="AB45" s="576"/>
      <c r="AC45" s="576"/>
      <c r="AD45" s="576"/>
      <c r="AE45" s="576"/>
      <c r="AF45" s="559"/>
      <c r="AG45" s="559"/>
    </row>
    <row r="46" spans="1:33" ht="12.75" customHeight="1" x14ac:dyDescent="0.3">
      <c r="A46" s="551"/>
      <c r="B46" s="483"/>
      <c r="C46" s="483"/>
      <c r="D46" s="483"/>
      <c r="E46" s="483"/>
      <c r="F46" s="483"/>
      <c r="G46" s="483"/>
      <c r="H46" s="553"/>
      <c r="I46" s="551"/>
      <c r="J46" s="483"/>
      <c r="K46" s="483"/>
      <c r="L46" s="483"/>
      <c r="M46" s="483"/>
      <c r="N46" s="483"/>
      <c r="O46" s="483"/>
      <c r="P46" s="553"/>
      <c r="Q46" s="580" t="s">
        <v>678</v>
      </c>
      <c r="R46" s="581"/>
      <c r="S46" s="473"/>
      <c r="T46" s="586">
        <f>($T$41-$T$45)/$T$41</f>
        <v>3.4558823529411822E-2</v>
      </c>
      <c r="U46" s="586">
        <f>($U$41-$U$45)/$U$41</f>
        <v>7.1997549019607837E-2</v>
      </c>
      <c r="V46" s="586">
        <f>($V$41-$V$45)/$V$41</f>
        <v>6.6237745098039161E-2</v>
      </c>
      <c r="W46" s="586">
        <f>($W$41-$W$45)/$W$41</f>
        <v>0.11231617647058821</v>
      </c>
      <c r="X46" s="473"/>
      <c r="Y46" s="576"/>
      <c r="Z46" s="576"/>
      <c r="AA46" s="576"/>
      <c r="AB46" s="576"/>
      <c r="AC46" s="576"/>
      <c r="AD46" s="576"/>
      <c r="AE46" s="576"/>
      <c r="AF46" s="559"/>
      <c r="AG46" s="559"/>
    </row>
    <row r="47" spans="1:33" ht="12.75" customHeight="1" x14ac:dyDescent="0.2">
      <c r="A47" s="1339" t="str">
        <f>A25</f>
        <v>* Estimation si prise mesure impossible</v>
      </c>
      <c r="B47" s="1340"/>
      <c r="C47" s="1340"/>
      <c r="D47" s="587"/>
      <c r="E47" s="483"/>
      <c r="F47" s="483"/>
      <c r="G47" s="483"/>
      <c r="H47" s="553"/>
      <c r="I47" s="551"/>
      <c r="J47" s="483"/>
      <c r="K47" s="483"/>
      <c r="L47" s="483"/>
      <c r="M47" s="483"/>
      <c r="N47" s="1343" t="str">
        <f>A25</f>
        <v>* Estimation si prise mesure impossible</v>
      </c>
      <c r="O47" s="1340"/>
      <c r="P47" s="1344"/>
      <c r="X47" s="473"/>
      <c r="Y47" s="576"/>
      <c r="Z47" s="576"/>
      <c r="AA47" s="576"/>
      <c r="AB47" s="576"/>
      <c r="AC47" s="576"/>
      <c r="AD47" s="576"/>
      <c r="AE47" s="576"/>
      <c r="AF47" s="559"/>
      <c r="AG47" s="559"/>
    </row>
    <row r="48" spans="1:33" ht="12.75" customHeight="1" x14ac:dyDescent="0.2">
      <c r="A48" s="1341"/>
      <c r="B48" s="1342"/>
      <c r="C48" s="1342"/>
      <c r="D48" s="587"/>
      <c r="E48" s="483" t="s">
        <v>666</v>
      </c>
      <c r="F48" s="483"/>
      <c r="G48" s="527">
        <f>IF($C$50="non relevé","-",$E$70)</f>
        <v>55</v>
      </c>
      <c r="H48" s="553"/>
      <c r="I48" s="551"/>
      <c r="J48" s="483" t="s">
        <v>666</v>
      </c>
      <c r="K48" s="483"/>
      <c r="L48" s="527">
        <f>IF($P$50="non relevé","-",$E$68)</f>
        <v>55</v>
      </c>
      <c r="M48" s="483"/>
      <c r="N48" s="1345"/>
      <c r="O48" s="1342"/>
      <c r="P48" s="1346"/>
      <c r="R48" s="1347" t="s">
        <v>679</v>
      </c>
      <c r="S48" s="1348"/>
      <c r="T48" s="588" t="str">
        <f>IF(T46&gt;0,IF(T46&gt;=0.25,"R3",IF(T46&gt;=T44,"R2","R1")),"/")</f>
        <v>R1</v>
      </c>
      <c r="U48" s="588" t="str">
        <f>IF(U46&gt;0,IF(U46&gt;=0.25,"R3",IF(U46&gt;=U44,"R2","R1")),"/")</f>
        <v>R1</v>
      </c>
      <c r="V48" s="588" t="str">
        <f>IF(V46&gt;0,IF(V46&gt;=0.25,"R3",IF(V46&gt;=V44,"R2","R1")),"/")</f>
        <v>R1</v>
      </c>
      <c r="W48" s="588" t="str">
        <f>IF(W46&gt;0,IF(W46&gt;=0.25,"R3",IF(W46&gt;=W44,"R2","R1")),"/")</f>
        <v>R1</v>
      </c>
      <c r="X48" s="589"/>
      <c r="Y48" s="576"/>
      <c r="Z48" s="576"/>
      <c r="AA48" s="576"/>
      <c r="AB48" s="576"/>
      <c r="AC48" s="576"/>
      <c r="AD48" s="576"/>
      <c r="AE48" s="576"/>
      <c r="AF48" s="559"/>
      <c r="AG48" s="559"/>
    </row>
    <row r="49" spans="1:33" ht="12.75" customHeight="1" x14ac:dyDescent="0.2">
      <c r="A49" s="590"/>
      <c r="B49" s="591"/>
      <c r="C49" s="592"/>
      <c r="D49" s="483"/>
      <c r="E49" s="565"/>
      <c r="F49" s="565"/>
      <c r="G49" s="533"/>
      <c r="H49" s="553"/>
      <c r="I49" s="551"/>
      <c r="J49" s="565"/>
      <c r="K49" s="565"/>
      <c r="L49" s="533"/>
      <c r="M49" s="483"/>
      <c r="N49" s="593"/>
      <c r="O49" s="594"/>
      <c r="P49" s="595"/>
      <c r="R49" s="1347" t="s">
        <v>680</v>
      </c>
      <c r="S49" s="1347"/>
      <c r="T49" s="588">
        <f>IF(T48="R1",1,0)</f>
        <v>1</v>
      </c>
      <c r="U49" s="588">
        <f t="shared" ref="U49:W49" si="1">IF(U48="R1",1,0)</f>
        <v>1</v>
      </c>
      <c r="V49" s="588">
        <f t="shared" si="1"/>
        <v>1</v>
      </c>
      <c r="W49" s="588">
        <f t="shared" si="1"/>
        <v>1</v>
      </c>
      <c r="X49" s="596">
        <f>SUM(T49:W49)</f>
        <v>4</v>
      </c>
      <c r="Y49" s="576"/>
      <c r="Z49" s="576"/>
      <c r="AA49" s="576"/>
      <c r="AB49" s="576"/>
      <c r="AC49" s="576"/>
      <c r="AD49" s="576"/>
      <c r="AE49" s="576"/>
      <c r="AF49" s="559"/>
      <c r="AG49" s="559"/>
    </row>
    <row r="50" spans="1:33" ht="12.75" customHeight="1" x14ac:dyDescent="0.2">
      <c r="A50" s="551" t="s">
        <v>665</v>
      </c>
      <c r="B50" s="483"/>
      <c r="C50" s="597">
        <f>IF($E$70="","non relevé",IF($E$70&gt;0,$A$67))</f>
        <v>55</v>
      </c>
      <c r="D50" s="483"/>
      <c r="E50" s="483" t="s">
        <v>668</v>
      </c>
      <c r="F50" s="541" t="s">
        <v>669</v>
      </c>
      <c r="G50" s="583">
        <f>IF($C$50="non relevé","-",$F$70)</f>
        <v>6.3</v>
      </c>
      <c r="H50" s="553"/>
      <c r="I50" s="551"/>
      <c r="J50" s="483" t="s">
        <v>668</v>
      </c>
      <c r="K50" s="541" t="s">
        <v>669</v>
      </c>
      <c r="L50" s="583">
        <f>IF($P$50="non relevé","-",$F$68)</f>
        <v>6.9</v>
      </c>
      <c r="M50" s="483"/>
      <c r="N50" s="587" t="s">
        <v>665</v>
      </c>
      <c r="O50" s="598"/>
      <c r="P50" s="599">
        <f>IF($E$68="","non relevé",IF($E$68&gt;0,$A$67))</f>
        <v>55</v>
      </c>
      <c r="Q50" s="473"/>
      <c r="R50" s="1347" t="s">
        <v>681</v>
      </c>
      <c r="S50" s="1347"/>
      <c r="T50" s="588">
        <f>IF(T48="R2",1,0)</f>
        <v>0</v>
      </c>
      <c r="U50" s="588">
        <f t="shared" ref="U50:W50" si="2">IF(U48="R2",1,0)</f>
        <v>0</v>
      </c>
      <c r="V50" s="588">
        <f t="shared" si="2"/>
        <v>0</v>
      </c>
      <c r="W50" s="588">
        <f t="shared" si="2"/>
        <v>0</v>
      </c>
      <c r="X50" s="596">
        <f t="shared" ref="X50:X51" si="3">SUM(T50:W50)</f>
        <v>0</v>
      </c>
      <c r="Y50" s="576"/>
      <c r="Z50" s="576"/>
      <c r="AA50" s="576"/>
      <c r="AB50" s="576"/>
      <c r="AC50" s="576"/>
      <c r="AD50" s="576"/>
      <c r="AE50" s="576"/>
      <c r="AF50" s="559"/>
      <c r="AG50" s="559"/>
    </row>
    <row r="51" spans="1:33" ht="12.75" customHeight="1" x14ac:dyDescent="0.2">
      <c r="A51" s="551" t="s">
        <v>667</v>
      </c>
      <c r="B51" s="483"/>
      <c r="C51" s="532">
        <f>IF($F$70="","",$A$68)</f>
        <v>8</v>
      </c>
      <c r="D51" s="483"/>
      <c r="E51" s="483" t="s">
        <v>671</v>
      </c>
      <c r="F51" s="541" t="s">
        <v>669</v>
      </c>
      <c r="G51" s="583">
        <f>IF($C$50="non relevé","-",$H$70)</f>
        <v>7.2</v>
      </c>
      <c r="H51" s="553"/>
      <c r="I51" s="551"/>
      <c r="J51" s="483" t="s">
        <v>671</v>
      </c>
      <c r="K51" s="541" t="s">
        <v>669</v>
      </c>
      <c r="L51" s="583">
        <f>IF($P$50="non relevé","-",$H$68)</f>
        <v>7.9</v>
      </c>
      <c r="M51" s="483"/>
      <c r="N51" s="587" t="s">
        <v>667</v>
      </c>
      <c r="O51" s="598"/>
      <c r="P51" s="599">
        <f>IF($F$68="","",$A$68)</f>
        <v>8</v>
      </c>
      <c r="Q51" s="473"/>
      <c r="R51" s="1347" t="s">
        <v>682</v>
      </c>
      <c r="S51" s="1347"/>
      <c r="T51" s="588">
        <f>IF(T48="R3",1,0)</f>
        <v>0</v>
      </c>
      <c r="U51" s="588">
        <f t="shared" ref="U51:W51" si="4">IF(U48="R3",1,0)</f>
        <v>0</v>
      </c>
      <c r="V51" s="588">
        <f t="shared" si="4"/>
        <v>0</v>
      </c>
      <c r="W51" s="588">
        <f t="shared" si="4"/>
        <v>0</v>
      </c>
      <c r="X51" s="596">
        <f t="shared" si="3"/>
        <v>0</v>
      </c>
      <c r="Y51" s="576"/>
      <c r="Z51" s="576"/>
      <c r="AA51" s="576"/>
      <c r="AB51" s="576"/>
      <c r="AC51" s="576"/>
      <c r="AD51" s="576"/>
      <c r="AE51" s="576"/>
      <c r="AF51" s="559"/>
      <c r="AG51" s="559"/>
    </row>
    <row r="52" spans="1:33" ht="12.75" customHeight="1" x14ac:dyDescent="0.2">
      <c r="A52" s="600"/>
      <c r="B52" s="601"/>
      <c r="C52" s="598"/>
      <c r="D52" s="483"/>
      <c r="E52" s="483"/>
      <c r="F52" s="483"/>
      <c r="G52" s="483"/>
      <c r="H52" s="553"/>
      <c r="I52" s="551"/>
      <c r="J52" s="483"/>
      <c r="K52" s="483"/>
      <c r="L52" s="483"/>
      <c r="M52" s="483"/>
      <c r="N52" s="602"/>
      <c r="O52" s="601"/>
      <c r="P52" s="553"/>
      <c r="Q52" s="473"/>
      <c r="R52" s="1347" t="s">
        <v>679</v>
      </c>
      <c r="S52" s="1348"/>
      <c r="T52" s="588" t="str">
        <f>IF(T48="R3","R3",IF(T48="R2",IF($X51&gt;=1,"R3","R2"),IF(T48="R1","R1","/")))</f>
        <v>R1</v>
      </c>
      <c r="U52" s="588" t="str">
        <f>IF(U48="R3","R3",IF(U48="R2",IF($X51&gt;=1,"R3","R2"),IF(U48="R1","R1","/")))</f>
        <v>R1</v>
      </c>
      <c r="V52" s="588" t="str">
        <f>IF(V48="R3","R3",IF(V48="R2",IF($X51&gt;=1,"R3","R2"),IF(V48="R1","R1","/")))</f>
        <v>R1</v>
      </c>
      <c r="W52" s="588" t="str">
        <f>IF(W48="R3","R3",IF(W48="R2",IF($X51&gt;=1,"R3","R2"),IF(W48="R1","R1","/")))</f>
        <v>R1</v>
      </c>
      <c r="X52" s="473"/>
      <c r="Y52" s="559"/>
      <c r="Z52" s="556"/>
      <c r="AA52" s="556"/>
      <c r="AB52" s="556"/>
      <c r="AC52" s="556"/>
      <c r="AD52" s="556"/>
      <c r="AE52" s="556"/>
      <c r="AF52" s="559"/>
      <c r="AG52" s="559"/>
    </row>
    <row r="53" spans="1:33" ht="12.75" customHeight="1" thickBot="1" x14ac:dyDescent="0.25">
      <c r="A53" s="603" t="s">
        <v>664</v>
      </c>
      <c r="B53" s="604"/>
      <c r="C53" s="605"/>
      <c r="D53" s="501"/>
      <c r="E53" s="501"/>
      <c r="F53" s="501"/>
      <c r="G53" s="501"/>
      <c r="H53" s="503"/>
      <c r="I53" s="500"/>
      <c r="J53" s="501"/>
      <c r="K53" s="501"/>
      <c r="L53" s="501"/>
      <c r="M53" s="501"/>
      <c r="N53" s="606" t="s">
        <v>664</v>
      </c>
      <c r="O53" s="604"/>
      <c r="P53" s="503"/>
      <c r="Q53" s="473"/>
      <c r="R53" s="1347" t="s">
        <v>680</v>
      </c>
      <c r="S53" s="1347"/>
      <c r="T53" s="588">
        <f>IF(T52="R1",1,0)</f>
        <v>1</v>
      </c>
      <c r="U53" s="588">
        <f t="shared" ref="U53:W53" si="5">IF(U52="R1",1,0)</f>
        <v>1</v>
      </c>
      <c r="V53" s="588">
        <f t="shared" si="5"/>
        <v>1</v>
      </c>
      <c r="W53" s="588">
        <f t="shared" si="5"/>
        <v>1</v>
      </c>
      <c r="X53" s="596">
        <f>SUM(T53:W53)</f>
        <v>4</v>
      </c>
      <c r="Y53" s="559"/>
      <c r="Z53" s="556"/>
      <c r="AA53" s="556"/>
      <c r="AB53" s="556"/>
      <c r="AC53" s="556"/>
      <c r="AD53" s="556"/>
      <c r="AE53" s="556"/>
      <c r="AF53" s="559"/>
      <c r="AG53" s="559"/>
    </row>
    <row r="54" spans="1:33" x14ac:dyDescent="0.2">
      <c r="A54" s="607" t="s">
        <v>683</v>
      </c>
      <c r="B54" s="483"/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553"/>
      <c r="Q54" s="473"/>
      <c r="R54" s="1347" t="s">
        <v>681</v>
      </c>
      <c r="S54" s="1347"/>
      <c r="T54" s="588">
        <f>IF(T52="R2",1,0)</f>
        <v>0</v>
      </c>
      <c r="U54" s="588">
        <f t="shared" ref="U54:W54" si="6">IF(U52="R2",1,0)</f>
        <v>0</v>
      </c>
      <c r="V54" s="588">
        <f t="shared" si="6"/>
        <v>0</v>
      </c>
      <c r="W54" s="588">
        <f t="shared" si="6"/>
        <v>0</v>
      </c>
      <c r="X54" s="596">
        <f t="shared" ref="X54:X55" si="7">SUM(T54:W54)</f>
        <v>0</v>
      </c>
      <c r="Y54" s="559"/>
      <c r="Z54" s="556"/>
      <c r="AA54" s="556"/>
      <c r="AB54" s="556"/>
      <c r="AC54" s="556"/>
      <c r="AD54" s="556"/>
      <c r="AE54" s="556"/>
      <c r="AF54" s="559"/>
      <c r="AG54" s="559"/>
    </row>
    <row r="55" spans="1:33" x14ac:dyDescent="0.2">
      <c r="A55" s="608" t="s">
        <v>684</v>
      </c>
      <c r="B55" s="483"/>
      <c r="C55" s="483"/>
      <c r="D55" s="483"/>
      <c r="E55" s="483"/>
      <c r="F55" s="483"/>
      <c r="G55" s="483"/>
      <c r="H55" s="483"/>
      <c r="I55" s="483"/>
      <c r="J55" s="483"/>
      <c r="K55" s="483"/>
      <c r="L55" s="483"/>
      <c r="M55" s="483"/>
      <c r="N55" s="483"/>
      <c r="O55" s="483"/>
      <c r="P55" s="553"/>
      <c r="Q55" s="473"/>
      <c r="R55" s="1347" t="s">
        <v>682</v>
      </c>
      <c r="S55" s="1347"/>
      <c r="T55" s="588">
        <f>IF(T52="R3",1,0)</f>
        <v>0</v>
      </c>
      <c r="U55" s="588">
        <f t="shared" ref="U55:W55" si="8">IF(U52="R3",1,0)</f>
        <v>0</v>
      </c>
      <c r="V55" s="588">
        <f t="shared" si="8"/>
        <v>0</v>
      </c>
      <c r="W55" s="588">
        <f t="shared" si="8"/>
        <v>0</v>
      </c>
      <c r="X55" s="596">
        <f t="shared" si="7"/>
        <v>0</v>
      </c>
      <c r="Y55" s="559"/>
      <c r="Z55" s="556"/>
      <c r="AA55" s="609"/>
      <c r="AB55" s="556"/>
      <c r="AC55" s="609"/>
      <c r="AD55" s="556"/>
      <c r="AE55" s="556"/>
      <c r="AF55" s="559"/>
      <c r="AG55" s="559"/>
    </row>
    <row r="56" spans="1:33" x14ac:dyDescent="0.2">
      <c r="A56" s="551"/>
      <c r="B56" s="483"/>
      <c r="C56" s="483"/>
      <c r="D56" s="483"/>
      <c r="E56" s="483"/>
      <c r="F56" s="483"/>
      <c r="G56" s="483"/>
      <c r="H56" s="483"/>
      <c r="I56" s="483"/>
      <c r="J56" s="483"/>
      <c r="K56" s="483"/>
      <c r="L56" s="483"/>
      <c r="M56" s="483"/>
      <c r="N56" s="483"/>
      <c r="O56" s="483"/>
      <c r="P56" s="553"/>
      <c r="Q56" s="1377" t="s">
        <v>679</v>
      </c>
      <c r="R56" s="1378"/>
      <c r="S56" s="1379"/>
      <c r="T56" s="610" t="str">
        <f>IF($X55&gt;=3,"R3",T52)</f>
        <v>R1</v>
      </c>
      <c r="U56" s="610" t="str">
        <f t="shared" ref="U56:W56" si="9">IF($X55&gt;=3,"R3",U52)</f>
        <v>R1</v>
      </c>
      <c r="V56" s="610" t="str">
        <f t="shared" si="9"/>
        <v>R1</v>
      </c>
      <c r="W56" s="610" t="str">
        <f t="shared" si="9"/>
        <v>R1</v>
      </c>
      <c r="X56" s="473"/>
      <c r="Y56" s="559"/>
      <c r="Z56" s="556"/>
      <c r="AA56" s="609"/>
      <c r="AB56" s="556"/>
      <c r="AC56" s="609"/>
      <c r="AD56" s="556"/>
      <c r="AE56" s="556"/>
      <c r="AF56" s="559"/>
      <c r="AG56" s="559"/>
    </row>
    <row r="57" spans="1:33" ht="18" x14ac:dyDescent="0.25">
      <c r="A57" s="551"/>
      <c r="B57" s="483"/>
      <c r="C57" s="1380" t="s">
        <v>685</v>
      </c>
      <c r="D57" s="1380"/>
      <c r="E57" s="1380"/>
      <c r="F57" s="1380"/>
      <c r="G57" s="1380"/>
      <c r="H57" s="1380"/>
      <c r="I57" s="1380"/>
      <c r="J57" s="1380"/>
      <c r="K57" s="1380"/>
      <c r="L57" s="1380"/>
      <c r="M57" s="1380"/>
      <c r="N57" s="1380"/>
      <c r="O57" s="611"/>
      <c r="P57" s="553"/>
      <c r="Q57" s="580"/>
      <c r="S57" s="473"/>
      <c r="T57" s="473"/>
      <c r="U57" s="473"/>
      <c r="V57" s="473"/>
      <c r="W57" s="473"/>
      <c r="X57" s="473"/>
      <c r="Y57" s="559"/>
      <c r="Z57" s="556"/>
      <c r="AA57" s="609"/>
      <c r="AB57" s="556"/>
      <c r="AC57" s="609"/>
      <c r="AD57" s="556"/>
      <c r="AE57" s="556"/>
      <c r="AF57" s="559"/>
      <c r="AG57" s="559"/>
    </row>
    <row r="58" spans="1:33" ht="13.5" thickBot="1" x14ac:dyDescent="0.25">
      <c r="A58" s="551"/>
      <c r="B58" s="483"/>
      <c r="C58" s="483"/>
      <c r="D58" s="501"/>
      <c r="E58" s="501"/>
      <c r="F58" s="501"/>
      <c r="G58" s="483"/>
      <c r="H58" s="483"/>
      <c r="I58" s="483"/>
      <c r="J58" s="483"/>
      <c r="K58" s="483"/>
      <c r="L58" s="483"/>
      <c r="M58" s="483"/>
      <c r="N58" s="483"/>
      <c r="O58" s="483"/>
      <c r="P58" s="553"/>
      <c r="Q58" s="580"/>
      <c r="S58" s="473"/>
      <c r="T58" s="473"/>
      <c r="U58" s="473"/>
      <c r="V58" s="473"/>
      <c r="W58" s="473"/>
      <c r="X58" s="473"/>
      <c r="Y58" s="473"/>
      <c r="Z58" s="492"/>
      <c r="AA58" s="612"/>
      <c r="AB58" s="613"/>
      <c r="AC58" s="612"/>
      <c r="AD58" s="492"/>
      <c r="AE58" s="492"/>
    </row>
    <row r="59" spans="1:33" ht="54.75" customHeight="1" thickBot="1" x14ac:dyDescent="0.25">
      <c r="A59" s="551"/>
      <c r="B59" s="483"/>
      <c r="C59" s="483"/>
      <c r="D59" s="1362" t="s">
        <v>686</v>
      </c>
      <c r="E59" s="1363"/>
      <c r="F59" s="1364"/>
      <c r="G59" s="1365" t="str">
        <f>CONCATENATE("% de perte Section d'embase / Perçage = ",ROUND(T44,4)*100," %")</f>
        <v>% de perte Section d'embase / Perçage = 21.57 %</v>
      </c>
      <c r="H59" s="1366"/>
      <c r="I59" s="1366"/>
      <c r="J59" s="1367" t="s">
        <v>687</v>
      </c>
      <c r="K59" s="1368"/>
      <c r="L59" s="1369"/>
      <c r="M59" s="1370"/>
      <c r="N59" s="492"/>
      <c r="O59" s="492"/>
      <c r="P59" s="614"/>
      <c r="Q59" s="477"/>
      <c r="S59" s="473"/>
      <c r="T59" s="473"/>
      <c r="U59" s="473"/>
      <c r="V59" s="473"/>
      <c r="W59" s="473"/>
      <c r="X59" s="473"/>
      <c r="Y59" s="473"/>
      <c r="Z59" s="492"/>
      <c r="AA59" s="612"/>
      <c r="AB59" s="492"/>
      <c r="AC59" s="612"/>
      <c r="AD59" s="492"/>
      <c r="AE59" s="492"/>
    </row>
    <row r="60" spans="1:33" ht="22.5" customHeight="1" x14ac:dyDescent="0.25">
      <c r="A60" s="551"/>
      <c r="B60" s="615" t="s">
        <v>562</v>
      </c>
      <c r="C60" s="616"/>
      <c r="D60" s="1371" t="str">
        <f>T56</f>
        <v>R1</v>
      </c>
      <c r="E60" s="1372"/>
      <c r="F60" s="1373"/>
      <c r="G60" s="1374">
        <f>T46</f>
        <v>3.4558823529411822E-2</v>
      </c>
      <c r="H60" s="1375"/>
      <c r="I60" s="1376"/>
      <c r="J60" s="1371" t="str">
        <f>T48</f>
        <v>R1</v>
      </c>
      <c r="K60" s="1372"/>
      <c r="L60" s="1372"/>
      <c r="M60" s="1373"/>
      <c r="N60" s="617" t="str">
        <f>IF(J60="R1","Remise en Etat",IF(J60="R2","Réparation par plaque",IF(J60="R3","Eclissage","")))</f>
        <v>Remise en Etat</v>
      </c>
      <c r="O60" s="492"/>
      <c r="P60" s="614"/>
      <c r="Q60" s="618"/>
      <c r="R60" s="473"/>
      <c r="S60" s="473"/>
      <c r="T60" s="473"/>
      <c r="U60" s="473"/>
      <c r="V60" s="473"/>
      <c r="W60" s="473"/>
      <c r="X60" s="473"/>
      <c r="Y60" s="473"/>
      <c r="Z60" s="492"/>
      <c r="AA60" s="619"/>
      <c r="AB60" s="619">
        <f>IF($G60&gt;=0.25,IF($G60="-",0,1),0)</f>
        <v>0</v>
      </c>
      <c r="AC60" s="619">
        <f>IF($G60="-",0,IF($G60&gt;=0.15,2,0))</f>
        <v>0</v>
      </c>
      <c r="AD60" s="473">
        <f>IF($AB60=1,1,IF(AB$64&gt;=1,IF($AC60=2,1,0),$AC60))</f>
        <v>0</v>
      </c>
      <c r="AE60" s="620">
        <f>IF(AD$64&gt;=3,1,$AD60)</f>
        <v>0</v>
      </c>
    </row>
    <row r="61" spans="1:33" ht="22.5" customHeight="1" x14ac:dyDescent="0.25">
      <c r="A61" s="551"/>
      <c r="B61" s="621" t="s">
        <v>564</v>
      </c>
      <c r="C61" s="622"/>
      <c r="D61" s="1389" t="str">
        <f>U56</f>
        <v>R1</v>
      </c>
      <c r="E61" s="1390"/>
      <c r="F61" s="1391"/>
      <c r="G61" s="1392">
        <f>U46</f>
        <v>7.1997549019607837E-2</v>
      </c>
      <c r="H61" s="1393"/>
      <c r="I61" s="1394"/>
      <c r="J61" s="1389" t="str">
        <f>U48</f>
        <v>R1</v>
      </c>
      <c r="K61" s="1390"/>
      <c r="L61" s="1390"/>
      <c r="M61" s="1391"/>
      <c r="N61" s="617" t="str">
        <f>IF(J61="R1","Remise en Etat",IF(J61="R2","Réparation par plaque",IF(J61="R3","Eclissage","")))</f>
        <v>Remise en Etat</v>
      </c>
      <c r="O61" s="492"/>
      <c r="P61" s="614"/>
      <c r="Q61" s="618"/>
      <c r="R61" s="473"/>
      <c r="S61" s="473"/>
      <c r="T61" s="473"/>
      <c r="U61" s="473"/>
      <c r="V61" s="473"/>
      <c r="W61" s="473"/>
      <c r="X61" s="473"/>
      <c r="Z61" s="492"/>
      <c r="AA61" s="619"/>
      <c r="AB61" s="619">
        <f t="shared" ref="AB61:AB63" si="10">IF($G61&gt;=0.25,IF($G61="-",0,1),0)</f>
        <v>0</v>
      </c>
      <c r="AC61" s="619">
        <f t="shared" ref="AC61:AC63" si="11">IF($G61="-",0,IF($G61&gt;=0.15,2,0))</f>
        <v>0</v>
      </c>
      <c r="AD61" s="473">
        <f t="shared" ref="AD61:AD63" si="12">IF($AB61=1,1,IF(AB$64&gt;=1,IF($AC61=2,1,0),$AC61))</f>
        <v>0</v>
      </c>
      <c r="AE61" s="620">
        <f t="shared" ref="AE61:AE63" si="13">IF(AD$64&gt;=3,1,$AD61)</f>
        <v>0</v>
      </c>
    </row>
    <row r="62" spans="1:33" ht="22.5" customHeight="1" x14ac:dyDescent="0.2">
      <c r="A62" s="551"/>
      <c r="B62" s="621" t="s">
        <v>565</v>
      </c>
      <c r="C62" s="622"/>
      <c r="D62" s="1389" t="str">
        <f>V56</f>
        <v>R1</v>
      </c>
      <c r="E62" s="1390"/>
      <c r="F62" s="1391"/>
      <c r="G62" s="1392">
        <f>V46</f>
        <v>6.6237745098039161E-2</v>
      </c>
      <c r="H62" s="1393"/>
      <c r="I62" s="1394"/>
      <c r="J62" s="1389" t="str">
        <f>V48</f>
        <v>R1</v>
      </c>
      <c r="K62" s="1390"/>
      <c r="L62" s="1390"/>
      <c r="M62" s="1391"/>
      <c r="N62" s="617" t="str">
        <f>IF(J62="R1","Remise en Etat",IF(J62="R2","Réparation par plaque",IF(J62="R3","Eclissage","")))</f>
        <v>Remise en Etat</v>
      </c>
      <c r="O62" s="492"/>
      <c r="P62" s="614"/>
      <c r="Q62" s="473"/>
      <c r="V62" s="473"/>
      <c r="W62" s="473"/>
      <c r="X62" s="473"/>
      <c r="Z62" s="492"/>
      <c r="AA62" s="619"/>
      <c r="AB62" s="619">
        <f t="shared" si="10"/>
        <v>0</v>
      </c>
      <c r="AC62" s="619">
        <f t="shared" si="11"/>
        <v>0</v>
      </c>
      <c r="AD62" s="473">
        <f t="shared" si="12"/>
        <v>0</v>
      </c>
      <c r="AE62" s="620">
        <f t="shared" si="13"/>
        <v>0</v>
      </c>
    </row>
    <row r="63" spans="1:33" ht="22.5" customHeight="1" thickBot="1" x14ac:dyDescent="0.25">
      <c r="A63" s="623"/>
      <c r="B63" s="624" t="s">
        <v>568</v>
      </c>
      <c r="C63" s="625"/>
      <c r="D63" s="1381" t="str">
        <f>W56</f>
        <v>R1</v>
      </c>
      <c r="E63" s="1382"/>
      <c r="F63" s="1383"/>
      <c r="G63" s="1384">
        <f>W46</f>
        <v>0.11231617647058821</v>
      </c>
      <c r="H63" s="1385"/>
      <c r="I63" s="1386"/>
      <c r="J63" s="1381" t="str">
        <f>W48</f>
        <v>R1</v>
      </c>
      <c r="K63" s="1382"/>
      <c r="L63" s="1382"/>
      <c r="M63" s="1383"/>
      <c r="N63" s="617" t="str">
        <f>IF(J63="R1","Remise en Etat",IF(J63="R2","Réparation par plaque",IF(J63="R3","Eclissage","")))</f>
        <v>Remise en Etat</v>
      </c>
      <c r="O63" s="492"/>
      <c r="P63" s="614"/>
      <c r="Q63" s="473"/>
      <c r="V63" s="473"/>
      <c r="W63" s="473"/>
      <c r="X63" s="473"/>
      <c r="Y63" s="473"/>
      <c r="Z63" s="492"/>
      <c r="AA63" s="619"/>
      <c r="AB63" s="619">
        <f t="shared" si="10"/>
        <v>0</v>
      </c>
      <c r="AC63" s="619">
        <f t="shared" si="11"/>
        <v>0</v>
      </c>
      <c r="AD63" s="473">
        <f t="shared" si="12"/>
        <v>0</v>
      </c>
      <c r="AE63" s="620">
        <f t="shared" si="13"/>
        <v>0</v>
      </c>
    </row>
    <row r="64" spans="1:33" ht="18" customHeight="1" thickBot="1" x14ac:dyDescent="0.25">
      <c r="A64" s="626"/>
      <c r="B64" s="498"/>
      <c r="C64" s="501"/>
      <c r="D64" s="501"/>
      <c r="E64" s="501"/>
      <c r="F64" s="501"/>
      <c r="G64" s="501"/>
      <c r="H64" s="501"/>
      <c r="I64" s="501"/>
      <c r="J64" s="501"/>
      <c r="K64" s="501"/>
      <c r="L64" s="501"/>
      <c r="M64" s="501"/>
      <c r="N64" s="501"/>
      <c r="O64" s="501"/>
      <c r="P64" s="503"/>
      <c r="Q64" s="473"/>
      <c r="V64" s="473"/>
      <c r="W64" s="473"/>
      <c r="X64" s="473"/>
      <c r="Y64" s="473"/>
      <c r="Z64" s="492"/>
      <c r="AA64" s="619"/>
      <c r="AB64" s="619">
        <f>SUM(AB60:AB63)</f>
        <v>0</v>
      </c>
      <c r="AC64" s="619">
        <f>COUNTIF(AC60:AC63,"2")</f>
        <v>0</v>
      </c>
      <c r="AD64" s="619">
        <f>COUNTIF(AD60:AD63,"1")</f>
        <v>0</v>
      </c>
      <c r="AE64" s="620"/>
    </row>
    <row r="65" spans="1:31" ht="17.25" customHeight="1" x14ac:dyDescent="0.2">
      <c r="B65" s="473"/>
      <c r="C65" s="473"/>
      <c r="D65" s="627"/>
      <c r="E65" s="627"/>
      <c r="F65" s="627"/>
      <c r="G65" s="627"/>
      <c r="H65" s="627"/>
      <c r="I65" s="627"/>
      <c r="J65" s="627"/>
      <c r="K65" s="627"/>
      <c r="L65" s="627"/>
      <c r="M65" s="1387"/>
      <c r="N65" s="1387"/>
      <c r="O65" s="1387"/>
      <c r="P65" s="1387"/>
      <c r="V65" s="473"/>
      <c r="W65" s="473"/>
      <c r="X65" s="473"/>
      <c r="Y65" s="473"/>
      <c r="Z65" s="492"/>
      <c r="AA65" s="612"/>
      <c r="AB65" s="492"/>
      <c r="AE65" s="620"/>
    </row>
    <row r="66" spans="1:31" ht="13.5" thickBot="1" x14ac:dyDescent="0.25">
      <c r="A66" s="565"/>
      <c r="B66" s="565"/>
      <c r="C66" s="565"/>
      <c r="D66" s="565"/>
      <c r="E66" s="565"/>
      <c r="F66" s="565"/>
      <c r="G66" s="565"/>
      <c r="H66" s="565"/>
      <c r="I66" s="565"/>
      <c r="J66" s="565"/>
      <c r="K66" s="565"/>
      <c r="L66" s="565"/>
      <c r="M66" s="565"/>
      <c r="N66" s="565"/>
      <c r="O66" s="565"/>
      <c r="P66" s="565"/>
      <c r="V66" s="473"/>
      <c r="W66" s="473"/>
      <c r="X66" s="473"/>
      <c r="Y66" s="473"/>
      <c r="Z66" s="492"/>
      <c r="AA66" s="612"/>
      <c r="AB66" s="492"/>
      <c r="AE66" s="620"/>
    </row>
    <row r="67" spans="1:31" ht="13.5" thickBot="1" x14ac:dyDescent="0.25">
      <c r="A67" s="628">
        <v>55</v>
      </c>
      <c r="B67" s="565"/>
      <c r="C67" s="523"/>
      <c r="D67" s="523"/>
      <c r="E67" s="523"/>
      <c r="F67" s="1388"/>
      <c r="G67" s="1388"/>
      <c r="H67" s="1388"/>
      <c r="I67" s="1388"/>
      <c r="J67" s="629" t="s">
        <v>688</v>
      </c>
      <c r="K67" s="565"/>
      <c r="W67" s="473"/>
      <c r="X67" s="473"/>
      <c r="Y67" s="473"/>
      <c r="Z67" s="492"/>
      <c r="AA67" s="612"/>
      <c r="AB67" s="492"/>
      <c r="AC67" s="612"/>
      <c r="AE67" s="492"/>
    </row>
    <row r="68" spans="1:31" x14ac:dyDescent="0.2">
      <c r="A68" s="628">
        <v>8</v>
      </c>
      <c r="B68" s="565"/>
      <c r="C68" s="1395" t="s">
        <v>689</v>
      </c>
      <c r="D68" s="630" t="s">
        <v>690</v>
      </c>
      <c r="E68" s="631">
        <f>IF($M$68=1,"",$A$67)</f>
        <v>55</v>
      </c>
      <c r="F68" s="1397">
        <v>6.9</v>
      </c>
      <c r="G68" s="1397"/>
      <c r="H68" s="1397">
        <v>7.9</v>
      </c>
      <c r="I68" s="1398"/>
      <c r="J68" s="632">
        <f>IF(H68=0,F68*2/3,AVERAGE(F68,H68))</f>
        <v>7.4</v>
      </c>
      <c r="K68" s="565"/>
      <c r="M68" s="633" t="str">
        <f>'29_Annexe3.1'!$L$13</f>
        <v>/</v>
      </c>
      <c r="W68" s="473"/>
      <c r="X68" s="473"/>
      <c r="Y68" s="473"/>
      <c r="Z68" s="492"/>
      <c r="AA68" s="612"/>
      <c r="AB68" s="492"/>
      <c r="AC68" s="612"/>
      <c r="AD68" s="492"/>
      <c r="AE68" s="492"/>
    </row>
    <row r="69" spans="1:31" ht="13.5" thickBot="1" x14ac:dyDescent="0.25">
      <c r="B69" s="634"/>
      <c r="C69" s="1396"/>
      <c r="D69" s="635" t="s">
        <v>691</v>
      </c>
      <c r="E69" s="636">
        <f>IF($M$68=1,"",$A$67)</f>
        <v>55</v>
      </c>
      <c r="F69" s="1399">
        <f>IF($M$68=1,"",$A$68)</f>
        <v>8</v>
      </c>
      <c r="G69" s="1399"/>
      <c r="H69" s="1399">
        <f>IF($M$68=1,"",$A$68)</f>
        <v>8</v>
      </c>
      <c r="I69" s="1400"/>
      <c r="J69" s="637">
        <f t="shared" ref="J69:J75" si="14">IF(H69=0,F69*2/3,AVERAGE(F69,H69))</f>
        <v>8</v>
      </c>
      <c r="K69" s="634"/>
      <c r="M69" s="638" t="str">
        <f>'29_Annexe3.1'!$L$14</f>
        <v>/</v>
      </c>
      <c r="Z69" s="492"/>
      <c r="AA69" s="612"/>
      <c r="AB69" s="492"/>
      <c r="AC69" s="612"/>
      <c r="AD69" s="492"/>
      <c r="AE69" s="492"/>
    </row>
    <row r="70" spans="1:31" x14ac:dyDescent="0.2">
      <c r="A70" s="559"/>
      <c r="B70" s="634"/>
      <c r="C70" s="1401" t="s">
        <v>692</v>
      </c>
      <c r="D70" s="639" t="s">
        <v>690</v>
      </c>
      <c r="E70" s="631">
        <f>IF($M$69=1,"",$A$67)</f>
        <v>55</v>
      </c>
      <c r="F70" s="1397">
        <v>6.3</v>
      </c>
      <c r="G70" s="1397"/>
      <c r="H70" s="1397">
        <v>7.2</v>
      </c>
      <c r="I70" s="1398"/>
      <c r="J70" s="632">
        <f t="shared" si="14"/>
        <v>6.75</v>
      </c>
      <c r="K70" s="634"/>
      <c r="M70" s="638" t="str">
        <f>'29_Annexe3.1'!$L$15</f>
        <v>/</v>
      </c>
      <c r="Z70" s="492"/>
      <c r="AA70" s="492"/>
      <c r="AB70" s="640"/>
      <c r="AC70" s="492"/>
      <c r="AD70" s="640"/>
      <c r="AE70" s="492"/>
    </row>
    <row r="71" spans="1:31" ht="13.5" thickBot="1" x14ac:dyDescent="0.25">
      <c r="A71" s="559"/>
      <c r="B71" s="634"/>
      <c r="C71" s="1401"/>
      <c r="D71" s="641" t="s">
        <v>691</v>
      </c>
      <c r="E71" s="636">
        <f>IF($M$69=1,"",$A$67)</f>
        <v>55</v>
      </c>
      <c r="F71" s="1399">
        <f>IF($M$69=1,"",$A$68)</f>
        <v>8</v>
      </c>
      <c r="G71" s="1399"/>
      <c r="H71" s="1399">
        <f>IF($M$69=1,"",$A$68)</f>
        <v>8</v>
      </c>
      <c r="I71" s="1400"/>
      <c r="J71" s="642">
        <f t="shared" si="14"/>
        <v>8</v>
      </c>
      <c r="K71" s="634"/>
      <c r="M71" s="643" t="str">
        <f>'29_Annexe3.1'!$L$16</f>
        <v>/</v>
      </c>
      <c r="Z71" s="492"/>
      <c r="AA71" s="492"/>
      <c r="AB71" s="492"/>
      <c r="AC71" s="492"/>
      <c r="AD71" s="492"/>
      <c r="AE71" s="492"/>
    </row>
    <row r="72" spans="1:31" x14ac:dyDescent="0.2">
      <c r="A72" s="576"/>
      <c r="B72" s="634"/>
      <c r="C72" s="1395" t="s">
        <v>693</v>
      </c>
      <c r="D72" s="630" t="s">
        <v>690</v>
      </c>
      <c r="E72" s="631">
        <f>IF($M$70=1,"",$A$67)</f>
        <v>55</v>
      </c>
      <c r="F72" s="1397">
        <v>6.2</v>
      </c>
      <c r="G72" s="1397"/>
      <c r="H72" s="1397">
        <v>7.5</v>
      </c>
      <c r="I72" s="1398"/>
      <c r="J72" s="632">
        <f t="shared" si="14"/>
        <v>6.85</v>
      </c>
      <c r="K72" s="634"/>
      <c r="Z72" s="492"/>
      <c r="AA72" s="492"/>
      <c r="AB72" s="492"/>
      <c r="AC72" s="492"/>
      <c r="AD72" s="492"/>
      <c r="AE72" s="492"/>
    </row>
    <row r="73" spans="1:31" ht="15.75" customHeight="1" thickBot="1" x14ac:dyDescent="0.3">
      <c r="A73" s="634"/>
      <c r="B73" s="634"/>
      <c r="C73" s="1396"/>
      <c r="D73" s="635" t="s">
        <v>691</v>
      </c>
      <c r="E73" s="636">
        <f>IF($M$70=1,"",$A$67)</f>
        <v>55</v>
      </c>
      <c r="F73" s="1399">
        <f>IF($M$70=1,"",$A$68)</f>
        <v>8</v>
      </c>
      <c r="G73" s="1399"/>
      <c r="H73" s="1399">
        <f>IF($M$70=1,"",$A$68)</f>
        <v>8</v>
      </c>
      <c r="I73" s="1400"/>
      <c r="J73" s="637">
        <f t="shared" si="14"/>
        <v>8</v>
      </c>
      <c r="K73" s="634"/>
      <c r="Z73" s="644"/>
      <c r="AA73" s="492"/>
      <c r="AB73" s="492"/>
      <c r="AC73" s="492"/>
      <c r="AD73" s="492"/>
      <c r="AE73" s="492"/>
    </row>
    <row r="74" spans="1:31" ht="12.75" customHeight="1" x14ac:dyDescent="0.35">
      <c r="A74" s="645"/>
      <c r="B74" s="645"/>
      <c r="C74" s="1401" t="s">
        <v>694</v>
      </c>
      <c r="D74" s="646" t="s">
        <v>690</v>
      </c>
      <c r="E74" s="631">
        <f>IF($M$71=1,"",$A$67)</f>
        <v>55</v>
      </c>
      <c r="F74" s="1397">
        <v>6.3</v>
      </c>
      <c r="G74" s="1397"/>
      <c r="H74" s="1397">
        <v>5.8</v>
      </c>
      <c r="I74" s="1398"/>
      <c r="J74" s="647">
        <f t="shared" si="14"/>
        <v>6.05</v>
      </c>
      <c r="K74" s="648"/>
      <c r="Z74" s="492"/>
      <c r="AA74" s="492"/>
      <c r="AB74" s="492"/>
      <c r="AC74" s="492"/>
      <c r="AD74" s="492"/>
      <c r="AE74" s="492"/>
    </row>
    <row r="75" spans="1:31" ht="15.75" customHeight="1" thickBot="1" x14ac:dyDescent="0.4">
      <c r="A75" s="645"/>
      <c r="B75" s="645"/>
      <c r="C75" s="1402"/>
      <c r="D75" s="635" t="s">
        <v>691</v>
      </c>
      <c r="E75" s="636">
        <f>IF($M$71=1,"",$A$67)</f>
        <v>55</v>
      </c>
      <c r="F75" s="1399">
        <f>IF($M$71=1,"",$A$68)</f>
        <v>8</v>
      </c>
      <c r="G75" s="1399"/>
      <c r="H75" s="1399">
        <f>IF($M$71=1,"",$A$68)</f>
        <v>8</v>
      </c>
      <c r="I75" s="1400"/>
      <c r="J75" s="637">
        <f t="shared" si="14"/>
        <v>8</v>
      </c>
      <c r="K75" s="648"/>
      <c r="Z75" s="492"/>
      <c r="AA75" s="492"/>
      <c r="AB75" s="492"/>
      <c r="AC75" s="492"/>
      <c r="AD75" s="492"/>
      <c r="AE75" s="492"/>
    </row>
    <row r="76" spans="1:31" ht="15.75" customHeight="1" x14ac:dyDescent="0.35">
      <c r="B76" s="645"/>
      <c r="C76" s="645"/>
      <c r="D76" s="645"/>
      <c r="E76" s="648"/>
      <c r="F76" s="648"/>
      <c r="G76" s="648"/>
      <c r="H76" s="648"/>
      <c r="I76" s="648"/>
      <c r="J76" s="648"/>
      <c r="K76" s="648"/>
      <c r="M76" s="648"/>
      <c r="N76" s="648"/>
      <c r="O76" s="648"/>
      <c r="P76" s="648"/>
      <c r="Z76" s="492"/>
      <c r="AA76" s="492"/>
      <c r="AB76" s="492"/>
      <c r="AC76" s="492"/>
      <c r="AD76" s="492"/>
      <c r="AE76" s="492"/>
    </row>
    <row r="77" spans="1:31" ht="15.75" customHeight="1" x14ac:dyDescent="0.35">
      <c r="A77" s="649" t="s">
        <v>695</v>
      </c>
      <c r="B77" s="565"/>
      <c r="C77" s="565"/>
      <c r="D77" s="565"/>
      <c r="E77" s="565"/>
      <c r="H77" s="473"/>
      <c r="I77" s="473"/>
      <c r="L77" s="648"/>
      <c r="M77" s="650" t="s">
        <v>696</v>
      </c>
      <c r="N77" s="651">
        <v>80</v>
      </c>
      <c r="O77" s="648"/>
      <c r="P77" s="648"/>
    </row>
    <row r="78" spans="1:31" ht="15.75" customHeight="1" x14ac:dyDescent="0.35">
      <c r="A78" s="649" t="s">
        <v>697</v>
      </c>
      <c r="B78" s="565"/>
      <c r="C78" s="565"/>
      <c r="D78" s="565"/>
      <c r="E78" s="565"/>
      <c r="H78" s="473"/>
      <c r="I78" s="473"/>
      <c r="L78" s="648"/>
      <c r="M78" s="473"/>
      <c r="N78" s="651">
        <v>8</v>
      </c>
      <c r="O78" s="648"/>
      <c r="P78" s="648"/>
    </row>
    <row r="79" spans="1:31" ht="15.75" customHeight="1" x14ac:dyDescent="0.35">
      <c r="A79" s="652" t="s">
        <v>698</v>
      </c>
      <c r="B79" s="634"/>
      <c r="C79" s="634"/>
      <c r="D79" s="634"/>
      <c r="E79" s="634"/>
      <c r="L79" s="648"/>
      <c r="M79" s="648"/>
      <c r="N79" s="648"/>
      <c r="O79" s="648"/>
      <c r="P79" s="648"/>
    </row>
    <row r="80" spans="1:31" ht="15.75" customHeight="1" x14ac:dyDescent="0.35">
      <c r="A80" s="653" t="s">
        <v>699</v>
      </c>
      <c r="B80" s="634"/>
      <c r="C80" s="634"/>
      <c r="D80" s="634"/>
      <c r="E80" s="634"/>
      <c r="L80" s="648"/>
      <c r="M80" s="648"/>
      <c r="N80" s="648"/>
      <c r="O80" s="648"/>
      <c r="P80" s="648"/>
    </row>
    <row r="81" spans="1:16" ht="15.75" customHeight="1" x14ac:dyDescent="0.35">
      <c r="A81" s="653" t="s">
        <v>700</v>
      </c>
      <c r="B81" s="634"/>
      <c r="C81" s="634"/>
      <c r="D81" s="634"/>
      <c r="E81" s="634"/>
      <c r="L81" s="648"/>
      <c r="M81" s="648"/>
      <c r="N81" s="648"/>
      <c r="O81" s="648"/>
      <c r="P81" s="648"/>
    </row>
    <row r="82" spans="1:16" ht="15.75" customHeight="1" x14ac:dyDescent="0.35">
      <c r="A82" s="653" t="s">
        <v>701</v>
      </c>
      <c r="B82" s="634"/>
      <c r="C82" s="634"/>
      <c r="D82" s="634"/>
      <c r="E82" s="634"/>
      <c r="L82" s="648"/>
      <c r="M82" s="648"/>
      <c r="N82" s="648"/>
      <c r="O82" s="648"/>
      <c r="P82" s="648"/>
    </row>
    <row r="83" spans="1:16" ht="15.75" customHeight="1" x14ac:dyDescent="0.35">
      <c r="A83" s="654" t="s">
        <v>702</v>
      </c>
      <c r="B83" s="634"/>
      <c r="C83" s="634"/>
      <c r="D83" s="634"/>
      <c r="E83" s="634"/>
      <c r="L83" s="648"/>
      <c r="M83" s="648"/>
      <c r="N83" s="648"/>
      <c r="O83" s="648"/>
      <c r="P83" s="648"/>
    </row>
    <row r="84" spans="1:16" ht="15.75" customHeight="1" x14ac:dyDescent="0.35">
      <c r="A84" s="655" t="s">
        <v>703</v>
      </c>
      <c r="B84" s="648"/>
      <c r="C84" s="648"/>
      <c r="D84" s="648"/>
      <c r="E84" s="648"/>
      <c r="L84" s="648"/>
      <c r="M84" s="648"/>
      <c r="N84" s="648"/>
      <c r="O84" s="648"/>
      <c r="P84" s="648"/>
    </row>
    <row r="85" spans="1:16" ht="15.75" customHeight="1" x14ac:dyDescent="0.35">
      <c r="A85" s="656" t="s">
        <v>704</v>
      </c>
      <c r="B85" s="657"/>
      <c r="C85" s="658"/>
      <c r="D85" s="648"/>
      <c r="E85" s="648"/>
      <c r="L85" s="634"/>
      <c r="M85" s="634"/>
      <c r="N85" s="634"/>
      <c r="O85" s="634"/>
      <c r="P85" s="634"/>
    </row>
    <row r="86" spans="1:16" ht="15.75" customHeight="1" x14ac:dyDescent="0.2">
      <c r="A86" s="634"/>
      <c r="B86" s="634"/>
      <c r="C86" s="634"/>
      <c r="D86" s="634"/>
      <c r="E86" s="634"/>
      <c r="F86" s="634"/>
      <c r="G86" s="634"/>
      <c r="H86" s="634"/>
      <c r="I86" s="634"/>
      <c r="J86" s="634"/>
      <c r="K86" s="634"/>
      <c r="L86" s="634"/>
      <c r="M86" s="634"/>
      <c r="N86" s="634"/>
      <c r="O86" s="634"/>
      <c r="P86" s="634"/>
    </row>
    <row r="87" spans="1:16" ht="15.75" customHeight="1" x14ac:dyDescent="0.2">
      <c r="A87" s="634"/>
      <c r="B87" s="634"/>
      <c r="C87" s="634"/>
      <c r="D87" s="634"/>
      <c r="E87" s="634"/>
      <c r="F87" s="634"/>
      <c r="G87" s="634"/>
      <c r="H87" s="634"/>
      <c r="I87" s="634"/>
      <c r="J87" s="634"/>
      <c r="K87" s="634"/>
      <c r="L87" s="634"/>
      <c r="M87" s="634"/>
      <c r="N87" s="634"/>
      <c r="O87" s="634"/>
      <c r="P87" s="634"/>
    </row>
    <row r="88" spans="1:16" ht="15.75" customHeight="1" x14ac:dyDescent="0.2">
      <c r="A88" s="634"/>
      <c r="B88" s="634"/>
      <c r="C88" s="634"/>
      <c r="D88" s="634"/>
      <c r="E88" s="634"/>
      <c r="F88" s="634"/>
      <c r="G88" s="634"/>
      <c r="H88" s="634"/>
      <c r="I88" s="634"/>
      <c r="J88" s="634"/>
      <c r="K88" s="634"/>
      <c r="L88" s="634"/>
      <c r="M88" s="634"/>
      <c r="N88" s="634"/>
      <c r="O88" s="634"/>
      <c r="P88" s="634"/>
    </row>
    <row r="89" spans="1:16" ht="15.75" customHeight="1" x14ac:dyDescent="0.2">
      <c r="A89" s="634"/>
      <c r="B89" s="634"/>
      <c r="C89" s="634"/>
      <c r="D89" s="634"/>
      <c r="E89" s="634"/>
      <c r="F89" s="634"/>
      <c r="G89" s="634"/>
      <c r="H89" s="634"/>
      <c r="I89" s="634"/>
      <c r="J89" s="634"/>
      <c r="K89" s="634"/>
      <c r="L89" s="634"/>
      <c r="M89" s="634"/>
      <c r="N89" s="634"/>
      <c r="O89" s="634"/>
      <c r="P89" s="634"/>
    </row>
    <row r="90" spans="1:16" ht="15.75" customHeight="1" x14ac:dyDescent="0.2">
      <c r="A90" s="634"/>
      <c r="B90" s="634"/>
      <c r="C90" s="634"/>
      <c r="D90" s="634"/>
      <c r="E90" s="634"/>
      <c r="F90" s="634"/>
      <c r="G90" s="634"/>
      <c r="H90" s="634"/>
      <c r="I90" s="634"/>
      <c r="J90" s="634"/>
      <c r="K90" s="634"/>
      <c r="L90" s="634"/>
      <c r="M90" s="634"/>
      <c r="N90" s="634"/>
      <c r="O90" s="634"/>
      <c r="P90" s="634"/>
    </row>
    <row r="91" spans="1:16" ht="15.75" customHeight="1" x14ac:dyDescent="0.2">
      <c r="A91" s="634"/>
      <c r="B91" s="634"/>
      <c r="C91" s="634"/>
      <c r="D91" s="634"/>
      <c r="E91" s="634"/>
      <c r="F91" s="634"/>
      <c r="G91" s="634"/>
      <c r="H91" s="634"/>
      <c r="I91" s="634"/>
      <c r="J91" s="634"/>
      <c r="K91" s="634"/>
      <c r="L91" s="634"/>
      <c r="M91" s="634"/>
      <c r="N91" s="634"/>
      <c r="O91" s="634"/>
      <c r="P91" s="634"/>
    </row>
    <row r="92" spans="1:16" x14ac:dyDescent="0.2">
      <c r="A92" s="634"/>
      <c r="B92" s="634"/>
      <c r="C92" s="634"/>
      <c r="D92" s="634"/>
      <c r="E92" s="634"/>
      <c r="F92" s="634"/>
      <c r="G92" s="634"/>
      <c r="H92" s="634"/>
      <c r="I92" s="634"/>
      <c r="J92" s="634"/>
      <c r="K92" s="634"/>
      <c r="L92" s="634"/>
      <c r="M92" s="634"/>
      <c r="N92" s="634"/>
      <c r="O92" s="634"/>
      <c r="P92" s="634"/>
    </row>
    <row r="93" spans="1:16" x14ac:dyDescent="0.2">
      <c r="A93" s="634"/>
      <c r="B93" s="634"/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</row>
    <row r="94" spans="1:16" x14ac:dyDescent="0.2">
      <c r="A94" s="634"/>
      <c r="B94" s="634"/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</row>
    <row r="95" spans="1:16" x14ac:dyDescent="0.2">
      <c r="A95" s="634"/>
      <c r="B95" s="634"/>
      <c r="C95" s="634"/>
      <c r="D95" s="634"/>
      <c r="E95" s="634"/>
      <c r="F95" s="634"/>
      <c r="G95" s="634"/>
      <c r="H95" s="634"/>
      <c r="I95" s="634"/>
      <c r="J95" s="634"/>
      <c r="K95" s="634"/>
      <c r="L95" s="634"/>
      <c r="M95" s="634"/>
      <c r="N95" s="634"/>
      <c r="O95" s="634"/>
      <c r="P95" s="634"/>
    </row>
    <row r="96" spans="1:16" x14ac:dyDescent="0.2">
      <c r="A96" s="634"/>
      <c r="B96" s="634"/>
      <c r="C96" s="634"/>
      <c r="D96" s="634"/>
      <c r="E96" s="634"/>
      <c r="F96" s="634"/>
      <c r="G96" s="634"/>
      <c r="H96" s="634"/>
      <c r="I96" s="634"/>
      <c r="J96" s="634"/>
      <c r="K96" s="634"/>
      <c r="L96" s="634"/>
      <c r="M96" s="634"/>
      <c r="N96" s="634"/>
      <c r="O96" s="634"/>
      <c r="P96" s="634"/>
    </row>
    <row r="97" spans="1:16" x14ac:dyDescent="0.2">
      <c r="A97" s="634"/>
      <c r="B97" s="634"/>
      <c r="C97" s="634"/>
      <c r="D97" s="634"/>
      <c r="E97" s="634"/>
      <c r="F97" s="634"/>
      <c r="G97" s="634"/>
      <c r="H97" s="634"/>
      <c r="I97" s="634"/>
      <c r="J97" s="634"/>
      <c r="K97" s="634"/>
      <c r="L97" s="634"/>
      <c r="M97" s="634"/>
      <c r="N97" s="634"/>
      <c r="O97" s="634"/>
      <c r="P97" s="634"/>
    </row>
    <row r="98" spans="1:16" x14ac:dyDescent="0.2">
      <c r="A98" s="634"/>
      <c r="B98" s="634"/>
      <c r="C98" s="634"/>
      <c r="D98" s="634"/>
      <c r="E98" s="634"/>
      <c r="F98" s="634"/>
      <c r="G98" s="634"/>
      <c r="H98" s="634"/>
      <c r="I98" s="634"/>
      <c r="J98" s="634"/>
      <c r="K98" s="634"/>
      <c r="L98" s="634"/>
      <c r="M98" s="634"/>
      <c r="N98" s="634"/>
      <c r="O98" s="634"/>
      <c r="P98" s="634"/>
    </row>
    <row r="99" spans="1:16" x14ac:dyDescent="0.2">
      <c r="A99" s="634"/>
      <c r="B99" s="634"/>
      <c r="C99" s="634"/>
      <c r="D99" s="634"/>
      <c r="E99" s="634"/>
      <c r="F99" s="634"/>
      <c r="G99" s="634"/>
      <c r="H99" s="634"/>
      <c r="I99" s="634"/>
      <c r="J99" s="634"/>
      <c r="K99" s="634"/>
      <c r="L99" s="634"/>
      <c r="M99" s="634"/>
      <c r="N99" s="634"/>
      <c r="O99" s="634"/>
      <c r="P99" s="634"/>
    </row>
    <row r="100" spans="1:16" x14ac:dyDescent="0.2">
      <c r="A100" s="634"/>
      <c r="B100" s="634"/>
      <c r="C100" s="634"/>
      <c r="D100" s="634"/>
      <c r="E100" s="634"/>
      <c r="F100" s="634"/>
      <c r="G100" s="634"/>
      <c r="H100" s="634"/>
      <c r="I100" s="634"/>
      <c r="J100" s="634"/>
      <c r="K100" s="634"/>
      <c r="L100" s="634"/>
      <c r="M100" s="634"/>
      <c r="N100" s="634"/>
      <c r="O100" s="634"/>
      <c r="P100" s="634"/>
    </row>
    <row r="101" spans="1:16" x14ac:dyDescent="0.2">
      <c r="A101" s="634"/>
      <c r="B101" s="634"/>
      <c r="C101" s="634"/>
      <c r="D101" s="634"/>
      <c r="E101" s="634"/>
      <c r="F101" s="634"/>
      <c r="G101" s="634"/>
      <c r="H101" s="634"/>
      <c r="I101" s="634"/>
      <c r="J101" s="634"/>
      <c r="K101" s="634"/>
      <c r="L101" s="634"/>
      <c r="M101" s="634"/>
      <c r="N101" s="634"/>
      <c r="O101" s="634"/>
      <c r="P101" s="634"/>
    </row>
    <row r="102" spans="1:16" x14ac:dyDescent="0.2">
      <c r="A102" s="634"/>
      <c r="B102" s="634"/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</row>
    <row r="103" spans="1:16" x14ac:dyDescent="0.2">
      <c r="A103" s="634"/>
      <c r="B103" s="634"/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</row>
    <row r="104" spans="1:16" x14ac:dyDescent="0.2">
      <c r="A104" s="634"/>
      <c r="B104" s="634"/>
      <c r="C104" s="634"/>
      <c r="D104" s="634"/>
      <c r="E104" s="634"/>
      <c r="F104" s="634"/>
      <c r="G104" s="634"/>
      <c r="H104" s="634"/>
      <c r="I104" s="634"/>
      <c r="J104" s="634"/>
      <c r="K104" s="634"/>
      <c r="L104" s="634"/>
      <c r="M104" s="634"/>
      <c r="N104" s="634"/>
      <c r="O104" s="634"/>
      <c r="P104" s="634"/>
    </row>
    <row r="105" spans="1:16" ht="20.25" x14ac:dyDescent="0.3">
      <c r="A105" s="634"/>
      <c r="B105" s="634"/>
      <c r="C105" s="634"/>
      <c r="D105" s="659"/>
      <c r="E105" s="634"/>
      <c r="F105" s="634"/>
      <c r="G105" s="659"/>
      <c r="H105" s="659"/>
      <c r="I105" s="659"/>
      <c r="J105" s="659"/>
      <c r="K105" s="659"/>
      <c r="L105" s="659"/>
      <c r="M105" s="634"/>
      <c r="N105" s="634"/>
      <c r="O105" s="634"/>
      <c r="P105" s="634"/>
    </row>
    <row r="106" spans="1:16" ht="20.25" x14ac:dyDescent="0.3">
      <c r="A106" s="660"/>
      <c r="B106" s="634"/>
      <c r="C106" s="634"/>
      <c r="D106" s="634"/>
      <c r="E106" s="634"/>
      <c r="F106" s="634"/>
      <c r="G106" s="634"/>
      <c r="H106" s="634"/>
      <c r="I106" s="634"/>
      <c r="J106" s="634"/>
      <c r="K106" s="634"/>
      <c r="L106" s="634"/>
      <c r="M106" s="634"/>
      <c r="N106" s="634"/>
      <c r="O106" s="634"/>
      <c r="P106" s="660"/>
    </row>
    <row r="107" spans="1:16" ht="23.25" x14ac:dyDescent="0.35">
      <c r="A107" s="661"/>
      <c r="B107" s="648"/>
      <c r="C107" s="648"/>
      <c r="D107" s="648"/>
      <c r="E107" s="648"/>
      <c r="F107" s="648"/>
      <c r="G107" s="648"/>
      <c r="H107" s="648"/>
      <c r="I107" s="648"/>
      <c r="J107" s="648"/>
      <c r="K107" s="648"/>
      <c r="L107" s="648"/>
      <c r="M107" s="648"/>
      <c r="N107" s="648"/>
      <c r="O107" s="648"/>
      <c r="P107" s="661"/>
    </row>
    <row r="108" spans="1:16" ht="23.25" x14ac:dyDescent="0.35">
      <c r="A108" s="661"/>
      <c r="B108" s="648"/>
      <c r="C108" s="648"/>
      <c r="D108" s="648"/>
      <c r="E108" s="648"/>
      <c r="F108" s="648"/>
      <c r="G108" s="648"/>
      <c r="H108" s="648"/>
      <c r="I108" s="648"/>
      <c r="J108" s="648"/>
      <c r="K108" s="648"/>
      <c r="L108" s="648"/>
      <c r="M108" s="648"/>
      <c r="N108" s="648"/>
      <c r="O108" s="648"/>
      <c r="P108" s="661"/>
    </row>
    <row r="109" spans="1:16" ht="23.25" x14ac:dyDescent="0.35">
      <c r="A109" s="661"/>
      <c r="B109" s="648"/>
      <c r="C109" s="648"/>
      <c r="D109" s="648"/>
      <c r="E109" s="648"/>
      <c r="F109" s="648"/>
      <c r="G109" s="648"/>
      <c r="H109" s="648"/>
      <c r="I109" s="648"/>
      <c r="J109" s="648"/>
      <c r="K109" s="648"/>
      <c r="L109" s="648"/>
      <c r="M109" s="648"/>
      <c r="N109" s="648"/>
      <c r="O109" s="648"/>
      <c r="P109" s="661"/>
    </row>
    <row r="110" spans="1:16" ht="23.25" x14ac:dyDescent="0.35">
      <c r="A110" s="661"/>
      <c r="B110" s="648"/>
      <c r="C110" s="648"/>
      <c r="D110" s="648"/>
      <c r="E110" s="648"/>
      <c r="F110" s="648"/>
      <c r="G110" s="648"/>
      <c r="H110" s="648"/>
      <c r="I110" s="648"/>
      <c r="J110" s="648"/>
      <c r="K110" s="648"/>
      <c r="L110" s="648"/>
      <c r="M110" s="648"/>
      <c r="N110" s="648"/>
      <c r="O110" s="648"/>
      <c r="P110" s="661"/>
    </row>
    <row r="111" spans="1:16" ht="23.25" x14ac:dyDescent="0.35">
      <c r="A111" s="661"/>
      <c r="B111" s="648"/>
      <c r="C111" s="648"/>
      <c r="D111" s="648"/>
      <c r="E111" s="648"/>
      <c r="F111" s="648"/>
      <c r="G111" s="648"/>
      <c r="H111" s="648"/>
      <c r="I111" s="648"/>
      <c r="J111" s="648"/>
      <c r="K111" s="648"/>
      <c r="L111" s="648"/>
      <c r="M111" s="648"/>
      <c r="N111" s="648"/>
      <c r="O111" s="648"/>
      <c r="P111" s="661"/>
    </row>
    <row r="112" spans="1:16" ht="23.25" x14ac:dyDescent="0.35">
      <c r="A112" s="661"/>
      <c r="B112" s="648"/>
      <c r="C112" s="648"/>
      <c r="D112" s="648"/>
      <c r="E112" s="648"/>
      <c r="F112" s="648"/>
      <c r="G112" s="648"/>
      <c r="H112" s="648"/>
      <c r="I112" s="648"/>
      <c r="J112" s="648"/>
      <c r="K112" s="648"/>
      <c r="L112" s="648"/>
      <c r="M112" s="648"/>
      <c r="N112" s="648"/>
      <c r="O112" s="648"/>
      <c r="P112" s="661"/>
    </row>
    <row r="113" spans="1:16" ht="23.25" x14ac:dyDescent="0.35">
      <c r="A113" s="661"/>
      <c r="B113" s="648"/>
      <c r="C113" s="648"/>
      <c r="D113" s="648"/>
      <c r="E113" s="648"/>
      <c r="F113" s="648"/>
      <c r="G113" s="648"/>
      <c r="H113" s="648"/>
      <c r="I113" s="648"/>
      <c r="J113" s="648"/>
      <c r="K113" s="648"/>
      <c r="L113" s="648"/>
      <c r="M113" s="648"/>
      <c r="N113" s="648"/>
      <c r="O113" s="648"/>
      <c r="P113" s="661"/>
    </row>
    <row r="114" spans="1:16" ht="23.25" x14ac:dyDescent="0.35">
      <c r="A114" s="661"/>
      <c r="B114" s="648"/>
      <c r="C114" s="648"/>
      <c r="D114" s="648"/>
      <c r="E114" s="648"/>
      <c r="F114" s="648"/>
      <c r="G114" s="648"/>
      <c r="H114" s="648"/>
      <c r="I114" s="648"/>
      <c r="J114" s="648"/>
      <c r="K114" s="648"/>
      <c r="L114" s="648"/>
      <c r="M114" s="648"/>
      <c r="N114" s="648"/>
      <c r="O114" s="648"/>
      <c r="P114" s="661"/>
    </row>
    <row r="115" spans="1:16" ht="23.25" x14ac:dyDescent="0.35">
      <c r="A115" s="661"/>
      <c r="B115" s="648"/>
      <c r="C115" s="648"/>
      <c r="D115" s="648"/>
      <c r="E115" s="648"/>
      <c r="F115" s="648"/>
      <c r="G115" s="648"/>
      <c r="H115" s="648"/>
      <c r="I115" s="648"/>
      <c r="J115" s="648"/>
      <c r="K115" s="648"/>
      <c r="L115" s="648"/>
      <c r="M115" s="648"/>
      <c r="N115" s="648"/>
      <c r="O115" s="648"/>
      <c r="P115" s="661"/>
    </row>
    <row r="116" spans="1:16" ht="23.25" x14ac:dyDescent="0.35">
      <c r="A116" s="661"/>
      <c r="B116" s="648"/>
      <c r="C116" s="648"/>
      <c r="D116" s="648"/>
      <c r="E116" s="648"/>
      <c r="F116" s="648"/>
      <c r="G116" s="648"/>
      <c r="H116" s="648"/>
      <c r="I116" s="648"/>
      <c r="J116" s="648"/>
      <c r="K116" s="648"/>
      <c r="L116" s="648"/>
      <c r="M116" s="648"/>
      <c r="N116" s="648"/>
      <c r="O116" s="648"/>
      <c r="P116" s="661"/>
    </row>
    <row r="117" spans="1:16" ht="23.25" x14ac:dyDescent="0.35">
      <c r="A117" s="661"/>
      <c r="B117" s="648"/>
      <c r="C117" s="648"/>
      <c r="D117" s="648"/>
      <c r="E117" s="648"/>
      <c r="F117" s="648"/>
      <c r="G117" s="648"/>
      <c r="H117" s="648"/>
      <c r="I117" s="648"/>
      <c r="J117" s="648"/>
      <c r="K117" s="648"/>
      <c r="L117" s="648"/>
      <c r="M117" s="648"/>
      <c r="N117" s="648"/>
      <c r="O117" s="648"/>
      <c r="P117" s="661"/>
    </row>
    <row r="118" spans="1:16" ht="23.25" x14ac:dyDescent="0.35">
      <c r="A118" s="661"/>
      <c r="B118" s="648"/>
      <c r="C118" s="648"/>
      <c r="D118" s="648"/>
      <c r="E118" s="648"/>
      <c r="F118" s="648"/>
      <c r="G118" s="648"/>
      <c r="H118" s="648"/>
      <c r="I118" s="648"/>
      <c r="J118" s="648"/>
      <c r="K118" s="648"/>
      <c r="L118" s="648"/>
      <c r="M118" s="648"/>
      <c r="N118" s="648"/>
      <c r="O118" s="648"/>
      <c r="P118" s="661"/>
    </row>
    <row r="119" spans="1:16" ht="23.25" x14ac:dyDescent="0.35">
      <c r="A119" s="661"/>
      <c r="B119" s="648"/>
      <c r="C119" s="648"/>
      <c r="D119" s="648"/>
      <c r="E119" s="648"/>
      <c r="F119" s="648"/>
      <c r="G119" s="648"/>
      <c r="H119" s="648"/>
      <c r="I119" s="648"/>
      <c r="J119" s="648"/>
      <c r="K119" s="648"/>
      <c r="L119" s="648"/>
      <c r="M119" s="648"/>
      <c r="N119" s="648"/>
      <c r="O119" s="648"/>
      <c r="P119" s="661"/>
    </row>
    <row r="120" spans="1:16" ht="23.25" x14ac:dyDescent="0.35">
      <c r="A120" s="661"/>
      <c r="B120" s="648"/>
      <c r="C120" s="648"/>
      <c r="D120" s="648"/>
      <c r="E120" s="648"/>
      <c r="F120" s="648"/>
      <c r="G120" s="648"/>
      <c r="H120" s="648"/>
      <c r="I120" s="648"/>
      <c r="J120" s="648"/>
      <c r="K120" s="648"/>
      <c r="L120" s="648"/>
      <c r="M120" s="648"/>
      <c r="N120" s="648"/>
      <c r="O120" s="648"/>
      <c r="P120" s="661"/>
    </row>
    <row r="121" spans="1:16" ht="23.25" x14ac:dyDescent="0.35">
      <c r="A121" s="661"/>
      <c r="B121" s="648"/>
      <c r="C121" s="648"/>
      <c r="D121" s="648"/>
      <c r="E121" s="648"/>
      <c r="F121" s="648"/>
      <c r="G121" s="648"/>
      <c r="H121" s="648"/>
      <c r="I121" s="648"/>
      <c r="J121" s="648"/>
      <c r="K121" s="648"/>
      <c r="L121" s="648"/>
      <c r="M121" s="648"/>
      <c r="N121" s="648"/>
      <c r="O121" s="648"/>
      <c r="P121" s="661"/>
    </row>
    <row r="122" spans="1:16" ht="23.25" x14ac:dyDescent="0.35">
      <c r="A122" s="661"/>
      <c r="B122" s="648"/>
      <c r="C122" s="648"/>
      <c r="D122" s="648"/>
      <c r="E122" s="648"/>
      <c r="F122" s="648"/>
      <c r="G122" s="648"/>
      <c r="H122" s="648"/>
      <c r="I122" s="648"/>
      <c r="J122" s="648"/>
      <c r="K122" s="648"/>
      <c r="L122" s="648"/>
      <c r="M122" s="648"/>
      <c r="N122" s="648"/>
      <c r="O122" s="648"/>
      <c r="P122" s="661"/>
    </row>
    <row r="123" spans="1:16" ht="23.25" x14ac:dyDescent="0.35">
      <c r="A123" s="661"/>
      <c r="B123" s="648"/>
      <c r="C123" s="648"/>
      <c r="D123" s="648"/>
      <c r="E123" s="648"/>
      <c r="F123" s="648"/>
      <c r="G123" s="648"/>
      <c r="H123" s="648"/>
      <c r="I123" s="648"/>
      <c r="J123" s="648"/>
      <c r="K123" s="648"/>
      <c r="L123" s="648"/>
      <c r="M123" s="648"/>
      <c r="N123" s="648"/>
      <c r="O123" s="648"/>
      <c r="P123" s="661"/>
    </row>
    <row r="124" spans="1:16" ht="23.25" x14ac:dyDescent="0.35">
      <c r="A124" s="661"/>
      <c r="B124" s="648"/>
      <c r="C124" s="648"/>
      <c r="D124" s="648"/>
      <c r="E124" s="648"/>
      <c r="F124" s="648"/>
      <c r="G124" s="648"/>
      <c r="H124" s="648"/>
      <c r="I124" s="648"/>
      <c r="J124" s="648"/>
      <c r="K124" s="648"/>
      <c r="L124" s="648"/>
      <c r="M124" s="648"/>
      <c r="N124" s="648"/>
      <c r="O124" s="648"/>
      <c r="P124" s="661"/>
    </row>
    <row r="125" spans="1:16" x14ac:dyDescent="0.2">
      <c r="A125" s="634"/>
      <c r="B125" s="634"/>
      <c r="C125" s="634"/>
      <c r="D125" s="634"/>
      <c r="E125" s="634"/>
      <c r="F125" s="634"/>
      <c r="G125" s="634"/>
      <c r="H125" s="634"/>
      <c r="I125" s="634"/>
      <c r="J125" s="634"/>
      <c r="K125" s="634"/>
      <c r="L125" s="634"/>
      <c r="M125" s="634"/>
      <c r="N125" s="634"/>
      <c r="O125" s="634"/>
      <c r="P125" s="634"/>
    </row>
    <row r="126" spans="1:16" x14ac:dyDescent="0.2">
      <c r="A126" s="634"/>
      <c r="B126" s="634"/>
      <c r="C126" s="634"/>
      <c r="D126" s="634"/>
      <c r="E126" s="634"/>
      <c r="F126" s="634"/>
      <c r="G126" s="634"/>
      <c r="H126" s="634"/>
      <c r="I126" s="634"/>
      <c r="J126" s="634"/>
      <c r="K126" s="634"/>
      <c r="L126" s="634"/>
      <c r="M126" s="634"/>
      <c r="N126" s="634"/>
      <c r="O126" s="634"/>
      <c r="P126" s="634"/>
    </row>
    <row r="127" spans="1:16" ht="15" x14ac:dyDescent="0.2">
      <c r="A127" s="662"/>
      <c r="B127" s="634"/>
      <c r="C127" s="634"/>
      <c r="D127" s="634"/>
      <c r="E127" s="634"/>
      <c r="F127" s="634"/>
      <c r="G127" s="634"/>
      <c r="H127" s="634"/>
      <c r="I127" s="634"/>
      <c r="J127" s="634"/>
      <c r="K127" s="634"/>
      <c r="L127" s="634"/>
      <c r="M127" s="634"/>
      <c r="N127" s="634"/>
      <c r="O127" s="634"/>
      <c r="P127" s="634"/>
    </row>
    <row r="128" spans="1:16" x14ac:dyDescent="0.2">
      <c r="A128" s="634"/>
      <c r="B128" s="634"/>
      <c r="C128" s="634"/>
      <c r="D128" s="634"/>
      <c r="E128" s="634"/>
      <c r="F128" s="634"/>
      <c r="G128" s="634"/>
      <c r="H128" s="634"/>
      <c r="I128" s="634"/>
      <c r="J128" s="634"/>
      <c r="K128" s="634"/>
      <c r="L128" s="634"/>
      <c r="M128" s="634"/>
      <c r="N128" s="634"/>
      <c r="O128" s="634"/>
      <c r="P128" s="634"/>
    </row>
    <row r="129" spans="1:16" x14ac:dyDescent="0.2">
      <c r="A129" s="634"/>
      <c r="B129" s="634"/>
      <c r="C129" s="634"/>
      <c r="D129" s="634"/>
      <c r="E129" s="634"/>
      <c r="F129" s="634"/>
      <c r="G129" s="634"/>
      <c r="H129" s="634"/>
      <c r="I129" s="634"/>
      <c r="J129" s="634"/>
      <c r="K129" s="634"/>
      <c r="L129" s="634"/>
      <c r="M129" s="634"/>
      <c r="N129" s="634"/>
      <c r="O129" s="634"/>
      <c r="P129" s="634"/>
    </row>
    <row r="130" spans="1:16" x14ac:dyDescent="0.2">
      <c r="A130" s="634"/>
      <c r="B130" s="634"/>
      <c r="C130" s="634"/>
      <c r="D130" s="634"/>
      <c r="E130" s="634"/>
      <c r="F130" s="634"/>
      <c r="G130" s="634"/>
      <c r="H130" s="634"/>
      <c r="I130" s="634"/>
      <c r="J130" s="634"/>
      <c r="K130" s="634"/>
      <c r="L130" s="634"/>
      <c r="M130" s="634"/>
      <c r="N130" s="634"/>
      <c r="O130" s="634"/>
      <c r="P130" s="634"/>
    </row>
    <row r="131" spans="1:16" x14ac:dyDescent="0.2">
      <c r="A131" s="634"/>
      <c r="B131" s="634"/>
      <c r="C131" s="634"/>
      <c r="D131" s="634"/>
      <c r="E131" s="634"/>
      <c r="F131" s="634"/>
      <c r="G131" s="634"/>
      <c r="H131" s="634"/>
      <c r="I131" s="634"/>
      <c r="J131" s="634"/>
      <c r="K131" s="634"/>
      <c r="L131" s="634"/>
      <c r="M131" s="634"/>
      <c r="N131" s="634"/>
      <c r="O131" s="634"/>
      <c r="P131" s="634"/>
    </row>
    <row r="132" spans="1:16" x14ac:dyDescent="0.2">
      <c r="A132" s="634"/>
      <c r="B132" s="634"/>
      <c r="C132" s="634"/>
      <c r="D132" s="634"/>
      <c r="E132" s="634"/>
      <c r="F132" s="634"/>
      <c r="G132" s="634"/>
      <c r="H132" s="634"/>
      <c r="I132" s="634"/>
      <c r="J132" s="634"/>
      <c r="K132" s="634"/>
      <c r="L132" s="634"/>
      <c r="M132" s="634"/>
      <c r="N132" s="634"/>
      <c r="O132" s="634"/>
      <c r="P132" s="634"/>
    </row>
    <row r="133" spans="1:16" x14ac:dyDescent="0.2">
      <c r="A133" s="634"/>
      <c r="B133" s="634"/>
      <c r="C133" s="634"/>
      <c r="D133" s="634"/>
      <c r="E133" s="634"/>
      <c r="F133" s="634"/>
      <c r="G133" s="634"/>
      <c r="H133" s="634"/>
      <c r="I133" s="634"/>
      <c r="J133" s="634"/>
      <c r="K133" s="634"/>
      <c r="L133" s="634"/>
      <c r="M133" s="634"/>
      <c r="N133" s="634"/>
      <c r="O133" s="634"/>
      <c r="P133" s="634"/>
    </row>
    <row r="134" spans="1:16" x14ac:dyDescent="0.2">
      <c r="A134" s="634"/>
      <c r="B134" s="634"/>
      <c r="C134" s="634"/>
      <c r="D134" s="634"/>
      <c r="E134" s="634"/>
      <c r="F134" s="634"/>
      <c r="G134" s="634"/>
      <c r="H134" s="634"/>
      <c r="I134" s="634"/>
      <c r="J134" s="634"/>
      <c r="K134" s="634"/>
      <c r="L134" s="634"/>
      <c r="M134" s="634"/>
      <c r="N134" s="634"/>
      <c r="O134" s="634"/>
      <c r="P134" s="634"/>
    </row>
    <row r="135" spans="1:16" x14ac:dyDescent="0.2">
      <c r="A135" s="634"/>
      <c r="B135" s="634"/>
      <c r="C135" s="634"/>
      <c r="D135" s="634"/>
      <c r="E135" s="634"/>
      <c r="F135" s="634"/>
      <c r="G135" s="634"/>
      <c r="H135" s="634"/>
      <c r="I135" s="634"/>
      <c r="J135" s="634"/>
      <c r="K135" s="634"/>
      <c r="L135" s="634"/>
      <c r="M135" s="634"/>
      <c r="N135" s="634"/>
      <c r="O135" s="634"/>
      <c r="P135" s="634"/>
    </row>
    <row r="136" spans="1:16" x14ac:dyDescent="0.2">
      <c r="A136" s="634"/>
      <c r="B136" s="634"/>
      <c r="C136" s="634"/>
      <c r="D136" s="634"/>
      <c r="E136" s="634"/>
      <c r="F136" s="634"/>
      <c r="G136" s="634"/>
      <c r="H136" s="634"/>
      <c r="I136" s="634"/>
      <c r="J136" s="634"/>
      <c r="K136" s="634"/>
      <c r="L136" s="634"/>
      <c r="M136" s="634"/>
      <c r="N136" s="634"/>
      <c r="O136" s="634"/>
      <c r="P136" s="634"/>
    </row>
    <row r="137" spans="1:16" x14ac:dyDescent="0.2">
      <c r="A137" s="634"/>
      <c r="B137" s="634"/>
      <c r="C137" s="634"/>
      <c r="D137" s="634"/>
      <c r="E137" s="634"/>
      <c r="F137" s="634"/>
      <c r="G137" s="634"/>
      <c r="H137" s="634"/>
      <c r="I137" s="634"/>
      <c r="J137" s="634"/>
      <c r="K137" s="634"/>
      <c r="L137" s="634"/>
      <c r="M137" s="634"/>
      <c r="N137" s="634"/>
      <c r="O137" s="634"/>
      <c r="P137" s="634"/>
    </row>
    <row r="138" spans="1:16" x14ac:dyDescent="0.2">
      <c r="A138" s="634"/>
      <c r="B138" s="634"/>
      <c r="C138" s="634"/>
      <c r="D138" s="634"/>
      <c r="E138" s="634"/>
      <c r="F138" s="634"/>
      <c r="G138" s="634"/>
      <c r="H138" s="634"/>
      <c r="I138" s="634"/>
      <c r="J138" s="634"/>
      <c r="K138" s="634"/>
      <c r="L138" s="634"/>
      <c r="M138" s="634"/>
      <c r="N138" s="634"/>
      <c r="O138" s="634"/>
      <c r="P138" s="634"/>
    </row>
    <row r="139" spans="1:16" x14ac:dyDescent="0.2">
      <c r="A139" s="634"/>
      <c r="B139" s="634"/>
      <c r="C139" s="634"/>
      <c r="D139" s="634"/>
      <c r="E139" s="634"/>
      <c r="F139" s="634"/>
      <c r="G139" s="634"/>
      <c r="H139" s="634"/>
      <c r="I139" s="634"/>
      <c r="J139" s="634"/>
      <c r="K139" s="634"/>
      <c r="L139" s="634"/>
      <c r="M139" s="634"/>
      <c r="N139" s="634"/>
      <c r="O139" s="634"/>
      <c r="P139" s="634"/>
    </row>
    <row r="140" spans="1:16" x14ac:dyDescent="0.2">
      <c r="A140" s="634"/>
      <c r="B140" s="634"/>
      <c r="C140" s="634"/>
      <c r="D140" s="634"/>
      <c r="E140" s="634"/>
      <c r="F140" s="634"/>
      <c r="G140" s="634"/>
      <c r="H140" s="634"/>
      <c r="I140" s="634"/>
      <c r="J140" s="634"/>
      <c r="K140" s="634"/>
      <c r="L140" s="634"/>
      <c r="M140" s="634"/>
      <c r="N140" s="634"/>
      <c r="O140" s="634"/>
      <c r="P140" s="634"/>
    </row>
    <row r="141" spans="1:16" x14ac:dyDescent="0.2">
      <c r="A141" s="634"/>
      <c r="B141" s="634"/>
      <c r="C141" s="634"/>
      <c r="D141" s="634"/>
      <c r="E141" s="634"/>
      <c r="F141" s="634"/>
      <c r="G141" s="634"/>
      <c r="H141" s="634"/>
      <c r="I141" s="634"/>
      <c r="J141" s="634"/>
      <c r="K141" s="634"/>
      <c r="L141" s="634"/>
      <c r="M141" s="634"/>
      <c r="N141" s="634"/>
      <c r="O141" s="634"/>
      <c r="P141" s="634"/>
    </row>
    <row r="142" spans="1:16" x14ac:dyDescent="0.2">
      <c r="A142" s="634"/>
      <c r="B142" s="634"/>
      <c r="C142" s="634"/>
      <c r="D142" s="634"/>
      <c r="E142" s="634"/>
      <c r="F142" s="634"/>
      <c r="G142" s="634"/>
      <c r="H142" s="634"/>
      <c r="I142" s="634"/>
      <c r="J142" s="634"/>
      <c r="K142" s="634"/>
      <c r="L142" s="634"/>
      <c r="M142" s="634"/>
      <c r="N142" s="634"/>
      <c r="O142" s="634"/>
      <c r="P142" s="634"/>
    </row>
    <row r="143" spans="1:16" x14ac:dyDescent="0.2">
      <c r="A143" s="634"/>
      <c r="B143" s="634"/>
      <c r="C143" s="634"/>
      <c r="D143" s="634"/>
      <c r="E143" s="634"/>
      <c r="F143" s="634"/>
      <c r="G143" s="634"/>
      <c r="H143" s="634"/>
      <c r="I143" s="634"/>
      <c r="J143" s="634"/>
      <c r="K143" s="634"/>
      <c r="L143" s="634"/>
      <c r="M143" s="634"/>
      <c r="N143" s="634"/>
      <c r="O143" s="634"/>
      <c r="P143" s="634"/>
    </row>
    <row r="144" spans="1:16" x14ac:dyDescent="0.2">
      <c r="A144" s="634"/>
      <c r="B144" s="634"/>
      <c r="C144" s="634"/>
      <c r="D144" s="634"/>
      <c r="E144" s="634"/>
      <c r="F144" s="634"/>
      <c r="G144" s="634"/>
      <c r="H144" s="634"/>
      <c r="I144" s="634"/>
      <c r="J144" s="634"/>
      <c r="K144" s="634"/>
      <c r="L144" s="634"/>
      <c r="M144" s="634"/>
      <c r="N144" s="634"/>
      <c r="O144" s="634"/>
      <c r="P144" s="634"/>
    </row>
    <row r="145" spans="1:16" x14ac:dyDescent="0.2">
      <c r="A145" s="634"/>
      <c r="B145" s="634"/>
      <c r="C145" s="634"/>
      <c r="D145" s="634"/>
      <c r="E145" s="634"/>
      <c r="F145" s="634"/>
      <c r="G145" s="634"/>
      <c r="H145" s="634"/>
      <c r="I145" s="634"/>
      <c r="J145" s="634"/>
      <c r="K145" s="634"/>
      <c r="L145" s="634"/>
      <c r="M145" s="634"/>
      <c r="N145" s="634"/>
      <c r="O145" s="634"/>
      <c r="P145" s="634"/>
    </row>
    <row r="146" spans="1:16" x14ac:dyDescent="0.2">
      <c r="A146" s="634"/>
      <c r="B146" s="634"/>
      <c r="C146" s="634"/>
      <c r="D146" s="634"/>
      <c r="E146" s="634"/>
      <c r="F146" s="634"/>
      <c r="G146" s="634"/>
      <c r="H146" s="634"/>
      <c r="I146" s="634"/>
      <c r="J146" s="634"/>
      <c r="K146" s="634"/>
      <c r="L146" s="634"/>
      <c r="M146" s="634"/>
      <c r="N146" s="634"/>
      <c r="O146" s="634"/>
      <c r="P146" s="634"/>
    </row>
    <row r="147" spans="1:16" x14ac:dyDescent="0.2">
      <c r="A147" s="634"/>
      <c r="B147" s="634"/>
      <c r="C147" s="634"/>
      <c r="D147" s="634"/>
      <c r="E147" s="634"/>
      <c r="F147" s="634"/>
      <c r="G147" s="634"/>
      <c r="H147" s="634"/>
      <c r="I147" s="634"/>
      <c r="J147" s="634"/>
      <c r="K147" s="634"/>
      <c r="L147" s="634"/>
      <c r="M147" s="634"/>
      <c r="N147" s="634"/>
      <c r="O147" s="634"/>
      <c r="P147" s="634"/>
    </row>
    <row r="148" spans="1:16" x14ac:dyDescent="0.2">
      <c r="A148" s="634"/>
      <c r="B148" s="634"/>
      <c r="C148" s="634"/>
      <c r="D148" s="634"/>
      <c r="E148" s="634"/>
      <c r="F148" s="634"/>
      <c r="G148" s="634"/>
      <c r="H148" s="634"/>
      <c r="I148" s="634"/>
      <c r="J148" s="634"/>
      <c r="K148" s="634"/>
      <c r="L148" s="634"/>
      <c r="M148" s="634"/>
      <c r="N148" s="634"/>
      <c r="O148" s="634"/>
      <c r="P148" s="634"/>
    </row>
    <row r="149" spans="1:16" x14ac:dyDescent="0.2">
      <c r="A149" s="634"/>
      <c r="B149" s="634"/>
      <c r="C149" s="634"/>
      <c r="D149" s="634"/>
      <c r="E149" s="634"/>
      <c r="F149" s="634"/>
      <c r="G149" s="634"/>
      <c r="H149" s="634"/>
      <c r="I149" s="634"/>
      <c r="J149" s="634"/>
      <c r="K149" s="634"/>
      <c r="L149" s="634"/>
      <c r="M149" s="634"/>
      <c r="N149" s="634"/>
      <c r="O149" s="634"/>
      <c r="P149" s="634"/>
    </row>
    <row r="150" spans="1:16" x14ac:dyDescent="0.2">
      <c r="A150" s="634"/>
      <c r="B150" s="634"/>
      <c r="C150" s="634"/>
      <c r="D150" s="634"/>
      <c r="E150" s="634"/>
      <c r="F150" s="634"/>
      <c r="G150" s="634"/>
      <c r="H150" s="634"/>
      <c r="I150" s="634"/>
      <c r="J150" s="634"/>
      <c r="K150" s="634"/>
      <c r="L150" s="634"/>
      <c r="M150" s="634"/>
      <c r="N150" s="634"/>
      <c r="O150" s="634"/>
      <c r="P150" s="634"/>
    </row>
    <row r="151" spans="1:16" x14ac:dyDescent="0.2">
      <c r="A151" s="634"/>
      <c r="B151" s="634"/>
      <c r="C151" s="634"/>
      <c r="D151" s="634"/>
      <c r="E151" s="634"/>
      <c r="F151" s="634"/>
      <c r="G151" s="634"/>
      <c r="H151" s="634"/>
      <c r="I151" s="634"/>
      <c r="J151" s="634"/>
      <c r="K151" s="634"/>
      <c r="L151" s="634"/>
      <c r="M151" s="634"/>
      <c r="N151" s="634"/>
      <c r="O151" s="634"/>
      <c r="P151" s="634"/>
    </row>
    <row r="152" spans="1:16" x14ac:dyDescent="0.2">
      <c r="A152" s="634"/>
      <c r="B152" s="634"/>
      <c r="C152" s="634"/>
      <c r="D152" s="634"/>
      <c r="E152" s="634"/>
      <c r="F152" s="634"/>
      <c r="G152" s="634"/>
      <c r="H152" s="634"/>
      <c r="I152" s="634"/>
      <c r="J152" s="634"/>
      <c r="K152" s="634"/>
      <c r="L152" s="634"/>
      <c r="M152" s="634"/>
      <c r="N152" s="634"/>
      <c r="O152" s="634"/>
      <c r="P152" s="634"/>
    </row>
    <row r="153" spans="1:16" x14ac:dyDescent="0.2">
      <c r="A153" s="634"/>
      <c r="B153" s="634"/>
      <c r="C153" s="634"/>
      <c r="D153" s="634"/>
      <c r="E153" s="634"/>
      <c r="F153" s="634"/>
      <c r="G153" s="634"/>
      <c r="H153" s="634"/>
      <c r="I153" s="634"/>
      <c r="J153" s="634"/>
      <c r="K153" s="634"/>
      <c r="L153" s="634"/>
      <c r="M153" s="634"/>
      <c r="N153" s="634"/>
      <c r="O153" s="634"/>
      <c r="P153" s="634"/>
    </row>
    <row r="154" spans="1:16" x14ac:dyDescent="0.2">
      <c r="A154" s="634"/>
      <c r="B154" s="634"/>
      <c r="C154" s="634"/>
      <c r="D154" s="634"/>
      <c r="E154" s="634"/>
      <c r="F154" s="634"/>
      <c r="G154" s="634"/>
      <c r="H154" s="634"/>
      <c r="I154" s="634"/>
      <c r="J154" s="634"/>
      <c r="K154" s="634"/>
      <c r="L154" s="634"/>
      <c r="M154" s="634"/>
      <c r="N154" s="634"/>
      <c r="O154" s="634"/>
      <c r="P154" s="634"/>
    </row>
    <row r="155" spans="1:16" x14ac:dyDescent="0.2">
      <c r="A155" s="634"/>
      <c r="B155" s="634"/>
      <c r="C155" s="634"/>
      <c r="D155" s="634"/>
      <c r="E155" s="634"/>
      <c r="F155" s="634"/>
      <c r="G155" s="634"/>
      <c r="H155" s="634"/>
      <c r="I155" s="634"/>
      <c r="J155" s="634"/>
      <c r="K155" s="634"/>
      <c r="L155" s="634"/>
      <c r="M155" s="634"/>
      <c r="N155" s="634"/>
      <c r="O155" s="634"/>
      <c r="P155" s="634"/>
    </row>
    <row r="156" spans="1:16" x14ac:dyDescent="0.2">
      <c r="A156" s="634"/>
      <c r="B156" s="634"/>
      <c r="C156" s="634"/>
      <c r="D156" s="634"/>
      <c r="E156" s="634"/>
      <c r="F156" s="634"/>
      <c r="G156" s="634"/>
      <c r="H156" s="634"/>
      <c r="I156" s="634"/>
      <c r="J156" s="634"/>
      <c r="K156" s="634"/>
      <c r="L156" s="634"/>
      <c r="M156" s="634"/>
      <c r="N156" s="634"/>
      <c r="O156" s="634"/>
      <c r="P156" s="634"/>
    </row>
    <row r="157" spans="1:16" x14ac:dyDescent="0.2">
      <c r="A157" s="634"/>
      <c r="B157" s="634"/>
      <c r="C157" s="634"/>
      <c r="D157" s="634"/>
      <c r="E157" s="634"/>
      <c r="F157" s="634"/>
      <c r="G157" s="634"/>
      <c r="H157" s="634"/>
      <c r="I157" s="634"/>
      <c r="J157" s="634"/>
      <c r="K157" s="634"/>
      <c r="L157" s="634"/>
      <c r="M157" s="634"/>
      <c r="N157" s="634"/>
      <c r="O157" s="634"/>
      <c r="P157" s="634"/>
    </row>
    <row r="158" spans="1:16" x14ac:dyDescent="0.2">
      <c r="A158" s="634"/>
      <c r="B158" s="634"/>
      <c r="C158" s="634"/>
      <c r="D158" s="634"/>
      <c r="E158" s="634"/>
      <c r="F158" s="634"/>
      <c r="G158" s="634"/>
      <c r="H158" s="634"/>
      <c r="I158" s="634"/>
      <c r="J158" s="634"/>
      <c r="K158" s="634"/>
      <c r="L158" s="634"/>
      <c r="M158" s="634"/>
      <c r="N158" s="634"/>
      <c r="O158" s="634"/>
      <c r="P158" s="634"/>
    </row>
    <row r="159" spans="1:16" x14ac:dyDescent="0.2">
      <c r="A159" s="634"/>
      <c r="B159" s="634"/>
      <c r="C159" s="634"/>
      <c r="D159" s="634"/>
      <c r="E159" s="634"/>
      <c r="F159" s="634"/>
      <c r="G159" s="634"/>
      <c r="H159" s="634"/>
      <c r="I159" s="634"/>
      <c r="J159" s="634"/>
      <c r="K159" s="634"/>
      <c r="L159" s="634"/>
      <c r="M159" s="634"/>
      <c r="N159" s="634"/>
      <c r="O159" s="634"/>
      <c r="P159" s="634"/>
    </row>
    <row r="160" spans="1:16" x14ac:dyDescent="0.2">
      <c r="A160" s="634"/>
      <c r="B160" s="634"/>
      <c r="C160" s="634"/>
      <c r="D160" s="634"/>
      <c r="E160" s="634"/>
      <c r="F160" s="634"/>
      <c r="G160" s="634"/>
      <c r="H160" s="634"/>
      <c r="I160" s="634"/>
      <c r="J160" s="634"/>
      <c r="K160" s="634"/>
      <c r="L160" s="634"/>
      <c r="M160" s="634"/>
      <c r="N160" s="634"/>
      <c r="O160" s="634"/>
      <c r="P160" s="634"/>
    </row>
    <row r="161" spans="1:16" x14ac:dyDescent="0.2">
      <c r="A161" s="634"/>
      <c r="B161" s="634"/>
      <c r="C161" s="634"/>
      <c r="D161" s="634"/>
      <c r="E161" s="634"/>
      <c r="F161" s="634"/>
      <c r="G161" s="634"/>
      <c r="H161" s="634"/>
      <c r="I161" s="634"/>
      <c r="J161" s="634"/>
      <c r="K161" s="634"/>
      <c r="L161" s="634"/>
      <c r="M161" s="634"/>
      <c r="N161" s="634"/>
      <c r="O161" s="634"/>
      <c r="P161" s="634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83" priority="2" stopIfTrue="1" operator="lessThan">
      <formula>#REF!</formula>
    </cfRule>
    <cfRule type="cellIs" dxfId="82" priority="3" stopIfTrue="1" operator="greaterThan">
      <formula>#REF!</formula>
    </cfRule>
  </conditionalFormatting>
  <conditionalFormatting sqref="H9 O9">
    <cfRule type="cellIs" dxfId="8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7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5703125" customWidth="1"/>
    <col min="2" max="2" width="12.5703125" customWidth="1"/>
    <col min="3" max="3" width="14.85546875" bestFit="1" customWidth="1"/>
    <col min="4" max="4" width="19.42578125" bestFit="1" customWidth="1"/>
    <col min="5" max="7" width="15.5703125" style="667" customWidth="1"/>
    <col min="8" max="8" width="14.5703125" customWidth="1"/>
    <col min="9" max="9" width="21.5703125" bestFit="1" customWidth="1"/>
    <col min="10" max="10" width="25.42578125" customWidth="1"/>
    <col min="11" max="11" width="16.140625" customWidth="1"/>
    <col min="12" max="12" width="26.5703125" customWidth="1"/>
  </cols>
  <sheetData>
    <row r="1" spans="1:12" ht="30" customHeight="1" thickBot="1" x14ac:dyDescent="0.4">
      <c r="A1" s="290" t="s">
        <v>706</v>
      </c>
      <c r="B1" s="1409" t="s">
        <v>707</v>
      </c>
      <c r="C1" s="1135"/>
      <c r="D1" s="1135"/>
      <c r="E1" s="1410"/>
      <c r="F1" s="1410"/>
      <c r="G1" s="1410"/>
      <c r="H1" s="1410"/>
      <c r="I1" s="1410"/>
      <c r="J1" s="1410"/>
      <c r="K1" s="1410"/>
      <c r="L1" s="1411"/>
    </row>
    <row r="2" spans="1:12" ht="15" customHeight="1" x14ac:dyDescent="0.25">
      <c r="A2" s="1207" t="s">
        <v>14</v>
      </c>
      <c r="B2" s="1412"/>
      <c r="C2" s="663" t="s">
        <v>15</v>
      </c>
      <c r="D2" s="664" t="s">
        <v>16</v>
      </c>
      <c r="E2" s="1207" t="s">
        <v>17</v>
      </c>
      <c r="F2" s="1208"/>
      <c r="G2" s="1208"/>
      <c r="H2" s="1208"/>
      <c r="I2" s="1208"/>
      <c r="J2" s="1208"/>
      <c r="K2" s="1208"/>
      <c r="L2" s="1209"/>
    </row>
    <row r="3" spans="1:12" ht="15" customHeight="1" thickBot="1" x14ac:dyDescent="0.4">
      <c r="A3" s="1210">
        <f>PDG!$AD$33</f>
        <v>0</v>
      </c>
      <c r="B3" s="1211"/>
      <c r="C3" s="303" t="str">
        <f>PDG!$D$33</f>
        <v>A</v>
      </c>
      <c r="D3" s="665">
        <f>PDG!$H$33</f>
        <v>41487</v>
      </c>
      <c r="E3" s="1210" t="str">
        <f>PDG!$L$33</f>
        <v>Création</v>
      </c>
      <c r="F3" s="1211"/>
      <c r="G3" s="1211"/>
      <c r="H3" s="1211"/>
      <c r="I3" s="1211"/>
      <c r="J3" s="1211"/>
      <c r="K3" s="1211"/>
      <c r="L3" s="1214"/>
    </row>
    <row r="4" spans="1:12" ht="15" customHeight="1" thickBot="1" x14ac:dyDescent="0.3">
      <c r="A4" s="1215" t="s">
        <v>18</v>
      </c>
      <c r="B4" s="1216"/>
      <c r="C4" s="1403" t="s">
        <v>61</v>
      </c>
      <c r="D4" s="1403"/>
      <c r="E4" s="1404"/>
      <c r="F4" s="1405"/>
      <c r="G4" s="1406" t="s">
        <v>638</v>
      </c>
      <c r="H4" s="1407"/>
      <c r="I4" s="813">
        <v>29</v>
      </c>
      <c r="J4" s="666" t="s">
        <v>708</v>
      </c>
      <c r="K4" s="1403">
        <f>Annexe10!D11</f>
        <v>0</v>
      </c>
      <c r="L4" s="1408"/>
    </row>
    <row r="5" spans="1:12" ht="20.100000000000001" customHeight="1" thickBot="1" x14ac:dyDescent="0.4"/>
    <row r="6" spans="1:12" ht="30.75" thickBot="1" x14ac:dyDescent="0.3">
      <c r="A6" s="668" t="s">
        <v>709</v>
      </c>
      <c r="B6" s="669" t="s">
        <v>710</v>
      </c>
      <c r="C6" s="670" t="s">
        <v>711</v>
      </c>
      <c r="D6" s="671" t="s">
        <v>712</v>
      </c>
      <c r="E6" s="668" t="s">
        <v>713</v>
      </c>
      <c r="F6" s="672" t="s">
        <v>714</v>
      </c>
      <c r="G6" s="669" t="s">
        <v>715</v>
      </c>
      <c r="H6" s="670" t="s">
        <v>78</v>
      </c>
      <c r="I6" s="671" t="s">
        <v>716</v>
      </c>
      <c r="J6" s="673" t="s">
        <v>717</v>
      </c>
      <c r="K6" s="674" t="s">
        <v>67</v>
      </c>
    </row>
    <row r="7" spans="1:12" ht="14.45" x14ac:dyDescent="0.35">
      <c r="A7" s="675"/>
      <c r="B7" s="676"/>
      <c r="C7" s="677"/>
      <c r="D7" s="678"/>
      <c r="E7" s="679"/>
      <c r="F7" s="680"/>
      <c r="G7" s="681"/>
      <c r="H7" s="682"/>
      <c r="I7" s="683"/>
      <c r="J7" s="684"/>
      <c r="K7" s="685"/>
    </row>
    <row r="8" spans="1:12" ht="14.45" x14ac:dyDescent="0.35">
      <c r="A8" s="686"/>
      <c r="B8" s="687"/>
      <c r="C8" s="688"/>
      <c r="D8" s="689"/>
      <c r="E8" s="690"/>
      <c r="F8" s="691"/>
      <c r="G8" s="692"/>
      <c r="H8" s="693"/>
      <c r="I8" s="694"/>
      <c r="J8" s="695"/>
      <c r="K8" s="696"/>
    </row>
    <row r="9" spans="1:12" ht="14.45" x14ac:dyDescent="0.35">
      <c r="A9" s="686"/>
      <c r="B9" s="687"/>
      <c r="C9" s="688"/>
      <c r="D9" s="689"/>
      <c r="E9" s="690"/>
      <c r="F9" s="691"/>
      <c r="G9" s="692"/>
      <c r="H9" s="693"/>
      <c r="I9" s="694"/>
      <c r="J9" s="695"/>
      <c r="K9" s="696"/>
    </row>
    <row r="10" spans="1:12" ht="14.45" x14ac:dyDescent="0.35">
      <c r="A10" s="686"/>
      <c r="B10" s="687"/>
      <c r="C10" s="688"/>
      <c r="D10" s="689"/>
      <c r="E10" s="690"/>
      <c r="F10" s="691"/>
      <c r="G10" s="692"/>
      <c r="H10" s="693"/>
      <c r="I10" s="694"/>
      <c r="J10" s="695"/>
      <c r="K10" s="696"/>
    </row>
    <row r="11" spans="1:12" ht="14.45" x14ac:dyDescent="0.35">
      <c r="A11" s="686"/>
      <c r="B11" s="687"/>
      <c r="C11" s="688"/>
      <c r="D11" s="689"/>
      <c r="E11" s="690"/>
      <c r="F11" s="691"/>
      <c r="G11" s="692"/>
      <c r="H11" s="693"/>
      <c r="I11" s="694"/>
      <c r="J11" s="695"/>
      <c r="K11" s="696"/>
    </row>
    <row r="12" spans="1:12" ht="14.45" x14ac:dyDescent="0.35">
      <c r="A12" s="686"/>
      <c r="B12" s="687"/>
      <c r="C12" s="688"/>
      <c r="D12" s="689"/>
      <c r="E12" s="690"/>
      <c r="F12" s="691"/>
      <c r="G12" s="692"/>
      <c r="H12" s="693"/>
      <c r="I12" s="694"/>
      <c r="J12" s="695"/>
      <c r="K12" s="696"/>
    </row>
    <row r="13" spans="1:12" ht="14.45" x14ac:dyDescent="0.35">
      <c r="A13" s="686"/>
      <c r="B13" s="687"/>
      <c r="C13" s="688"/>
      <c r="D13" s="689"/>
      <c r="E13" s="690"/>
      <c r="F13" s="691"/>
      <c r="G13" s="692"/>
      <c r="H13" s="693"/>
      <c r="I13" s="694"/>
      <c r="J13" s="695"/>
      <c r="K13" s="696"/>
    </row>
    <row r="14" spans="1:12" ht="14.45" x14ac:dyDescent="0.35">
      <c r="A14" s="686"/>
      <c r="B14" s="687"/>
      <c r="C14" s="688"/>
      <c r="D14" s="689"/>
      <c r="E14" s="690"/>
      <c r="F14" s="691"/>
      <c r="G14" s="692"/>
      <c r="H14" s="693"/>
      <c r="I14" s="694"/>
      <c r="J14" s="695"/>
      <c r="K14" s="696"/>
    </row>
    <row r="15" spans="1:12" ht="14.45" x14ac:dyDescent="0.35">
      <c r="A15" s="686"/>
      <c r="B15" s="687"/>
      <c r="C15" s="688"/>
      <c r="D15" s="689"/>
      <c r="E15" s="690"/>
      <c r="F15" s="691"/>
      <c r="G15" s="692"/>
      <c r="H15" s="693"/>
      <c r="I15" s="694"/>
      <c r="J15" s="695"/>
      <c r="K15" s="696"/>
    </row>
    <row r="16" spans="1:12" ht="14.45" x14ac:dyDescent="0.35">
      <c r="A16" s="686"/>
      <c r="B16" s="687"/>
      <c r="C16" s="688"/>
      <c r="D16" s="689"/>
      <c r="E16" s="690"/>
      <c r="F16" s="691"/>
      <c r="G16" s="692"/>
      <c r="H16" s="693"/>
      <c r="I16" s="694"/>
      <c r="J16" s="695"/>
      <c r="K16" s="696"/>
    </row>
    <row r="17" spans="1:11" ht="14.45" x14ac:dyDescent="0.35">
      <c r="A17" s="686"/>
      <c r="B17" s="687"/>
      <c r="C17" s="688"/>
      <c r="D17" s="689"/>
      <c r="E17" s="690"/>
      <c r="F17" s="691"/>
      <c r="G17" s="692"/>
      <c r="H17" s="693"/>
      <c r="I17" s="694"/>
      <c r="J17" s="695"/>
      <c r="K17" s="696"/>
    </row>
    <row r="18" spans="1:11" ht="14.45" x14ac:dyDescent="0.35">
      <c r="A18" s="686"/>
      <c r="B18" s="687"/>
      <c r="C18" s="688"/>
      <c r="D18" s="689"/>
      <c r="E18" s="690"/>
      <c r="F18" s="691"/>
      <c r="G18" s="692"/>
      <c r="H18" s="693"/>
      <c r="I18" s="694"/>
      <c r="J18" s="695"/>
      <c r="K18" s="696"/>
    </row>
    <row r="19" spans="1:11" ht="14.45" x14ac:dyDescent="0.35">
      <c r="A19" s="686"/>
      <c r="B19" s="687"/>
      <c r="C19" s="688"/>
      <c r="D19" s="689"/>
      <c r="E19" s="690"/>
      <c r="F19" s="691"/>
      <c r="G19" s="692"/>
      <c r="H19" s="693"/>
      <c r="I19" s="694"/>
      <c r="J19" s="695"/>
      <c r="K19" s="696"/>
    </row>
    <row r="20" spans="1:11" ht="14.45" x14ac:dyDescent="0.35">
      <c r="A20" s="686"/>
      <c r="B20" s="687"/>
      <c r="C20" s="688"/>
      <c r="D20" s="689"/>
      <c r="E20" s="690"/>
      <c r="F20" s="691"/>
      <c r="G20" s="692"/>
      <c r="H20" s="693"/>
      <c r="I20" s="694"/>
      <c r="J20" s="695"/>
      <c r="K20" s="696"/>
    </row>
    <row r="21" spans="1:11" ht="14.45" x14ac:dyDescent="0.35">
      <c r="A21" s="686"/>
      <c r="B21" s="687"/>
      <c r="C21" s="688"/>
      <c r="D21" s="689"/>
      <c r="E21" s="690"/>
      <c r="F21" s="691"/>
      <c r="G21" s="692"/>
      <c r="H21" s="693"/>
      <c r="I21" s="694"/>
      <c r="J21" s="695"/>
      <c r="K21" s="696"/>
    </row>
    <row r="22" spans="1:11" ht="14.45" x14ac:dyDescent="0.35">
      <c r="A22" s="686"/>
      <c r="B22" s="687"/>
      <c r="C22" s="688"/>
      <c r="D22" s="689"/>
      <c r="E22" s="690"/>
      <c r="F22" s="691"/>
      <c r="G22" s="692"/>
      <c r="H22" s="693"/>
      <c r="I22" s="694"/>
      <c r="J22" s="695"/>
      <c r="K22" s="696"/>
    </row>
    <row r="23" spans="1:11" ht="14.45" x14ac:dyDescent="0.35">
      <c r="A23" s="686"/>
      <c r="B23" s="687"/>
      <c r="C23" s="688"/>
      <c r="D23" s="689"/>
      <c r="E23" s="690"/>
      <c r="F23" s="691"/>
      <c r="G23" s="692"/>
      <c r="H23" s="693"/>
      <c r="I23" s="694"/>
      <c r="J23" s="695"/>
      <c r="K23" s="696"/>
    </row>
    <row r="24" spans="1:11" ht="14.45" x14ac:dyDescent="0.35">
      <c r="A24" s="686"/>
      <c r="B24" s="687"/>
      <c r="C24" s="688"/>
      <c r="D24" s="689"/>
      <c r="E24" s="690"/>
      <c r="F24" s="691"/>
      <c r="G24" s="692"/>
      <c r="H24" s="693"/>
      <c r="I24" s="694"/>
      <c r="J24" s="695"/>
      <c r="K24" s="696"/>
    </row>
    <row r="25" spans="1:11" ht="14.45" x14ac:dyDescent="0.35">
      <c r="A25" s="686"/>
      <c r="B25" s="687"/>
      <c r="C25" s="688"/>
      <c r="D25" s="689"/>
      <c r="E25" s="690"/>
      <c r="F25" s="691"/>
      <c r="G25" s="692"/>
      <c r="H25" s="693"/>
      <c r="I25" s="694"/>
      <c r="J25" s="695"/>
      <c r="K25" s="696"/>
    </row>
    <row r="26" spans="1:11" thickBot="1" x14ac:dyDescent="0.4">
      <c r="A26" s="697"/>
      <c r="B26" s="698"/>
      <c r="C26" s="699"/>
      <c r="D26" s="700"/>
      <c r="E26" s="701"/>
      <c r="F26" s="702"/>
      <c r="G26" s="703"/>
      <c r="H26" s="704"/>
      <c r="I26" s="705"/>
      <c r="J26" s="706"/>
      <c r="K26" s="707"/>
    </row>
    <row r="27" spans="1:11" thickBot="1" x14ac:dyDescent="0.4"/>
    <row r="28" spans="1:11" x14ac:dyDescent="0.25">
      <c r="A28" s="1413" t="s">
        <v>718</v>
      </c>
      <c r="B28" s="1414"/>
      <c r="C28" s="1414"/>
      <c r="D28" s="1419" t="s">
        <v>719</v>
      </c>
      <c r="E28" s="1420"/>
      <c r="F28" s="1420"/>
      <c r="G28" s="1420"/>
      <c r="H28" s="1420"/>
      <c r="I28" s="1421" t="s">
        <v>777</v>
      </c>
      <c r="J28" s="1422"/>
      <c r="K28" s="1423"/>
    </row>
    <row r="29" spans="1:11" x14ac:dyDescent="0.25">
      <c r="A29" s="1415"/>
      <c r="B29" s="1416"/>
      <c r="C29" s="1416"/>
      <c r="D29" s="1424" t="s">
        <v>720</v>
      </c>
      <c r="E29" s="1425"/>
      <c r="F29" s="1425"/>
      <c r="G29" s="1425"/>
      <c r="H29" s="1425"/>
      <c r="I29" s="1426">
        <f>SUM(G7:G26)</f>
        <v>0</v>
      </c>
      <c r="J29" s="1427"/>
      <c r="K29" s="1428"/>
    </row>
    <row r="30" spans="1:11" ht="15.75" thickBot="1" x14ac:dyDescent="0.3">
      <c r="A30" s="1417"/>
      <c r="B30" s="1418"/>
      <c r="C30" s="1418"/>
      <c r="D30" s="1429" t="s">
        <v>721</v>
      </c>
      <c r="E30" s="1430"/>
      <c r="F30" s="1430"/>
      <c r="G30" s="1430"/>
      <c r="H30" s="1430"/>
      <c r="I30" s="1431" t="e">
        <f>I29/I28</f>
        <v>#VALUE!</v>
      </c>
      <c r="J30" s="1432"/>
      <c r="K30" s="1433"/>
    </row>
    <row r="31" spans="1:11" thickBot="1" x14ac:dyDescent="0.4"/>
    <row r="32" spans="1:11" x14ac:dyDescent="0.25">
      <c r="A32" s="1413" t="s">
        <v>722</v>
      </c>
      <c r="B32" s="1414"/>
      <c r="C32" s="1434"/>
      <c r="D32" s="1436"/>
      <c r="E32" s="1437"/>
      <c r="F32" s="1437"/>
      <c r="G32" s="1437"/>
      <c r="H32" s="1437"/>
      <c r="I32" s="1437"/>
      <c r="J32" s="1437"/>
      <c r="K32" s="1438"/>
    </row>
    <row r="33" spans="1:12" x14ac:dyDescent="0.25">
      <c r="A33" s="1415"/>
      <c r="B33" s="1416"/>
      <c r="C33" s="1435"/>
      <c r="D33" s="1439"/>
      <c r="E33" s="1440"/>
      <c r="F33" s="1440"/>
      <c r="G33" s="1440"/>
      <c r="H33" s="1440"/>
      <c r="I33" s="1440"/>
      <c r="J33" s="1440"/>
      <c r="K33" s="1441"/>
    </row>
    <row r="34" spans="1:12" ht="15.75" thickBot="1" x14ac:dyDescent="0.3">
      <c r="A34" s="1417"/>
      <c r="B34" s="1416"/>
      <c r="C34" s="1435"/>
      <c r="D34" s="1439"/>
      <c r="E34" s="1440"/>
      <c r="F34" s="1440"/>
      <c r="G34" s="1440"/>
      <c r="H34" s="1440"/>
      <c r="I34" s="1440"/>
      <c r="J34" s="1440"/>
      <c r="K34" s="1441"/>
    </row>
    <row r="35" spans="1:12" ht="30" customHeight="1" thickBot="1" x14ac:dyDescent="0.4">
      <c r="A35" s="290" t="s">
        <v>723</v>
      </c>
      <c r="B35" s="1409" t="s">
        <v>724</v>
      </c>
      <c r="C35" s="1135"/>
      <c r="D35" s="1135"/>
      <c r="E35" s="1135"/>
      <c r="F35" s="1135"/>
      <c r="G35" s="1135"/>
      <c r="H35" s="1135"/>
      <c r="I35" s="1135"/>
      <c r="J35" s="1135"/>
      <c r="K35" s="1135"/>
      <c r="L35" s="1136"/>
    </row>
    <row r="36" spans="1:12" ht="15" customHeight="1" x14ac:dyDescent="0.25">
      <c r="A36" s="1137" t="s">
        <v>14</v>
      </c>
      <c r="B36" s="1138"/>
      <c r="C36" s="292" t="s">
        <v>15</v>
      </c>
      <c r="D36" s="292" t="s">
        <v>16</v>
      </c>
      <c r="E36" s="1207" t="s">
        <v>17</v>
      </c>
      <c r="F36" s="1208"/>
      <c r="G36" s="1208"/>
      <c r="H36" s="1208"/>
      <c r="I36" s="1208"/>
      <c r="J36" s="1208"/>
      <c r="K36" s="1208"/>
      <c r="L36" s="1209"/>
    </row>
    <row r="37" spans="1:12" ht="15" customHeight="1" thickBot="1" x14ac:dyDescent="0.4">
      <c r="A37" s="1140">
        <f>A$3</f>
        <v>0</v>
      </c>
      <c r="B37" s="1141"/>
      <c r="C37" s="293" t="str">
        <f>C$3</f>
        <v>A</v>
      </c>
      <c r="D37" s="294">
        <f>D$3</f>
        <v>41487</v>
      </c>
      <c r="E37" s="1210" t="str">
        <f>E$3</f>
        <v>Création</v>
      </c>
      <c r="F37" s="1211"/>
      <c r="G37" s="1211"/>
      <c r="H37" s="1211"/>
      <c r="I37" s="1211"/>
      <c r="J37" s="1211"/>
      <c r="K37" s="1211"/>
      <c r="L37" s="1214"/>
    </row>
    <row r="38" spans="1:12" ht="15" customHeight="1" thickBot="1" x14ac:dyDescent="0.3">
      <c r="A38" s="1215" t="s">
        <v>18</v>
      </c>
      <c r="B38" s="1216"/>
      <c r="C38" s="1403" t="str">
        <f>C$4</f>
        <v>Ligne à 63 kV : Boulbonne - Saverdun</v>
      </c>
      <c r="D38" s="1403"/>
      <c r="E38" s="1403"/>
      <c r="F38" s="1403"/>
      <c r="G38" s="1406" t="s">
        <v>638</v>
      </c>
      <c r="H38" s="1407"/>
      <c r="I38" s="813">
        <f>I$4</f>
        <v>29</v>
      </c>
      <c r="J38" s="666" t="s">
        <v>708</v>
      </c>
      <c r="K38" s="1403">
        <f>K$4</f>
        <v>0</v>
      </c>
      <c r="L38" s="1408"/>
    </row>
    <row r="39" spans="1:12" ht="20.100000000000001" customHeight="1" thickBot="1" x14ac:dyDescent="0.4"/>
    <row r="40" spans="1:12" thickBot="1" x14ac:dyDescent="0.4">
      <c r="B40" s="1444" t="s">
        <v>725</v>
      </c>
      <c r="C40" s="1445"/>
      <c r="D40" s="1445"/>
      <c r="E40" s="1445"/>
      <c r="F40" s="1445"/>
      <c r="G40" s="1446"/>
      <c r="I40" s="1444" t="s">
        <v>726</v>
      </c>
      <c r="J40" s="1445"/>
      <c r="K40" s="1445"/>
      <c r="L40" s="1446"/>
    </row>
    <row r="41" spans="1:12" ht="24" customHeight="1" thickBot="1" x14ac:dyDescent="0.3">
      <c r="B41" s="708" t="s">
        <v>559</v>
      </c>
      <c r="C41" s="709" t="s">
        <v>727</v>
      </c>
      <c r="D41" s="710" t="s">
        <v>686</v>
      </c>
      <c r="E41" s="711" t="s">
        <v>632</v>
      </c>
      <c r="F41" s="712" t="s">
        <v>728</v>
      </c>
      <c r="G41" s="712" t="s">
        <v>729</v>
      </c>
      <c r="I41" s="713" t="s">
        <v>730</v>
      </c>
      <c r="J41" s="1447" t="s">
        <v>731</v>
      </c>
      <c r="K41" s="1448"/>
      <c r="L41" s="714" t="s">
        <v>729</v>
      </c>
    </row>
    <row r="42" spans="1:12" ht="14.45" x14ac:dyDescent="0.35">
      <c r="A42" s="383" t="s">
        <v>562</v>
      </c>
      <c r="B42" s="715" t="str">
        <f>'29_Annexe3.1'!$K$13</f>
        <v>E1</v>
      </c>
      <c r="C42" s="716">
        <f>'29_Annexe3.2'!$G$60</f>
        <v>3.4558823529411822E-2</v>
      </c>
      <c r="D42" s="717" t="str">
        <f>'29_Annexe3.2'!$D$60</f>
        <v>R1</v>
      </c>
      <c r="E42" s="718" t="str">
        <f>'29_Annexe3.1'!$L$13</f>
        <v>/</v>
      </c>
      <c r="F42" s="719" t="str">
        <f>IF(E42="E7","R3",D42)</f>
        <v>R1</v>
      </c>
      <c r="G42" s="719"/>
      <c r="H42" s="383" t="s">
        <v>562</v>
      </c>
      <c r="I42" s="715" t="str">
        <f>'29_Annexe3.1'!$M$13</f>
        <v>S1</v>
      </c>
      <c r="J42" s="1449" t="str">
        <f>IF(I42="S2","Réfection sur-massif",IF(I42="S3","Refection sur-massif","/"))</f>
        <v>/</v>
      </c>
      <c r="K42" s="1450"/>
      <c r="L42" s="719"/>
    </row>
    <row r="43" spans="1:12" ht="14.45" x14ac:dyDescent="0.35">
      <c r="A43" s="391" t="s">
        <v>564</v>
      </c>
      <c r="B43" s="720" t="str">
        <f>'29_Annexe3.1'!$K$14</f>
        <v>E1</v>
      </c>
      <c r="C43" s="721">
        <f>'29_Annexe3.2'!$G$61</f>
        <v>7.1997549019607837E-2</v>
      </c>
      <c r="D43" s="722" t="str">
        <f>'29_Annexe3.2'!$D$61</f>
        <v>R1</v>
      </c>
      <c r="E43" s="723" t="str">
        <f>'29_Annexe3.1'!$L$14</f>
        <v>/</v>
      </c>
      <c r="F43" s="724" t="str">
        <f t="shared" ref="F43:F45" si="0">IF(E43="E7","R3",D43)</f>
        <v>R1</v>
      </c>
      <c r="G43" s="724"/>
      <c r="H43" s="391" t="s">
        <v>564</v>
      </c>
      <c r="I43" s="720" t="str">
        <f>'29_Annexe3.1'!$M$14</f>
        <v>S1</v>
      </c>
      <c r="J43" s="1451" t="str">
        <f t="shared" ref="J43:J45" si="1">IF(I43="S2","Réfection sur-massif",IF(I43="S3","Refection sur-massif","/"))</f>
        <v>/</v>
      </c>
      <c r="K43" s="1452"/>
      <c r="L43" s="724"/>
    </row>
    <row r="44" spans="1:12" ht="14.45" x14ac:dyDescent="0.35">
      <c r="A44" s="391" t="s">
        <v>565</v>
      </c>
      <c r="B44" s="720" t="str">
        <f>'29_Annexe3.1'!$K$15</f>
        <v>/</v>
      </c>
      <c r="C44" s="721">
        <f>'29_Annexe3.2'!$G$62</f>
        <v>6.6237745098039161E-2</v>
      </c>
      <c r="D44" s="722" t="str">
        <f>'29_Annexe3.2'!$D$62</f>
        <v>R1</v>
      </c>
      <c r="E44" s="723" t="str">
        <f>'29_Annexe3.1'!$L$15</f>
        <v>/</v>
      </c>
      <c r="F44" s="724" t="str">
        <f t="shared" si="0"/>
        <v>R1</v>
      </c>
      <c r="G44" s="724"/>
      <c r="H44" s="391" t="s">
        <v>565</v>
      </c>
      <c r="I44" s="720" t="str">
        <f>'29_Annexe3.1'!$M$15</f>
        <v>/</v>
      </c>
      <c r="J44" s="1451" t="str">
        <f t="shared" si="1"/>
        <v>/</v>
      </c>
      <c r="K44" s="1452"/>
      <c r="L44" s="724"/>
    </row>
    <row r="45" spans="1:12" thickBot="1" x14ac:dyDescent="0.4">
      <c r="A45" s="439" t="s">
        <v>568</v>
      </c>
      <c r="B45" s="725" t="str">
        <f>'29_Annexe3.1'!$K$16</f>
        <v>/</v>
      </c>
      <c r="C45" s="726">
        <f>'29_Annexe3.2'!$G$63</f>
        <v>0.11231617647058821</v>
      </c>
      <c r="D45" s="727" t="str">
        <f>'29_Annexe3.2'!$D$63</f>
        <v>R1</v>
      </c>
      <c r="E45" s="728" t="str">
        <f>'29_Annexe3.1'!$L$16</f>
        <v>/</v>
      </c>
      <c r="F45" s="729" t="str">
        <f t="shared" si="0"/>
        <v>R1</v>
      </c>
      <c r="G45" s="729"/>
      <c r="H45" s="400" t="s">
        <v>568</v>
      </c>
      <c r="I45" s="725" t="str">
        <f>'29_Annexe3.1'!$M$16</f>
        <v>/</v>
      </c>
      <c r="J45" s="1453" t="str">
        <f t="shared" si="1"/>
        <v>/</v>
      </c>
      <c r="K45" s="1454"/>
      <c r="L45" s="729"/>
    </row>
    <row r="46" spans="1:12" thickBot="1" x14ac:dyDescent="0.4">
      <c r="A46" s="380"/>
      <c r="B46" s="730"/>
      <c r="C46" s="730"/>
      <c r="D46" s="730"/>
      <c r="E46" s="730"/>
      <c r="F46" s="730"/>
      <c r="G46" s="731"/>
      <c r="H46" s="732" t="s">
        <v>570</v>
      </c>
      <c r="I46" s="733" t="str">
        <f>'29_Annexe3.1'!$M$17</f>
        <v>/</v>
      </c>
      <c r="J46" s="1442" t="str">
        <f>IF(I46="S2","Réfection sur-massif",IF(I46="S3","Refection sur-massif","/"))</f>
        <v>/</v>
      </c>
      <c r="K46" s="1443"/>
      <c r="L46" s="729"/>
    </row>
    <row r="47" spans="1:12" thickBot="1" x14ac:dyDescent="0.4"/>
    <row r="48" spans="1:12" thickBot="1" x14ac:dyDescent="0.4">
      <c r="A48" s="372"/>
      <c r="B48" s="1455" t="s">
        <v>732</v>
      </c>
      <c r="C48" s="1456"/>
      <c r="D48" s="1457"/>
    </row>
    <row r="49" spans="1:12" ht="30.75" thickBot="1" x14ac:dyDescent="0.3">
      <c r="A49" s="421"/>
      <c r="B49" s="734" t="s">
        <v>579</v>
      </c>
      <c r="C49" s="735" t="s">
        <v>580</v>
      </c>
      <c r="D49" s="736" t="s">
        <v>581</v>
      </c>
    </row>
    <row r="50" spans="1:12" ht="14.45" x14ac:dyDescent="0.35">
      <c r="A50" s="383" t="s">
        <v>562</v>
      </c>
      <c r="B50" s="715" t="str">
        <f>'29_Annexe3.1'!$K$22</f>
        <v>/</v>
      </c>
      <c r="C50" s="737" t="str">
        <f>'29_Annexe3.1'!$L$22</f>
        <v>/</v>
      </c>
      <c r="D50" s="738" t="str">
        <f>'29_Annexe3.1'!$M$22</f>
        <v>Non</v>
      </c>
    </row>
    <row r="51" spans="1:12" ht="14.45" x14ac:dyDescent="0.35">
      <c r="A51" s="391" t="s">
        <v>564</v>
      </c>
      <c r="B51" s="720" t="str">
        <f>'29_Annexe3.1'!$K$23</f>
        <v>/</v>
      </c>
      <c r="C51" s="739" t="str">
        <f>'29_Annexe3.1'!$L$23</f>
        <v>/</v>
      </c>
      <c r="D51" s="740" t="str">
        <f>'29_Annexe3.1'!$M$23</f>
        <v>Non</v>
      </c>
    </row>
    <row r="52" spans="1:12" ht="14.45" x14ac:dyDescent="0.35">
      <c r="A52" s="391" t="s">
        <v>565</v>
      </c>
      <c r="B52" s="720" t="str">
        <f>'29_Annexe3.1'!$K$24</f>
        <v>/</v>
      </c>
      <c r="C52" s="739" t="str">
        <f>'29_Annexe3.1'!$L$24</f>
        <v>/</v>
      </c>
      <c r="D52" s="740" t="str">
        <f>'29_Annexe3.1'!$M$24</f>
        <v>Non</v>
      </c>
    </row>
    <row r="53" spans="1:12" thickBot="1" x14ac:dyDescent="0.4">
      <c r="A53" s="439" t="s">
        <v>568</v>
      </c>
      <c r="B53" s="725" t="str">
        <f>'29_Annexe3.1'!$K$25</f>
        <v>/</v>
      </c>
      <c r="C53" s="741" t="str">
        <f>'29_Annexe3.1'!$L$25</f>
        <v>/</v>
      </c>
      <c r="D53" s="742" t="str">
        <f>'29_Annexe3.1'!$M$25</f>
        <v>Non</v>
      </c>
    </row>
    <row r="54" spans="1:12" ht="15.75" thickBot="1" x14ac:dyDescent="0.3">
      <c r="A54" s="1236" t="s">
        <v>582</v>
      </c>
      <c r="B54" s="1237"/>
      <c r="C54" s="1458">
        <f>'29_Annexe3.1'!$L$26</f>
        <v>0</v>
      </c>
      <c r="D54" s="1459"/>
    </row>
    <row r="55" spans="1:12" ht="15.75" thickBot="1" x14ac:dyDescent="0.3"/>
    <row r="56" spans="1:12" ht="30" customHeight="1" thickBot="1" x14ac:dyDescent="0.3">
      <c r="A56" s="290" t="s">
        <v>733</v>
      </c>
      <c r="B56" s="1409" t="s">
        <v>734</v>
      </c>
      <c r="C56" s="1135"/>
      <c r="D56" s="1135"/>
      <c r="E56" s="1135"/>
      <c r="F56" s="1135"/>
      <c r="G56" s="1135"/>
      <c r="H56" s="1135"/>
      <c r="I56" s="1135"/>
      <c r="J56" s="1135"/>
      <c r="K56" s="1135"/>
      <c r="L56" s="1136"/>
    </row>
    <row r="57" spans="1:12" s="731" customFormat="1" ht="15" customHeight="1" x14ac:dyDescent="0.25">
      <c r="A57" s="1137" t="s">
        <v>14</v>
      </c>
      <c r="B57" s="1460"/>
      <c r="C57" s="743" t="s">
        <v>15</v>
      </c>
      <c r="D57" s="743" t="s">
        <v>16</v>
      </c>
      <c r="E57" s="1207" t="s">
        <v>17</v>
      </c>
      <c r="F57" s="1208"/>
      <c r="G57" s="1208"/>
      <c r="H57" s="1208"/>
      <c r="I57" s="1208"/>
      <c r="J57" s="1208"/>
      <c r="K57" s="1208"/>
      <c r="L57" s="1209"/>
    </row>
    <row r="58" spans="1:12" s="731" customFormat="1" ht="15" customHeight="1" thickBot="1" x14ac:dyDescent="0.3">
      <c r="A58" s="1140">
        <f>A$3</f>
        <v>0</v>
      </c>
      <c r="B58" s="1141"/>
      <c r="C58" s="293" t="str">
        <f>C$3</f>
        <v>A</v>
      </c>
      <c r="D58" s="294">
        <f>D$3</f>
        <v>41487</v>
      </c>
      <c r="E58" s="1210" t="str">
        <f>E$3</f>
        <v>Création</v>
      </c>
      <c r="F58" s="1211"/>
      <c r="G58" s="1211"/>
      <c r="H58" s="1211"/>
      <c r="I58" s="1211"/>
      <c r="J58" s="1211"/>
      <c r="K58" s="1211"/>
      <c r="L58" s="1214"/>
    </row>
    <row r="59" spans="1:12" s="731" customFormat="1" ht="15" customHeight="1" thickBot="1" x14ac:dyDescent="0.25">
      <c r="A59" s="1215" t="s">
        <v>18</v>
      </c>
      <c r="B59" s="1216"/>
      <c r="C59" s="1403" t="str">
        <f>C$4</f>
        <v>Ligne à 63 kV : Boulbonne - Saverdun</v>
      </c>
      <c r="D59" s="1403"/>
      <c r="E59" s="1403"/>
      <c r="F59" s="1403"/>
      <c r="G59" s="1406" t="s">
        <v>638</v>
      </c>
      <c r="H59" s="1407"/>
      <c r="I59" s="813">
        <f>I$4</f>
        <v>29</v>
      </c>
      <c r="J59" s="666" t="s">
        <v>708</v>
      </c>
      <c r="K59" s="1403">
        <f>K$4</f>
        <v>0</v>
      </c>
      <c r="L59" s="1408"/>
    </row>
    <row r="60" spans="1:12" ht="20.100000000000001" customHeight="1" x14ac:dyDescent="0.25"/>
    <row r="61" spans="1:12" s="731" customFormat="1" ht="20.100000000000001" customHeight="1" x14ac:dyDescent="0.2">
      <c r="A61" s="744" t="s">
        <v>735</v>
      </c>
      <c r="B61" s="745"/>
      <c r="C61" s="746"/>
      <c r="D61" s="746"/>
      <c r="E61" s="746"/>
      <c r="F61" s="745"/>
      <c r="G61" s="747"/>
      <c r="H61" s="747"/>
      <c r="I61" s="748"/>
      <c r="J61" s="748"/>
      <c r="K61" s="748"/>
    </row>
    <row r="62" spans="1:12" s="731" customFormat="1" ht="12.75" customHeight="1" thickBot="1" x14ac:dyDescent="0.25">
      <c r="A62" s="749"/>
      <c r="B62" s="745"/>
      <c r="C62" s="746"/>
      <c r="D62" s="746"/>
      <c r="E62" s="746"/>
      <c r="F62" s="745"/>
      <c r="G62" s="745"/>
      <c r="H62" s="748"/>
      <c r="I62" s="748"/>
    </row>
    <row r="63" spans="1:12" s="731" customFormat="1" ht="45" customHeight="1" thickBot="1" x14ac:dyDescent="0.25">
      <c r="A63" s="750" t="s">
        <v>717</v>
      </c>
      <c r="B63" s="751" t="s">
        <v>709</v>
      </c>
      <c r="C63" s="751" t="s">
        <v>736</v>
      </c>
      <c r="D63" s="752" t="s">
        <v>737</v>
      </c>
      <c r="E63" s="753" t="s">
        <v>738</v>
      </c>
      <c r="F63" s="754" t="s">
        <v>713</v>
      </c>
      <c r="G63" s="755" t="s">
        <v>714</v>
      </c>
      <c r="H63" s="756" t="s">
        <v>715</v>
      </c>
      <c r="I63" s="757" t="s">
        <v>739</v>
      </c>
      <c r="K63" s="758" t="s">
        <v>740</v>
      </c>
      <c r="L63" s="757" t="s">
        <v>741</v>
      </c>
    </row>
    <row r="64" spans="1:12" s="731" customFormat="1" ht="12.75" customHeight="1" x14ac:dyDescent="0.2">
      <c r="A64" s="759">
        <f>J7</f>
        <v>0</v>
      </c>
      <c r="B64" s="760">
        <f>A7</f>
        <v>0</v>
      </c>
      <c r="C64" s="761">
        <f>I7</f>
        <v>0</v>
      </c>
      <c r="D64" s="762"/>
      <c r="E64" s="763">
        <f>C7</f>
        <v>0</v>
      </c>
      <c r="F64" s="764">
        <f t="shared" ref="F64:H79" si="2">E7</f>
        <v>0</v>
      </c>
      <c r="G64" s="760">
        <f t="shared" si="2"/>
        <v>0</v>
      </c>
      <c r="H64" s="765">
        <f t="shared" si="2"/>
        <v>0</v>
      </c>
      <c r="I64" s="766"/>
      <c r="K64" s="767" t="str">
        <f>IF(H64=0,"-","A remplir")</f>
        <v>-</v>
      </c>
      <c r="L64" s="768" t="str">
        <f>IF(A64="Pas de plan disponible",IF(H64&lt;&gt;0,"Longueur + type et Ø de boulons/rivets",IF(OR(F64&lt;&gt;0,G64&lt;&gt;0),"Dimensions + type et Ø de boulons/rivets","-")),"-")</f>
        <v>-</v>
      </c>
    </row>
    <row r="65" spans="1:12" s="731" customFormat="1" ht="12.75" customHeight="1" x14ac:dyDescent="0.2">
      <c r="A65" s="769">
        <f t="shared" ref="A65:A83" si="3">J8</f>
        <v>0</v>
      </c>
      <c r="B65" s="770">
        <f t="shared" ref="B65:B83" si="4">A8</f>
        <v>0</v>
      </c>
      <c r="C65" s="771">
        <f t="shared" ref="C65:C83" si="5">I8</f>
        <v>0</v>
      </c>
      <c r="D65" s="772"/>
      <c r="E65" s="773">
        <f t="shared" ref="E65:E83" si="6">C8</f>
        <v>0</v>
      </c>
      <c r="F65" s="774">
        <f t="shared" si="2"/>
        <v>0</v>
      </c>
      <c r="G65" s="770">
        <f t="shared" si="2"/>
        <v>0</v>
      </c>
      <c r="H65" s="775">
        <f t="shared" si="2"/>
        <v>0</v>
      </c>
      <c r="I65" s="776"/>
      <c r="K65" s="766" t="str">
        <f>IF(H65=0,"-","A remplir")</f>
        <v>-</v>
      </c>
      <c r="L65" s="777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31" customFormat="1" ht="12.75" customHeight="1" x14ac:dyDescent="0.2">
      <c r="A66" s="769">
        <f t="shared" si="3"/>
        <v>0</v>
      </c>
      <c r="B66" s="770">
        <f t="shared" si="4"/>
        <v>0</v>
      </c>
      <c r="C66" s="771">
        <f t="shared" si="5"/>
        <v>0</v>
      </c>
      <c r="D66" s="772"/>
      <c r="E66" s="773">
        <f t="shared" si="6"/>
        <v>0</v>
      </c>
      <c r="F66" s="774">
        <f t="shared" si="2"/>
        <v>0</v>
      </c>
      <c r="G66" s="770">
        <f t="shared" si="2"/>
        <v>0</v>
      </c>
      <c r="H66" s="775">
        <f t="shared" si="2"/>
        <v>0</v>
      </c>
      <c r="I66" s="776"/>
      <c r="K66" s="766" t="str">
        <f>IF(H66=0,"-","A remplir")</f>
        <v>-</v>
      </c>
      <c r="L66" s="777" t="str">
        <f t="shared" si="7"/>
        <v>-</v>
      </c>
    </row>
    <row r="67" spans="1:12" s="731" customFormat="1" ht="12.75" customHeight="1" x14ac:dyDescent="0.2">
      <c r="A67" s="769">
        <f t="shared" si="3"/>
        <v>0</v>
      </c>
      <c r="B67" s="770">
        <f t="shared" si="4"/>
        <v>0</v>
      </c>
      <c r="C67" s="771">
        <f t="shared" si="5"/>
        <v>0</v>
      </c>
      <c r="D67" s="772"/>
      <c r="E67" s="773">
        <f t="shared" si="6"/>
        <v>0</v>
      </c>
      <c r="F67" s="774">
        <f t="shared" si="2"/>
        <v>0</v>
      </c>
      <c r="G67" s="770">
        <f t="shared" si="2"/>
        <v>0</v>
      </c>
      <c r="H67" s="775">
        <f t="shared" si="2"/>
        <v>0</v>
      </c>
      <c r="I67" s="778"/>
      <c r="K67" s="766" t="str">
        <f t="shared" ref="K67:K83" si="8">IF(H67=0,"-","A remplir")</f>
        <v>-</v>
      </c>
      <c r="L67" s="777" t="str">
        <f t="shared" si="7"/>
        <v>-</v>
      </c>
    </row>
    <row r="68" spans="1:12" s="731" customFormat="1" ht="12.75" customHeight="1" x14ac:dyDescent="0.2">
      <c r="A68" s="769">
        <f t="shared" si="3"/>
        <v>0</v>
      </c>
      <c r="B68" s="770">
        <f t="shared" si="4"/>
        <v>0</v>
      </c>
      <c r="C68" s="771">
        <f t="shared" si="5"/>
        <v>0</v>
      </c>
      <c r="D68" s="772"/>
      <c r="E68" s="773">
        <f t="shared" si="6"/>
        <v>0</v>
      </c>
      <c r="F68" s="774">
        <f t="shared" si="2"/>
        <v>0</v>
      </c>
      <c r="G68" s="770">
        <f t="shared" si="2"/>
        <v>0</v>
      </c>
      <c r="H68" s="775">
        <f t="shared" si="2"/>
        <v>0</v>
      </c>
      <c r="I68" s="776"/>
      <c r="K68" s="766" t="str">
        <f t="shared" si="8"/>
        <v>-</v>
      </c>
      <c r="L68" s="777" t="str">
        <f t="shared" si="7"/>
        <v>-</v>
      </c>
    </row>
    <row r="69" spans="1:12" s="731" customFormat="1" ht="12.75" customHeight="1" x14ac:dyDescent="0.2">
      <c r="A69" s="769">
        <f t="shared" si="3"/>
        <v>0</v>
      </c>
      <c r="B69" s="770">
        <f t="shared" si="4"/>
        <v>0</v>
      </c>
      <c r="C69" s="771">
        <f t="shared" si="5"/>
        <v>0</v>
      </c>
      <c r="D69" s="772"/>
      <c r="E69" s="773">
        <f t="shared" si="6"/>
        <v>0</v>
      </c>
      <c r="F69" s="774">
        <f t="shared" si="2"/>
        <v>0</v>
      </c>
      <c r="G69" s="770">
        <f t="shared" si="2"/>
        <v>0</v>
      </c>
      <c r="H69" s="775">
        <f t="shared" si="2"/>
        <v>0</v>
      </c>
      <c r="I69" s="776"/>
      <c r="K69" s="766" t="str">
        <f t="shared" si="8"/>
        <v>-</v>
      </c>
      <c r="L69" s="777" t="str">
        <f t="shared" si="7"/>
        <v>-</v>
      </c>
    </row>
    <row r="70" spans="1:12" s="731" customFormat="1" ht="12.75" customHeight="1" x14ac:dyDescent="0.2">
      <c r="A70" s="769">
        <f t="shared" si="3"/>
        <v>0</v>
      </c>
      <c r="B70" s="770">
        <f t="shared" si="4"/>
        <v>0</v>
      </c>
      <c r="C70" s="771">
        <f t="shared" si="5"/>
        <v>0</v>
      </c>
      <c r="D70" s="772"/>
      <c r="E70" s="773">
        <f t="shared" si="6"/>
        <v>0</v>
      </c>
      <c r="F70" s="774">
        <f t="shared" si="2"/>
        <v>0</v>
      </c>
      <c r="G70" s="770">
        <f t="shared" si="2"/>
        <v>0</v>
      </c>
      <c r="H70" s="775">
        <f t="shared" si="2"/>
        <v>0</v>
      </c>
      <c r="I70" s="776"/>
      <c r="K70" s="766" t="str">
        <f t="shared" si="8"/>
        <v>-</v>
      </c>
      <c r="L70" s="777" t="str">
        <f t="shared" si="7"/>
        <v>-</v>
      </c>
    </row>
    <row r="71" spans="1:12" s="731" customFormat="1" ht="12.75" customHeight="1" x14ac:dyDescent="0.2">
      <c r="A71" s="769">
        <f t="shared" si="3"/>
        <v>0</v>
      </c>
      <c r="B71" s="770">
        <f t="shared" si="4"/>
        <v>0</v>
      </c>
      <c r="C71" s="771">
        <f t="shared" si="5"/>
        <v>0</v>
      </c>
      <c r="D71" s="772"/>
      <c r="E71" s="773">
        <f t="shared" si="6"/>
        <v>0</v>
      </c>
      <c r="F71" s="774">
        <f t="shared" si="2"/>
        <v>0</v>
      </c>
      <c r="G71" s="770">
        <f t="shared" si="2"/>
        <v>0</v>
      </c>
      <c r="H71" s="775">
        <f t="shared" si="2"/>
        <v>0</v>
      </c>
      <c r="I71" s="776"/>
      <c r="K71" s="766" t="str">
        <f t="shared" si="8"/>
        <v>-</v>
      </c>
      <c r="L71" s="777" t="str">
        <f t="shared" si="7"/>
        <v>-</v>
      </c>
    </row>
    <row r="72" spans="1:12" s="731" customFormat="1" ht="12.75" customHeight="1" x14ac:dyDescent="0.2">
      <c r="A72" s="769">
        <f t="shared" si="3"/>
        <v>0</v>
      </c>
      <c r="B72" s="770">
        <f t="shared" si="4"/>
        <v>0</v>
      </c>
      <c r="C72" s="771">
        <f t="shared" si="5"/>
        <v>0</v>
      </c>
      <c r="D72" s="772"/>
      <c r="E72" s="773">
        <f t="shared" si="6"/>
        <v>0</v>
      </c>
      <c r="F72" s="774">
        <f t="shared" si="2"/>
        <v>0</v>
      </c>
      <c r="G72" s="770">
        <f t="shared" si="2"/>
        <v>0</v>
      </c>
      <c r="H72" s="775">
        <f t="shared" si="2"/>
        <v>0</v>
      </c>
      <c r="I72" s="776"/>
      <c r="K72" s="766" t="str">
        <f t="shared" si="8"/>
        <v>-</v>
      </c>
      <c r="L72" s="777" t="str">
        <f t="shared" si="7"/>
        <v>-</v>
      </c>
    </row>
    <row r="73" spans="1:12" s="731" customFormat="1" ht="12.75" customHeight="1" x14ac:dyDescent="0.2">
      <c r="A73" s="769">
        <f t="shared" si="3"/>
        <v>0</v>
      </c>
      <c r="B73" s="770">
        <f t="shared" si="4"/>
        <v>0</v>
      </c>
      <c r="C73" s="771">
        <f t="shared" si="5"/>
        <v>0</v>
      </c>
      <c r="D73" s="772"/>
      <c r="E73" s="773">
        <f t="shared" si="6"/>
        <v>0</v>
      </c>
      <c r="F73" s="774">
        <f t="shared" si="2"/>
        <v>0</v>
      </c>
      <c r="G73" s="770">
        <f t="shared" si="2"/>
        <v>0</v>
      </c>
      <c r="H73" s="775">
        <f t="shared" si="2"/>
        <v>0</v>
      </c>
      <c r="I73" s="776"/>
      <c r="K73" s="766" t="str">
        <f t="shared" si="8"/>
        <v>-</v>
      </c>
      <c r="L73" s="777" t="str">
        <f t="shared" si="7"/>
        <v>-</v>
      </c>
    </row>
    <row r="74" spans="1:12" s="731" customFormat="1" ht="12.75" customHeight="1" x14ac:dyDescent="0.2">
      <c r="A74" s="769">
        <f t="shared" si="3"/>
        <v>0</v>
      </c>
      <c r="B74" s="770">
        <f t="shared" si="4"/>
        <v>0</v>
      </c>
      <c r="C74" s="771">
        <f t="shared" si="5"/>
        <v>0</v>
      </c>
      <c r="D74" s="772"/>
      <c r="E74" s="773">
        <f t="shared" si="6"/>
        <v>0</v>
      </c>
      <c r="F74" s="774">
        <f t="shared" si="2"/>
        <v>0</v>
      </c>
      <c r="G74" s="770">
        <f t="shared" si="2"/>
        <v>0</v>
      </c>
      <c r="H74" s="775">
        <f t="shared" si="2"/>
        <v>0</v>
      </c>
      <c r="I74" s="776"/>
      <c r="K74" s="766" t="str">
        <f t="shared" si="8"/>
        <v>-</v>
      </c>
      <c r="L74" s="777" t="str">
        <f t="shared" si="7"/>
        <v>-</v>
      </c>
    </row>
    <row r="75" spans="1:12" s="731" customFormat="1" ht="12.75" customHeight="1" x14ac:dyDescent="0.2">
      <c r="A75" s="769">
        <f t="shared" si="3"/>
        <v>0</v>
      </c>
      <c r="B75" s="770">
        <f t="shared" si="4"/>
        <v>0</v>
      </c>
      <c r="C75" s="771">
        <f t="shared" si="5"/>
        <v>0</v>
      </c>
      <c r="D75" s="772"/>
      <c r="E75" s="773">
        <f t="shared" si="6"/>
        <v>0</v>
      </c>
      <c r="F75" s="774">
        <f t="shared" si="2"/>
        <v>0</v>
      </c>
      <c r="G75" s="770">
        <f t="shared" si="2"/>
        <v>0</v>
      </c>
      <c r="H75" s="775">
        <f t="shared" si="2"/>
        <v>0</v>
      </c>
      <c r="I75" s="776"/>
      <c r="K75" s="766" t="str">
        <f t="shared" si="8"/>
        <v>-</v>
      </c>
      <c r="L75" s="777" t="str">
        <f t="shared" si="7"/>
        <v>-</v>
      </c>
    </row>
    <row r="76" spans="1:12" s="731" customFormat="1" ht="12.75" customHeight="1" x14ac:dyDescent="0.2">
      <c r="A76" s="769">
        <f t="shared" si="3"/>
        <v>0</v>
      </c>
      <c r="B76" s="770">
        <f t="shared" si="4"/>
        <v>0</v>
      </c>
      <c r="C76" s="771">
        <f t="shared" si="5"/>
        <v>0</v>
      </c>
      <c r="D76" s="772"/>
      <c r="E76" s="773">
        <f t="shared" si="6"/>
        <v>0</v>
      </c>
      <c r="F76" s="774">
        <f t="shared" si="2"/>
        <v>0</v>
      </c>
      <c r="G76" s="770">
        <f t="shared" si="2"/>
        <v>0</v>
      </c>
      <c r="H76" s="775">
        <f t="shared" si="2"/>
        <v>0</v>
      </c>
      <c r="I76" s="776"/>
      <c r="K76" s="766" t="str">
        <f t="shared" si="8"/>
        <v>-</v>
      </c>
      <c r="L76" s="777" t="str">
        <f t="shared" si="7"/>
        <v>-</v>
      </c>
    </row>
    <row r="77" spans="1:12" s="731" customFormat="1" ht="12.75" customHeight="1" x14ac:dyDescent="0.2">
      <c r="A77" s="769">
        <f t="shared" si="3"/>
        <v>0</v>
      </c>
      <c r="B77" s="770">
        <f t="shared" si="4"/>
        <v>0</v>
      </c>
      <c r="C77" s="771">
        <f t="shared" si="5"/>
        <v>0</v>
      </c>
      <c r="D77" s="772"/>
      <c r="E77" s="773">
        <f t="shared" si="6"/>
        <v>0</v>
      </c>
      <c r="F77" s="774">
        <f t="shared" si="2"/>
        <v>0</v>
      </c>
      <c r="G77" s="770">
        <f t="shared" si="2"/>
        <v>0</v>
      </c>
      <c r="H77" s="775">
        <f t="shared" si="2"/>
        <v>0</v>
      </c>
      <c r="I77" s="776"/>
      <c r="K77" s="766" t="str">
        <f t="shared" si="8"/>
        <v>-</v>
      </c>
      <c r="L77" s="777" t="str">
        <f t="shared" si="7"/>
        <v>-</v>
      </c>
    </row>
    <row r="78" spans="1:12" s="731" customFormat="1" ht="12.75" customHeight="1" x14ac:dyDescent="0.2">
      <c r="A78" s="769">
        <f t="shared" si="3"/>
        <v>0</v>
      </c>
      <c r="B78" s="770">
        <f t="shared" si="4"/>
        <v>0</v>
      </c>
      <c r="C78" s="771">
        <f t="shared" si="5"/>
        <v>0</v>
      </c>
      <c r="D78" s="772"/>
      <c r="E78" s="773">
        <f t="shared" si="6"/>
        <v>0</v>
      </c>
      <c r="F78" s="774">
        <f t="shared" si="2"/>
        <v>0</v>
      </c>
      <c r="G78" s="770">
        <f t="shared" si="2"/>
        <v>0</v>
      </c>
      <c r="H78" s="775">
        <f t="shared" si="2"/>
        <v>0</v>
      </c>
      <c r="I78" s="776"/>
      <c r="K78" s="766" t="str">
        <f t="shared" si="8"/>
        <v>-</v>
      </c>
      <c r="L78" s="777" t="str">
        <f t="shared" si="7"/>
        <v>-</v>
      </c>
    </row>
    <row r="79" spans="1:12" s="731" customFormat="1" ht="12.75" customHeight="1" x14ac:dyDescent="0.2">
      <c r="A79" s="769">
        <f t="shared" si="3"/>
        <v>0</v>
      </c>
      <c r="B79" s="770">
        <f t="shared" si="4"/>
        <v>0</v>
      </c>
      <c r="C79" s="771">
        <f t="shared" si="5"/>
        <v>0</v>
      </c>
      <c r="D79" s="772"/>
      <c r="E79" s="773">
        <f t="shared" si="6"/>
        <v>0</v>
      </c>
      <c r="F79" s="774">
        <f t="shared" si="2"/>
        <v>0</v>
      </c>
      <c r="G79" s="770">
        <f t="shared" si="2"/>
        <v>0</v>
      </c>
      <c r="H79" s="775">
        <f t="shared" si="2"/>
        <v>0</v>
      </c>
      <c r="I79" s="776"/>
      <c r="K79" s="766" t="str">
        <f t="shared" si="8"/>
        <v>-</v>
      </c>
      <c r="L79" s="777" t="str">
        <f t="shared" si="7"/>
        <v>-</v>
      </c>
    </row>
    <row r="80" spans="1:12" s="731" customFormat="1" ht="12.75" customHeight="1" x14ac:dyDescent="0.2">
      <c r="A80" s="769">
        <f t="shared" si="3"/>
        <v>0</v>
      </c>
      <c r="B80" s="770">
        <f t="shared" si="4"/>
        <v>0</v>
      </c>
      <c r="C80" s="771">
        <f t="shared" si="5"/>
        <v>0</v>
      </c>
      <c r="D80" s="772"/>
      <c r="E80" s="773">
        <f t="shared" si="6"/>
        <v>0</v>
      </c>
      <c r="F80" s="774">
        <f t="shared" ref="F80:H83" si="9">E23</f>
        <v>0</v>
      </c>
      <c r="G80" s="770">
        <f t="shared" si="9"/>
        <v>0</v>
      </c>
      <c r="H80" s="775">
        <f t="shared" si="9"/>
        <v>0</v>
      </c>
      <c r="I80" s="776"/>
      <c r="K80" s="766" t="str">
        <f t="shared" si="8"/>
        <v>-</v>
      </c>
      <c r="L80" s="777" t="str">
        <f t="shared" si="7"/>
        <v>-</v>
      </c>
    </row>
    <row r="81" spans="1:12" s="731" customFormat="1" ht="12.75" customHeight="1" x14ac:dyDescent="0.2">
      <c r="A81" s="769">
        <f t="shared" si="3"/>
        <v>0</v>
      </c>
      <c r="B81" s="770">
        <f t="shared" si="4"/>
        <v>0</v>
      </c>
      <c r="C81" s="771">
        <f t="shared" si="5"/>
        <v>0</v>
      </c>
      <c r="D81" s="772"/>
      <c r="E81" s="773">
        <f t="shared" si="6"/>
        <v>0</v>
      </c>
      <c r="F81" s="774">
        <f t="shared" si="9"/>
        <v>0</v>
      </c>
      <c r="G81" s="770">
        <f t="shared" si="9"/>
        <v>0</v>
      </c>
      <c r="H81" s="775">
        <f t="shared" si="9"/>
        <v>0</v>
      </c>
      <c r="I81" s="776"/>
      <c r="K81" s="766" t="str">
        <f t="shared" si="8"/>
        <v>-</v>
      </c>
      <c r="L81" s="777" t="str">
        <f t="shared" si="7"/>
        <v>-</v>
      </c>
    </row>
    <row r="82" spans="1:12" s="731" customFormat="1" ht="12.75" customHeight="1" x14ac:dyDescent="0.2">
      <c r="A82" s="769">
        <f t="shared" si="3"/>
        <v>0</v>
      </c>
      <c r="B82" s="770">
        <f t="shared" si="4"/>
        <v>0</v>
      </c>
      <c r="C82" s="771">
        <f t="shared" si="5"/>
        <v>0</v>
      </c>
      <c r="D82" s="772"/>
      <c r="E82" s="773">
        <f t="shared" si="6"/>
        <v>0</v>
      </c>
      <c r="F82" s="774">
        <f t="shared" si="9"/>
        <v>0</v>
      </c>
      <c r="G82" s="770">
        <f t="shared" si="9"/>
        <v>0</v>
      </c>
      <c r="H82" s="775">
        <f t="shared" si="9"/>
        <v>0</v>
      </c>
      <c r="I82" s="776"/>
      <c r="K82" s="766" t="str">
        <f t="shared" si="8"/>
        <v>-</v>
      </c>
      <c r="L82" s="777" t="str">
        <f t="shared" si="7"/>
        <v>-</v>
      </c>
    </row>
    <row r="83" spans="1:12" s="731" customFormat="1" ht="12.75" customHeight="1" thickBot="1" x14ac:dyDescent="0.25">
      <c r="A83" s="779">
        <f t="shared" si="3"/>
        <v>0</v>
      </c>
      <c r="B83" s="780">
        <f t="shared" si="4"/>
        <v>0</v>
      </c>
      <c r="C83" s="781">
        <f t="shared" si="5"/>
        <v>0</v>
      </c>
      <c r="D83" s="782"/>
      <c r="E83" s="783">
        <f t="shared" si="6"/>
        <v>0</v>
      </c>
      <c r="F83" s="784">
        <f t="shared" si="9"/>
        <v>0</v>
      </c>
      <c r="G83" s="780">
        <f t="shared" si="9"/>
        <v>0</v>
      </c>
      <c r="H83" s="785">
        <f t="shared" si="9"/>
        <v>0</v>
      </c>
      <c r="I83" s="786"/>
      <c r="K83" s="787" t="str">
        <f t="shared" si="8"/>
        <v>-</v>
      </c>
      <c r="L83" s="788" t="str">
        <f t="shared" si="7"/>
        <v>-</v>
      </c>
    </row>
    <row r="84" spans="1:12" s="731" customFormat="1" ht="17.25" customHeight="1" x14ac:dyDescent="0.2">
      <c r="A84" s="745"/>
      <c r="B84" s="745"/>
      <c r="C84" s="745"/>
      <c r="D84" s="748"/>
      <c r="E84" s="748"/>
    </row>
    <row r="85" spans="1:12" s="731" customFormat="1" ht="20.100000000000001" customHeight="1" x14ac:dyDescent="0.2">
      <c r="A85" s="744" t="s">
        <v>742</v>
      </c>
      <c r="B85" s="789"/>
      <c r="C85" s="1465"/>
      <c r="D85" s="1465"/>
      <c r="E85" s="1465"/>
      <c r="F85" s="790"/>
    </row>
    <row r="86" spans="1:12" s="731" customFormat="1" ht="12.75" customHeight="1" thickBot="1" x14ac:dyDescent="0.25">
      <c r="A86" s="791"/>
      <c r="B86" s="791"/>
      <c r="C86" s="747"/>
      <c r="D86" s="747"/>
      <c r="E86" s="747"/>
      <c r="F86" s="792"/>
    </row>
    <row r="87" spans="1:12" s="796" customFormat="1" ht="13.5" thickBot="1" x14ac:dyDescent="0.25">
      <c r="A87" s="793" t="s">
        <v>743</v>
      </c>
      <c r="B87" s="794" t="s">
        <v>744</v>
      </c>
      <c r="C87" s="795" t="s">
        <v>745</v>
      </c>
    </row>
    <row r="88" spans="1:12" s="796" customFormat="1" ht="12.75" x14ac:dyDescent="0.2">
      <c r="A88" s="797"/>
      <c r="B88" s="798"/>
      <c r="C88" s="799"/>
    </row>
    <row r="89" spans="1:12" s="796" customFormat="1" ht="12.75" x14ac:dyDescent="0.2">
      <c r="A89" s="800"/>
      <c r="B89" s="801"/>
      <c r="C89" s="802"/>
    </row>
    <row r="90" spans="1:12" s="796" customFormat="1" ht="12.75" x14ac:dyDescent="0.2">
      <c r="A90" s="800"/>
      <c r="B90" s="801"/>
      <c r="C90" s="802"/>
    </row>
    <row r="91" spans="1:12" s="796" customFormat="1" ht="13.5" thickBot="1" x14ac:dyDescent="0.25">
      <c r="A91" s="803"/>
      <c r="B91" s="804"/>
      <c r="C91" s="805"/>
    </row>
    <row r="92" spans="1:12" s="796" customFormat="1" ht="13.5" thickBot="1" x14ac:dyDescent="0.25">
      <c r="A92" s="1466">
        <f>SUM(A88:A91)</f>
        <v>0</v>
      </c>
      <c r="B92" s="1467"/>
      <c r="C92" s="1468"/>
    </row>
    <row r="93" spans="1:12" s="731" customFormat="1" ht="17.25" customHeight="1" x14ac:dyDescent="0.2">
      <c r="A93" s="745"/>
      <c r="B93" s="745"/>
      <c r="C93" s="745"/>
      <c r="D93" s="748"/>
      <c r="E93" s="748"/>
    </row>
    <row r="94" spans="1:12" s="731" customFormat="1" ht="20.100000000000001" customHeight="1" x14ac:dyDescent="0.2">
      <c r="A94" s="744" t="s">
        <v>746</v>
      </c>
      <c r="B94" s="789"/>
      <c r="C94" s="1465"/>
      <c r="D94" s="1465"/>
      <c r="E94" s="1465"/>
      <c r="F94" s="790"/>
    </row>
    <row r="95" spans="1:12" s="731" customFormat="1" ht="12.75" customHeight="1" thickBot="1" x14ac:dyDescent="0.25">
      <c r="A95" s="789"/>
      <c r="B95" s="789"/>
      <c r="C95" s="747"/>
      <c r="D95" s="747"/>
      <c r="E95" s="747"/>
      <c r="F95" s="792"/>
    </row>
    <row r="96" spans="1:12" s="731" customFormat="1" ht="15.75" customHeight="1" thickBot="1" x14ac:dyDescent="0.25">
      <c r="A96" s="1469" t="s">
        <v>747</v>
      </c>
      <c r="B96" s="1470"/>
      <c r="C96" s="1470"/>
      <c r="D96" s="753" t="s">
        <v>748</v>
      </c>
      <c r="E96" s="748"/>
    </row>
    <row r="97" spans="1:10" s="731" customFormat="1" ht="12.75" customHeight="1" x14ac:dyDescent="0.2">
      <c r="A97" s="1471"/>
      <c r="B97" s="1472"/>
      <c r="C97" s="1472"/>
      <c r="D97" s="806"/>
      <c r="E97" s="748"/>
    </row>
    <row r="98" spans="1:10" s="731" customFormat="1" ht="12.75" customHeight="1" x14ac:dyDescent="0.2">
      <c r="A98" s="1461"/>
      <c r="B98" s="1462"/>
      <c r="C98" s="1462"/>
      <c r="D98" s="807"/>
      <c r="E98" s="748"/>
    </row>
    <row r="99" spans="1:10" s="731" customFormat="1" ht="12.75" customHeight="1" x14ac:dyDescent="0.2">
      <c r="A99" s="1461"/>
      <c r="B99" s="1462"/>
      <c r="C99" s="1462"/>
      <c r="D99" s="807"/>
      <c r="E99" s="748"/>
    </row>
    <row r="100" spans="1:10" s="731" customFormat="1" ht="12.75" customHeight="1" thickBot="1" x14ac:dyDescent="0.25">
      <c r="A100" s="1463"/>
      <c r="B100" s="1464"/>
      <c r="C100" s="1464"/>
      <c r="D100" s="808"/>
      <c r="E100" s="748"/>
    </row>
    <row r="102" spans="1:10" x14ac:dyDescent="0.25">
      <c r="B102" s="359" t="s">
        <v>563</v>
      </c>
      <c r="C102" s="359" t="s">
        <v>596</v>
      </c>
      <c r="E102" s="467" t="s">
        <v>563</v>
      </c>
      <c r="F102" s="359" t="s">
        <v>596</v>
      </c>
      <c r="I102" s="467" t="s">
        <v>563</v>
      </c>
      <c r="J102" s="373" t="s">
        <v>595</v>
      </c>
    </row>
    <row r="103" spans="1:10" x14ac:dyDescent="0.25">
      <c r="B103" s="459" t="s">
        <v>599</v>
      </c>
      <c r="C103" s="459" t="s">
        <v>600</v>
      </c>
      <c r="E103" s="459" t="s">
        <v>617</v>
      </c>
      <c r="F103" s="459" t="s">
        <v>618</v>
      </c>
      <c r="I103" s="459" t="s">
        <v>597</v>
      </c>
      <c r="J103" s="459" t="s">
        <v>598</v>
      </c>
    </row>
    <row r="104" spans="1:10" x14ac:dyDescent="0.25">
      <c r="B104" s="459" t="s">
        <v>604</v>
      </c>
      <c r="C104" s="459" t="s">
        <v>605</v>
      </c>
      <c r="E104" s="459" t="s">
        <v>621</v>
      </c>
      <c r="F104" s="459" t="s">
        <v>622</v>
      </c>
      <c r="I104" s="459" t="s">
        <v>602</v>
      </c>
      <c r="J104" s="459" t="s">
        <v>603</v>
      </c>
    </row>
    <row r="105" spans="1:10" x14ac:dyDescent="0.25">
      <c r="B105" s="459" t="s">
        <v>608</v>
      </c>
      <c r="C105" s="459" t="s">
        <v>609</v>
      </c>
      <c r="E105" s="459" t="s">
        <v>625</v>
      </c>
      <c r="F105" s="459" t="s">
        <v>626</v>
      </c>
      <c r="I105" s="459" t="s">
        <v>606</v>
      </c>
      <c r="J105" s="459" t="s">
        <v>607</v>
      </c>
    </row>
    <row r="106" spans="1:10" x14ac:dyDescent="0.25">
      <c r="E106" s="459" t="s">
        <v>629</v>
      </c>
      <c r="F106" s="459" t="s">
        <v>630</v>
      </c>
      <c r="I106" s="459" t="s">
        <v>611</v>
      </c>
      <c r="J106" s="459" t="s">
        <v>612</v>
      </c>
    </row>
    <row r="107" spans="1:10" x14ac:dyDescent="0.25">
      <c r="E107" s="459" t="s">
        <v>633</v>
      </c>
      <c r="F107" s="459" t="s">
        <v>634</v>
      </c>
    </row>
    <row r="108" spans="1:10" x14ac:dyDescent="0.25">
      <c r="B108" s="456" t="s">
        <v>563</v>
      </c>
    </row>
    <row r="109" spans="1:10" x14ac:dyDescent="0.25">
      <c r="B109" s="468" t="s">
        <v>619</v>
      </c>
      <c r="F109" s="258" t="s">
        <v>89</v>
      </c>
    </row>
    <row r="110" spans="1:10" x14ac:dyDescent="0.25">
      <c r="B110" s="468" t="s">
        <v>623</v>
      </c>
      <c r="F110" s="261" t="s">
        <v>91</v>
      </c>
    </row>
    <row r="111" spans="1:10" x14ac:dyDescent="0.25">
      <c r="B111" s="468" t="s">
        <v>627</v>
      </c>
      <c r="F111" s="261" t="s">
        <v>92</v>
      </c>
    </row>
    <row r="112" spans="1:10" x14ac:dyDescent="0.25">
      <c r="B112" s="471" t="s">
        <v>635</v>
      </c>
      <c r="F112" s="261" t="s">
        <v>93</v>
      </c>
    </row>
    <row r="113" spans="2:6" x14ac:dyDescent="0.25">
      <c r="F113" s="261" t="s">
        <v>94</v>
      </c>
    </row>
    <row r="114" spans="2:6" x14ac:dyDescent="0.25">
      <c r="B114" s="339" t="s">
        <v>59</v>
      </c>
      <c r="F114" s="261" t="s">
        <v>95</v>
      </c>
    </row>
    <row r="115" spans="2:6" x14ac:dyDescent="0.25">
      <c r="B115" s="387" t="s">
        <v>620</v>
      </c>
      <c r="F115" s="261" t="s">
        <v>96</v>
      </c>
    </row>
    <row r="116" spans="2:6" x14ac:dyDescent="0.25">
      <c r="B116" s="387" t="s">
        <v>624</v>
      </c>
      <c r="F116" s="261" t="s">
        <v>97</v>
      </c>
    </row>
    <row r="117" spans="2:6" x14ac:dyDescent="0.25">
      <c r="B117" s="387" t="s">
        <v>628</v>
      </c>
      <c r="F117" s="261" t="s">
        <v>98</v>
      </c>
    </row>
    <row r="118" spans="2:6" x14ac:dyDescent="0.25">
      <c r="B118" s="387" t="s">
        <v>632</v>
      </c>
      <c r="F118" s="261" t="s">
        <v>99</v>
      </c>
    </row>
    <row r="119" spans="2:6" x14ac:dyDescent="0.25">
      <c r="B119" s="387"/>
      <c r="F119" s="261" t="s">
        <v>100</v>
      </c>
    </row>
    <row r="120" spans="2:6" x14ac:dyDescent="0.25">
      <c r="B120" s="340" t="s">
        <v>749</v>
      </c>
      <c r="D120" s="342" t="s">
        <v>750</v>
      </c>
      <c r="F120" s="261" t="s">
        <v>101</v>
      </c>
    </row>
    <row r="121" spans="2:6" x14ac:dyDescent="0.25">
      <c r="B121" s="809" t="s">
        <v>751</v>
      </c>
      <c r="D121" s="810" t="s">
        <v>752</v>
      </c>
      <c r="F121" s="261" t="s">
        <v>102</v>
      </c>
    </row>
    <row r="122" spans="2:6" x14ac:dyDescent="0.25">
      <c r="B122" s="811" t="s">
        <v>753</v>
      </c>
      <c r="D122" s="811" t="s">
        <v>754</v>
      </c>
      <c r="F122" s="261" t="s">
        <v>103</v>
      </c>
    </row>
    <row r="123" spans="2:6" x14ac:dyDescent="0.25">
      <c r="B123" s="811" t="s">
        <v>755</v>
      </c>
      <c r="D123" s="811" t="s">
        <v>82</v>
      </c>
      <c r="F123" s="261" t="s">
        <v>104</v>
      </c>
    </row>
    <row r="124" spans="2:6" x14ac:dyDescent="0.25">
      <c r="B124" s="811" t="s">
        <v>756</v>
      </c>
      <c r="D124" s="811" t="s">
        <v>757</v>
      </c>
      <c r="F124" s="261" t="s">
        <v>105</v>
      </c>
    </row>
    <row r="125" spans="2:6" x14ac:dyDescent="0.25">
      <c r="B125" s="811" t="s">
        <v>758</v>
      </c>
      <c r="D125" s="811" t="s">
        <v>759</v>
      </c>
      <c r="F125" s="261" t="s">
        <v>106</v>
      </c>
    </row>
    <row r="126" spans="2:6" x14ac:dyDescent="0.25">
      <c r="B126" s="811" t="s">
        <v>760</v>
      </c>
      <c r="D126" s="811" t="s">
        <v>761</v>
      </c>
      <c r="F126" s="261" t="s">
        <v>107</v>
      </c>
    </row>
    <row r="127" spans="2:6" x14ac:dyDescent="0.25">
      <c r="B127" s="811" t="s">
        <v>762</v>
      </c>
      <c r="D127" s="811" t="s">
        <v>763</v>
      </c>
      <c r="F127" s="261" t="s">
        <v>108</v>
      </c>
    </row>
    <row r="128" spans="2:6" x14ac:dyDescent="0.25">
      <c r="B128" s="811" t="s">
        <v>764</v>
      </c>
      <c r="D128" s="811" t="s">
        <v>765</v>
      </c>
      <c r="F128" s="264" t="s">
        <v>109</v>
      </c>
    </row>
    <row r="129" spans="2:6" x14ac:dyDescent="0.25">
      <c r="B129" s="811" t="s">
        <v>766</v>
      </c>
      <c r="D129" s="811" t="s">
        <v>767</v>
      </c>
      <c r="F129" s="261" t="s">
        <v>110</v>
      </c>
    </row>
    <row r="130" spans="2:6" x14ac:dyDescent="0.25">
      <c r="B130" s="811" t="s">
        <v>768</v>
      </c>
      <c r="D130" s="812" t="s">
        <v>769</v>
      </c>
      <c r="F130" s="261" t="s">
        <v>111</v>
      </c>
    </row>
    <row r="131" spans="2:6" x14ac:dyDescent="0.25">
      <c r="B131" s="811" t="s">
        <v>770</v>
      </c>
      <c r="F131" s="261" t="s">
        <v>112</v>
      </c>
    </row>
    <row r="132" spans="2:6" x14ac:dyDescent="0.25">
      <c r="B132" s="811" t="s">
        <v>771</v>
      </c>
      <c r="F132" s="261" t="s">
        <v>113</v>
      </c>
    </row>
    <row r="133" spans="2:6" x14ac:dyDescent="0.25">
      <c r="B133" s="811" t="s">
        <v>772</v>
      </c>
      <c r="F133" s="261" t="s">
        <v>114</v>
      </c>
    </row>
    <row r="134" spans="2:6" x14ac:dyDescent="0.25">
      <c r="B134" s="811" t="s">
        <v>773</v>
      </c>
      <c r="F134" s="261" t="s">
        <v>115</v>
      </c>
    </row>
    <row r="135" spans="2:6" x14ac:dyDescent="0.25">
      <c r="B135" s="811" t="s">
        <v>774</v>
      </c>
      <c r="F135" s="261" t="s">
        <v>116</v>
      </c>
    </row>
    <row r="136" spans="2:6" x14ac:dyDescent="0.25">
      <c r="B136" s="811" t="s">
        <v>775</v>
      </c>
      <c r="F136" s="261" t="s">
        <v>117</v>
      </c>
    </row>
    <row r="137" spans="2:6" x14ac:dyDescent="0.25">
      <c r="B137" s="812" t="s">
        <v>776</v>
      </c>
      <c r="F137" s="261" t="s">
        <v>118</v>
      </c>
    </row>
    <row r="138" spans="2:6" x14ac:dyDescent="0.25">
      <c r="F138" s="261" t="s">
        <v>119</v>
      </c>
    </row>
    <row r="139" spans="2:6" x14ac:dyDescent="0.25">
      <c r="F139" s="261" t="s">
        <v>120</v>
      </c>
    </row>
    <row r="140" spans="2:6" x14ac:dyDescent="0.25">
      <c r="F140" s="261" t="s">
        <v>121</v>
      </c>
    </row>
    <row r="141" spans="2:6" x14ac:dyDescent="0.25">
      <c r="F141" s="261" t="s">
        <v>122</v>
      </c>
    </row>
    <row r="142" spans="2:6" x14ac:dyDescent="0.25">
      <c r="F142" s="261" t="s">
        <v>123</v>
      </c>
    </row>
    <row r="143" spans="2:6" x14ac:dyDescent="0.25">
      <c r="F143" s="261" t="s">
        <v>124</v>
      </c>
    </row>
    <row r="144" spans="2:6" x14ac:dyDescent="0.25">
      <c r="F144" s="261" t="s">
        <v>125</v>
      </c>
    </row>
    <row r="145" spans="6:6" x14ac:dyDescent="0.25">
      <c r="F145" s="261" t="s">
        <v>126</v>
      </c>
    </row>
    <row r="146" spans="6:6" x14ac:dyDescent="0.25">
      <c r="F146" s="261" t="s">
        <v>127</v>
      </c>
    </row>
    <row r="147" spans="6:6" x14ac:dyDescent="0.25">
      <c r="F147" s="261" t="s">
        <v>128</v>
      </c>
    </row>
    <row r="148" spans="6:6" x14ac:dyDescent="0.25">
      <c r="F148" s="261" t="s">
        <v>129</v>
      </c>
    </row>
    <row r="149" spans="6:6" x14ac:dyDescent="0.25">
      <c r="F149" s="261" t="s">
        <v>130</v>
      </c>
    </row>
    <row r="150" spans="6:6" x14ac:dyDescent="0.25">
      <c r="F150" s="261" t="s">
        <v>131</v>
      </c>
    </row>
    <row r="151" spans="6:6" x14ac:dyDescent="0.25">
      <c r="F151" s="261" t="s">
        <v>132</v>
      </c>
    </row>
    <row r="152" spans="6:6" x14ac:dyDescent="0.25">
      <c r="F152" s="261" t="s">
        <v>133</v>
      </c>
    </row>
    <row r="153" spans="6:6" x14ac:dyDescent="0.25">
      <c r="F153" s="261" t="s">
        <v>134</v>
      </c>
    </row>
    <row r="154" spans="6:6" x14ac:dyDescent="0.25">
      <c r="F154" s="261" t="s">
        <v>135</v>
      </c>
    </row>
    <row r="155" spans="6:6" x14ac:dyDescent="0.25">
      <c r="F155" s="264" t="s">
        <v>136</v>
      </c>
    </row>
    <row r="156" spans="6:6" x14ac:dyDescent="0.25">
      <c r="F156" s="264" t="s">
        <v>137</v>
      </c>
    </row>
    <row r="157" spans="6:6" x14ac:dyDescent="0.25">
      <c r="F157" s="261" t="s">
        <v>138</v>
      </c>
    </row>
    <row r="158" spans="6:6" x14ac:dyDescent="0.25">
      <c r="F158" s="261" t="s">
        <v>139</v>
      </c>
    </row>
    <row r="159" spans="6:6" x14ac:dyDescent="0.25">
      <c r="F159" s="261" t="s">
        <v>140</v>
      </c>
    </row>
    <row r="160" spans="6:6" x14ac:dyDescent="0.25">
      <c r="F160" s="261" t="s">
        <v>141</v>
      </c>
    </row>
    <row r="161" spans="6:6" x14ac:dyDescent="0.25">
      <c r="F161" s="261" t="s">
        <v>142</v>
      </c>
    </row>
    <row r="162" spans="6:6" x14ac:dyDescent="0.25">
      <c r="F162" s="261" t="s">
        <v>143</v>
      </c>
    </row>
    <row r="163" spans="6:6" x14ac:dyDescent="0.25">
      <c r="F163" s="261" t="s">
        <v>144</v>
      </c>
    </row>
    <row r="164" spans="6:6" x14ac:dyDescent="0.25">
      <c r="F164" s="261" t="s">
        <v>145</v>
      </c>
    </row>
    <row r="165" spans="6:6" x14ac:dyDescent="0.25">
      <c r="F165" s="261" t="s">
        <v>146</v>
      </c>
    </row>
    <row r="166" spans="6:6" x14ac:dyDescent="0.25">
      <c r="F166" s="261" t="s">
        <v>147</v>
      </c>
    </row>
    <row r="167" spans="6:6" x14ac:dyDescent="0.25">
      <c r="F167" s="261" t="s">
        <v>148</v>
      </c>
    </row>
    <row r="168" spans="6:6" x14ac:dyDescent="0.25">
      <c r="F168" s="261" t="s">
        <v>149</v>
      </c>
    </row>
    <row r="169" spans="6:6" x14ac:dyDescent="0.25">
      <c r="F169" s="261" t="s">
        <v>150</v>
      </c>
    </row>
    <row r="170" spans="6:6" x14ac:dyDescent="0.25">
      <c r="F170" s="261" t="s">
        <v>151</v>
      </c>
    </row>
    <row r="171" spans="6:6" x14ac:dyDescent="0.25">
      <c r="F171" s="261" t="s">
        <v>152</v>
      </c>
    </row>
    <row r="172" spans="6:6" x14ac:dyDescent="0.25">
      <c r="F172" s="261" t="s">
        <v>153</v>
      </c>
    </row>
    <row r="173" spans="6:6" x14ac:dyDescent="0.25">
      <c r="F173" s="261" t="s">
        <v>154</v>
      </c>
    </row>
    <row r="174" spans="6:6" x14ac:dyDescent="0.25">
      <c r="F174" s="261" t="s">
        <v>155</v>
      </c>
    </row>
    <row r="175" spans="6:6" x14ac:dyDescent="0.25">
      <c r="F175" s="261" t="s">
        <v>156</v>
      </c>
    </row>
    <row r="176" spans="6:6" x14ac:dyDescent="0.25">
      <c r="F176" s="261" t="s">
        <v>157</v>
      </c>
    </row>
    <row r="177" spans="6:6" x14ac:dyDescent="0.25">
      <c r="F177" s="261" t="s">
        <v>158</v>
      </c>
    </row>
    <row r="178" spans="6:6" x14ac:dyDescent="0.25">
      <c r="F178" s="261" t="s">
        <v>159</v>
      </c>
    </row>
    <row r="179" spans="6:6" x14ac:dyDescent="0.25">
      <c r="F179" s="261" t="s">
        <v>160</v>
      </c>
    </row>
    <row r="180" spans="6:6" x14ac:dyDescent="0.25">
      <c r="F180" s="261" t="s">
        <v>161</v>
      </c>
    </row>
    <row r="181" spans="6:6" x14ac:dyDescent="0.25">
      <c r="F181" s="261" t="s">
        <v>162</v>
      </c>
    </row>
    <row r="182" spans="6:6" x14ac:dyDescent="0.25">
      <c r="F182" s="261" t="s">
        <v>163</v>
      </c>
    </row>
    <row r="183" spans="6:6" x14ac:dyDescent="0.25">
      <c r="F183" s="261" t="s">
        <v>164</v>
      </c>
    </row>
    <row r="184" spans="6:6" x14ac:dyDescent="0.25">
      <c r="F184" s="261" t="s">
        <v>165</v>
      </c>
    </row>
    <row r="185" spans="6:6" x14ac:dyDescent="0.25">
      <c r="F185" s="261" t="s">
        <v>166</v>
      </c>
    </row>
    <row r="186" spans="6:6" x14ac:dyDescent="0.25">
      <c r="F186" s="261" t="s">
        <v>167</v>
      </c>
    </row>
    <row r="187" spans="6:6" x14ac:dyDescent="0.25">
      <c r="F187" s="261" t="s">
        <v>168</v>
      </c>
    </row>
    <row r="188" spans="6:6" x14ac:dyDescent="0.25">
      <c r="F188" s="261" t="s">
        <v>169</v>
      </c>
    </row>
    <row r="189" spans="6:6" x14ac:dyDescent="0.25">
      <c r="F189" s="261" t="s">
        <v>170</v>
      </c>
    </row>
    <row r="190" spans="6:6" x14ac:dyDescent="0.25">
      <c r="F190" s="261" t="s">
        <v>171</v>
      </c>
    </row>
    <row r="191" spans="6:6" x14ac:dyDescent="0.25">
      <c r="F191" s="261" t="s">
        <v>172</v>
      </c>
    </row>
    <row r="192" spans="6:6" x14ac:dyDescent="0.25">
      <c r="F192" s="261" t="s">
        <v>173</v>
      </c>
    </row>
    <row r="193" spans="6:6" x14ac:dyDescent="0.25">
      <c r="F193" s="261" t="s">
        <v>174</v>
      </c>
    </row>
    <row r="194" spans="6:6" x14ac:dyDescent="0.25">
      <c r="F194" s="261" t="s">
        <v>175</v>
      </c>
    </row>
    <row r="195" spans="6:6" x14ac:dyDescent="0.25">
      <c r="F195" s="261" t="s">
        <v>176</v>
      </c>
    </row>
    <row r="196" spans="6:6" x14ac:dyDescent="0.25">
      <c r="F196" s="261" t="s">
        <v>177</v>
      </c>
    </row>
    <row r="197" spans="6:6" x14ac:dyDescent="0.25">
      <c r="F197" s="261" t="s">
        <v>178</v>
      </c>
    </row>
    <row r="198" spans="6:6" x14ac:dyDescent="0.25">
      <c r="F198" s="261" t="s">
        <v>179</v>
      </c>
    </row>
    <row r="199" spans="6:6" x14ac:dyDescent="0.25">
      <c r="F199" s="261" t="s">
        <v>180</v>
      </c>
    </row>
    <row r="200" spans="6:6" x14ac:dyDescent="0.25">
      <c r="F200" s="261" t="s">
        <v>181</v>
      </c>
    </row>
    <row r="201" spans="6:6" x14ac:dyDescent="0.25">
      <c r="F201" s="261" t="s">
        <v>182</v>
      </c>
    </row>
    <row r="202" spans="6:6" x14ac:dyDescent="0.25">
      <c r="F202" s="261" t="s">
        <v>183</v>
      </c>
    </row>
    <row r="203" spans="6:6" x14ac:dyDescent="0.25">
      <c r="F203" s="261" t="s">
        <v>184</v>
      </c>
    </row>
    <row r="204" spans="6:6" x14ac:dyDescent="0.25">
      <c r="F204" s="261" t="s">
        <v>185</v>
      </c>
    </row>
    <row r="205" spans="6:6" x14ac:dyDescent="0.25">
      <c r="F205" s="267" t="s">
        <v>186</v>
      </c>
    </row>
    <row r="206" spans="6:6" x14ac:dyDescent="0.25">
      <c r="F206" s="261" t="s">
        <v>187</v>
      </c>
    </row>
    <row r="207" spans="6:6" x14ac:dyDescent="0.25">
      <c r="F207" s="261" t="s">
        <v>188</v>
      </c>
    </row>
    <row r="208" spans="6:6" x14ac:dyDescent="0.25">
      <c r="F208" s="261" t="s">
        <v>189</v>
      </c>
    </row>
    <row r="209" spans="6:6" x14ac:dyDescent="0.25">
      <c r="F209" s="261" t="s">
        <v>190</v>
      </c>
    </row>
    <row r="210" spans="6:6" x14ac:dyDescent="0.25">
      <c r="F210" s="261" t="s">
        <v>191</v>
      </c>
    </row>
    <row r="211" spans="6:6" x14ac:dyDescent="0.25">
      <c r="F211" s="261" t="s">
        <v>192</v>
      </c>
    </row>
    <row r="212" spans="6:6" x14ac:dyDescent="0.25">
      <c r="F212" s="261" t="s">
        <v>193</v>
      </c>
    </row>
    <row r="213" spans="6:6" x14ac:dyDescent="0.25">
      <c r="F213" s="261" t="s">
        <v>194</v>
      </c>
    </row>
    <row r="214" spans="6:6" x14ac:dyDescent="0.25">
      <c r="F214" s="261" t="s">
        <v>195</v>
      </c>
    </row>
    <row r="215" spans="6:6" x14ac:dyDescent="0.25">
      <c r="F215" s="261" t="s">
        <v>196</v>
      </c>
    </row>
    <row r="216" spans="6:6" x14ac:dyDescent="0.25">
      <c r="F216" s="261" t="s">
        <v>197</v>
      </c>
    </row>
    <row r="217" spans="6:6" x14ac:dyDescent="0.25">
      <c r="F217" s="261" t="s">
        <v>198</v>
      </c>
    </row>
    <row r="218" spans="6:6" x14ac:dyDescent="0.25">
      <c r="F218" s="261" t="s">
        <v>199</v>
      </c>
    </row>
    <row r="219" spans="6:6" x14ac:dyDescent="0.25">
      <c r="F219" s="261" t="s">
        <v>200</v>
      </c>
    </row>
    <row r="220" spans="6:6" x14ac:dyDescent="0.25">
      <c r="F220" s="261" t="s">
        <v>201</v>
      </c>
    </row>
    <row r="221" spans="6:6" x14ac:dyDescent="0.25">
      <c r="F221" s="261" t="s">
        <v>202</v>
      </c>
    </row>
    <row r="222" spans="6:6" x14ac:dyDescent="0.25">
      <c r="F222" s="261" t="s">
        <v>203</v>
      </c>
    </row>
    <row r="223" spans="6:6" x14ac:dyDescent="0.25">
      <c r="F223" s="261" t="s">
        <v>204</v>
      </c>
    </row>
    <row r="224" spans="6:6" x14ac:dyDescent="0.25">
      <c r="F224" s="261" t="s">
        <v>205</v>
      </c>
    </row>
    <row r="225" spans="6:6" x14ac:dyDescent="0.25">
      <c r="F225" s="261" t="s">
        <v>206</v>
      </c>
    </row>
    <row r="226" spans="6:6" x14ac:dyDescent="0.25">
      <c r="F226" s="261" t="s">
        <v>207</v>
      </c>
    </row>
    <row r="227" spans="6:6" x14ac:dyDescent="0.25">
      <c r="F227" s="261" t="s">
        <v>208</v>
      </c>
    </row>
    <row r="228" spans="6:6" x14ac:dyDescent="0.25">
      <c r="F228" s="261" t="s">
        <v>209</v>
      </c>
    </row>
    <row r="229" spans="6:6" x14ac:dyDescent="0.25">
      <c r="F229" s="261" t="s">
        <v>210</v>
      </c>
    </row>
    <row r="230" spans="6:6" x14ac:dyDescent="0.25">
      <c r="F230" s="261" t="s">
        <v>211</v>
      </c>
    </row>
    <row r="231" spans="6:6" x14ac:dyDescent="0.25">
      <c r="F231" s="261" t="s">
        <v>212</v>
      </c>
    </row>
    <row r="232" spans="6:6" x14ac:dyDescent="0.25">
      <c r="F232" s="261" t="s">
        <v>213</v>
      </c>
    </row>
    <row r="233" spans="6:6" x14ac:dyDescent="0.25">
      <c r="F233" s="261" t="s">
        <v>214</v>
      </c>
    </row>
    <row r="234" spans="6:6" x14ac:dyDescent="0.25">
      <c r="F234" s="261" t="s">
        <v>215</v>
      </c>
    </row>
    <row r="235" spans="6:6" x14ac:dyDescent="0.25">
      <c r="F235" s="261" t="s">
        <v>216</v>
      </c>
    </row>
    <row r="236" spans="6:6" x14ac:dyDescent="0.25">
      <c r="F236" s="261" t="s">
        <v>217</v>
      </c>
    </row>
    <row r="237" spans="6:6" x14ac:dyDescent="0.25">
      <c r="F237" s="261" t="s">
        <v>218</v>
      </c>
    </row>
    <row r="238" spans="6:6" x14ac:dyDescent="0.25">
      <c r="F238" s="261" t="s">
        <v>219</v>
      </c>
    </row>
    <row r="239" spans="6:6" x14ac:dyDescent="0.25">
      <c r="F239" s="261" t="s">
        <v>220</v>
      </c>
    </row>
    <row r="240" spans="6:6" x14ac:dyDescent="0.25">
      <c r="F240" s="261" t="s">
        <v>221</v>
      </c>
    </row>
    <row r="241" spans="6:6" x14ac:dyDescent="0.25">
      <c r="F241" s="261" t="s">
        <v>222</v>
      </c>
    </row>
    <row r="242" spans="6:6" x14ac:dyDescent="0.25">
      <c r="F242" s="261" t="s">
        <v>223</v>
      </c>
    </row>
    <row r="243" spans="6:6" x14ac:dyDescent="0.25">
      <c r="F243" s="261" t="s">
        <v>224</v>
      </c>
    </row>
    <row r="244" spans="6:6" x14ac:dyDescent="0.25">
      <c r="F244" s="261" t="s">
        <v>225</v>
      </c>
    </row>
    <row r="245" spans="6:6" x14ac:dyDescent="0.25">
      <c r="F245" s="261" t="s">
        <v>226</v>
      </c>
    </row>
    <row r="246" spans="6:6" x14ac:dyDescent="0.25">
      <c r="F246" s="261" t="s">
        <v>227</v>
      </c>
    </row>
    <row r="247" spans="6:6" x14ac:dyDescent="0.25">
      <c r="F247" s="261" t="s">
        <v>228</v>
      </c>
    </row>
    <row r="248" spans="6:6" x14ac:dyDescent="0.25">
      <c r="F248" s="261" t="s">
        <v>229</v>
      </c>
    </row>
    <row r="249" spans="6:6" x14ac:dyDescent="0.25">
      <c r="F249" s="261" t="s">
        <v>230</v>
      </c>
    </row>
    <row r="250" spans="6:6" x14ac:dyDescent="0.25">
      <c r="F250" s="261" t="s">
        <v>231</v>
      </c>
    </row>
    <row r="251" spans="6:6" x14ac:dyDescent="0.25">
      <c r="F251" s="261" t="s">
        <v>232</v>
      </c>
    </row>
    <row r="252" spans="6:6" x14ac:dyDescent="0.25">
      <c r="F252" s="261" t="s">
        <v>233</v>
      </c>
    </row>
    <row r="253" spans="6:6" x14ac:dyDescent="0.25">
      <c r="F253" s="261" t="s">
        <v>234</v>
      </c>
    </row>
    <row r="254" spans="6:6" x14ac:dyDescent="0.25">
      <c r="F254" s="261" t="s">
        <v>235</v>
      </c>
    </row>
    <row r="255" spans="6:6" x14ac:dyDescent="0.25">
      <c r="F255" s="261" t="s">
        <v>236</v>
      </c>
    </row>
    <row r="256" spans="6:6" x14ac:dyDescent="0.25">
      <c r="F256" s="261" t="s">
        <v>237</v>
      </c>
    </row>
    <row r="257" spans="6:6" x14ac:dyDescent="0.25">
      <c r="F257" s="261" t="s">
        <v>238</v>
      </c>
    </row>
    <row r="258" spans="6:6" x14ac:dyDescent="0.25">
      <c r="F258" s="261" t="s">
        <v>239</v>
      </c>
    </row>
    <row r="259" spans="6:6" x14ac:dyDescent="0.25">
      <c r="F259" s="261" t="s">
        <v>240</v>
      </c>
    </row>
    <row r="260" spans="6:6" x14ac:dyDescent="0.25">
      <c r="F260" s="261" t="s">
        <v>241</v>
      </c>
    </row>
    <row r="261" spans="6:6" x14ac:dyDescent="0.25">
      <c r="F261" s="261" t="s">
        <v>242</v>
      </c>
    </row>
    <row r="262" spans="6:6" x14ac:dyDescent="0.25">
      <c r="F262" s="261" t="s">
        <v>243</v>
      </c>
    </row>
    <row r="263" spans="6:6" x14ac:dyDescent="0.25">
      <c r="F263" s="261" t="s">
        <v>244</v>
      </c>
    </row>
    <row r="264" spans="6:6" x14ac:dyDescent="0.25">
      <c r="F264" s="261" t="s">
        <v>245</v>
      </c>
    </row>
    <row r="265" spans="6:6" x14ac:dyDescent="0.25">
      <c r="F265" s="261" t="s">
        <v>246</v>
      </c>
    </row>
    <row r="266" spans="6:6" x14ac:dyDescent="0.25">
      <c r="F266" s="261" t="s">
        <v>247</v>
      </c>
    </row>
    <row r="267" spans="6:6" x14ac:dyDescent="0.25">
      <c r="F267" s="261" t="s">
        <v>248</v>
      </c>
    </row>
    <row r="268" spans="6:6" x14ac:dyDescent="0.25">
      <c r="F268" s="261" t="s">
        <v>249</v>
      </c>
    </row>
    <row r="269" spans="6:6" x14ac:dyDescent="0.25">
      <c r="F269" s="261" t="s">
        <v>250</v>
      </c>
    </row>
    <row r="270" spans="6:6" x14ac:dyDescent="0.25">
      <c r="F270" s="261" t="s">
        <v>251</v>
      </c>
    </row>
    <row r="271" spans="6:6" x14ac:dyDescent="0.25">
      <c r="F271" s="261" t="s">
        <v>252</v>
      </c>
    </row>
    <row r="272" spans="6:6" x14ac:dyDescent="0.25">
      <c r="F272" s="261" t="s">
        <v>253</v>
      </c>
    </row>
    <row r="273" spans="6:6" x14ac:dyDescent="0.25">
      <c r="F273" s="261" t="s">
        <v>254</v>
      </c>
    </row>
    <row r="274" spans="6:6" x14ac:dyDescent="0.25">
      <c r="F274" s="261" t="s">
        <v>255</v>
      </c>
    </row>
    <row r="275" spans="6:6" x14ac:dyDescent="0.25">
      <c r="F275" s="261" t="s">
        <v>256</v>
      </c>
    </row>
    <row r="276" spans="6:6" x14ac:dyDescent="0.25">
      <c r="F276" s="261" t="s">
        <v>257</v>
      </c>
    </row>
    <row r="277" spans="6:6" x14ac:dyDescent="0.25">
      <c r="F277" s="261" t="s">
        <v>258</v>
      </c>
    </row>
    <row r="278" spans="6:6" x14ac:dyDescent="0.25">
      <c r="F278" s="261" t="s">
        <v>259</v>
      </c>
    </row>
    <row r="279" spans="6:6" x14ac:dyDescent="0.25">
      <c r="F279" s="261" t="s">
        <v>260</v>
      </c>
    </row>
    <row r="280" spans="6:6" x14ac:dyDescent="0.25">
      <c r="F280" s="261" t="s">
        <v>261</v>
      </c>
    </row>
    <row r="281" spans="6:6" x14ac:dyDescent="0.25">
      <c r="F281" s="261" t="s">
        <v>262</v>
      </c>
    </row>
    <row r="282" spans="6:6" x14ac:dyDescent="0.25">
      <c r="F282" s="261" t="s">
        <v>263</v>
      </c>
    </row>
    <row r="283" spans="6:6" x14ac:dyDescent="0.25">
      <c r="F283" s="261" t="s">
        <v>264</v>
      </c>
    </row>
    <row r="284" spans="6:6" x14ac:dyDescent="0.25">
      <c r="F284" s="261" t="s">
        <v>265</v>
      </c>
    </row>
    <row r="285" spans="6:6" x14ac:dyDescent="0.25">
      <c r="F285" s="261" t="s">
        <v>266</v>
      </c>
    </row>
    <row r="286" spans="6:6" x14ac:dyDescent="0.25">
      <c r="F286" s="261" t="s">
        <v>267</v>
      </c>
    </row>
    <row r="287" spans="6:6" x14ac:dyDescent="0.25">
      <c r="F287" s="261" t="s">
        <v>268</v>
      </c>
    </row>
    <row r="288" spans="6:6" x14ac:dyDescent="0.25">
      <c r="F288" s="261" t="s">
        <v>269</v>
      </c>
    </row>
    <row r="289" spans="6:6" x14ac:dyDescent="0.25">
      <c r="F289" s="261" t="s">
        <v>270</v>
      </c>
    </row>
    <row r="290" spans="6:6" x14ac:dyDescent="0.25">
      <c r="F290" s="261" t="s">
        <v>271</v>
      </c>
    </row>
    <row r="291" spans="6:6" x14ac:dyDescent="0.25">
      <c r="F291" s="261" t="s">
        <v>272</v>
      </c>
    </row>
    <row r="292" spans="6:6" x14ac:dyDescent="0.25">
      <c r="F292" s="261" t="s">
        <v>273</v>
      </c>
    </row>
    <row r="293" spans="6:6" x14ac:dyDescent="0.25">
      <c r="F293" s="261" t="s">
        <v>274</v>
      </c>
    </row>
    <row r="294" spans="6:6" x14ac:dyDescent="0.25">
      <c r="F294" s="261" t="s">
        <v>275</v>
      </c>
    </row>
    <row r="295" spans="6:6" x14ac:dyDescent="0.25">
      <c r="F295" s="261" t="s">
        <v>276</v>
      </c>
    </row>
    <row r="296" spans="6:6" x14ac:dyDescent="0.25">
      <c r="F296" s="261" t="s">
        <v>277</v>
      </c>
    </row>
    <row r="297" spans="6:6" x14ac:dyDescent="0.25">
      <c r="F297" s="261" t="s">
        <v>278</v>
      </c>
    </row>
    <row r="298" spans="6:6" x14ac:dyDescent="0.25">
      <c r="F298" s="261" t="s">
        <v>279</v>
      </c>
    </row>
    <row r="299" spans="6:6" x14ac:dyDescent="0.25">
      <c r="F299" s="261" t="s">
        <v>280</v>
      </c>
    </row>
    <row r="300" spans="6:6" x14ac:dyDescent="0.25">
      <c r="F300" s="261" t="s">
        <v>281</v>
      </c>
    </row>
    <row r="301" spans="6:6" x14ac:dyDescent="0.25">
      <c r="F301" s="261" t="s">
        <v>282</v>
      </c>
    </row>
    <row r="302" spans="6:6" x14ac:dyDescent="0.25">
      <c r="F302" s="261" t="s">
        <v>283</v>
      </c>
    </row>
    <row r="303" spans="6:6" x14ac:dyDescent="0.25">
      <c r="F303" s="261" t="s">
        <v>284</v>
      </c>
    </row>
    <row r="304" spans="6:6" x14ac:dyDescent="0.25">
      <c r="F304" s="261" t="s">
        <v>285</v>
      </c>
    </row>
    <row r="305" spans="6:6" x14ac:dyDescent="0.25">
      <c r="F305" s="261" t="s">
        <v>286</v>
      </c>
    </row>
    <row r="306" spans="6:6" x14ac:dyDescent="0.25">
      <c r="F306" s="261" t="s">
        <v>287</v>
      </c>
    </row>
    <row r="307" spans="6:6" x14ac:dyDescent="0.25">
      <c r="F307" s="261" t="s">
        <v>288</v>
      </c>
    </row>
    <row r="308" spans="6:6" x14ac:dyDescent="0.25">
      <c r="F308" s="261" t="s">
        <v>289</v>
      </c>
    </row>
    <row r="309" spans="6:6" x14ac:dyDescent="0.25">
      <c r="F309" s="261" t="s">
        <v>290</v>
      </c>
    </row>
    <row r="310" spans="6:6" x14ac:dyDescent="0.25">
      <c r="F310" s="261" t="s">
        <v>291</v>
      </c>
    </row>
    <row r="311" spans="6:6" x14ac:dyDescent="0.25">
      <c r="F311" s="261" t="s">
        <v>292</v>
      </c>
    </row>
    <row r="312" spans="6:6" x14ac:dyDescent="0.25">
      <c r="F312" s="261" t="s">
        <v>293</v>
      </c>
    </row>
    <row r="313" spans="6:6" x14ac:dyDescent="0.25">
      <c r="F313" s="261" t="s">
        <v>294</v>
      </c>
    </row>
    <row r="314" spans="6:6" x14ac:dyDescent="0.25">
      <c r="F314" s="261" t="s">
        <v>295</v>
      </c>
    </row>
    <row r="315" spans="6:6" x14ac:dyDescent="0.25">
      <c r="F315" s="261" t="s">
        <v>296</v>
      </c>
    </row>
    <row r="316" spans="6:6" x14ac:dyDescent="0.25">
      <c r="F316" s="261" t="s">
        <v>297</v>
      </c>
    </row>
    <row r="317" spans="6:6" x14ac:dyDescent="0.25">
      <c r="F317" s="261" t="s">
        <v>298</v>
      </c>
    </row>
    <row r="318" spans="6:6" x14ac:dyDescent="0.25">
      <c r="F318" s="261" t="s">
        <v>299</v>
      </c>
    </row>
    <row r="319" spans="6:6" x14ac:dyDescent="0.25">
      <c r="F319" s="267" t="s">
        <v>300</v>
      </c>
    </row>
    <row r="320" spans="6:6" x14ac:dyDescent="0.25">
      <c r="F320" s="267" t="s">
        <v>301</v>
      </c>
    </row>
    <row r="321" spans="6:6" x14ac:dyDescent="0.25">
      <c r="F321" s="267" t="s">
        <v>302</v>
      </c>
    </row>
    <row r="322" spans="6:6" x14ac:dyDescent="0.25">
      <c r="F322" s="267" t="s">
        <v>303</v>
      </c>
    </row>
    <row r="323" spans="6:6" x14ac:dyDescent="0.25">
      <c r="F323" s="270" t="s">
        <v>304</v>
      </c>
    </row>
    <row r="324" spans="6:6" x14ac:dyDescent="0.25">
      <c r="F324" s="270" t="s">
        <v>305</v>
      </c>
    </row>
    <row r="325" spans="6:6" x14ac:dyDescent="0.25">
      <c r="F325" s="270" t="s">
        <v>306</v>
      </c>
    </row>
    <row r="326" spans="6:6" x14ac:dyDescent="0.25">
      <c r="F326" s="270" t="s">
        <v>307</v>
      </c>
    </row>
    <row r="327" spans="6:6" x14ac:dyDescent="0.25">
      <c r="F327" s="270" t="s">
        <v>308</v>
      </c>
    </row>
    <row r="328" spans="6:6" x14ac:dyDescent="0.25">
      <c r="F328" s="270" t="s">
        <v>309</v>
      </c>
    </row>
    <row r="329" spans="6:6" x14ac:dyDescent="0.25">
      <c r="F329" s="270" t="s">
        <v>310</v>
      </c>
    </row>
    <row r="330" spans="6:6" x14ac:dyDescent="0.25">
      <c r="F330" s="270" t="s">
        <v>311</v>
      </c>
    </row>
    <row r="331" spans="6:6" x14ac:dyDescent="0.25">
      <c r="F331" s="270" t="s">
        <v>312</v>
      </c>
    </row>
    <row r="332" spans="6:6" x14ac:dyDescent="0.25">
      <c r="F332" s="270" t="s">
        <v>313</v>
      </c>
    </row>
    <row r="333" spans="6:6" x14ac:dyDescent="0.25">
      <c r="F333" s="267" t="s">
        <v>314</v>
      </c>
    </row>
    <row r="334" spans="6:6" x14ac:dyDescent="0.25">
      <c r="F334" s="270" t="s">
        <v>315</v>
      </c>
    </row>
    <row r="335" spans="6:6" x14ac:dyDescent="0.25">
      <c r="F335" s="267" t="s">
        <v>316</v>
      </c>
    </row>
    <row r="336" spans="6:6" x14ac:dyDescent="0.25">
      <c r="F336" s="267" t="s">
        <v>317</v>
      </c>
    </row>
    <row r="337" spans="6:6" x14ac:dyDescent="0.25">
      <c r="F337" s="270" t="s">
        <v>318</v>
      </c>
    </row>
    <row r="338" spans="6:6" x14ac:dyDescent="0.25">
      <c r="F338" s="270" t="s">
        <v>319</v>
      </c>
    </row>
    <row r="339" spans="6:6" x14ac:dyDescent="0.25">
      <c r="F339" s="270" t="s">
        <v>320</v>
      </c>
    </row>
    <row r="340" spans="6:6" x14ac:dyDescent="0.25">
      <c r="F340" s="270" t="s">
        <v>321</v>
      </c>
    </row>
    <row r="341" spans="6:6" x14ac:dyDescent="0.25">
      <c r="F341" s="270" t="s">
        <v>322</v>
      </c>
    </row>
    <row r="342" spans="6:6" x14ac:dyDescent="0.25">
      <c r="F342" s="267" t="s">
        <v>323</v>
      </c>
    </row>
    <row r="343" spans="6:6" x14ac:dyDescent="0.25">
      <c r="F343" s="267" t="s">
        <v>324</v>
      </c>
    </row>
    <row r="344" spans="6:6" x14ac:dyDescent="0.25">
      <c r="F344" s="267" t="s">
        <v>325</v>
      </c>
    </row>
    <row r="345" spans="6:6" x14ac:dyDescent="0.25">
      <c r="F345" s="267" t="s">
        <v>326</v>
      </c>
    </row>
    <row r="346" spans="6:6" x14ac:dyDescent="0.25">
      <c r="F346" s="267" t="s">
        <v>327</v>
      </c>
    </row>
    <row r="347" spans="6:6" x14ac:dyDescent="0.25">
      <c r="F347" s="267" t="s">
        <v>328</v>
      </c>
    </row>
    <row r="348" spans="6:6" x14ac:dyDescent="0.25">
      <c r="F348" s="267" t="s">
        <v>329</v>
      </c>
    </row>
    <row r="349" spans="6:6" x14ac:dyDescent="0.25">
      <c r="F349" s="267" t="s">
        <v>330</v>
      </c>
    </row>
    <row r="350" spans="6:6" x14ac:dyDescent="0.25">
      <c r="F350" s="267" t="s">
        <v>331</v>
      </c>
    </row>
    <row r="351" spans="6:6" x14ac:dyDescent="0.25">
      <c r="F351" s="267" t="s">
        <v>332</v>
      </c>
    </row>
    <row r="352" spans="6:6" x14ac:dyDescent="0.25">
      <c r="F352" s="267" t="s">
        <v>333</v>
      </c>
    </row>
    <row r="353" spans="6:6" x14ac:dyDescent="0.25">
      <c r="F353" s="267" t="s">
        <v>334</v>
      </c>
    </row>
    <row r="354" spans="6:6" x14ac:dyDescent="0.25">
      <c r="F354" s="267" t="s">
        <v>335</v>
      </c>
    </row>
    <row r="355" spans="6:6" x14ac:dyDescent="0.25">
      <c r="F355" s="267" t="s">
        <v>336</v>
      </c>
    </row>
    <row r="356" spans="6:6" x14ac:dyDescent="0.25">
      <c r="F356" s="267" t="s">
        <v>337</v>
      </c>
    </row>
    <row r="357" spans="6:6" x14ac:dyDescent="0.25">
      <c r="F357" s="267" t="s">
        <v>338</v>
      </c>
    </row>
    <row r="358" spans="6:6" x14ac:dyDescent="0.25">
      <c r="F358" s="267" t="s">
        <v>339</v>
      </c>
    </row>
    <row r="359" spans="6:6" x14ac:dyDescent="0.25">
      <c r="F359" s="267" t="s">
        <v>340</v>
      </c>
    </row>
    <row r="360" spans="6:6" x14ac:dyDescent="0.25">
      <c r="F360" s="267" t="s">
        <v>341</v>
      </c>
    </row>
    <row r="361" spans="6:6" x14ac:dyDescent="0.25">
      <c r="F361" s="267" t="s">
        <v>342</v>
      </c>
    </row>
    <row r="362" spans="6:6" x14ac:dyDescent="0.25">
      <c r="F362" s="267" t="s">
        <v>343</v>
      </c>
    </row>
    <row r="363" spans="6:6" x14ac:dyDescent="0.25">
      <c r="F363" s="267" t="s">
        <v>344</v>
      </c>
    </row>
    <row r="364" spans="6:6" x14ac:dyDescent="0.25">
      <c r="F364" s="267" t="s">
        <v>345</v>
      </c>
    </row>
    <row r="365" spans="6:6" x14ac:dyDescent="0.25">
      <c r="F365" s="267" t="s">
        <v>346</v>
      </c>
    </row>
    <row r="366" spans="6:6" x14ac:dyDescent="0.25">
      <c r="F366" s="267" t="s">
        <v>347</v>
      </c>
    </row>
    <row r="367" spans="6:6" x14ac:dyDescent="0.25">
      <c r="F367" s="267" t="s">
        <v>348</v>
      </c>
    </row>
    <row r="368" spans="6:6" x14ac:dyDescent="0.25">
      <c r="F368" s="267" t="s">
        <v>349</v>
      </c>
    </row>
    <row r="369" spans="6:6" x14ac:dyDescent="0.25">
      <c r="F369" s="267" t="s">
        <v>350</v>
      </c>
    </row>
    <row r="370" spans="6:6" x14ac:dyDescent="0.25">
      <c r="F370" s="267" t="s">
        <v>351</v>
      </c>
    </row>
    <row r="371" spans="6:6" x14ac:dyDescent="0.25">
      <c r="F371" s="267" t="s">
        <v>352</v>
      </c>
    </row>
    <row r="372" spans="6:6" x14ac:dyDescent="0.25">
      <c r="F372" s="267" t="s">
        <v>353</v>
      </c>
    </row>
    <row r="373" spans="6:6" x14ac:dyDescent="0.25">
      <c r="F373" s="267" t="s">
        <v>354</v>
      </c>
    </row>
    <row r="374" spans="6:6" x14ac:dyDescent="0.25">
      <c r="F374" s="267" t="s">
        <v>355</v>
      </c>
    </row>
    <row r="375" spans="6:6" x14ac:dyDescent="0.25">
      <c r="F375" s="267" t="s">
        <v>356</v>
      </c>
    </row>
    <row r="376" spans="6:6" x14ac:dyDescent="0.25">
      <c r="F376" s="267" t="s">
        <v>357</v>
      </c>
    </row>
    <row r="377" spans="6:6" x14ac:dyDescent="0.25">
      <c r="F377" s="267" t="s">
        <v>358</v>
      </c>
    </row>
    <row r="378" spans="6:6" x14ac:dyDescent="0.25">
      <c r="F378" s="267" t="s">
        <v>359</v>
      </c>
    </row>
    <row r="379" spans="6:6" x14ac:dyDescent="0.25">
      <c r="F379" s="267" t="s">
        <v>360</v>
      </c>
    </row>
    <row r="380" spans="6:6" x14ac:dyDescent="0.25">
      <c r="F380" s="267" t="s">
        <v>361</v>
      </c>
    </row>
    <row r="381" spans="6:6" x14ac:dyDescent="0.25">
      <c r="F381" s="267" t="s">
        <v>362</v>
      </c>
    </row>
    <row r="382" spans="6:6" x14ac:dyDescent="0.25">
      <c r="F382" s="267" t="s">
        <v>363</v>
      </c>
    </row>
    <row r="383" spans="6:6" x14ac:dyDescent="0.25">
      <c r="F383" s="267" t="s">
        <v>364</v>
      </c>
    </row>
    <row r="384" spans="6:6" x14ac:dyDescent="0.25">
      <c r="F384" s="267" t="s">
        <v>365</v>
      </c>
    </row>
    <row r="385" spans="6:6" x14ac:dyDescent="0.25">
      <c r="F385" s="267" t="s">
        <v>366</v>
      </c>
    </row>
    <row r="386" spans="6:6" x14ac:dyDescent="0.25">
      <c r="F386" s="267" t="s">
        <v>367</v>
      </c>
    </row>
    <row r="387" spans="6:6" x14ac:dyDescent="0.25">
      <c r="F387" s="267" t="s">
        <v>368</v>
      </c>
    </row>
    <row r="388" spans="6:6" x14ac:dyDescent="0.25">
      <c r="F388" s="267" t="s">
        <v>369</v>
      </c>
    </row>
    <row r="389" spans="6:6" x14ac:dyDescent="0.25">
      <c r="F389" s="267" t="s">
        <v>370</v>
      </c>
    </row>
    <row r="390" spans="6:6" x14ac:dyDescent="0.25">
      <c r="F390" s="267" t="s">
        <v>371</v>
      </c>
    </row>
    <row r="391" spans="6:6" x14ac:dyDescent="0.25">
      <c r="F391" s="267" t="s">
        <v>372</v>
      </c>
    </row>
    <row r="392" spans="6:6" x14ac:dyDescent="0.25">
      <c r="F392" s="267" t="s">
        <v>373</v>
      </c>
    </row>
    <row r="393" spans="6:6" x14ac:dyDescent="0.25">
      <c r="F393" s="267" t="s">
        <v>374</v>
      </c>
    </row>
    <row r="394" spans="6:6" x14ac:dyDescent="0.25">
      <c r="F394" s="267" t="s">
        <v>375</v>
      </c>
    </row>
    <row r="395" spans="6:6" x14ac:dyDescent="0.25">
      <c r="F395" s="267" t="s">
        <v>376</v>
      </c>
    </row>
    <row r="396" spans="6:6" x14ac:dyDescent="0.25">
      <c r="F396" s="267" t="s">
        <v>377</v>
      </c>
    </row>
    <row r="397" spans="6:6" x14ac:dyDescent="0.25">
      <c r="F397" s="267" t="s">
        <v>378</v>
      </c>
    </row>
    <row r="398" spans="6:6" x14ac:dyDescent="0.25">
      <c r="F398" s="267" t="s">
        <v>379</v>
      </c>
    </row>
    <row r="399" spans="6:6" x14ac:dyDescent="0.25">
      <c r="F399" s="267" t="s">
        <v>380</v>
      </c>
    </row>
    <row r="400" spans="6:6" x14ac:dyDescent="0.25">
      <c r="F400" s="267" t="s">
        <v>381</v>
      </c>
    </row>
    <row r="401" spans="6:6" x14ac:dyDescent="0.25">
      <c r="F401" s="267" t="s">
        <v>382</v>
      </c>
    </row>
    <row r="402" spans="6:6" x14ac:dyDescent="0.25">
      <c r="F402" s="267" t="s">
        <v>383</v>
      </c>
    </row>
    <row r="403" spans="6:6" x14ac:dyDescent="0.25">
      <c r="F403" s="267" t="s">
        <v>384</v>
      </c>
    </row>
    <row r="404" spans="6:6" x14ac:dyDescent="0.25">
      <c r="F404" s="267" t="s">
        <v>385</v>
      </c>
    </row>
    <row r="405" spans="6:6" x14ac:dyDescent="0.25">
      <c r="F405" s="267" t="s">
        <v>386</v>
      </c>
    </row>
    <row r="406" spans="6:6" x14ac:dyDescent="0.25">
      <c r="F406" s="267" t="s">
        <v>387</v>
      </c>
    </row>
    <row r="407" spans="6:6" x14ac:dyDescent="0.25">
      <c r="F407" s="267" t="s">
        <v>388</v>
      </c>
    </row>
    <row r="408" spans="6:6" x14ac:dyDescent="0.25">
      <c r="F408" s="267" t="s">
        <v>389</v>
      </c>
    </row>
    <row r="409" spans="6:6" x14ac:dyDescent="0.25">
      <c r="F409" s="267" t="s">
        <v>390</v>
      </c>
    </row>
    <row r="410" spans="6:6" x14ac:dyDescent="0.25">
      <c r="F410" s="267" t="s">
        <v>391</v>
      </c>
    </row>
    <row r="411" spans="6:6" x14ac:dyDescent="0.25">
      <c r="F411" s="267" t="s">
        <v>392</v>
      </c>
    </row>
    <row r="412" spans="6:6" x14ac:dyDescent="0.25">
      <c r="F412" s="267" t="s">
        <v>393</v>
      </c>
    </row>
    <row r="413" spans="6:6" x14ac:dyDescent="0.25">
      <c r="F413" s="267" t="s">
        <v>394</v>
      </c>
    </row>
    <row r="414" spans="6:6" x14ac:dyDescent="0.25">
      <c r="F414" s="267" t="s">
        <v>395</v>
      </c>
    </row>
    <row r="415" spans="6:6" x14ac:dyDescent="0.25">
      <c r="F415" s="267" t="s">
        <v>396</v>
      </c>
    </row>
    <row r="416" spans="6:6" x14ac:dyDescent="0.25">
      <c r="F416" s="267" t="s">
        <v>397</v>
      </c>
    </row>
    <row r="417" spans="6:6" x14ac:dyDescent="0.25">
      <c r="F417" s="267" t="s">
        <v>398</v>
      </c>
    </row>
    <row r="418" spans="6:6" x14ac:dyDescent="0.25">
      <c r="F418" s="267" t="s">
        <v>399</v>
      </c>
    </row>
    <row r="419" spans="6:6" x14ac:dyDescent="0.25">
      <c r="F419" s="267" t="s">
        <v>400</v>
      </c>
    </row>
    <row r="420" spans="6:6" x14ac:dyDescent="0.25">
      <c r="F420" s="267" t="s">
        <v>401</v>
      </c>
    </row>
    <row r="421" spans="6:6" x14ac:dyDescent="0.25">
      <c r="F421" s="267" t="s">
        <v>402</v>
      </c>
    </row>
    <row r="422" spans="6:6" x14ac:dyDescent="0.25">
      <c r="F422" s="267" t="s">
        <v>403</v>
      </c>
    </row>
    <row r="423" spans="6:6" x14ac:dyDescent="0.25">
      <c r="F423" s="267" t="s">
        <v>404</v>
      </c>
    </row>
    <row r="424" spans="6:6" x14ac:dyDescent="0.25">
      <c r="F424" s="267" t="s">
        <v>405</v>
      </c>
    </row>
    <row r="425" spans="6:6" x14ac:dyDescent="0.25">
      <c r="F425" s="267" t="s">
        <v>406</v>
      </c>
    </row>
    <row r="426" spans="6:6" x14ac:dyDescent="0.25">
      <c r="F426" s="267" t="s">
        <v>407</v>
      </c>
    </row>
    <row r="427" spans="6:6" x14ac:dyDescent="0.25">
      <c r="F427" s="267" t="s">
        <v>408</v>
      </c>
    </row>
    <row r="428" spans="6:6" x14ac:dyDescent="0.25">
      <c r="F428" s="267" t="s">
        <v>409</v>
      </c>
    </row>
    <row r="429" spans="6:6" x14ac:dyDescent="0.25">
      <c r="F429" s="267" t="s">
        <v>410</v>
      </c>
    </row>
    <row r="430" spans="6:6" x14ac:dyDescent="0.25">
      <c r="F430" s="267" t="s">
        <v>411</v>
      </c>
    </row>
    <row r="431" spans="6:6" x14ac:dyDescent="0.25">
      <c r="F431" s="267" t="s">
        <v>412</v>
      </c>
    </row>
    <row r="432" spans="6:6" x14ac:dyDescent="0.25">
      <c r="F432" s="267" t="s">
        <v>413</v>
      </c>
    </row>
    <row r="433" spans="6:6" x14ac:dyDescent="0.25">
      <c r="F433" s="267" t="s">
        <v>414</v>
      </c>
    </row>
    <row r="434" spans="6:6" x14ac:dyDescent="0.25">
      <c r="F434" s="267" t="s">
        <v>415</v>
      </c>
    </row>
    <row r="435" spans="6:6" x14ac:dyDescent="0.25">
      <c r="F435" s="267" t="s">
        <v>416</v>
      </c>
    </row>
    <row r="436" spans="6:6" x14ac:dyDescent="0.25">
      <c r="F436" s="267" t="s">
        <v>417</v>
      </c>
    </row>
    <row r="437" spans="6:6" x14ac:dyDescent="0.25">
      <c r="F437" s="731"/>
    </row>
    <row r="438" spans="6:6" x14ac:dyDescent="0.25">
      <c r="F438" s="731"/>
    </row>
    <row r="439" spans="6:6" x14ac:dyDescent="0.25">
      <c r="F439" s="731"/>
    </row>
    <row r="440" spans="6:6" x14ac:dyDescent="0.25">
      <c r="F440" s="731"/>
    </row>
    <row r="441" spans="6:6" x14ac:dyDescent="0.25">
      <c r="F441" s="731"/>
    </row>
    <row r="442" spans="6:6" x14ac:dyDescent="0.25">
      <c r="F442" s="731"/>
    </row>
    <row r="443" spans="6:6" x14ac:dyDescent="0.25">
      <c r="F443" s="731"/>
    </row>
    <row r="444" spans="6:6" x14ac:dyDescent="0.25">
      <c r="F444" s="731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8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K65"/>
  <sheetViews>
    <sheetView showGridLines="0" view="pageBreakPreview" topLeftCell="A16" zoomScale="94" zoomScaleSheetLayoutView="80" workbookViewId="0">
      <selection activeCell="J14" sqref="J14"/>
    </sheetView>
  </sheetViews>
  <sheetFormatPr baseColWidth="10" defaultColWidth="11.42578125" defaultRowHeight="12.75" x14ac:dyDescent="0.2"/>
  <cols>
    <col min="1" max="1" width="24.5703125" style="731" customWidth="1"/>
    <col min="2" max="2" width="11" style="731" customWidth="1"/>
    <col min="3" max="6" width="21.42578125" style="731" customWidth="1"/>
    <col min="7" max="16384" width="11.42578125" style="731"/>
  </cols>
  <sheetData>
    <row r="1" spans="1:11" ht="30" customHeight="1" thickBot="1" x14ac:dyDescent="0.3">
      <c r="A1" s="814" t="s">
        <v>778</v>
      </c>
      <c r="B1" s="1205" t="s">
        <v>779</v>
      </c>
      <c r="C1" s="1205"/>
      <c r="D1" s="1205"/>
      <c r="E1" s="1205"/>
      <c r="F1" s="1206"/>
      <c r="G1" s="815"/>
    </row>
    <row r="2" spans="1:11" ht="30" customHeight="1" thickBot="1" x14ac:dyDescent="0.25">
      <c r="A2" s="816" t="s">
        <v>427</v>
      </c>
      <c r="B2" s="1473" t="s">
        <v>61</v>
      </c>
      <c r="C2" s="1473"/>
      <c r="D2" s="1473"/>
      <c r="E2" s="817" t="s">
        <v>780</v>
      </c>
      <c r="F2" s="893">
        <v>29</v>
      </c>
    </row>
    <row r="3" spans="1:11" s="820" customFormat="1" ht="15.75" customHeight="1" thickBot="1" x14ac:dyDescent="0.3">
      <c r="A3" s="1474" t="s">
        <v>781</v>
      </c>
      <c r="B3" s="1475"/>
      <c r="C3" s="818" t="str">
        <f>'29_Annexe5'!$G$9</f>
        <v>Portique Nappe</v>
      </c>
      <c r="D3" s="1476" t="s">
        <v>782</v>
      </c>
      <c r="E3" s="1477"/>
      <c r="F3" s="819">
        <f>'29_Annexe5'!$G$11</f>
        <v>0</v>
      </c>
    </row>
    <row r="4" spans="1:11" ht="12.6" x14ac:dyDescent="0.25">
      <c r="A4" s="821"/>
      <c r="B4" s="796"/>
      <c r="C4" s="796"/>
      <c r="D4" s="796"/>
      <c r="E4" s="796"/>
      <c r="F4" s="822"/>
    </row>
    <row r="5" spans="1:11" ht="12.95" x14ac:dyDescent="0.3">
      <c r="A5" s="821"/>
      <c r="B5" s="796"/>
      <c r="C5" s="823" t="s">
        <v>783</v>
      </c>
      <c r="D5" s="796"/>
      <c r="E5" s="823" t="s">
        <v>784</v>
      </c>
      <c r="F5" s="822"/>
    </row>
    <row r="6" spans="1:11" ht="15" x14ac:dyDescent="0.25">
      <c r="A6" s="824" t="s">
        <v>785</v>
      </c>
      <c r="B6" s="825" t="s">
        <v>786</v>
      </c>
      <c r="C6" s="826" t="s">
        <v>705</v>
      </c>
      <c r="D6" s="827"/>
      <c r="E6" s="828">
        <f>'29_Annexe3.2'!$R$12</f>
        <v>3.41</v>
      </c>
      <c r="F6" s="822"/>
    </row>
    <row r="7" spans="1:11" ht="15" x14ac:dyDescent="0.25">
      <c r="A7" s="824" t="s">
        <v>787</v>
      </c>
      <c r="B7" s="825" t="s">
        <v>786</v>
      </c>
      <c r="C7" s="826" t="s">
        <v>705</v>
      </c>
      <c r="D7" s="827"/>
      <c r="E7" s="828">
        <f>'29_Annexe3.2'!$T$12</f>
        <v>0.12</v>
      </c>
      <c r="F7" s="822"/>
      <c r="H7" s="1478" t="s">
        <v>743</v>
      </c>
      <c r="I7" s="1478" t="s">
        <v>788</v>
      </c>
      <c r="J7" s="1478" t="s">
        <v>789</v>
      </c>
      <c r="K7" s="1478" t="s">
        <v>790</v>
      </c>
    </row>
    <row r="8" spans="1:11" ht="12.75" customHeight="1" x14ac:dyDescent="0.2">
      <c r="A8" s="829"/>
      <c r="B8" s="825"/>
      <c r="C8" s="830" t="s">
        <v>89</v>
      </c>
      <c r="D8" s="830" t="s">
        <v>83</v>
      </c>
      <c r="E8" s="830" t="s">
        <v>89</v>
      </c>
      <c r="F8" s="831" t="s">
        <v>83</v>
      </c>
      <c r="H8" s="1478"/>
      <c r="I8" s="1478"/>
      <c r="J8" s="1478"/>
      <c r="K8" s="1478"/>
    </row>
    <row r="9" spans="1:11" ht="14.45" x14ac:dyDescent="0.35">
      <c r="A9" s="824" t="s">
        <v>752</v>
      </c>
      <c r="B9" s="832" t="s">
        <v>791</v>
      </c>
      <c r="C9" s="826" t="s">
        <v>705</v>
      </c>
      <c r="D9" s="826" t="s">
        <v>705</v>
      </c>
      <c r="E9" s="833" t="str">
        <f>'29_Annexe3.2'!$E$7</f>
        <v>180x65x10</v>
      </c>
      <c r="F9" s="834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8 x RØ20  SC</v>
      </c>
      <c r="G9" s="835" t="str">
        <f>'29_Annexe3.2'!$E$14</f>
        <v>Recouvrement</v>
      </c>
      <c r="H9" s="836">
        <f>'29_Annexe3.2'!$E$10</f>
        <v>8</v>
      </c>
      <c r="I9" s="836" t="s">
        <v>1010</v>
      </c>
      <c r="J9" s="836"/>
      <c r="K9" s="836">
        <f>'29_Annexe3.2'!$E$11</f>
        <v>20</v>
      </c>
    </row>
    <row r="10" spans="1:11" ht="14.45" x14ac:dyDescent="0.35">
      <c r="A10" s="837" t="s">
        <v>792</v>
      </c>
      <c r="B10" s="838" t="s">
        <v>793</v>
      </c>
      <c r="C10" s="826" t="s">
        <v>705</v>
      </c>
      <c r="D10" s="826" t="s">
        <v>705</v>
      </c>
      <c r="E10" s="833">
        <f>'29_Annexe3.2'!$E$17</f>
        <v>25</v>
      </c>
      <c r="F10" s="834" t="str">
        <f t="shared" ref="F10:F11" si="0">IF(I10="Boulon",CONCATENATE(H10," x BØ",J10),IF(I10="Rivet",CONCATENATE(H10," x RØ",K10),CONCATENATE(H10," x BØ",J10," ou RØ",K10)))</f>
        <v>1 x BØ35/22</v>
      </c>
      <c r="H10" s="836">
        <f>'29_Annexe3.2'!$I$17</f>
        <v>1</v>
      </c>
      <c r="I10" s="836" t="s">
        <v>1011</v>
      </c>
      <c r="J10" s="836" t="str">
        <f>'29_Annexe3.2'!$K$17</f>
        <v>35/22</v>
      </c>
      <c r="K10" s="836"/>
    </row>
    <row r="11" spans="1:11" ht="14.45" x14ac:dyDescent="0.35">
      <c r="A11" s="837" t="s">
        <v>663</v>
      </c>
      <c r="B11" s="838" t="s">
        <v>793</v>
      </c>
      <c r="C11" s="826" t="s">
        <v>705</v>
      </c>
      <c r="D11" s="826" t="s">
        <v>705</v>
      </c>
      <c r="E11" s="833" t="str">
        <f>'29_Annexe3.2'!$E$18</f>
        <v>80x45x8</v>
      </c>
      <c r="F11" s="834" t="str">
        <f t="shared" si="0"/>
        <v>1 x BØ23/14</v>
      </c>
      <c r="H11" s="836">
        <f>'29_Annexe3.2'!$I$18</f>
        <v>1</v>
      </c>
      <c r="I11" s="836" t="s">
        <v>1011</v>
      </c>
      <c r="J11" s="836" t="str">
        <f>'29_Annexe3.2'!$K$18</f>
        <v>23/14</v>
      </c>
      <c r="K11" s="836"/>
    </row>
    <row r="12" spans="1:11" ht="15.75" customHeight="1" x14ac:dyDescent="0.25">
      <c r="A12" s="821"/>
      <c r="B12" s="796"/>
      <c r="C12" s="796"/>
      <c r="D12" s="796"/>
      <c r="E12" s="1480" t="s">
        <v>832</v>
      </c>
      <c r="F12" s="1481"/>
    </row>
    <row r="13" spans="1:11" ht="12.6" x14ac:dyDescent="0.25">
      <c r="A13" s="821"/>
      <c r="B13" s="796"/>
      <c r="C13" s="796"/>
      <c r="D13" s="796"/>
      <c r="E13" s="796"/>
      <c r="F13" s="822"/>
    </row>
    <row r="14" spans="1:11" ht="13.5" thickBot="1" x14ac:dyDescent="0.35">
      <c r="A14" s="839" t="s">
        <v>794</v>
      </c>
      <c r="B14" s="796"/>
      <c r="C14" s="796"/>
      <c r="D14" s="796"/>
      <c r="E14" s="796"/>
      <c r="F14" s="822"/>
    </row>
    <row r="15" spans="1:11" x14ac:dyDescent="0.2">
      <c r="A15" s="1482"/>
      <c r="B15" s="1483"/>
      <c r="C15" s="1483"/>
      <c r="D15" s="1484"/>
      <c r="E15" s="796"/>
      <c r="F15" s="822"/>
    </row>
    <row r="16" spans="1:11" x14ac:dyDescent="0.2">
      <c r="A16" s="1485"/>
      <c r="B16" s="1486"/>
      <c r="C16" s="1486"/>
      <c r="D16" s="1487"/>
      <c r="E16" s="796"/>
      <c r="F16" s="822"/>
    </row>
    <row r="17" spans="1:10" x14ac:dyDescent="0.2">
      <c r="A17" s="1485"/>
      <c r="B17" s="1486"/>
      <c r="C17" s="1486"/>
      <c r="D17" s="1487"/>
      <c r="E17" s="796"/>
      <c r="F17" s="822"/>
    </row>
    <row r="18" spans="1:10" x14ac:dyDescent="0.2">
      <c r="A18" s="1485"/>
      <c r="B18" s="1486"/>
      <c r="C18" s="1486"/>
      <c r="D18" s="1487"/>
      <c r="E18" s="796"/>
      <c r="F18" s="822"/>
    </row>
    <row r="19" spans="1:10" ht="13.5" thickBot="1" x14ac:dyDescent="0.25">
      <c r="A19" s="1488"/>
      <c r="B19" s="1489"/>
      <c r="C19" s="1489"/>
      <c r="D19" s="1490"/>
      <c r="E19" s="796"/>
      <c r="F19" s="822"/>
    </row>
    <row r="20" spans="1:10" ht="15.75" customHeight="1" thickBot="1" x14ac:dyDescent="0.35">
      <c r="A20" s="840" t="s">
        <v>795</v>
      </c>
      <c r="B20" s="841"/>
      <c r="C20" s="841"/>
      <c r="D20" s="841"/>
      <c r="E20" s="1491" t="s">
        <v>833</v>
      </c>
      <c r="F20" s="1492"/>
    </row>
    <row r="21" spans="1:10" ht="15" x14ac:dyDescent="0.2">
      <c r="A21" s="842" t="s">
        <v>796</v>
      </c>
      <c r="B21" s="1493" t="s">
        <v>437</v>
      </c>
      <c r="C21" s="1493"/>
      <c r="D21" s="1493"/>
      <c r="E21" s="1493"/>
      <c r="F21" s="1494"/>
    </row>
    <row r="22" spans="1:10" s="820" customFormat="1" ht="25.5" customHeight="1" x14ac:dyDescent="0.25">
      <c r="A22" s="843" t="s">
        <v>797</v>
      </c>
      <c r="B22" s="1495" t="str">
        <f>CONCATENATE("Protection = ",H22,"  /  Etat de la protection sur le fût = ",I22,"  /  Etat de la protection dans la tête = ",J22)</f>
        <v>Protection = acier noir + peinture  /  Etat de la protection sur le fût = Mauvais  /  Etat de la protection dans la tête = Mauvais</v>
      </c>
      <c r="C22" s="1495"/>
      <c r="D22" s="1495"/>
      <c r="E22" s="1495"/>
      <c r="F22" s="1496"/>
      <c r="H22" s="844" t="str">
        <f>'29_Annexe5'!$D$25</f>
        <v>acier noir + peinture</v>
      </c>
      <c r="I22" s="844" t="str">
        <f>'29_Annexe5'!$E$27</f>
        <v>Mauvais</v>
      </c>
      <c r="J22" s="844" t="str">
        <f>'29_Annexe5'!$E$28</f>
        <v>Mauvais</v>
      </c>
    </row>
    <row r="23" spans="1:10" x14ac:dyDescent="0.2">
      <c r="A23" s="843" t="s">
        <v>798</v>
      </c>
      <c r="B23" s="1497" t="str">
        <f>'29_Annexe5'!$J$32</f>
        <v>Non</v>
      </c>
      <c r="C23" s="1497"/>
      <c r="D23" s="1497"/>
      <c r="E23" s="1497"/>
      <c r="F23" s="1498"/>
    </row>
    <row r="24" spans="1:10" ht="15" customHeight="1" x14ac:dyDescent="0.2">
      <c r="A24" s="843" t="s">
        <v>799</v>
      </c>
      <c r="B24" s="1497" t="str">
        <f>'29_Annexe5'!$D$19</f>
        <v>-</v>
      </c>
      <c r="C24" s="1497"/>
      <c r="D24" s="1497"/>
      <c r="E24" s="1497"/>
      <c r="F24" s="1498"/>
    </row>
    <row r="25" spans="1:10" ht="15" customHeight="1" x14ac:dyDescent="0.2">
      <c r="A25" s="845"/>
      <c r="B25" s="1497"/>
      <c r="C25" s="1497"/>
      <c r="D25" s="1497"/>
      <c r="E25" s="1497"/>
      <c r="F25" s="1498"/>
    </row>
    <row r="26" spans="1:10" ht="15.75" customHeight="1" thickBot="1" x14ac:dyDescent="0.25">
      <c r="A26" s="846"/>
      <c r="B26" s="1499"/>
      <c r="C26" s="1499"/>
      <c r="D26" s="1499"/>
      <c r="E26" s="1499"/>
      <c r="F26" s="1500"/>
    </row>
    <row r="27" spans="1:10" ht="13.5" thickBot="1" x14ac:dyDescent="0.25">
      <c r="A27" s="839" t="s">
        <v>800</v>
      </c>
      <c r="B27" s="796"/>
      <c r="C27" s="847" t="s">
        <v>38</v>
      </c>
      <c r="D27" s="796"/>
      <c r="E27" s="848" t="s">
        <v>39</v>
      </c>
      <c r="F27" s="822"/>
    </row>
    <row r="28" spans="1:10" ht="14.45" x14ac:dyDescent="0.35">
      <c r="A28" s="849" t="s">
        <v>801</v>
      </c>
      <c r="B28" s="1501" t="str">
        <f>'29_Annexe5'!$C$21</f>
        <v>Suspension</v>
      </c>
      <c r="C28" s="1501"/>
      <c r="D28" s="850"/>
      <c r="E28" s="851" t="str">
        <f>'29_Annexe5'!$F$21</f>
        <v>Suspension</v>
      </c>
      <c r="F28" s="852"/>
    </row>
    <row r="29" spans="1:10" ht="12.6" x14ac:dyDescent="0.25">
      <c r="A29" s="853" t="s">
        <v>802</v>
      </c>
      <c r="B29" s="1479"/>
      <c r="C29" s="1479"/>
      <c r="D29" s="796"/>
      <c r="E29" s="848"/>
      <c r="F29" s="822"/>
    </row>
    <row r="30" spans="1:10" ht="15" x14ac:dyDescent="0.25">
      <c r="A30" s="854" t="s">
        <v>803</v>
      </c>
      <c r="B30" s="1479"/>
      <c r="C30" s="1479"/>
      <c r="D30" s="796"/>
      <c r="E30" s="848"/>
      <c r="F30" s="822"/>
    </row>
    <row r="31" spans="1:10" ht="15" x14ac:dyDescent="0.25">
      <c r="A31" s="854" t="s">
        <v>804</v>
      </c>
      <c r="B31" s="1504"/>
      <c r="C31" s="1504"/>
      <c r="D31" s="796"/>
      <c r="E31" s="848"/>
      <c r="F31" s="822"/>
    </row>
    <row r="32" spans="1:10" ht="12.6" x14ac:dyDescent="0.25">
      <c r="A32" s="855" t="s">
        <v>805</v>
      </c>
      <c r="B32" s="1505"/>
      <c r="C32" s="1505"/>
      <c r="D32" s="796"/>
      <c r="E32" s="856"/>
      <c r="F32" s="822"/>
    </row>
    <row r="33" spans="1:6" ht="13.5" thickBot="1" x14ac:dyDescent="0.25">
      <c r="A33" s="857" t="s">
        <v>806</v>
      </c>
      <c r="B33" s="1506"/>
      <c r="C33" s="1506"/>
      <c r="D33" s="841"/>
      <c r="E33" s="856"/>
      <c r="F33" s="858"/>
    </row>
    <row r="34" spans="1:6" ht="13.5" thickBot="1" x14ac:dyDescent="0.35">
      <c r="A34" s="839" t="s">
        <v>807</v>
      </c>
      <c r="B34" s="796"/>
      <c r="C34" s="796"/>
      <c r="D34" s="796"/>
      <c r="E34" s="796"/>
      <c r="F34" s="822"/>
    </row>
    <row r="35" spans="1:6" ht="12.95" x14ac:dyDescent="0.3">
      <c r="A35" s="859"/>
      <c r="B35" s="850"/>
      <c r="C35" s="850"/>
      <c r="D35" s="850"/>
      <c r="E35" s="850"/>
      <c r="F35" s="852"/>
    </row>
    <row r="36" spans="1:6" ht="14.45" x14ac:dyDescent="0.35">
      <c r="A36" s="824"/>
      <c r="B36" s="860"/>
      <c r="C36" s="861" t="s">
        <v>808</v>
      </c>
      <c r="D36" s="862" t="s">
        <v>564</v>
      </c>
      <c r="E36" s="863" t="s">
        <v>565</v>
      </c>
      <c r="F36" s="864" t="s">
        <v>568</v>
      </c>
    </row>
    <row r="37" spans="1:6" ht="29.25" customHeight="1" x14ac:dyDescent="0.2">
      <c r="A37" s="1507" t="s">
        <v>809</v>
      </c>
      <c r="B37" s="1508"/>
      <c r="C37" s="865" t="str">
        <f>'29_Annexe3.1'!$J$30</f>
        <v>0.43 x 0.33
H = 0.50</v>
      </c>
      <c r="D37" s="866" t="str">
        <f>'29_Annexe3.1'!$J$31</f>
        <v>0.43 x 0.33
H = 0.60</v>
      </c>
      <c r="E37" s="866">
        <f>'29_Annexe3.1'!$J$32</f>
        <v>0</v>
      </c>
      <c r="F37" s="867">
        <f>'29_Annexe3.1'!$J$33</f>
        <v>0</v>
      </c>
    </row>
    <row r="38" spans="1:6" ht="14.45" x14ac:dyDescent="0.35">
      <c r="A38" s="1509" t="s">
        <v>810</v>
      </c>
      <c r="B38" s="1510"/>
      <c r="C38" s="868" t="str">
        <f>'29_Annexe3.1'!$M$13</f>
        <v>S1</v>
      </c>
      <c r="D38" s="868" t="str">
        <f>'29_Annexe3.1'!$M$14</f>
        <v>S1</v>
      </c>
      <c r="E38" s="868" t="str">
        <f>'29_Annexe3.1'!$M$15</f>
        <v>/</v>
      </c>
      <c r="F38" s="869" t="str">
        <f>'29_Annexe3.1'!$M$16</f>
        <v>/</v>
      </c>
    </row>
    <row r="39" spans="1:6" ht="15" thickBot="1" x14ac:dyDescent="0.4">
      <c r="A39" s="1511" t="s">
        <v>811</v>
      </c>
      <c r="B39" s="1512"/>
      <c r="C39" s="870" t="str">
        <f>'29_Annexe3.1'!$M$17</f>
        <v>/</v>
      </c>
      <c r="D39" s="841"/>
      <c r="E39" s="871"/>
      <c r="F39" s="858"/>
    </row>
    <row r="40" spans="1:6" ht="13.5" thickBot="1" x14ac:dyDescent="0.35">
      <c r="A40" s="872" t="s">
        <v>812</v>
      </c>
      <c r="B40" s="873"/>
      <c r="C40" s="873"/>
      <c r="D40" s="873"/>
      <c r="E40" s="873"/>
      <c r="F40" s="874"/>
    </row>
    <row r="41" spans="1:6" ht="20.100000000000001" customHeight="1" x14ac:dyDescent="0.25">
      <c r="A41" s="339" t="s">
        <v>470</v>
      </c>
      <c r="B41" s="1513" t="str">
        <f>'29_Annexe5'!$D$43</f>
        <v>A travers une culture depuis un chemin de service dans la portée 28-29.</v>
      </c>
      <c r="C41" s="1513"/>
      <c r="D41" s="1513"/>
      <c r="E41" s="1513"/>
      <c r="F41" s="1514"/>
    </row>
    <row r="42" spans="1:6" ht="20.100000000000001" customHeight="1" thickBot="1" x14ac:dyDescent="0.25">
      <c r="A42" s="875" t="s">
        <v>472</v>
      </c>
      <c r="B42" s="1515"/>
      <c r="C42" s="1515"/>
      <c r="D42" s="1515"/>
      <c r="E42" s="1515"/>
      <c r="F42" s="1516"/>
    </row>
    <row r="43" spans="1:6" ht="13.5" thickBot="1" x14ac:dyDescent="0.25">
      <c r="A43" s="872" t="s">
        <v>813</v>
      </c>
      <c r="B43" s="874"/>
      <c r="C43" s="876" t="s">
        <v>814</v>
      </c>
      <c r="D43" s="877"/>
      <c r="E43" s="876" t="s">
        <v>815</v>
      </c>
      <c r="F43" s="878"/>
    </row>
    <row r="44" spans="1:6" x14ac:dyDescent="0.2">
      <c r="A44" s="879" t="s">
        <v>816</v>
      </c>
      <c r="B44" s="880"/>
      <c r="C44" s="1502" t="s">
        <v>437</v>
      </c>
      <c r="D44" s="1503"/>
      <c r="E44" s="1502" t="s">
        <v>437</v>
      </c>
      <c r="F44" s="1503"/>
    </row>
    <row r="45" spans="1:6" x14ac:dyDescent="0.2">
      <c r="A45" s="881" t="s">
        <v>817</v>
      </c>
      <c r="B45" s="882"/>
      <c r="C45" s="1502" t="s">
        <v>1020</v>
      </c>
      <c r="D45" s="1503"/>
      <c r="E45" s="1502" t="s">
        <v>437</v>
      </c>
      <c r="F45" s="1503"/>
    </row>
    <row r="46" spans="1:6" x14ac:dyDescent="0.2">
      <c r="A46" s="881" t="s">
        <v>818</v>
      </c>
      <c r="B46" s="882"/>
      <c r="C46" s="1502" t="s">
        <v>437</v>
      </c>
      <c r="D46" s="1503"/>
      <c r="E46" s="1502" t="s">
        <v>437</v>
      </c>
      <c r="F46" s="1503"/>
    </row>
    <row r="47" spans="1:6" x14ac:dyDescent="0.2">
      <c r="A47" s="881" t="s">
        <v>819</v>
      </c>
      <c r="B47" s="882"/>
      <c r="C47" s="1502" t="s">
        <v>437</v>
      </c>
      <c r="D47" s="1503"/>
      <c r="E47" s="1502" t="s">
        <v>437</v>
      </c>
      <c r="F47" s="1503"/>
    </row>
    <row r="48" spans="1:6" x14ac:dyDescent="0.2">
      <c r="A48" s="881" t="s">
        <v>820</v>
      </c>
      <c r="B48" s="882"/>
      <c r="C48" s="1502" t="s">
        <v>437</v>
      </c>
      <c r="D48" s="1503"/>
      <c r="E48" s="1502" t="s">
        <v>437</v>
      </c>
      <c r="F48" s="1503"/>
    </row>
    <row r="49" spans="1:6" x14ac:dyDescent="0.2">
      <c r="A49" s="883" t="s">
        <v>821</v>
      </c>
      <c r="B49" s="884"/>
      <c r="C49" s="1502" t="s">
        <v>437</v>
      </c>
      <c r="D49" s="1503"/>
      <c r="E49" s="1502" t="s">
        <v>437</v>
      </c>
      <c r="F49" s="1503"/>
    </row>
    <row r="50" spans="1:6" x14ac:dyDescent="0.2">
      <c r="A50" s="883" t="s">
        <v>822</v>
      </c>
      <c r="B50" s="884"/>
      <c r="C50" s="1502" t="s">
        <v>437</v>
      </c>
      <c r="D50" s="1503"/>
      <c r="E50" s="1502" t="s">
        <v>437</v>
      </c>
      <c r="F50" s="1503"/>
    </row>
    <row r="51" spans="1:6" ht="13.5" thickBot="1" x14ac:dyDescent="0.25">
      <c r="A51" s="885" t="s">
        <v>823</v>
      </c>
      <c r="B51" s="886"/>
      <c r="C51" s="1502" t="s">
        <v>437</v>
      </c>
      <c r="D51" s="1503"/>
      <c r="E51" s="1502" t="s">
        <v>437</v>
      </c>
      <c r="F51" s="1503"/>
    </row>
    <row r="52" spans="1:6" ht="13.5" thickBot="1" x14ac:dyDescent="0.25">
      <c r="A52" s="859" t="s">
        <v>824</v>
      </c>
      <c r="B52" s="850"/>
      <c r="C52" s="887"/>
      <c r="D52" s="887"/>
      <c r="E52" s="887"/>
      <c r="F52" s="888"/>
    </row>
    <row r="53" spans="1:6" ht="15.75" customHeight="1" thickBot="1" x14ac:dyDescent="0.3">
      <c r="A53" s="1529" t="s">
        <v>825</v>
      </c>
      <c r="B53" s="1530"/>
      <c r="C53" s="1531" t="s">
        <v>829</v>
      </c>
      <c r="D53" s="1532"/>
      <c r="E53" s="1531" t="s">
        <v>829</v>
      </c>
      <c r="F53" s="1532"/>
    </row>
    <row r="54" spans="1:6" ht="15" customHeight="1" x14ac:dyDescent="0.2">
      <c r="A54" s="1517" t="s">
        <v>827</v>
      </c>
      <c r="B54" s="1520"/>
      <c r="C54" s="1521"/>
      <c r="D54" s="1521"/>
      <c r="E54" s="1521"/>
      <c r="F54" s="1522"/>
    </row>
    <row r="55" spans="1:6" ht="15" customHeight="1" x14ac:dyDescent="0.2">
      <c r="A55" s="1518"/>
      <c r="B55" s="1523"/>
      <c r="C55" s="1524"/>
      <c r="D55" s="1524"/>
      <c r="E55" s="1524"/>
      <c r="F55" s="1525"/>
    </row>
    <row r="56" spans="1:6" ht="15" customHeight="1" x14ac:dyDescent="0.2">
      <c r="A56" s="1518"/>
      <c r="B56" s="1523"/>
      <c r="C56" s="1524"/>
      <c r="D56" s="1524"/>
      <c r="E56" s="1524"/>
      <c r="F56" s="1525"/>
    </row>
    <row r="57" spans="1:6" ht="15" customHeight="1" x14ac:dyDescent="0.2">
      <c r="A57" s="1518"/>
      <c r="B57" s="1523"/>
      <c r="C57" s="1524"/>
      <c r="D57" s="1524"/>
      <c r="E57" s="1524"/>
      <c r="F57" s="1525"/>
    </row>
    <row r="58" spans="1:6" ht="15.75" customHeight="1" thickBot="1" x14ac:dyDescent="0.25">
      <c r="A58" s="1519"/>
      <c r="B58" s="1526"/>
      <c r="C58" s="1527"/>
      <c r="D58" s="1527"/>
      <c r="E58" s="1527"/>
      <c r="F58" s="1528"/>
    </row>
    <row r="60" spans="1:6" ht="13.5" thickBot="1" x14ac:dyDescent="0.25"/>
    <row r="61" spans="1:6" ht="13.5" thickBot="1" x14ac:dyDescent="0.25">
      <c r="A61" s="889" t="s">
        <v>828</v>
      </c>
    </row>
    <row r="62" spans="1:6" x14ac:dyDescent="0.2">
      <c r="A62" s="890" t="s">
        <v>829</v>
      </c>
      <c r="B62" s="891" t="s">
        <v>830</v>
      </c>
    </row>
    <row r="63" spans="1:6" ht="13.5" thickBot="1" x14ac:dyDescent="0.25">
      <c r="A63" s="892" t="s">
        <v>826</v>
      </c>
      <c r="B63" s="891" t="s">
        <v>831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0" orientation="portrait" r:id="rId1"/>
  <headerFooter alignWithMargins="0">
    <oddFooter>&amp;CPage &amp;P /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/>
    <pageSetUpPr fitToPage="1"/>
  </sheetPr>
  <dimension ref="A1:BO122"/>
  <sheetViews>
    <sheetView showGridLines="0" showZeros="0" view="pageBreakPreview" topLeftCell="A30" zoomScaleNormal="130" zoomScaleSheetLayoutView="100" zoomScalePageLayoutView="70" workbookViewId="0">
      <selection activeCell="U41" sqref="U41"/>
    </sheetView>
  </sheetViews>
  <sheetFormatPr baseColWidth="10" defaultColWidth="11.42578125" defaultRowHeight="12" x14ac:dyDescent="0.2"/>
  <cols>
    <col min="1" max="41" width="3.42578125" style="894" customWidth="1"/>
    <col min="42" max="46" width="2.5703125" style="894" customWidth="1"/>
    <col min="47" max="16384" width="11.42578125" style="894"/>
  </cols>
  <sheetData>
    <row r="1" spans="1:67" ht="12.75" customHeight="1" thickBot="1" x14ac:dyDescent="0.3"/>
    <row r="2" spans="1:67" ht="25.5" customHeight="1" thickBot="1" x14ac:dyDescent="0.3">
      <c r="A2" s="1533" t="s">
        <v>834</v>
      </c>
      <c r="B2" s="1534"/>
      <c r="C2" s="1534"/>
      <c r="D2" s="1534"/>
      <c r="E2" s="1534"/>
      <c r="F2" s="1534"/>
      <c r="G2" s="1535" t="s">
        <v>835</v>
      </c>
      <c r="H2" s="1536"/>
      <c r="I2" s="1536"/>
      <c r="J2" s="1536"/>
      <c r="K2" s="1536"/>
      <c r="L2" s="1536"/>
      <c r="M2" s="1536"/>
      <c r="N2" s="1536"/>
      <c r="O2" s="1536"/>
      <c r="P2" s="1536"/>
      <c r="Q2" s="1536"/>
      <c r="R2" s="1536"/>
      <c r="S2" s="1536"/>
      <c r="T2" s="1536"/>
      <c r="U2" s="1536"/>
      <c r="V2" s="1536"/>
      <c r="W2" s="1536"/>
      <c r="X2" s="1536"/>
      <c r="Y2" s="1536"/>
      <c r="Z2" s="1536"/>
      <c r="AA2" s="1536"/>
      <c r="AB2" s="1536"/>
      <c r="AC2" s="1536"/>
      <c r="AD2" s="1536"/>
      <c r="AE2" s="1536"/>
      <c r="AF2" s="1536"/>
      <c r="AG2" s="1536"/>
      <c r="AH2" s="1536"/>
      <c r="AI2" s="1536"/>
      <c r="AJ2" s="1536"/>
      <c r="AK2" s="1536"/>
      <c r="AL2" s="1536"/>
      <c r="AM2" s="1536"/>
      <c r="AN2" s="1536"/>
      <c r="AO2" s="1536"/>
      <c r="AP2" s="895"/>
      <c r="AQ2" s="895"/>
      <c r="AR2" s="895"/>
      <c r="AS2" s="895"/>
      <c r="AT2" s="895"/>
      <c r="AU2" s="895"/>
      <c r="AV2" s="895"/>
      <c r="AW2" s="895"/>
      <c r="AX2" s="895"/>
      <c r="AY2" s="895"/>
      <c r="AZ2" s="895"/>
      <c r="BA2" s="895"/>
      <c r="BB2" s="895"/>
      <c r="BC2" s="895"/>
      <c r="BD2" s="895"/>
      <c r="BE2" s="895"/>
      <c r="BF2" s="895"/>
      <c r="BG2" s="895"/>
      <c r="BH2" s="895"/>
      <c r="BI2" s="895"/>
      <c r="BJ2" s="895"/>
      <c r="BK2" s="895"/>
      <c r="BL2" s="895"/>
      <c r="BM2" s="895"/>
      <c r="BN2" s="895"/>
      <c r="BO2" s="896"/>
    </row>
    <row r="3" spans="1:67" ht="12.75" customHeight="1" thickBot="1" x14ac:dyDescent="0.25">
      <c r="A3" s="1537" t="s">
        <v>427</v>
      </c>
      <c r="B3" s="1538"/>
      <c r="C3" s="1538"/>
      <c r="D3" s="1538"/>
      <c r="E3" s="1538"/>
      <c r="F3" s="1538"/>
      <c r="G3" s="1539" t="s">
        <v>61</v>
      </c>
      <c r="H3" s="1540"/>
      <c r="I3" s="1540"/>
      <c r="J3" s="1540"/>
      <c r="K3" s="1540"/>
      <c r="L3" s="1540"/>
      <c r="M3" s="1540"/>
      <c r="N3" s="1540"/>
      <c r="O3" s="1540"/>
      <c r="P3" s="1540"/>
      <c r="Q3" s="1540"/>
      <c r="R3" s="1540"/>
      <c r="S3" s="1540"/>
      <c r="T3" s="1541"/>
      <c r="U3" s="1542" t="s">
        <v>552</v>
      </c>
      <c r="V3" s="1538"/>
      <c r="W3" s="1538"/>
      <c r="X3" s="1538"/>
      <c r="Y3" s="1538"/>
      <c r="Z3" s="1543"/>
      <c r="AA3" s="1544">
        <v>29</v>
      </c>
      <c r="AB3" s="1545"/>
      <c r="AC3" s="1545"/>
      <c r="AD3" s="1545"/>
      <c r="AE3" s="1542" t="s">
        <v>836</v>
      </c>
      <c r="AF3" s="1538"/>
      <c r="AG3" s="1538"/>
      <c r="AH3" s="1538"/>
      <c r="AI3" s="1538"/>
      <c r="AJ3" s="1538"/>
      <c r="AK3" s="1539" t="str">
        <f>CONCATENATE(AA3," - ",AA3-1)</f>
        <v>29 - 28</v>
      </c>
      <c r="AL3" s="1540"/>
      <c r="AM3" s="1540"/>
      <c r="AN3" s="1540"/>
      <c r="AO3" s="1546"/>
    </row>
    <row r="4" spans="1:67" ht="12.75" customHeight="1" thickBot="1" x14ac:dyDescent="0.25">
      <c r="A4" s="1537" t="s">
        <v>837</v>
      </c>
      <c r="B4" s="1538"/>
      <c r="C4" s="1538"/>
      <c r="D4" s="1538"/>
      <c r="E4" s="1538"/>
      <c r="F4" s="1538"/>
      <c r="G4" s="1539" t="s">
        <v>548</v>
      </c>
      <c r="H4" s="1540"/>
      <c r="I4" s="1540"/>
      <c r="J4" s="1542" t="s">
        <v>838</v>
      </c>
      <c r="K4" s="1538"/>
      <c r="L4" s="1538"/>
      <c r="M4" s="1543"/>
      <c r="N4" s="1539" t="s">
        <v>997</v>
      </c>
      <c r="O4" s="1540"/>
      <c r="P4" s="1540"/>
      <c r="Q4" s="1540"/>
      <c r="R4" s="1540"/>
      <c r="S4" s="1542" t="s">
        <v>839</v>
      </c>
      <c r="T4" s="1538"/>
      <c r="U4" s="1538"/>
      <c r="V4" s="1543"/>
      <c r="W4" s="1539" t="s">
        <v>510</v>
      </c>
      <c r="X4" s="1540"/>
      <c r="Y4" s="1540"/>
      <c r="Z4" s="1540"/>
      <c r="AA4" s="1540"/>
      <c r="AB4" s="1542" t="s">
        <v>840</v>
      </c>
      <c r="AC4" s="1538"/>
      <c r="AD4" s="1538"/>
      <c r="AE4" s="1539" t="s">
        <v>998</v>
      </c>
      <c r="AF4" s="1540"/>
      <c r="AG4" s="1540"/>
      <c r="AH4" s="1540"/>
      <c r="AI4" s="1542" t="s">
        <v>841</v>
      </c>
      <c r="AJ4" s="1538"/>
      <c r="AK4" s="1538"/>
      <c r="AL4" s="1539" t="s">
        <v>510</v>
      </c>
      <c r="AM4" s="1540"/>
      <c r="AN4" s="1540"/>
      <c r="AO4" s="1540"/>
    </row>
    <row r="5" spans="1:67" ht="12.75" customHeight="1" x14ac:dyDescent="0.25">
      <c r="A5" s="897"/>
      <c r="B5" s="897"/>
      <c r="C5" s="897"/>
      <c r="D5" s="897"/>
      <c r="E5" s="897"/>
      <c r="F5" s="897"/>
      <c r="G5" s="897"/>
      <c r="H5" s="897"/>
      <c r="I5" s="897"/>
      <c r="J5" s="897"/>
      <c r="K5" s="897"/>
      <c r="L5" s="897"/>
      <c r="M5" s="897"/>
      <c r="N5" s="897"/>
      <c r="O5" s="897"/>
      <c r="P5" s="897"/>
      <c r="Q5" s="897"/>
      <c r="R5" s="897"/>
      <c r="S5" s="897"/>
      <c r="T5" s="897"/>
      <c r="U5" s="897"/>
      <c r="V5" s="897"/>
      <c r="W5" s="897"/>
      <c r="X5" s="897"/>
      <c r="Y5" s="897"/>
      <c r="Z5" s="897"/>
      <c r="AA5" s="897"/>
      <c r="AB5" s="897"/>
      <c r="AC5" s="897"/>
      <c r="AD5" s="897"/>
      <c r="AE5" s="897"/>
      <c r="AF5" s="897"/>
      <c r="AG5" s="897"/>
      <c r="AH5" s="897"/>
      <c r="AI5" s="897"/>
      <c r="AJ5" s="897"/>
      <c r="AK5" s="897"/>
      <c r="AL5" s="897"/>
      <c r="AM5" s="897"/>
      <c r="AN5" s="897"/>
      <c r="AO5" s="897"/>
    </row>
    <row r="6" spans="1:67" s="901" customFormat="1" ht="12.75" customHeight="1" x14ac:dyDescent="0.25">
      <c r="A6" s="1551" t="s">
        <v>842</v>
      </c>
      <c r="B6" s="1551"/>
      <c r="C6" s="1551"/>
      <c r="D6" s="1552" t="s">
        <v>843</v>
      </c>
      <c r="E6" s="1553"/>
      <c r="F6" s="1554"/>
      <c r="G6" s="1552" t="s">
        <v>844</v>
      </c>
      <c r="H6" s="1553"/>
      <c r="I6" s="1554"/>
      <c r="J6" s="1552" t="s">
        <v>580</v>
      </c>
      <c r="K6" s="1553"/>
      <c r="L6" s="1553"/>
      <c r="M6" s="1554"/>
      <c r="N6" s="1552" t="s">
        <v>845</v>
      </c>
      <c r="O6" s="1553"/>
      <c r="P6" s="1553"/>
      <c r="Q6" s="1554"/>
      <c r="R6" s="1552" t="s">
        <v>846</v>
      </c>
      <c r="S6" s="1553"/>
      <c r="T6" s="1553"/>
      <c r="U6" s="1553"/>
      <c r="V6" s="898"/>
      <c r="W6" s="899"/>
      <c r="X6" s="899"/>
      <c r="Y6" s="900"/>
      <c r="Z6" s="1565" t="s">
        <v>847</v>
      </c>
      <c r="AA6" s="1566"/>
      <c r="AB6" s="1566"/>
      <c r="AC6" s="1567"/>
      <c r="AD6" s="1552" t="s">
        <v>848</v>
      </c>
      <c r="AE6" s="1553"/>
      <c r="AF6" s="1553"/>
      <c r="AG6" s="1554"/>
      <c r="AH6" s="1552" t="s">
        <v>427</v>
      </c>
      <c r="AI6" s="1553"/>
      <c r="AJ6" s="1553"/>
      <c r="AK6" s="1554"/>
      <c r="AL6" s="1552" t="s">
        <v>849</v>
      </c>
      <c r="AM6" s="1553"/>
      <c r="AN6" s="1553"/>
      <c r="AO6" s="1554"/>
    </row>
    <row r="7" spans="1:67" s="901" customFormat="1" ht="12.75" customHeight="1" x14ac:dyDescent="0.25">
      <c r="A7" s="1551"/>
      <c r="B7" s="1551"/>
      <c r="C7" s="1551"/>
      <c r="D7" s="902">
        <v>1</v>
      </c>
      <c r="E7" s="903"/>
      <c r="F7" s="904" t="str">
        <f>IF(G7="/","","X")</f>
        <v/>
      </c>
      <c r="G7" s="1555" t="str">
        <f>'29_Annexe3.1'!$K$22</f>
        <v>/</v>
      </c>
      <c r="H7" s="1556"/>
      <c r="I7" s="1557"/>
      <c r="J7" s="1555" t="str">
        <f>'29_Annexe3.1'!$L$22</f>
        <v>/</v>
      </c>
      <c r="K7" s="1556"/>
      <c r="L7" s="1556"/>
      <c r="M7" s="1557"/>
      <c r="N7" s="1574" t="s">
        <v>850</v>
      </c>
      <c r="O7" s="1575"/>
      <c r="P7" s="1575"/>
      <c r="Q7" s="904"/>
      <c r="R7" s="1551" t="s">
        <v>851</v>
      </c>
      <c r="S7" s="1551"/>
      <c r="T7" s="1547"/>
      <c r="U7" s="1548"/>
      <c r="V7" s="905"/>
      <c r="W7" s="899"/>
      <c r="X7" s="899"/>
      <c r="Y7" s="900"/>
      <c r="Z7" s="1568"/>
      <c r="AA7" s="1569"/>
      <c r="AB7" s="1569"/>
      <c r="AC7" s="1570"/>
      <c r="AD7" s="904" t="s">
        <v>856</v>
      </c>
      <c r="AE7" s="1549" t="s">
        <v>852</v>
      </c>
      <c r="AF7" s="1549"/>
      <c r="AG7" s="1550"/>
      <c r="AH7" s="904" t="s">
        <v>856</v>
      </c>
      <c r="AI7" s="1549" t="s">
        <v>852</v>
      </c>
      <c r="AJ7" s="1549"/>
      <c r="AK7" s="1550"/>
      <c r="AL7" s="904" t="s">
        <v>856</v>
      </c>
      <c r="AM7" s="1549" t="s">
        <v>852</v>
      </c>
      <c r="AN7" s="1549"/>
      <c r="AO7" s="1550"/>
      <c r="AQ7" s="906" t="s">
        <v>853</v>
      </c>
    </row>
    <row r="8" spans="1:67" s="901" customFormat="1" ht="12.75" customHeight="1" x14ac:dyDescent="0.25">
      <c r="A8" s="1551"/>
      <c r="B8" s="1551"/>
      <c r="C8" s="1551"/>
      <c r="D8" s="902">
        <v>2</v>
      </c>
      <c r="E8" s="907"/>
      <c r="F8" s="904" t="str">
        <f t="shared" ref="F8:F10" si="0">IF(G8="/","","X")</f>
        <v/>
      </c>
      <c r="G8" s="1555" t="str">
        <f>'29_Annexe3.1'!$K$23</f>
        <v>/</v>
      </c>
      <c r="H8" s="1556"/>
      <c r="I8" s="1557"/>
      <c r="J8" s="1555" t="str">
        <f>'29_Annexe3.1'!$L$23</f>
        <v>/</v>
      </c>
      <c r="K8" s="1556"/>
      <c r="L8" s="1556"/>
      <c r="M8" s="1557"/>
      <c r="N8" s="1561" t="s">
        <v>854</v>
      </c>
      <c r="O8" s="1562"/>
      <c r="P8" s="1562"/>
      <c r="Q8" s="904"/>
      <c r="R8" s="1551" t="s">
        <v>855</v>
      </c>
      <c r="S8" s="1551"/>
      <c r="T8" s="1547" t="s">
        <v>856</v>
      </c>
      <c r="U8" s="1548"/>
      <c r="V8" s="905"/>
      <c r="W8" s="899"/>
      <c r="X8" s="899"/>
      <c r="Y8" s="900"/>
      <c r="Z8" s="1571"/>
      <c r="AA8" s="1572"/>
      <c r="AB8" s="1572"/>
      <c r="AC8" s="1573"/>
      <c r="AD8" s="904"/>
      <c r="AE8" s="1563" t="s">
        <v>523</v>
      </c>
      <c r="AF8" s="1563"/>
      <c r="AG8" s="1564"/>
      <c r="AH8" s="904"/>
      <c r="AI8" s="1563" t="s">
        <v>523</v>
      </c>
      <c r="AJ8" s="1563"/>
      <c r="AK8" s="1564"/>
      <c r="AL8" s="904"/>
      <c r="AM8" s="1549" t="s">
        <v>523</v>
      </c>
      <c r="AN8" s="1549"/>
      <c r="AO8" s="1550"/>
      <c r="AQ8" s="906"/>
    </row>
    <row r="9" spans="1:67" s="901" customFormat="1" ht="12.75" customHeight="1" x14ac:dyDescent="0.2">
      <c r="A9" s="1551"/>
      <c r="B9" s="1551"/>
      <c r="C9" s="1551"/>
      <c r="D9" s="902">
        <v>3</v>
      </c>
      <c r="E9" s="907"/>
      <c r="F9" s="904" t="str">
        <f t="shared" si="0"/>
        <v/>
      </c>
      <c r="G9" s="1555" t="str">
        <f>'29_Annexe3.1'!$K$24</f>
        <v>/</v>
      </c>
      <c r="H9" s="1556"/>
      <c r="I9" s="1557"/>
      <c r="J9" s="1555" t="str">
        <f>'29_Annexe3.1'!$L$24</f>
        <v>/</v>
      </c>
      <c r="K9" s="1556"/>
      <c r="L9" s="1556"/>
      <c r="M9" s="1557"/>
      <c r="N9" s="908"/>
      <c r="O9" s="909"/>
      <c r="P9" s="909"/>
      <c r="Q9" s="909"/>
      <c r="R9" s="909"/>
      <c r="S9" s="909"/>
      <c r="T9" s="909"/>
      <c r="U9" s="909"/>
      <c r="V9" s="899"/>
      <c r="W9" s="899"/>
      <c r="X9" s="899"/>
      <c r="Y9" s="900"/>
      <c r="Z9" s="910" t="s">
        <v>857</v>
      </c>
      <c r="AA9" s="911"/>
      <c r="AB9" s="911"/>
      <c r="AC9" s="911"/>
      <c r="AD9" s="911"/>
      <c r="AE9" s="911"/>
      <c r="AF9" s="911"/>
      <c r="AG9" s="904"/>
      <c r="AH9" s="911" t="s">
        <v>459</v>
      </c>
      <c r="AI9" s="911"/>
      <c r="AJ9" s="911"/>
      <c r="AK9" s="904" t="s">
        <v>856</v>
      </c>
      <c r="AL9" s="911" t="s">
        <v>437</v>
      </c>
      <c r="AM9" s="911"/>
      <c r="AN9" s="911"/>
      <c r="AO9" s="912"/>
    </row>
    <row r="10" spans="1:67" s="901" customFormat="1" ht="12.75" customHeight="1" x14ac:dyDescent="0.25">
      <c r="A10" s="1551"/>
      <c r="B10" s="1551"/>
      <c r="C10" s="1551"/>
      <c r="D10" s="902">
        <v>4</v>
      </c>
      <c r="E10" s="907"/>
      <c r="F10" s="904" t="str">
        <f t="shared" si="0"/>
        <v/>
      </c>
      <c r="G10" s="1555" t="str">
        <f>'29_Annexe3.1'!$K$25</f>
        <v>/</v>
      </c>
      <c r="H10" s="1556"/>
      <c r="I10" s="1557"/>
      <c r="J10" s="1555" t="str">
        <f>'29_Annexe3.1'!$L$25</f>
        <v>/</v>
      </c>
      <c r="K10" s="1556"/>
      <c r="L10" s="1556"/>
      <c r="M10" s="1557"/>
      <c r="N10" s="913"/>
      <c r="O10" s="899"/>
      <c r="P10" s="899"/>
      <c r="Q10" s="899"/>
      <c r="R10" s="899"/>
      <c r="S10" s="899"/>
      <c r="T10" s="899"/>
      <c r="U10" s="899"/>
      <c r="V10" s="899"/>
      <c r="W10" s="899"/>
      <c r="X10" s="899"/>
      <c r="Y10" s="899"/>
      <c r="Z10" s="914"/>
      <c r="AA10" s="914"/>
      <c r="AB10" s="914"/>
      <c r="AC10" s="914"/>
      <c r="AD10" s="914"/>
      <c r="AE10" s="914"/>
      <c r="AF10" s="914"/>
      <c r="AG10" s="914"/>
      <c r="AH10" s="914"/>
      <c r="AI10" s="914"/>
      <c r="AJ10" s="914"/>
      <c r="AK10" s="914"/>
      <c r="AL10" s="914"/>
      <c r="AM10" s="914"/>
      <c r="AN10" s="914"/>
      <c r="AO10" s="914"/>
    </row>
    <row r="11" spans="1:67" s="901" customFormat="1" ht="12.75" customHeight="1" x14ac:dyDescent="0.35">
      <c r="A11" s="915"/>
      <c r="B11" s="915"/>
      <c r="C11" s="915"/>
      <c r="D11" s="915"/>
      <c r="E11" s="915"/>
      <c r="F11" s="915"/>
      <c r="G11" s="915"/>
      <c r="H11" s="915"/>
      <c r="I11" s="915"/>
      <c r="J11" s="915"/>
      <c r="K11" s="915"/>
      <c r="L11" s="915"/>
      <c r="M11" s="915"/>
      <c r="N11" s="915"/>
      <c r="O11" s="915"/>
      <c r="P11" s="915"/>
      <c r="Q11" s="915"/>
      <c r="R11" s="915"/>
      <c r="S11" s="915"/>
      <c r="T11" s="915"/>
      <c r="U11" s="915"/>
      <c r="V11" s="915"/>
      <c r="W11" s="915"/>
      <c r="X11" s="915"/>
      <c r="Y11" s="915"/>
      <c r="Z11" s="915"/>
      <c r="AA11" s="915"/>
      <c r="AB11" s="915"/>
      <c r="AC11" s="915"/>
      <c r="AD11" s="915"/>
      <c r="AE11" s="915"/>
      <c r="AF11" s="915"/>
      <c r="AG11" s="915"/>
      <c r="AH11" s="915"/>
      <c r="AI11" s="915"/>
      <c r="AJ11" s="915"/>
      <c r="AK11" s="915"/>
      <c r="AL11" s="915"/>
      <c r="AM11" s="915"/>
      <c r="AN11" s="915"/>
      <c r="AO11" s="915"/>
    </row>
    <row r="12" spans="1:67" s="901" customFormat="1" ht="12.75" customHeight="1" thickBot="1" x14ac:dyDescent="0.3">
      <c r="A12" s="915"/>
      <c r="B12" s="915"/>
      <c r="C12" s="915"/>
      <c r="D12" s="915"/>
      <c r="E12" s="915"/>
      <c r="F12" s="915"/>
      <c r="G12" s="1558" t="s">
        <v>858</v>
      </c>
      <c r="H12" s="1559"/>
      <c r="I12" s="1559"/>
      <c r="J12" s="1559"/>
      <c r="K12" s="1559"/>
      <c r="L12" s="1559"/>
      <c r="M12" s="1559"/>
      <c r="N12" s="1559"/>
      <c r="O12" s="1559"/>
      <c r="P12" s="1559"/>
      <c r="Q12" s="1559"/>
      <c r="R12" s="1559"/>
      <c r="S12" s="1559"/>
      <c r="T12" s="1559"/>
      <c r="U12" s="1559"/>
      <c r="V12" s="1559"/>
      <c r="W12" s="1559"/>
      <c r="X12" s="1559"/>
      <c r="Y12" s="1559"/>
      <c r="Z12" s="1559"/>
      <c r="AA12" s="1560"/>
      <c r="AB12" s="1558" t="s">
        <v>859</v>
      </c>
      <c r="AC12" s="1559"/>
      <c r="AD12" s="1559"/>
      <c r="AE12" s="1559"/>
      <c r="AF12" s="1559"/>
      <c r="AG12" s="1559"/>
      <c r="AH12" s="1559"/>
      <c r="AI12" s="1559"/>
      <c r="AJ12" s="1559"/>
      <c r="AK12" s="1559"/>
      <c r="AL12" s="1559"/>
      <c r="AM12" s="1559"/>
      <c r="AN12" s="1559"/>
      <c r="AO12" s="1560"/>
    </row>
    <row r="13" spans="1:67" s="901" customFormat="1" ht="12.75" customHeight="1" thickBot="1" x14ac:dyDescent="0.4">
      <c r="A13" s="1576" t="s">
        <v>860</v>
      </c>
      <c r="B13" s="1577"/>
      <c r="C13" s="1577"/>
      <c r="D13" s="1577"/>
      <c r="E13" s="1577"/>
      <c r="F13" s="1578"/>
      <c r="G13" s="916" t="str">
        <f>IF($AU$13="Suspension","X","")</f>
        <v>X</v>
      </c>
      <c r="H13" s="917" t="s">
        <v>486</v>
      </c>
      <c r="I13" s="917"/>
      <c r="J13" s="917"/>
      <c r="K13" s="917"/>
      <c r="L13" s="917"/>
      <c r="M13" s="917"/>
      <c r="N13" s="916" t="str">
        <f>IF($AU$13="Ancrage","X","")</f>
        <v/>
      </c>
      <c r="O13" s="917" t="s">
        <v>481</v>
      </c>
      <c r="P13" s="917"/>
      <c r="Q13" s="917"/>
      <c r="R13" s="917"/>
      <c r="S13" s="917"/>
      <c r="T13" s="917"/>
      <c r="U13" s="916" t="str">
        <f>IF($AU$13="Ancrage suspendu","X","")</f>
        <v/>
      </c>
      <c r="V13" s="917" t="s">
        <v>491</v>
      </c>
      <c r="W13" s="917"/>
      <c r="X13" s="917"/>
      <c r="Y13" s="917"/>
      <c r="Z13" s="917"/>
      <c r="AA13" s="918"/>
      <c r="AB13" s="916" t="str">
        <f>IF($AV$13="Suspension","X","")</f>
        <v>X</v>
      </c>
      <c r="AC13" s="917" t="s">
        <v>486</v>
      </c>
      <c r="AD13" s="917"/>
      <c r="AE13" s="917"/>
      <c r="AF13" s="917"/>
      <c r="AG13" s="917"/>
      <c r="AH13" s="917"/>
      <c r="AI13" s="916" t="str">
        <f>IF($AV$13="Ancrage","X","")</f>
        <v/>
      </c>
      <c r="AJ13" s="917" t="s">
        <v>481</v>
      </c>
      <c r="AK13" s="917"/>
      <c r="AL13" s="917"/>
      <c r="AM13" s="917"/>
      <c r="AN13" s="917"/>
      <c r="AO13" s="918"/>
      <c r="AU13" s="919" t="str">
        <f>'29_Annexe5'!$C$21</f>
        <v>Suspension</v>
      </c>
      <c r="AV13" s="919" t="str">
        <f>'29_Annexe5'!$F$21</f>
        <v>Suspension</v>
      </c>
    </row>
    <row r="14" spans="1:67" s="901" customFormat="1" ht="12.75" customHeight="1" x14ac:dyDescent="0.25">
      <c r="A14" s="1579" t="s">
        <v>861</v>
      </c>
      <c r="B14" s="1580"/>
      <c r="C14" s="1580"/>
      <c r="D14" s="1580"/>
      <c r="E14" s="1580"/>
      <c r="F14" s="1581"/>
      <c r="G14" s="904"/>
      <c r="H14" s="915" t="s">
        <v>862</v>
      </c>
      <c r="I14" s="915"/>
      <c r="J14" s="915"/>
      <c r="K14" s="915"/>
      <c r="L14" s="915"/>
      <c r="M14" s="915"/>
      <c r="N14" s="904"/>
      <c r="O14" s="915" t="s">
        <v>863</v>
      </c>
      <c r="P14" s="915"/>
      <c r="Q14" s="915"/>
      <c r="R14" s="915"/>
      <c r="S14" s="915"/>
      <c r="T14" s="915"/>
      <c r="U14" s="904"/>
      <c r="V14" s="915" t="s">
        <v>864</v>
      </c>
      <c r="W14" s="915"/>
      <c r="X14" s="915"/>
      <c r="Y14" s="915"/>
      <c r="Z14" s="915"/>
      <c r="AA14" s="915"/>
      <c r="AB14" s="904"/>
      <c r="AC14" s="909" t="s">
        <v>862</v>
      </c>
      <c r="AD14" s="909"/>
      <c r="AE14" s="909"/>
      <c r="AF14" s="909"/>
      <c r="AG14" s="909"/>
      <c r="AH14" s="909"/>
      <c r="AI14" s="904"/>
      <c r="AJ14" s="909" t="s">
        <v>865</v>
      </c>
      <c r="AK14" s="909"/>
      <c r="AL14" s="909"/>
      <c r="AM14" s="909"/>
      <c r="AN14" s="909"/>
      <c r="AO14" s="920"/>
    </row>
    <row r="15" spans="1:67" s="901" customFormat="1" ht="12.75" customHeight="1" x14ac:dyDescent="0.25">
      <c r="A15" s="1582"/>
      <c r="B15" s="1583"/>
      <c r="C15" s="1583"/>
      <c r="D15" s="1583"/>
      <c r="E15" s="1583"/>
      <c r="F15" s="1584"/>
      <c r="G15" s="904" t="s">
        <v>856</v>
      </c>
      <c r="H15" s="915" t="s">
        <v>866</v>
      </c>
      <c r="I15" s="915"/>
      <c r="J15" s="915"/>
      <c r="K15" s="915"/>
      <c r="L15" s="915"/>
      <c r="M15" s="915"/>
      <c r="N15" s="904"/>
      <c r="O15" s="915" t="s">
        <v>867</v>
      </c>
      <c r="P15" s="915"/>
      <c r="Q15" s="915"/>
      <c r="R15" s="915"/>
      <c r="S15" s="915"/>
      <c r="T15" s="915"/>
      <c r="U15" s="915"/>
      <c r="V15" s="915"/>
      <c r="W15" s="915"/>
      <c r="X15" s="915"/>
      <c r="Y15" s="915"/>
      <c r="Z15" s="915"/>
      <c r="AA15" s="915"/>
      <c r="AB15" s="904"/>
      <c r="AC15" s="899" t="s">
        <v>863</v>
      </c>
      <c r="AD15" s="899"/>
      <c r="AE15" s="899"/>
      <c r="AF15" s="899"/>
      <c r="AG15" s="899"/>
      <c r="AH15" s="899"/>
      <c r="AI15" s="904"/>
      <c r="AJ15" s="899" t="s">
        <v>868</v>
      </c>
      <c r="AK15" s="899"/>
      <c r="AL15" s="899"/>
      <c r="AM15" s="899"/>
      <c r="AN15" s="899"/>
      <c r="AO15" s="900"/>
      <c r="AQ15" s="906" t="s">
        <v>869</v>
      </c>
    </row>
    <row r="16" spans="1:67" s="901" customFormat="1" ht="12.75" customHeight="1" x14ac:dyDescent="0.25">
      <c r="A16" s="1585"/>
      <c r="B16" s="1563"/>
      <c r="C16" s="1563"/>
      <c r="D16" s="1563"/>
      <c r="E16" s="1563"/>
      <c r="F16" s="1564"/>
      <c r="G16" s="904"/>
      <c r="H16" s="915" t="s">
        <v>870</v>
      </c>
      <c r="I16" s="915"/>
      <c r="J16" s="915"/>
      <c r="K16" s="915"/>
      <c r="L16" s="915"/>
      <c r="M16" s="915"/>
      <c r="N16" s="904"/>
      <c r="O16" s="915" t="s">
        <v>871</v>
      </c>
      <c r="P16" s="915"/>
      <c r="Q16" s="915"/>
      <c r="R16" s="915"/>
      <c r="S16" s="915"/>
      <c r="T16" s="915"/>
      <c r="U16" s="915"/>
      <c r="V16" s="915"/>
      <c r="W16" s="915"/>
      <c r="X16" s="915"/>
      <c r="Y16" s="915"/>
      <c r="Z16" s="915"/>
      <c r="AA16" s="915"/>
      <c r="AB16" s="904"/>
      <c r="AC16" s="899" t="s">
        <v>866</v>
      </c>
      <c r="AD16" s="899"/>
      <c r="AE16" s="899"/>
      <c r="AF16" s="899"/>
      <c r="AG16" s="899"/>
      <c r="AH16" s="899"/>
      <c r="AI16" s="904" t="s">
        <v>856</v>
      </c>
      <c r="AJ16" s="899" t="s">
        <v>872</v>
      </c>
      <c r="AK16" s="899"/>
      <c r="AL16" s="899"/>
      <c r="AM16" s="899"/>
      <c r="AN16" s="899"/>
      <c r="AO16" s="900"/>
    </row>
    <row r="17" spans="1:46" s="901" customFormat="1" ht="12.75" customHeight="1" x14ac:dyDescent="0.25">
      <c r="A17" s="1579" t="s">
        <v>873</v>
      </c>
      <c r="B17" s="1580"/>
      <c r="C17" s="1580"/>
      <c r="D17" s="1580"/>
      <c r="E17" s="1580"/>
      <c r="F17" s="1581"/>
      <c r="G17" s="921"/>
      <c r="H17" s="909"/>
      <c r="I17" s="909"/>
      <c r="J17" s="909"/>
      <c r="K17" s="909"/>
      <c r="L17" s="909"/>
      <c r="M17" s="909"/>
      <c r="N17" s="909"/>
      <c r="O17" s="909"/>
      <c r="P17" s="909"/>
      <c r="Q17" s="904"/>
      <c r="R17" s="921" t="s">
        <v>874</v>
      </c>
      <c r="S17" s="909"/>
      <c r="T17" s="909"/>
      <c r="U17" s="909"/>
      <c r="V17" s="909"/>
      <c r="W17" s="909"/>
      <c r="X17" s="909"/>
      <c r="Y17" s="909"/>
      <c r="Z17" s="909"/>
      <c r="AA17" s="920"/>
      <c r="AB17" s="921"/>
      <c r="AC17" s="909"/>
      <c r="AD17" s="909"/>
      <c r="AE17" s="909"/>
      <c r="AF17" s="909"/>
      <c r="AG17" s="904"/>
      <c r="AH17" s="921" t="s">
        <v>875</v>
      </c>
      <c r="AI17" s="909"/>
      <c r="AJ17" s="909"/>
      <c r="AK17" s="909"/>
      <c r="AL17" s="909"/>
      <c r="AM17" s="909"/>
      <c r="AN17" s="909"/>
      <c r="AO17" s="920"/>
      <c r="AQ17" s="906" t="s">
        <v>876</v>
      </c>
    </row>
    <row r="18" spans="1:46" s="901" customFormat="1" ht="12.75" customHeight="1" x14ac:dyDescent="0.25">
      <c r="A18" s="1585"/>
      <c r="B18" s="1563"/>
      <c r="C18" s="1563"/>
      <c r="D18" s="1563"/>
      <c r="E18" s="1563"/>
      <c r="F18" s="1564"/>
      <c r="G18" s="922"/>
      <c r="H18" s="923"/>
      <c r="I18" s="923"/>
      <c r="J18" s="923"/>
      <c r="K18" s="923"/>
      <c r="L18" s="923"/>
      <c r="M18" s="923"/>
      <c r="N18" s="923"/>
      <c r="O18" s="923"/>
      <c r="P18" s="923"/>
      <c r="Q18" s="904"/>
      <c r="R18" s="922" t="s">
        <v>875</v>
      </c>
      <c r="S18" s="923"/>
      <c r="T18" s="923"/>
      <c r="U18" s="923"/>
      <c r="V18" s="923"/>
      <c r="W18" s="923"/>
      <c r="X18" s="923"/>
      <c r="Y18" s="923"/>
      <c r="Z18" s="923"/>
      <c r="AA18" s="924"/>
      <c r="AB18" s="1586"/>
      <c r="AC18" s="1587"/>
      <c r="AD18" s="1587"/>
      <c r="AE18" s="1587"/>
      <c r="AF18" s="1587"/>
      <c r="AG18" s="1587"/>
      <c r="AH18" s="1587"/>
      <c r="AI18" s="1587"/>
      <c r="AJ18" s="1587"/>
      <c r="AK18" s="1587"/>
      <c r="AL18" s="1587"/>
      <c r="AM18" s="1587"/>
      <c r="AN18" s="1587"/>
      <c r="AO18" s="1588"/>
      <c r="AQ18" s="906" t="s">
        <v>877</v>
      </c>
    </row>
    <row r="19" spans="1:46" s="901" customFormat="1" ht="12.75" customHeight="1" x14ac:dyDescent="0.35">
      <c r="A19" s="915"/>
      <c r="B19" s="915"/>
      <c r="C19" s="915"/>
      <c r="D19" s="915"/>
      <c r="E19" s="915"/>
      <c r="F19" s="915"/>
      <c r="G19" s="1558" t="s">
        <v>878</v>
      </c>
      <c r="H19" s="1559"/>
      <c r="I19" s="1559"/>
      <c r="J19" s="1559"/>
      <c r="K19" s="1559"/>
      <c r="L19" s="1559"/>
      <c r="M19" s="1560"/>
      <c r="N19" s="1589" t="s">
        <v>879</v>
      </c>
      <c r="O19" s="1589"/>
      <c r="P19" s="1589"/>
      <c r="Q19" s="1589"/>
      <c r="R19" s="1589"/>
      <c r="S19" s="1589"/>
      <c r="T19" s="1589"/>
      <c r="U19" s="1589" t="s">
        <v>880</v>
      </c>
      <c r="V19" s="1589"/>
      <c r="W19" s="1589"/>
      <c r="X19" s="1589"/>
      <c r="Y19" s="1589"/>
      <c r="Z19" s="1589"/>
      <c r="AA19" s="1589"/>
      <c r="AB19" s="1552" t="s">
        <v>881</v>
      </c>
      <c r="AC19" s="1553"/>
      <c r="AD19" s="1553"/>
      <c r="AE19" s="1553"/>
      <c r="AF19" s="1553"/>
      <c r="AG19" s="1553"/>
      <c r="AH19" s="1554"/>
      <c r="AI19" s="1552" t="s">
        <v>882</v>
      </c>
      <c r="AJ19" s="1553"/>
      <c r="AK19" s="1553"/>
      <c r="AL19" s="1553"/>
      <c r="AM19" s="1553"/>
      <c r="AN19" s="1553"/>
      <c r="AO19" s="1554"/>
    </row>
    <row r="20" spans="1:46" s="901" customFormat="1" ht="12.75" customHeight="1" x14ac:dyDescent="0.25">
      <c r="A20" s="1579" t="s">
        <v>883</v>
      </c>
      <c r="B20" s="1580"/>
      <c r="C20" s="1580"/>
      <c r="D20" s="1580"/>
      <c r="E20" s="1580"/>
      <c r="F20" s="1581"/>
      <c r="G20" s="904" t="s">
        <v>856</v>
      </c>
      <c r="H20" s="1583" t="s">
        <v>884</v>
      </c>
      <c r="I20" s="1583"/>
      <c r="J20" s="1583"/>
      <c r="K20" s="1583"/>
      <c r="L20" s="1583"/>
      <c r="M20" s="1584"/>
      <c r="N20" s="904" t="s">
        <v>856</v>
      </c>
      <c r="O20" s="1583" t="s">
        <v>884</v>
      </c>
      <c r="P20" s="1583"/>
      <c r="Q20" s="1583"/>
      <c r="R20" s="1583"/>
      <c r="S20" s="1583"/>
      <c r="T20" s="1584"/>
      <c r="U20" s="904" t="s">
        <v>856</v>
      </c>
      <c r="V20" s="1583" t="s">
        <v>884</v>
      </c>
      <c r="W20" s="1583"/>
      <c r="X20" s="1583"/>
      <c r="Y20" s="1583"/>
      <c r="Z20" s="1583"/>
      <c r="AA20" s="1584"/>
      <c r="AB20" s="921" t="s">
        <v>885</v>
      </c>
      <c r="AC20" s="925"/>
      <c r="AD20" s="907"/>
      <c r="AE20" s="925"/>
      <c r="AF20" s="925"/>
      <c r="AG20" s="925"/>
      <c r="AH20" s="926"/>
      <c r="AI20" s="921" t="s">
        <v>885</v>
      </c>
      <c r="AJ20" s="925"/>
      <c r="AK20" s="907"/>
      <c r="AL20" s="925"/>
      <c r="AM20" s="925"/>
      <c r="AN20" s="925"/>
      <c r="AO20" s="926"/>
    </row>
    <row r="21" spans="1:46" s="901" customFormat="1" ht="12.75" customHeight="1" x14ac:dyDescent="0.25">
      <c r="A21" s="1582"/>
      <c r="B21" s="1583"/>
      <c r="C21" s="1583"/>
      <c r="D21" s="1583"/>
      <c r="E21" s="1583"/>
      <c r="F21" s="1584"/>
      <c r="G21" s="904"/>
      <c r="H21" s="1583" t="s">
        <v>886</v>
      </c>
      <c r="I21" s="1583"/>
      <c r="J21" s="1583"/>
      <c r="K21" s="1583"/>
      <c r="L21" s="1583"/>
      <c r="M21" s="1584"/>
      <c r="N21" s="904"/>
      <c r="O21" s="1583" t="s">
        <v>886</v>
      </c>
      <c r="P21" s="1583"/>
      <c r="Q21" s="1583"/>
      <c r="R21" s="1583"/>
      <c r="S21" s="1583"/>
      <c r="T21" s="1584"/>
      <c r="U21" s="904"/>
      <c r="V21" s="1583" t="s">
        <v>886</v>
      </c>
      <c r="W21" s="1583"/>
      <c r="X21" s="1583"/>
      <c r="Y21" s="1583"/>
      <c r="Z21" s="1583"/>
      <c r="AA21" s="1584"/>
      <c r="AB21" s="927"/>
      <c r="AC21" s="913"/>
      <c r="AD21" s="904"/>
      <c r="AE21" s="899" t="s">
        <v>459</v>
      </c>
      <c r="AF21" s="913"/>
      <c r="AG21" s="913"/>
      <c r="AH21" s="928"/>
      <c r="AI21" s="927"/>
      <c r="AJ21" s="913"/>
      <c r="AK21" s="904"/>
      <c r="AL21" s="899" t="s">
        <v>459</v>
      </c>
      <c r="AM21" s="913"/>
      <c r="AN21" s="913"/>
      <c r="AO21" s="928"/>
    </row>
    <row r="22" spans="1:46" s="901" customFormat="1" ht="12.75" customHeight="1" x14ac:dyDescent="0.25">
      <c r="A22" s="1582"/>
      <c r="B22" s="1583"/>
      <c r="C22" s="1583"/>
      <c r="D22" s="1583"/>
      <c r="E22" s="1583"/>
      <c r="F22" s="1584"/>
      <c r="G22" s="904"/>
      <c r="H22" s="1583" t="s">
        <v>887</v>
      </c>
      <c r="I22" s="1583"/>
      <c r="J22" s="1583"/>
      <c r="K22" s="1583"/>
      <c r="L22" s="1583"/>
      <c r="M22" s="1584"/>
      <c r="N22" s="904"/>
      <c r="O22" s="1583" t="s">
        <v>887</v>
      </c>
      <c r="P22" s="1583"/>
      <c r="Q22" s="1583"/>
      <c r="R22" s="1583"/>
      <c r="S22" s="1583"/>
      <c r="T22" s="1584"/>
      <c r="U22" s="904"/>
      <c r="V22" s="1583" t="s">
        <v>887</v>
      </c>
      <c r="W22" s="1583"/>
      <c r="X22" s="1583"/>
      <c r="Y22" s="1583"/>
      <c r="Z22" s="1583"/>
      <c r="AA22" s="1584"/>
      <c r="AB22" s="929"/>
      <c r="AC22" s="899"/>
      <c r="AD22" s="904" t="s">
        <v>856</v>
      </c>
      <c r="AE22" s="899" t="s">
        <v>437</v>
      </c>
      <c r="AF22" s="899"/>
      <c r="AG22" s="899"/>
      <c r="AH22" s="900"/>
      <c r="AI22" s="929"/>
      <c r="AJ22" s="899"/>
      <c r="AK22" s="904"/>
      <c r="AL22" s="899" t="s">
        <v>437</v>
      </c>
      <c r="AM22" s="899"/>
      <c r="AN22" s="899"/>
      <c r="AO22" s="900"/>
    </row>
    <row r="23" spans="1:46" s="901" customFormat="1" ht="12.75" customHeight="1" x14ac:dyDescent="0.25">
      <c r="A23" s="1582"/>
      <c r="B23" s="1583"/>
      <c r="C23" s="1583"/>
      <c r="D23" s="1583"/>
      <c r="E23" s="1583"/>
      <c r="F23" s="1584"/>
      <c r="G23" s="904"/>
      <c r="H23" s="1583" t="s">
        <v>888</v>
      </c>
      <c r="I23" s="1583"/>
      <c r="J23" s="1583"/>
      <c r="K23" s="1583"/>
      <c r="L23" s="1583"/>
      <c r="M23" s="1584"/>
      <c r="N23" s="904"/>
      <c r="O23" s="1583" t="s">
        <v>888</v>
      </c>
      <c r="P23" s="1583"/>
      <c r="Q23" s="1583"/>
      <c r="R23" s="1583"/>
      <c r="S23" s="1583"/>
      <c r="T23" s="1584"/>
      <c r="U23" s="904"/>
      <c r="V23" s="1583" t="s">
        <v>888</v>
      </c>
      <c r="W23" s="1583"/>
      <c r="X23" s="1583"/>
      <c r="Y23" s="1583"/>
      <c r="Z23" s="1583"/>
      <c r="AA23" s="1584"/>
      <c r="AB23" s="929"/>
      <c r="AC23" s="899"/>
      <c r="AD23" s="899"/>
      <c r="AE23" s="899"/>
      <c r="AF23" s="899"/>
      <c r="AG23" s="899"/>
      <c r="AH23" s="900"/>
      <c r="AI23" s="929"/>
      <c r="AJ23" s="899"/>
      <c r="AK23" s="899"/>
      <c r="AL23" s="899"/>
      <c r="AM23" s="899"/>
      <c r="AN23" s="899"/>
      <c r="AO23" s="900"/>
    </row>
    <row r="24" spans="1:46" s="901" customFormat="1" ht="12.75" customHeight="1" x14ac:dyDescent="0.25">
      <c r="A24" s="1582"/>
      <c r="B24" s="1583"/>
      <c r="C24" s="1583"/>
      <c r="D24" s="1583"/>
      <c r="E24" s="1583"/>
      <c r="F24" s="1584"/>
      <c r="G24" s="904"/>
      <c r="H24" s="1583" t="s">
        <v>889</v>
      </c>
      <c r="I24" s="1583"/>
      <c r="J24" s="1583"/>
      <c r="K24" s="1583"/>
      <c r="L24" s="1583"/>
      <c r="M24" s="1584"/>
      <c r="N24" s="904"/>
      <c r="O24" s="1583" t="s">
        <v>889</v>
      </c>
      <c r="P24" s="1583"/>
      <c r="Q24" s="1583"/>
      <c r="R24" s="1583"/>
      <c r="S24" s="1583"/>
      <c r="T24" s="1584"/>
      <c r="U24" s="904"/>
      <c r="V24" s="1583" t="s">
        <v>889</v>
      </c>
      <c r="W24" s="1583"/>
      <c r="X24" s="1583"/>
      <c r="Y24" s="1583"/>
      <c r="Z24" s="1583"/>
      <c r="AA24" s="1584"/>
      <c r="AB24" s="922"/>
      <c r="AC24" s="923"/>
      <c r="AD24" s="923"/>
      <c r="AE24" s="923"/>
      <c r="AF24" s="923"/>
      <c r="AG24" s="923"/>
      <c r="AH24" s="924"/>
      <c r="AI24" s="922"/>
      <c r="AJ24" s="923"/>
      <c r="AK24" s="923"/>
      <c r="AL24" s="923"/>
      <c r="AM24" s="923"/>
      <c r="AN24" s="923"/>
      <c r="AO24" s="924"/>
    </row>
    <row r="25" spans="1:46" s="901" customFormat="1" ht="12.75" customHeight="1" x14ac:dyDescent="0.25">
      <c r="A25" s="1579" t="s">
        <v>890</v>
      </c>
      <c r="B25" s="1580"/>
      <c r="C25" s="1580"/>
      <c r="D25" s="1580"/>
      <c r="E25" s="1580"/>
      <c r="F25" s="1581"/>
      <c r="G25" s="904"/>
      <c r="H25" s="1577" t="s">
        <v>884</v>
      </c>
      <c r="I25" s="1577"/>
      <c r="J25" s="1577"/>
      <c r="K25" s="1577"/>
      <c r="L25" s="1577"/>
      <c r="M25" s="1578"/>
      <c r="N25" s="904"/>
      <c r="O25" s="1577" t="s">
        <v>884</v>
      </c>
      <c r="P25" s="1577"/>
      <c r="Q25" s="1577"/>
      <c r="R25" s="1577"/>
      <c r="S25" s="1577"/>
      <c r="T25" s="1578"/>
      <c r="U25" s="904"/>
      <c r="V25" s="1577" t="s">
        <v>884</v>
      </c>
      <c r="W25" s="1577"/>
      <c r="X25" s="1577"/>
      <c r="Y25" s="1577"/>
      <c r="Z25" s="1577"/>
      <c r="AA25" s="1578"/>
      <c r="AB25" s="921"/>
      <c r="AC25" s="909"/>
      <c r="AD25" s="909"/>
      <c r="AE25" s="909"/>
      <c r="AF25" s="909"/>
      <c r="AG25" s="909"/>
      <c r="AH25" s="909"/>
      <c r="AI25" s="909"/>
      <c r="AJ25" s="909"/>
      <c r="AK25" s="909"/>
      <c r="AL25" s="909"/>
      <c r="AM25" s="909"/>
      <c r="AN25" s="909"/>
      <c r="AO25" s="920"/>
    </row>
    <row r="26" spans="1:46" s="901" customFormat="1" ht="12.75" customHeight="1" x14ac:dyDescent="0.25">
      <c r="A26" s="1582"/>
      <c r="B26" s="1583"/>
      <c r="C26" s="1583"/>
      <c r="D26" s="1583"/>
      <c r="E26" s="1583"/>
      <c r="F26" s="1584"/>
      <c r="G26" s="904"/>
      <c r="H26" s="1590" t="s">
        <v>891</v>
      </c>
      <c r="I26" s="1590"/>
      <c r="J26" s="1590"/>
      <c r="K26" s="1590"/>
      <c r="L26" s="1590"/>
      <c r="M26" s="1591"/>
      <c r="N26" s="904"/>
      <c r="O26" s="1590" t="s">
        <v>891</v>
      </c>
      <c r="P26" s="1590"/>
      <c r="Q26" s="1590"/>
      <c r="R26" s="1590"/>
      <c r="S26" s="1590"/>
      <c r="T26" s="1591"/>
      <c r="U26" s="904"/>
      <c r="V26" s="1590" t="s">
        <v>891</v>
      </c>
      <c r="W26" s="1590"/>
      <c r="X26" s="1590"/>
      <c r="Y26" s="1590"/>
      <c r="Z26" s="1590"/>
      <c r="AA26" s="1591"/>
      <c r="AB26" s="929"/>
      <c r="AC26" s="899"/>
      <c r="AD26" s="899"/>
      <c r="AE26" s="899"/>
      <c r="AF26" s="899"/>
      <c r="AG26" s="899"/>
      <c r="AH26" s="899"/>
      <c r="AI26" s="899"/>
      <c r="AJ26" s="899"/>
      <c r="AK26" s="899"/>
      <c r="AL26" s="899"/>
      <c r="AM26" s="899"/>
      <c r="AN26" s="899"/>
      <c r="AO26" s="900"/>
    </row>
    <row r="27" spans="1:46" s="901" customFormat="1" ht="12.75" customHeight="1" x14ac:dyDescent="0.25">
      <c r="A27" s="1582"/>
      <c r="B27" s="1583"/>
      <c r="C27" s="1583"/>
      <c r="D27" s="1583"/>
      <c r="E27" s="1583"/>
      <c r="F27" s="1584"/>
      <c r="G27" s="904"/>
      <c r="H27" s="1590" t="s">
        <v>892</v>
      </c>
      <c r="I27" s="1590"/>
      <c r="J27" s="1590"/>
      <c r="K27" s="1590"/>
      <c r="L27" s="1590"/>
      <c r="M27" s="1591"/>
      <c r="N27" s="904"/>
      <c r="O27" s="1590" t="s">
        <v>892</v>
      </c>
      <c r="P27" s="1590"/>
      <c r="Q27" s="1590"/>
      <c r="R27" s="1590"/>
      <c r="S27" s="1590"/>
      <c r="T27" s="1591"/>
      <c r="U27" s="904"/>
      <c r="V27" s="1590" t="s">
        <v>892</v>
      </c>
      <c r="W27" s="1590"/>
      <c r="X27" s="1590"/>
      <c r="Y27" s="1590"/>
      <c r="Z27" s="1590"/>
      <c r="AA27" s="1591"/>
      <c r="AB27" s="929"/>
      <c r="AC27" s="899"/>
      <c r="AD27" s="899"/>
      <c r="AE27" s="899"/>
      <c r="AF27" s="899"/>
      <c r="AG27" s="899"/>
      <c r="AH27" s="899"/>
      <c r="AI27" s="899"/>
      <c r="AJ27" s="899"/>
      <c r="AK27" s="899"/>
      <c r="AL27" s="899"/>
      <c r="AM27" s="899"/>
      <c r="AN27" s="899"/>
      <c r="AO27" s="900"/>
    </row>
    <row r="28" spans="1:46" s="901" customFormat="1" ht="12.75" customHeight="1" x14ac:dyDescent="0.25">
      <c r="A28" s="1585"/>
      <c r="B28" s="1563"/>
      <c r="C28" s="1563"/>
      <c r="D28" s="1563"/>
      <c r="E28" s="1563"/>
      <c r="F28" s="1564"/>
      <c r="G28" s="904"/>
      <c r="H28" s="1590" t="s">
        <v>893</v>
      </c>
      <c r="I28" s="1590"/>
      <c r="J28" s="1590"/>
      <c r="K28" s="1590"/>
      <c r="L28" s="1590"/>
      <c r="M28" s="1591"/>
      <c r="N28" s="904"/>
      <c r="O28" s="1590" t="s">
        <v>893</v>
      </c>
      <c r="P28" s="1590"/>
      <c r="Q28" s="1590"/>
      <c r="R28" s="1590"/>
      <c r="S28" s="1590"/>
      <c r="T28" s="1591"/>
      <c r="U28" s="904"/>
      <c r="V28" s="1590" t="s">
        <v>893</v>
      </c>
      <c r="W28" s="1590"/>
      <c r="X28" s="1590"/>
      <c r="Y28" s="1590"/>
      <c r="Z28" s="1590"/>
      <c r="AA28" s="1591"/>
      <c r="AB28" s="929"/>
      <c r="AC28" s="899"/>
      <c r="AD28" s="899"/>
      <c r="AE28" s="899"/>
      <c r="AF28" s="899"/>
      <c r="AG28" s="899"/>
      <c r="AH28" s="899"/>
      <c r="AI28" s="899"/>
      <c r="AJ28" s="899"/>
      <c r="AK28" s="899"/>
      <c r="AL28" s="899"/>
      <c r="AM28" s="899"/>
      <c r="AN28" s="899"/>
      <c r="AO28" s="900"/>
    </row>
    <row r="29" spans="1:46" s="901" customFormat="1" ht="12.75" customHeight="1" x14ac:dyDescent="0.25">
      <c r="A29" s="1579" t="s">
        <v>894</v>
      </c>
      <c r="B29" s="1580"/>
      <c r="C29" s="1580"/>
      <c r="D29" s="1580"/>
      <c r="E29" s="1580"/>
      <c r="F29" s="1581"/>
      <c r="G29" s="904"/>
      <c r="H29" s="1580" t="s">
        <v>895</v>
      </c>
      <c r="I29" s="1580"/>
      <c r="J29" s="1580"/>
      <c r="K29" s="1580"/>
      <c r="L29" s="1580"/>
      <c r="M29" s="1581"/>
      <c r="N29" s="904"/>
      <c r="O29" s="1580" t="s">
        <v>895</v>
      </c>
      <c r="P29" s="1580"/>
      <c r="Q29" s="1580"/>
      <c r="R29" s="1580"/>
      <c r="S29" s="1580"/>
      <c r="T29" s="1581"/>
      <c r="U29" s="904"/>
      <c r="V29" s="1580" t="s">
        <v>895</v>
      </c>
      <c r="W29" s="1580"/>
      <c r="X29" s="1580"/>
      <c r="Y29" s="1580"/>
      <c r="Z29" s="1580"/>
      <c r="AA29" s="1581"/>
      <c r="AB29" s="929"/>
      <c r="AC29" s="899"/>
      <c r="AD29" s="899"/>
      <c r="AE29" s="899"/>
      <c r="AF29" s="899"/>
      <c r="AG29" s="899"/>
      <c r="AH29" s="899"/>
      <c r="AI29" s="899"/>
      <c r="AJ29" s="899"/>
      <c r="AK29" s="899"/>
      <c r="AL29" s="899"/>
      <c r="AM29" s="899"/>
      <c r="AN29" s="899"/>
      <c r="AO29" s="900"/>
    </row>
    <row r="30" spans="1:46" s="901" customFormat="1" ht="12.75" customHeight="1" x14ac:dyDescent="0.25">
      <c r="A30" s="1585"/>
      <c r="B30" s="1563"/>
      <c r="C30" s="1563"/>
      <c r="D30" s="1563"/>
      <c r="E30" s="1563"/>
      <c r="F30" s="1564"/>
      <c r="G30" s="904"/>
      <c r="H30" s="1563" t="s">
        <v>896</v>
      </c>
      <c r="I30" s="1563"/>
      <c r="J30" s="1563"/>
      <c r="K30" s="1563"/>
      <c r="L30" s="1563"/>
      <c r="M30" s="1564"/>
      <c r="N30" s="904"/>
      <c r="O30" s="1563" t="s">
        <v>896</v>
      </c>
      <c r="P30" s="1563"/>
      <c r="Q30" s="1563"/>
      <c r="R30" s="1563"/>
      <c r="S30" s="1563"/>
      <c r="T30" s="1564"/>
      <c r="U30" s="904"/>
      <c r="V30" s="1563" t="s">
        <v>896</v>
      </c>
      <c r="W30" s="1563"/>
      <c r="X30" s="1563"/>
      <c r="Y30" s="1563"/>
      <c r="Z30" s="1563"/>
      <c r="AA30" s="1564"/>
      <c r="AB30" s="929"/>
      <c r="AC30" s="899"/>
      <c r="AD30" s="899"/>
      <c r="AE30" s="899"/>
      <c r="AF30" s="899"/>
      <c r="AG30" s="899"/>
      <c r="AH30" s="899"/>
      <c r="AI30" s="899"/>
      <c r="AJ30" s="899"/>
      <c r="AK30" s="899"/>
      <c r="AL30" s="899"/>
      <c r="AM30" s="899"/>
      <c r="AN30" s="899"/>
      <c r="AO30" s="900"/>
    </row>
    <row r="31" spans="1:46" s="901" customFormat="1" ht="12.75" customHeight="1" x14ac:dyDescent="0.25">
      <c r="A31" s="1595" t="s">
        <v>897</v>
      </c>
      <c r="B31" s="1595"/>
      <c r="C31" s="1595"/>
      <c r="D31" s="1595"/>
      <c r="E31" s="1595"/>
      <c r="F31" s="1595"/>
      <c r="G31" s="1589" t="s">
        <v>898</v>
      </c>
      <c r="H31" s="1558"/>
      <c r="I31" s="1593">
        <v>5</v>
      </c>
      <c r="J31" s="1594"/>
      <c r="K31" s="1594"/>
      <c r="L31" s="1594"/>
      <c r="M31" s="1594"/>
      <c r="N31" s="1589" t="s">
        <v>898</v>
      </c>
      <c r="O31" s="1558"/>
      <c r="P31" s="1593">
        <v>5</v>
      </c>
      <c r="Q31" s="1594"/>
      <c r="R31" s="1594"/>
      <c r="S31" s="1594"/>
      <c r="T31" s="1594"/>
      <c r="U31" s="1589" t="s">
        <v>898</v>
      </c>
      <c r="V31" s="1558"/>
      <c r="W31" s="1593">
        <v>5</v>
      </c>
      <c r="X31" s="1594"/>
      <c r="Y31" s="1594"/>
      <c r="Z31" s="1594"/>
      <c r="AA31" s="1594"/>
      <c r="AB31" s="929"/>
      <c r="AC31" s="915"/>
      <c r="AD31" s="915"/>
      <c r="AE31" s="915"/>
      <c r="AF31" s="915"/>
      <c r="AG31" s="899"/>
      <c r="AH31" s="899"/>
      <c r="AI31" s="899"/>
      <c r="AJ31" s="899"/>
      <c r="AK31" s="899"/>
      <c r="AL31" s="899"/>
      <c r="AM31" s="899"/>
      <c r="AN31" s="899"/>
      <c r="AO31" s="900"/>
      <c r="AQ31" s="930" t="s">
        <v>899</v>
      </c>
      <c r="AR31" s="931"/>
      <c r="AS31" s="931"/>
      <c r="AT31" s="931"/>
    </row>
    <row r="32" spans="1:46" s="901" customFormat="1" ht="12.75" customHeight="1" x14ac:dyDescent="0.25">
      <c r="A32" s="1579" t="s">
        <v>900</v>
      </c>
      <c r="B32" s="1580"/>
      <c r="C32" s="1580"/>
      <c r="D32" s="1580"/>
      <c r="E32" s="1580"/>
      <c r="F32" s="1581"/>
      <c r="G32" s="904" t="s">
        <v>856</v>
      </c>
      <c r="H32" s="1583" t="s">
        <v>901</v>
      </c>
      <c r="I32" s="1583"/>
      <c r="J32" s="1583"/>
      <c r="K32" s="1583"/>
      <c r="L32" s="1583"/>
      <c r="M32" s="1584"/>
      <c r="N32" s="904" t="s">
        <v>856</v>
      </c>
      <c r="O32" s="1583" t="s">
        <v>901</v>
      </c>
      <c r="P32" s="1583"/>
      <c r="Q32" s="1583"/>
      <c r="R32" s="1583"/>
      <c r="S32" s="1583"/>
      <c r="T32" s="1584"/>
      <c r="U32" s="904" t="s">
        <v>856</v>
      </c>
      <c r="V32" s="1583" t="s">
        <v>901</v>
      </c>
      <c r="W32" s="1583"/>
      <c r="X32" s="1583"/>
      <c r="Y32" s="1583"/>
      <c r="Z32" s="1583"/>
      <c r="AA32" s="1584"/>
      <c r="AB32" s="929"/>
      <c r="AC32" s="899"/>
      <c r="AD32" s="899"/>
      <c r="AE32" s="899"/>
      <c r="AF32" s="899"/>
      <c r="AG32" s="899"/>
      <c r="AH32" s="899"/>
      <c r="AI32" s="899"/>
      <c r="AJ32" s="899"/>
      <c r="AK32" s="899"/>
      <c r="AL32" s="899"/>
      <c r="AM32" s="899"/>
      <c r="AN32" s="899"/>
      <c r="AO32" s="900"/>
    </row>
    <row r="33" spans="1:43" s="901" customFormat="1" ht="12.75" customHeight="1" x14ac:dyDescent="0.25">
      <c r="A33" s="1582"/>
      <c r="B33" s="1583"/>
      <c r="C33" s="1583"/>
      <c r="D33" s="1583"/>
      <c r="E33" s="1583"/>
      <c r="F33" s="1584"/>
      <c r="G33" s="904"/>
      <c r="H33" s="1583" t="s">
        <v>902</v>
      </c>
      <c r="I33" s="1583"/>
      <c r="J33" s="1583"/>
      <c r="K33" s="1583"/>
      <c r="L33" s="1583"/>
      <c r="M33" s="1584"/>
      <c r="N33" s="904"/>
      <c r="O33" s="1583" t="s">
        <v>902</v>
      </c>
      <c r="P33" s="1583"/>
      <c r="Q33" s="1583"/>
      <c r="R33" s="1583"/>
      <c r="S33" s="1583"/>
      <c r="T33" s="1584"/>
      <c r="U33" s="904"/>
      <c r="V33" s="1583" t="s">
        <v>902</v>
      </c>
      <c r="W33" s="1583"/>
      <c r="X33" s="1583"/>
      <c r="Y33" s="1583"/>
      <c r="Z33" s="1583"/>
      <c r="AA33" s="1584"/>
      <c r="AB33" s="929"/>
      <c r="AC33" s="899"/>
      <c r="AD33" s="899"/>
      <c r="AE33" s="899"/>
      <c r="AF33" s="899"/>
      <c r="AG33" s="899"/>
      <c r="AH33" s="899"/>
      <c r="AI33" s="899"/>
      <c r="AJ33" s="899"/>
      <c r="AK33" s="899"/>
      <c r="AL33" s="899"/>
      <c r="AM33" s="899"/>
      <c r="AN33" s="899"/>
      <c r="AO33" s="900"/>
    </row>
    <row r="34" spans="1:43" s="901" customFormat="1" ht="12.75" customHeight="1" x14ac:dyDescent="0.25">
      <c r="A34" s="1582"/>
      <c r="B34" s="1583"/>
      <c r="C34" s="1583"/>
      <c r="D34" s="1583"/>
      <c r="E34" s="1583"/>
      <c r="F34" s="1584"/>
      <c r="G34" s="904"/>
      <c r="H34" s="1583" t="s">
        <v>903</v>
      </c>
      <c r="I34" s="1583"/>
      <c r="J34" s="1583"/>
      <c r="K34" s="1583"/>
      <c r="L34" s="1583"/>
      <c r="M34" s="1584"/>
      <c r="N34" s="904"/>
      <c r="O34" s="1583" t="s">
        <v>903</v>
      </c>
      <c r="P34" s="1583"/>
      <c r="Q34" s="1583"/>
      <c r="R34" s="1583"/>
      <c r="S34" s="1583"/>
      <c r="T34" s="1584"/>
      <c r="U34" s="904"/>
      <c r="V34" s="1583" t="s">
        <v>903</v>
      </c>
      <c r="W34" s="1583"/>
      <c r="X34" s="1583"/>
      <c r="Y34" s="1583"/>
      <c r="Z34" s="1583"/>
      <c r="AA34" s="1584"/>
      <c r="AB34" s="929"/>
      <c r="AC34" s="899"/>
      <c r="AD34" s="899"/>
      <c r="AE34" s="899"/>
      <c r="AF34" s="899"/>
      <c r="AG34" s="899"/>
      <c r="AH34" s="899"/>
      <c r="AI34" s="899"/>
      <c r="AJ34" s="899"/>
      <c r="AK34" s="899"/>
      <c r="AL34" s="899"/>
      <c r="AM34" s="899"/>
      <c r="AN34" s="899"/>
      <c r="AO34" s="900"/>
    </row>
    <row r="35" spans="1:43" s="901" customFormat="1" ht="12.75" customHeight="1" x14ac:dyDescent="0.25">
      <c r="A35" s="1582"/>
      <c r="B35" s="1583"/>
      <c r="C35" s="1583"/>
      <c r="D35" s="1583"/>
      <c r="E35" s="1583"/>
      <c r="F35" s="1584"/>
      <c r="G35" s="904"/>
      <c r="H35" s="1583" t="s">
        <v>904</v>
      </c>
      <c r="I35" s="1583"/>
      <c r="J35" s="1583"/>
      <c r="K35" s="1583"/>
      <c r="L35" s="1583"/>
      <c r="M35" s="1584"/>
      <c r="N35" s="904"/>
      <c r="O35" s="1583" t="s">
        <v>904</v>
      </c>
      <c r="P35" s="1583"/>
      <c r="Q35" s="1583"/>
      <c r="R35" s="1583"/>
      <c r="S35" s="1583"/>
      <c r="T35" s="1584"/>
      <c r="U35" s="904"/>
      <c r="V35" s="1583" t="s">
        <v>904</v>
      </c>
      <c r="W35" s="1583"/>
      <c r="X35" s="1583"/>
      <c r="Y35" s="1583"/>
      <c r="Z35" s="1583"/>
      <c r="AA35" s="1584"/>
      <c r="AB35" s="929"/>
      <c r="AC35" s="899"/>
      <c r="AD35" s="899"/>
      <c r="AE35" s="899"/>
      <c r="AF35" s="899"/>
      <c r="AG35" s="899"/>
      <c r="AH35" s="899"/>
      <c r="AI35" s="899"/>
      <c r="AJ35" s="899"/>
      <c r="AK35" s="899"/>
      <c r="AL35" s="899"/>
      <c r="AM35" s="899"/>
      <c r="AN35" s="899"/>
      <c r="AO35" s="900"/>
    </row>
    <row r="36" spans="1:43" s="901" customFormat="1" ht="12.75" customHeight="1" x14ac:dyDescent="0.25">
      <c r="A36" s="1592" t="s">
        <v>905</v>
      </c>
      <c r="B36" s="1549"/>
      <c r="C36" s="1549"/>
      <c r="D36" s="1549"/>
      <c r="E36" s="1549"/>
      <c r="F36" s="1550"/>
      <c r="G36" s="904" t="s">
        <v>856</v>
      </c>
      <c r="H36" s="917" t="s">
        <v>459</v>
      </c>
      <c r="I36" s="917"/>
      <c r="J36" s="904"/>
      <c r="K36" s="917" t="s">
        <v>437</v>
      </c>
      <c r="L36" s="917"/>
      <c r="M36" s="918"/>
      <c r="N36" s="904" t="s">
        <v>856</v>
      </c>
      <c r="O36" s="917" t="s">
        <v>459</v>
      </c>
      <c r="P36" s="917"/>
      <c r="Q36" s="904"/>
      <c r="R36" s="917" t="s">
        <v>437</v>
      </c>
      <c r="S36" s="917"/>
      <c r="T36" s="918"/>
      <c r="U36" s="904" t="s">
        <v>856</v>
      </c>
      <c r="V36" s="917" t="s">
        <v>459</v>
      </c>
      <c r="W36" s="917"/>
      <c r="X36" s="904"/>
      <c r="Y36" s="917" t="s">
        <v>437</v>
      </c>
      <c r="Z36" s="917"/>
      <c r="AA36" s="918"/>
      <c r="AB36" s="922"/>
      <c r="AC36" s="923"/>
      <c r="AD36" s="923"/>
      <c r="AE36" s="923"/>
      <c r="AF36" s="923"/>
      <c r="AG36" s="923"/>
      <c r="AH36" s="923"/>
      <c r="AI36" s="923"/>
      <c r="AJ36" s="923"/>
      <c r="AK36" s="923"/>
      <c r="AL36" s="923"/>
      <c r="AM36" s="923"/>
      <c r="AN36" s="923"/>
      <c r="AO36" s="924"/>
      <c r="AQ36" s="906" t="s">
        <v>906</v>
      </c>
    </row>
    <row r="37" spans="1:43" s="901" customFormat="1" ht="12.75" customHeight="1" x14ac:dyDescent="0.25">
      <c r="A37" s="1579" t="s">
        <v>907</v>
      </c>
      <c r="B37" s="1580"/>
      <c r="C37" s="1580"/>
      <c r="D37" s="1580"/>
      <c r="E37" s="1580"/>
      <c r="F37" s="1581"/>
      <c r="G37" s="904"/>
      <c r="H37" s="1583" t="s">
        <v>908</v>
      </c>
      <c r="I37" s="1583"/>
      <c r="J37" s="1583"/>
      <c r="K37" s="1583"/>
      <c r="L37" s="1583"/>
      <c r="M37" s="1584"/>
      <c r="N37" s="904"/>
      <c r="O37" s="1583" t="s">
        <v>908</v>
      </c>
      <c r="P37" s="1583"/>
      <c r="Q37" s="1583"/>
      <c r="R37" s="1583"/>
      <c r="S37" s="1583"/>
      <c r="T37" s="1584"/>
      <c r="U37" s="904"/>
      <c r="V37" s="1583" t="s">
        <v>908</v>
      </c>
      <c r="W37" s="1583"/>
      <c r="X37" s="1583"/>
      <c r="Y37" s="1583"/>
      <c r="Z37" s="1583"/>
      <c r="AA37" s="1584"/>
      <c r="AB37" s="904"/>
      <c r="AC37" s="1580" t="s">
        <v>908</v>
      </c>
      <c r="AD37" s="1580"/>
      <c r="AE37" s="1580"/>
      <c r="AF37" s="1580"/>
      <c r="AG37" s="1580"/>
      <c r="AH37" s="1580"/>
      <c r="AI37" s="904"/>
      <c r="AJ37" s="1580" t="s">
        <v>908</v>
      </c>
      <c r="AK37" s="1580"/>
      <c r="AL37" s="1580"/>
      <c r="AM37" s="1580"/>
      <c r="AN37" s="1580"/>
      <c r="AO37" s="1580"/>
    </row>
    <row r="38" spans="1:43" s="901" customFormat="1" ht="12.75" customHeight="1" x14ac:dyDescent="0.25">
      <c r="A38" s="1582"/>
      <c r="B38" s="1583"/>
      <c r="C38" s="1583"/>
      <c r="D38" s="1583"/>
      <c r="E38" s="1583"/>
      <c r="F38" s="1584"/>
      <c r="G38" s="904"/>
      <c r="H38" s="1583" t="s">
        <v>909</v>
      </c>
      <c r="I38" s="1583"/>
      <c r="J38" s="1583"/>
      <c r="K38" s="1583"/>
      <c r="L38" s="1583"/>
      <c r="M38" s="1584"/>
      <c r="N38" s="904"/>
      <c r="O38" s="1583" t="s">
        <v>909</v>
      </c>
      <c r="P38" s="1583"/>
      <c r="Q38" s="1583"/>
      <c r="R38" s="1583"/>
      <c r="S38" s="1583"/>
      <c r="T38" s="1584"/>
      <c r="U38" s="904"/>
      <c r="V38" s="1583" t="s">
        <v>909</v>
      </c>
      <c r="W38" s="1583"/>
      <c r="X38" s="1583"/>
      <c r="Y38" s="1583"/>
      <c r="Z38" s="1583"/>
      <c r="AA38" s="1584"/>
      <c r="AB38" s="904"/>
      <c r="AC38" s="1583" t="s">
        <v>909</v>
      </c>
      <c r="AD38" s="1583"/>
      <c r="AE38" s="1583"/>
      <c r="AF38" s="1583"/>
      <c r="AG38" s="1583"/>
      <c r="AH38" s="1583"/>
      <c r="AI38" s="904"/>
      <c r="AJ38" s="1583" t="s">
        <v>909</v>
      </c>
      <c r="AK38" s="1583"/>
      <c r="AL38" s="1583"/>
      <c r="AM38" s="1583"/>
      <c r="AN38" s="1583"/>
      <c r="AO38" s="1583"/>
      <c r="AQ38" s="932" t="s">
        <v>910</v>
      </c>
    </row>
    <row r="39" spans="1:43" s="901" customFormat="1" ht="12.75" customHeight="1" x14ac:dyDescent="0.25">
      <c r="A39" s="1582"/>
      <c r="B39" s="1583"/>
      <c r="C39" s="1583"/>
      <c r="D39" s="1583"/>
      <c r="E39" s="1583"/>
      <c r="F39" s="1584"/>
      <c r="G39" s="904"/>
      <c r="H39" s="1583" t="s">
        <v>911</v>
      </c>
      <c r="I39" s="1583"/>
      <c r="J39" s="1583"/>
      <c r="K39" s="1583"/>
      <c r="L39" s="1583"/>
      <c r="M39" s="1583"/>
      <c r="N39" s="904"/>
      <c r="O39" s="1583" t="s">
        <v>911</v>
      </c>
      <c r="P39" s="1583"/>
      <c r="Q39" s="1583"/>
      <c r="R39" s="1583"/>
      <c r="S39" s="1583"/>
      <c r="T39" s="1583"/>
      <c r="U39" s="904"/>
      <c r="V39" s="1583" t="s">
        <v>911</v>
      </c>
      <c r="W39" s="1583"/>
      <c r="X39" s="1583"/>
      <c r="Y39" s="1583"/>
      <c r="Z39" s="1583"/>
      <c r="AA39" s="1583"/>
      <c r="AB39" s="904"/>
      <c r="AC39" s="1583" t="s">
        <v>911</v>
      </c>
      <c r="AD39" s="1583"/>
      <c r="AE39" s="1583"/>
      <c r="AF39" s="1583"/>
      <c r="AG39" s="1583"/>
      <c r="AH39" s="1583"/>
      <c r="AI39" s="904"/>
      <c r="AJ39" s="1583" t="s">
        <v>911</v>
      </c>
      <c r="AK39" s="1583"/>
      <c r="AL39" s="1583"/>
      <c r="AM39" s="1583"/>
      <c r="AN39" s="1583"/>
      <c r="AO39" s="1583"/>
    </row>
    <row r="40" spans="1:43" s="901" customFormat="1" ht="12.75" customHeight="1" x14ac:dyDescent="0.25">
      <c r="A40" s="1585"/>
      <c r="B40" s="1563"/>
      <c r="C40" s="1563"/>
      <c r="D40" s="1563"/>
      <c r="E40" s="1563"/>
      <c r="F40" s="1564"/>
      <c r="G40" s="933"/>
      <c r="H40" s="1563"/>
      <c r="I40" s="1563"/>
      <c r="J40" s="1563"/>
      <c r="K40" s="1563"/>
      <c r="L40" s="1563"/>
      <c r="M40" s="1563"/>
      <c r="N40" s="933"/>
      <c r="O40" s="1563"/>
      <c r="P40" s="1563"/>
      <c r="Q40" s="1563"/>
      <c r="R40" s="1563"/>
      <c r="S40" s="1563"/>
      <c r="T40" s="1563"/>
      <c r="U40" s="933"/>
      <c r="V40" s="1563"/>
      <c r="W40" s="1563"/>
      <c r="X40" s="1563"/>
      <c r="Y40" s="1563"/>
      <c r="Z40" s="1563"/>
      <c r="AA40" s="1563"/>
      <c r="AB40" s="904"/>
      <c r="AC40" s="1563" t="s">
        <v>912</v>
      </c>
      <c r="AD40" s="1563"/>
      <c r="AE40" s="1563"/>
      <c r="AF40" s="1563"/>
      <c r="AG40" s="1563"/>
      <c r="AH40" s="1563"/>
      <c r="AI40" s="904"/>
      <c r="AJ40" s="1563" t="s">
        <v>912</v>
      </c>
      <c r="AK40" s="1563"/>
      <c r="AL40" s="1563"/>
      <c r="AM40" s="1563"/>
      <c r="AN40" s="1563"/>
      <c r="AO40" s="1563"/>
    </row>
    <row r="41" spans="1:43" s="901" customFormat="1" ht="12.75" customHeight="1" x14ac:dyDescent="0.25">
      <c r="A41" s="1579" t="s">
        <v>913</v>
      </c>
      <c r="B41" s="1580"/>
      <c r="C41" s="1580"/>
      <c r="D41" s="1580"/>
      <c r="E41" s="1580"/>
      <c r="F41" s="1581"/>
      <c r="G41" s="904" t="s">
        <v>856</v>
      </c>
      <c r="H41" s="1580" t="s">
        <v>914</v>
      </c>
      <c r="I41" s="1580"/>
      <c r="J41" s="1580"/>
      <c r="K41" s="1580"/>
      <c r="L41" s="1580"/>
      <c r="M41" s="1581"/>
      <c r="N41" s="904" t="s">
        <v>856</v>
      </c>
      <c r="O41" s="1580" t="s">
        <v>914</v>
      </c>
      <c r="P41" s="1580"/>
      <c r="Q41" s="1580"/>
      <c r="R41" s="1580"/>
      <c r="S41" s="1580"/>
      <c r="T41" s="1581"/>
      <c r="U41" s="904" t="s">
        <v>856</v>
      </c>
      <c r="V41" s="1580" t="s">
        <v>914</v>
      </c>
      <c r="W41" s="1580"/>
      <c r="X41" s="1580"/>
      <c r="Y41" s="1580"/>
      <c r="Z41" s="1580"/>
      <c r="AA41" s="1581"/>
      <c r="AB41" s="904"/>
      <c r="AC41" s="1580" t="s">
        <v>914</v>
      </c>
      <c r="AD41" s="1580"/>
      <c r="AE41" s="1580"/>
      <c r="AF41" s="1580"/>
      <c r="AG41" s="1580"/>
      <c r="AH41" s="1580"/>
      <c r="AI41" s="904"/>
      <c r="AJ41" s="1580" t="s">
        <v>914</v>
      </c>
      <c r="AK41" s="1580"/>
      <c r="AL41" s="1580"/>
      <c r="AM41" s="1580"/>
      <c r="AN41" s="1580"/>
      <c r="AO41" s="1580"/>
    </row>
    <row r="42" spans="1:43" s="901" customFormat="1" ht="12.75" customHeight="1" x14ac:dyDescent="0.25">
      <c r="A42" s="1585"/>
      <c r="B42" s="1563"/>
      <c r="C42" s="1563"/>
      <c r="D42" s="1563"/>
      <c r="E42" s="1563"/>
      <c r="F42" s="1564"/>
      <c r="G42" s="904"/>
      <c r="H42" s="1563" t="s">
        <v>915</v>
      </c>
      <c r="I42" s="1563"/>
      <c r="J42" s="1563"/>
      <c r="K42" s="1563"/>
      <c r="L42" s="1563"/>
      <c r="M42" s="1564"/>
      <c r="N42" s="904"/>
      <c r="O42" s="1563" t="s">
        <v>915</v>
      </c>
      <c r="P42" s="1563"/>
      <c r="Q42" s="1563"/>
      <c r="R42" s="1563"/>
      <c r="S42" s="1563"/>
      <c r="T42" s="1564"/>
      <c r="U42" s="904"/>
      <c r="V42" s="1563" t="s">
        <v>915</v>
      </c>
      <c r="W42" s="1563"/>
      <c r="X42" s="1563"/>
      <c r="Y42" s="1563"/>
      <c r="Z42" s="1563"/>
      <c r="AA42" s="1564"/>
      <c r="AB42" s="904"/>
      <c r="AC42" s="1563" t="s">
        <v>915</v>
      </c>
      <c r="AD42" s="1563"/>
      <c r="AE42" s="1563"/>
      <c r="AF42" s="1563"/>
      <c r="AG42" s="1563"/>
      <c r="AH42" s="1563"/>
      <c r="AI42" s="904"/>
      <c r="AJ42" s="1563" t="s">
        <v>915</v>
      </c>
      <c r="AK42" s="1563"/>
      <c r="AL42" s="1563"/>
      <c r="AM42" s="1563"/>
      <c r="AN42" s="1563"/>
      <c r="AO42" s="1563"/>
    </row>
    <row r="43" spans="1:43" s="901" customFormat="1" ht="12.75" customHeight="1" x14ac:dyDescent="0.25">
      <c r="A43" s="1579" t="s">
        <v>916</v>
      </c>
      <c r="B43" s="1580"/>
      <c r="C43" s="1580"/>
      <c r="D43" s="1580"/>
      <c r="E43" s="1580"/>
      <c r="F43" s="1581"/>
      <c r="G43" s="904"/>
      <c r="H43" s="909" t="s">
        <v>459</v>
      </c>
      <c r="I43" s="909"/>
      <c r="J43" s="909"/>
      <c r="K43" s="904" t="s">
        <v>856</v>
      </c>
      <c r="L43" s="909" t="s">
        <v>437</v>
      </c>
      <c r="M43" s="920"/>
      <c r="N43" s="904"/>
      <c r="O43" s="909" t="s">
        <v>459</v>
      </c>
      <c r="P43" s="909"/>
      <c r="Q43" s="909"/>
      <c r="R43" s="904" t="s">
        <v>856</v>
      </c>
      <c r="S43" s="909" t="s">
        <v>437</v>
      </c>
      <c r="T43" s="920"/>
      <c r="U43" s="904"/>
      <c r="V43" s="909" t="s">
        <v>459</v>
      </c>
      <c r="W43" s="909"/>
      <c r="X43" s="909"/>
      <c r="Y43" s="904" t="s">
        <v>856</v>
      </c>
      <c r="Z43" s="909" t="s">
        <v>437</v>
      </c>
      <c r="AA43" s="920"/>
      <c r="AB43" s="904"/>
      <c r="AC43" s="921" t="s">
        <v>459</v>
      </c>
      <c r="AD43" s="909"/>
      <c r="AE43" s="909"/>
      <c r="AF43" s="904"/>
      <c r="AG43" s="929" t="s">
        <v>437</v>
      </c>
      <c r="AH43" s="909"/>
      <c r="AI43" s="904"/>
      <c r="AJ43" s="921" t="s">
        <v>459</v>
      </c>
      <c r="AK43" s="909"/>
      <c r="AL43" s="909"/>
      <c r="AM43" s="904"/>
      <c r="AN43" s="929" t="s">
        <v>437</v>
      </c>
      <c r="AO43" s="909"/>
    </row>
    <row r="44" spans="1:43" s="901" customFormat="1" ht="12.75" customHeight="1" x14ac:dyDescent="0.25">
      <c r="A44" s="1582"/>
      <c r="B44" s="1583"/>
      <c r="C44" s="1583"/>
      <c r="D44" s="1583"/>
      <c r="E44" s="1583"/>
      <c r="F44" s="1584"/>
      <c r="G44" s="904"/>
      <c r="H44" s="1583" t="s">
        <v>917</v>
      </c>
      <c r="I44" s="1583"/>
      <c r="J44" s="1583"/>
      <c r="K44" s="1583"/>
      <c r="L44" s="1583"/>
      <c r="M44" s="1584"/>
      <c r="N44" s="904"/>
      <c r="O44" s="1583" t="s">
        <v>917</v>
      </c>
      <c r="P44" s="1583"/>
      <c r="Q44" s="1583"/>
      <c r="R44" s="1583"/>
      <c r="S44" s="1583"/>
      <c r="T44" s="1584"/>
      <c r="U44" s="904"/>
      <c r="V44" s="1583" t="s">
        <v>917</v>
      </c>
      <c r="W44" s="1583"/>
      <c r="X44" s="1583"/>
      <c r="Y44" s="1583"/>
      <c r="Z44" s="1583"/>
      <c r="AA44" s="1583"/>
      <c r="AB44" s="905"/>
      <c r="AC44" s="934"/>
      <c r="AD44" s="899"/>
      <c r="AE44" s="899"/>
      <c r="AF44" s="899"/>
      <c r="AG44" s="899"/>
      <c r="AH44" s="899"/>
      <c r="AI44" s="905"/>
      <c r="AJ44" s="934"/>
      <c r="AK44" s="899"/>
      <c r="AL44" s="899"/>
      <c r="AM44" s="899"/>
      <c r="AN44" s="899"/>
      <c r="AO44" s="899"/>
    </row>
    <row r="45" spans="1:43" s="901" customFormat="1" ht="12.75" customHeight="1" x14ac:dyDescent="0.25">
      <c r="A45" s="1582"/>
      <c r="B45" s="1583"/>
      <c r="C45" s="1583"/>
      <c r="D45" s="1583"/>
      <c r="E45" s="1583"/>
      <c r="F45" s="1584"/>
      <c r="G45" s="904"/>
      <c r="H45" s="1596" t="s">
        <v>918</v>
      </c>
      <c r="I45" s="1596"/>
      <c r="J45" s="1596"/>
      <c r="K45" s="1596"/>
      <c r="L45" s="1596"/>
      <c r="M45" s="1597"/>
      <c r="N45" s="904"/>
      <c r="O45" s="1596" t="s">
        <v>918</v>
      </c>
      <c r="P45" s="1596"/>
      <c r="Q45" s="1596"/>
      <c r="R45" s="1596"/>
      <c r="S45" s="1596"/>
      <c r="T45" s="1597"/>
      <c r="U45" s="904"/>
      <c r="V45" s="1596" t="s">
        <v>918</v>
      </c>
      <c r="W45" s="1596"/>
      <c r="X45" s="1596"/>
      <c r="Y45" s="1596"/>
      <c r="Z45" s="1596"/>
      <c r="AA45" s="1597"/>
      <c r="AB45" s="929"/>
      <c r="AC45" s="899"/>
      <c r="AD45" s="899"/>
      <c r="AE45" s="899"/>
      <c r="AF45" s="899"/>
      <c r="AG45" s="899"/>
      <c r="AH45" s="899"/>
      <c r="AI45" s="929"/>
      <c r="AJ45" s="899"/>
      <c r="AK45" s="899"/>
      <c r="AL45" s="899"/>
      <c r="AM45" s="899"/>
      <c r="AN45" s="899"/>
      <c r="AO45" s="899"/>
    </row>
    <row r="46" spans="1:43" s="901" customFormat="1" ht="12.75" customHeight="1" x14ac:dyDescent="0.25">
      <c r="A46" s="1579" t="s">
        <v>919</v>
      </c>
      <c r="B46" s="1580"/>
      <c r="C46" s="1580"/>
      <c r="D46" s="1580"/>
      <c r="E46" s="1580"/>
      <c r="F46" s="1581"/>
      <c r="G46" s="904"/>
      <c r="H46" s="909" t="s">
        <v>459</v>
      </c>
      <c r="I46" s="909"/>
      <c r="J46" s="909"/>
      <c r="K46" s="904" t="s">
        <v>856</v>
      </c>
      <c r="L46" s="909" t="s">
        <v>437</v>
      </c>
      <c r="M46" s="909"/>
      <c r="N46" s="904"/>
      <c r="O46" s="909" t="s">
        <v>459</v>
      </c>
      <c r="P46" s="909"/>
      <c r="Q46" s="909"/>
      <c r="R46" s="904" t="s">
        <v>856</v>
      </c>
      <c r="S46" s="909" t="s">
        <v>437</v>
      </c>
      <c r="T46" s="909"/>
      <c r="U46" s="904"/>
      <c r="V46" s="909" t="s">
        <v>459</v>
      </c>
      <c r="W46" s="909"/>
      <c r="X46" s="909"/>
      <c r="Y46" s="904" t="s">
        <v>856</v>
      </c>
      <c r="Z46" s="909" t="s">
        <v>437</v>
      </c>
      <c r="AA46" s="909"/>
      <c r="AB46" s="904"/>
      <c r="AC46" s="909" t="s">
        <v>459</v>
      </c>
      <c r="AD46" s="909"/>
      <c r="AE46" s="909"/>
      <c r="AF46" s="904"/>
      <c r="AG46" s="909" t="s">
        <v>437</v>
      </c>
      <c r="AH46" s="909"/>
      <c r="AI46" s="904"/>
      <c r="AJ46" s="909" t="s">
        <v>459</v>
      </c>
      <c r="AK46" s="909"/>
      <c r="AL46" s="909"/>
      <c r="AM46" s="904"/>
      <c r="AN46" s="909" t="s">
        <v>437</v>
      </c>
      <c r="AO46" s="909"/>
    </row>
    <row r="47" spans="1:43" s="901" customFormat="1" ht="12.75" customHeight="1" x14ac:dyDescent="0.25">
      <c r="A47" s="1582"/>
      <c r="B47" s="1583"/>
      <c r="C47" s="1583"/>
      <c r="D47" s="1583"/>
      <c r="E47" s="1583"/>
      <c r="F47" s="1584"/>
      <c r="G47" s="904"/>
      <c r="H47" s="899" t="s">
        <v>920</v>
      </c>
      <c r="I47" s="899"/>
      <c r="J47" s="899"/>
      <c r="K47" s="899"/>
      <c r="L47" s="899"/>
      <c r="M47" s="899"/>
      <c r="N47" s="904"/>
      <c r="O47" s="899" t="s">
        <v>920</v>
      </c>
      <c r="P47" s="899"/>
      <c r="Q47" s="899"/>
      <c r="R47" s="899"/>
      <c r="S47" s="899"/>
      <c r="T47" s="899"/>
      <c r="U47" s="904"/>
      <c r="V47" s="899" t="s">
        <v>920</v>
      </c>
      <c r="W47" s="899"/>
      <c r="X47" s="899"/>
      <c r="Y47" s="899"/>
      <c r="Z47" s="899"/>
      <c r="AA47" s="899"/>
      <c r="AB47" s="904"/>
      <c r="AC47" s="899" t="s">
        <v>920</v>
      </c>
      <c r="AD47" s="899"/>
      <c r="AE47" s="899"/>
      <c r="AF47" s="899"/>
      <c r="AG47" s="899"/>
      <c r="AH47" s="899"/>
      <c r="AI47" s="904"/>
      <c r="AJ47" s="899" t="s">
        <v>920</v>
      </c>
      <c r="AK47" s="899"/>
      <c r="AL47" s="899"/>
      <c r="AM47" s="899"/>
      <c r="AN47" s="899"/>
      <c r="AO47" s="899"/>
    </row>
    <row r="48" spans="1:43" s="901" customFormat="1" ht="12.75" customHeight="1" x14ac:dyDescent="0.25">
      <c r="A48" s="1582"/>
      <c r="B48" s="1583"/>
      <c r="C48" s="1583"/>
      <c r="D48" s="1583"/>
      <c r="E48" s="1583"/>
      <c r="F48" s="1584"/>
      <c r="G48" s="904"/>
      <c r="H48" s="899" t="s">
        <v>921</v>
      </c>
      <c r="I48" s="899"/>
      <c r="J48" s="899"/>
      <c r="K48" s="899"/>
      <c r="L48" s="899"/>
      <c r="M48" s="899"/>
      <c r="N48" s="904"/>
      <c r="O48" s="899" t="s">
        <v>921</v>
      </c>
      <c r="P48" s="899"/>
      <c r="Q48" s="899"/>
      <c r="R48" s="899"/>
      <c r="S48" s="899"/>
      <c r="T48" s="899"/>
      <c r="U48" s="904"/>
      <c r="V48" s="899" t="s">
        <v>921</v>
      </c>
      <c r="W48" s="899"/>
      <c r="X48" s="899"/>
      <c r="Y48" s="899"/>
      <c r="Z48" s="899"/>
      <c r="AA48" s="899"/>
      <c r="AB48" s="904"/>
      <c r="AC48" s="899" t="s">
        <v>921</v>
      </c>
      <c r="AD48" s="899"/>
      <c r="AE48" s="899"/>
      <c r="AF48" s="899"/>
      <c r="AG48" s="899"/>
      <c r="AH48" s="899"/>
      <c r="AI48" s="904"/>
      <c r="AJ48" s="899" t="s">
        <v>921</v>
      </c>
      <c r="AK48" s="899"/>
      <c r="AL48" s="899"/>
      <c r="AM48" s="899"/>
      <c r="AN48" s="899"/>
      <c r="AO48" s="899"/>
    </row>
    <row r="49" spans="1:41" s="901" customFormat="1" ht="12.75" customHeight="1" x14ac:dyDescent="0.25">
      <c r="A49" s="1582"/>
      <c r="B49" s="1583"/>
      <c r="C49" s="1583"/>
      <c r="D49" s="1583"/>
      <c r="E49" s="1583"/>
      <c r="F49" s="1584"/>
      <c r="G49" s="904"/>
      <c r="H49" s="899" t="s">
        <v>922</v>
      </c>
      <c r="I49" s="899"/>
      <c r="J49" s="899"/>
      <c r="K49" s="899"/>
      <c r="L49" s="899"/>
      <c r="M49" s="899"/>
      <c r="N49" s="904"/>
      <c r="O49" s="899" t="s">
        <v>922</v>
      </c>
      <c r="P49" s="899"/>
      <c r="Q49" s="899"/>
      <c r="R49" s="899"/>
      <c r="S49" s="899"/>
      <c r="T49" s="899"/>
      <c r="U49" s="904"/>
      <c r="V49" s="899" t="s">
        <v>922</v>
      </c>
      <c r="W49" s="899"/>
      <c r="X49" s="899"/>
      <c r="Y49" s="899"/>
      <c r="Z49" s="899"/>
      <c r="AA49" s="899"/>
      <c r="AB49" s="904"/>
      <c r="AC49" s="923" t="s">
        <v>922</v>
      </c>
      <c r="AD49" s="923"/>
      <c r="AE49" s="923"/>
      <c r="AF49" s="923"/>
      <c r="AG49" s="923"/>
      <c r="AH49" s="923"/>
      <c r="AI49" s="904"/>
      <c r="AJ49" s="923" t="s">
        <v>922</v>
      </c>
      <c r="AK49" s="923"/>
      <c r="AL49" s="923"/>
      <c r="AM49" s="923"/>
      <c r="AN49" s="923"/>
      <c r="AO49" s="923"/>
    </row>
    <row r="50" spans="1:41" s="901" customFormat="1" ht="12.75" customHeight="1" x14ac:dyDescent="0.25">
      <c r="A50" s="1579" t="s">
        <v>923</v>
      </c>
      <c r="B50" s="1580"/>
      <c r="C50" s="1580"/>
      <c r="D50" s="1580"/>
      <c r="E50" s="1580"/>
      <c r="F50" s="1581"/>
      <c r="G50" s="1579" t="s">
        <v>924</v>
      </c>
      <c r="H50" s="1580"/>
      <c r="I50" s="1580"/>
      <c r="J50" s="1580"/>
      <c r="K50" s="1598">
        <v>0</v>
      </c>
      <c r="L50" s="1598"/>
      <c r="M50" s="1599"/>
      <c r="N50" s="1579" t="s">
        <v>924</v>
      </c>
      <c r="O50" s="1580"/>
      <c r="P50" s="1580"/>
      <c r="Q50" s="1580"/>
      <c r="R50" s="1598">
        <v>0</v>
      </c>
      <c r="S50" s="1598"/>
      <c r="T50" s="1599"/>
      <c r="U50" s="1579" t="s">
        <v>924</v>
      </c>
      <c r="V50" s="1580"/>
      <c r="W50" s="1580"/>
      <c r="X50" s="1580"/>
      <c r="Y50" s="1598">
        <v>0</v>
      </c>
      <c r="Z50" s="1598"/>
      <c r="AA50" s="1599"/>
      <c r="AB50" s="915"/>
      <c r="AC50" s="915"/>
      <c r="AD50" s="915"/>
      <c r="AE50" s="915"/>
      <c r="AF50" s="915"/>
      <c r="AG50" s="915"/>
      <c r="AH50" s="915"/>
      <c r="AI50" s="915"/>
      <c r="AJ50" s="915"/>
      <c r="AK50" s="915"/>
      <c r="AL50" s="915"/>
      <c r="AM50" s="915"/>
      <c r="AN50" s="915"/>
      <c r="AO50" s="915"/>
    </row>
    <row r="51" spans="1:41" s="901" customFormat="1" ht="12.75" customHeight="1" x14ac:dyDescent="0.25">
      <c r="A51" s="1582"/>
      <c r="B51" s="1583"/>
      <c r="C51" s="1583"/>
      <c r="D51" s="1583"/>
      <c r="E51" s="1583"/>
      <c r="F51" s="1584"/>
      <c r="G51" s="1600" t="s">
        <v>925</v>
      </c>
      <c r="H51" s="1590"/>
      <c r="I51" s="1590"/>
      <c r="J51" s="1590"/>
      <c r="K51" s="1590"/>
      <c r="L51" s="1601">
        <v>0</v>
      </c>
      <c r="M51" s="1602"/>
      <c r="N51" s="1600" t="s">
        <v>925</v>
      </c>
      <c r="O51" s="1590"/>
      <c r="P51" s="1590"/>
      <c r="Q51" s="1590"/>
      <c r="R51" s="1590"/>
      <c r="S51" s="1601">
        <v>0</v>
      </c>
      <c r="T51" s="1602"/>
      <c r="U51" s="1600" t="s">
        <v>925</v>
      </c>
      <c r="V51" s="1590"/>
      <c r="W51" s="1590"/>
      <c r="X51" s="1590"/>
      <c r="Y51" s="1590"/>
      <c r="Z51" s="1601">
        <v>0</v>
      </c>
      <c r="AA51" s="1602"/>
      <c r="AB51" s="915"/>
      <c r="AC51" s="915"/>
      <c r="AD51" s="915"/>
      <c r="AE51" s="915"/>
      <c r="AF51" s="915"/>
      <c r="AG51" s="915"/>
      <c r="AH51" s="915"/>
      <c r="AI51" s="915"/>
      <c r="AJ51" s="915"/>
      <c r="AK51" s="915"/>
      <c r="AL51" s="915"/>
      <c r="AM51" s="915"/>
      <c r="AN51" s="915"/>
      <c r="AO51" s="915"/>
    </row>
    <row r="52" spans="1:41" s="901" customFormat="1" ht="12.75" customHeight="1" x14ac:dyDescent="0.25">
      <c r="A52" s="1582"/>
      <c r="B52" s="1583"/>
      <c r="C52" s="1583"/>
      <c r="D52" s="1583"/>
      <c r="E52" s="1583"/>
      <c r="F52" s="1584"/>
      <c r="G52" s="929" t="s">
        <v>926</v>
      </c>
      <c r="H52" s="899"/>
      <c r="I52" s="904"/>
      <c r="J52" s="899" t="s">
        <v>927</v>
      </c>
      <c r="K52" s="899"/>
      <c r="L52" s="899"/>
      <c r="M52" s="900"/>
      <c r="N52" s="929" t="s">
        <v>926</v>
      </c>
      <c r="O52" s="899"/>
      <c r="P52" s="904"/>
      <c r="Q52" s="899" t="s">
        <v>927</v>
      </c>
      <c r="R52" s="899"/>
      <c r="S52" s="899"/>
      <c r="T52" s="900"/>
      <c r="U52" s="929" t="s">
        <v>926</v>
      </c>
      <c r="V52" s="899"/>
      <c r="W52" s="904"/>
      <c r="X52" s="899" t="s">
        <v>927</v>
      </c>
      <c r="Y52" s="899"/>
      <c r="Z52" s="899"/>
      <c r="AA52" s="900"/>
      <c r="AB52" s="915"/>
      <c r="AC52" s="915"/>
      <c r="AD52" s="915"/>
      <c r="AE52" s="915"/>
      <c r="AF52" s="915"/>
      <c r="AG52" s="915"/>
      <c r="AH52" s="915"/>
      <c r="AI52" s="915"/>
      <c r="AJ52" s="915"/>
      <c r="AK52" s="915"/>
      <c r="AL52" s="915"/>
      <c r="AM52" s="915"/>
      <c r="AN52" s="915"/>
      <c r="AO52" s="915"/>
    </row>
    <row r="53" spans="1:41" s="901" customFormat="1" ht="12.75" customHeight="1" x14ac:dyDescent="0.25">
      <c r="A53" s="1585"/>
      <c r="B53" s="1563"/>
      <c r="C53" s="1563"/>
      <c r="D53" s="1563"/>
      <c r="E53" s="1563"/>
      <c r="F53" s="1564"/>
      <c r="G53" s="922"/>
      <c r="H53" s="923"/>
      <c r="I53" s="904"/>
      <c r="J53" s="923" t="s">
        <v>854</v>
      </c>
      <c r="K53" s="923"/>
      <c r="L53" s="923"/>
      <c r="M53" s="924"/>
      <c r="N53" s="922"/>
      <c r="O53" s="923"/>
      <c r="P53" s="904"/>
      <c r="Q53" s="923" t="s">
        <v>854</v>
      </c>
      <c r="R53" s="923"/>
      <c r="S53" s="923"/>
      <c r="T53" s="924"/>
      <c r="U53" s="922"/>
      <c r="V53" s="923"/>
      <c r="W53" s="904"/>
      <c r="X53" s="923" t="s">
        <v>854</v>
      </c>
      <c r="Y53" s="923"/>
      <c r="Z53" s="923"/>
      <c r="AA53" s="924"/>
      <c r="AB53" s="915"/>
      <c r="AC53" s="915"/>
      <c r="AD53" s="915"/>
      <c r="AE53" s="915"/>
      <c r="AF53" s="915"/>
      <c r="AG53" s="915"/>
      <c r="AH53" s="915"/>
      <c r="AI53" s="915"/>
      <c r="AJ53" s="915"/>
      <c r="AK53" s="915"/>
      <c r="AL53" s="915"/>
      <c r="AM53" s="915"/>
      <c r="AN53" s="915"/>
      <c r="AO53" s="915"/>
    </row>
    <row r="54" spans="1:41" s="901" customFormat="1" ht="12.75" customHeight="1" x14ac:dyDescent="0.25">
      <c r="A54" s="1579" t="s">
        <v>928</v>
      </c>
      <c r="B54" s="1580"/>
      <c r="C54" s="1580"/>
      <c r="D54" s="1580"/>
      <c r="E54" s="1580"/>
      <c r="F54" s="1581"/>
      <c r="G54" s="904"/>
      <c r="H54" s="935" t="s">
        <v>459</v>
      </c>
      <c r="I54" s="904" t="s">
        <v>856</v>
      </c>
      <c r="J54" s="909" t="s">
        <v>437</v>
      </c>
      <c r="K54" s="909"/>
      <c r="L54" s="936" t="s">
        <v>929</v>
      </c>
      <c r="M54" s="937">
        <v>0</v>
      </c>
      <c r="N54" s="904"/>
      <c r="O54" s="935" t="s">
        <v>459</v>
      </c>
      <c r="P54" s="904" t="s">
        <v>856</v>
      </c>
      <c r="Q54" s="909" t="s">
        <v>437</v>
      </c>
      <c r="R54" s="909"/>
      <c r="S54" s="936" t="s">
        <v>929</v>
      </c>
      <c r="T54" s="937">
        <v>0</v>
      </c>
      <c r="U54" s="904"/>
      <c r="V54" s="935" t="s">
        <v>459</v>
      </c>
      <c r="W54" s="904" t="s">
        <v>856</v>
      </c>
      <c r="X54" s="909" t="s">
        <v>437</v>
      </c>
      <c r="Y54" s="909"/>
      <c r="Z54" s="936" t="s">
        <v>929</v>
      </c>
      <c r="AA54" s="937">
        <v>0</v>
      </c>
      <c r="AB54" s="938" t="s">
        <v>930</v>
      </c>
      <c r="AC54" s="915"/>
      <c r="AD54" s="915"/>
      <c r="AE54" s="915"/>
      <c r="AF54" s="915"/>
      <c r="AG54" s="915"/>
      <c r="AH54" s="915"/>
      <c r="AI54" s="915"/>
      <c r="AJ54" s="915"/>
      <c r="AK54" s="915"/>
      <c r="AL54" s="915"/>
      <c r="AM54" s="915"/>
      <c r="AN54" s="915"/>
      <c r="AO54" s="915"/>
    </row>
    <row r="55" spans="1:41" s="901" customFormat="1" ht="12.75" customHeight="1" x14ac:dyDescent="0.25">
      <c r="A55" s="1585"/>
      <c r="B55" s="1563"/>
      <c r="C55" s="1563"/>
      <c r="D55" s="1563"/>
      <c r="E55" s="1563"/>
      <c r="F55" s="1564"/>
      <c r="G55" s="904"/>
      <c r="H55" s="923" t="s">
        <v>931</v>
      </c>
      <c r="I55" s="923"/>
      <c r="J55" s="923"/>
      <c r="K55" s="923"/>
      <c r="L55" s="923"/>
      <c r="M55" s="924"/>
      <c r="N55" s="904"/>
      <c r="O55" s="923" t="s">
        <v>931</v>
      </c>
      <c r="P55" s="923"/>
      <c r="Q55" s="923"/>
      <c r="R55" s="923"/>
      <c r="S55" s="923"/>
      <c r="T55" s="924"/>
      <c r="U55" s="904"/>
      <c r="V55" s="923" t="s">
        <v>931</v>
      </c>
      <c r="W55" s="923"/>
      <c r="X55" s="923"/>
      <c r="Y55" s="923"/>
      <c r="Z55" s="923"/>
      <c r="AA55" s="924"/>
      <c r="AB55" s="915"/>
      <c r="AC55" s="915"/>
      <c r="AD55" s="915"/>
      <c r="AE55" s="915"/>
      <c r="AF55" s="915"/>
      <c r="AG55" s="915"/>
      <c r="AH55" s="915"/>
      <c r="AI55" s="915"/>
      <c r="AJ55" s="915"/>
      <c r="AK55" s="915"/>
      <c r="AL55" s="915"/>
      <c r="AM55" s="915"/>
      <c r="AN55" s="915"/>
      <c r="AO55" s="915"/>
    </row>
    <row r="56" spans="1:41" s="901" customFormat="1" ht="12.75" customHeight="1" x14ac:dyDescent="0.25">
      <c r="A56" s="1579" t="s">
        <v>932</v>
      </c>
      <c r="B56" s="1580"/>
      <c r="C56" s="1580"/>
      <c r="D56" s="1580"/>
      <c r="E56" s="1580"/>
      <c r="F56" s="1581"/>
      <c r="G56" s="904" t="s">
        <v>856</v>
      </c>
      <c r="H56" s="909" t="s">
        <v>933</v>
      </c>
      <c r="I56" s="909"/>
      <c r="J56" s="909"/>
      <c r="K56" s="904" t="s">
        <v>856</v>
      </c>
      <c r="L56" s="909" t="s">
        <v>934</v>
      </c>
      <c r="M56" s="939"/>
      <c r="N56" s="904" t="s">
        <v>856</v>
      </c>
      <c r="O56" s="909" t="s">
        <v>933</v>
      </c>
      <c r="P56" s="909"/>
      <c r="Q56" s="909"/>
      <c r="R56" s="904" t="s">
        <v>856</v>
      </c>
      <c r="S56" s="909" t="s">
        <v>934</v>
      </c>
      <c r="T56" s="939"/>
      <c r="U56" s="904" t="s">
        <v>856</v>
      </c>
      <c r="V56" s="909" t="s">
        <v>933</v>
      </c>
      <c r="W56" s="909"/>
      <c r="X56" s="909"/>
      <c r="Y56" s="904" t="s">
        <v>856</v>
      </c>
      <c r="Z56" s="909" t="s">
        <v>934</v>
      </c>
      <c r="AA56" s="939"/>
      <c r="AB56" s="915"/>
      <c r="AC56" s="915"/>
      <c r="AD56" s="915"/>
      <c r="AE56" s="915"/>
      <c r="AF56" s="915"/>
      <c r="AG56" s="915"/>
      <c r="AH56" s="915"/>
      <c r="AI56" s="915"/>
      <c r="AJ56" s="915"/>
      <c r="AK56" s="915"/>
      <c r="AL56" s="915"/>
      <c r="AM56" s="915"/>
      <c r="AN56" s="915"/>
      <c r="AO56" s="915"/>
    </row>
    <row r="57" spans="1:41" s="901" customFormat="1" ht="12.75" customHeight="1" x14ac:dyDescent="0.25">
      <c r="A57" s="1582"/>
      <c r="B57" s="1583"/>
      <c r="C57" s="1583"/>
      <c r="D57" s="1583"/>
      <c r="E57" s="1583"/>
      <c r="F57" s="1584"/>
      <c r="G57" s="904"/>
      <c r="H57" s="1583" t="s">
        <v>935</v>
      </c>
      <c r="I57" s="1583"/>
      <c r="J57" s="1583"/>
      <c r="K57" s="1583"/>
      <c r="L57" s="1583"/>
      <c r="M57" s="1584"/>
      <c r="N57" s="904"/>
      <c r="O57" s="1583" t="s">
        <v>935</v>
      </c>
      <c r="P57" s="1583"/>
      <c r="Q57" s="1583"/>
      <c r="R57" s="1583"/>
      <c r="S57" s="1583"/>
      <c r="T57" s="1584"/>
      <c r="U57" s="904"/>
      <c r="V57" s="1583" t="s">
        <v>935</v>
      </c>
      <c r="W57" s="1583"/>
      <c r="X57" s="1583"/>
      <c r="Y57" s="1583"/>
      <c r="Z57" s="1583"/>
      <c r="AA57" s="1584"/>
      <c r="AB57" s="915"/>
      <c r="AC57" s="915"/>
      <c r="AD57" s="915"/>
      <c r="AE57" s="915"/>
      <c r="AF57" s="915"/>
      <c r="AG57" s="915"/>
      <c r="AH57" s="915"/>
      <c r="AI57" s="915"/>
      <c r="AJ57" s="915"/>
      <c r="AK57" s="915"/>
      <c r="AL57" s="915"/>
      <c r="AM57" s="915"/>
      <c r="AN57" s="915"/>
      <c r="AO57" s="915"/>
    </row>
    <row r="58" spans="1:41" s="901" customFormat="1" ht="12.75" customHeight="1" x14ac:dyDescent="0.25">
      <c r="A58" s="1582"/>
      <c r="B58" s="1583"/>
      <c r="C58" s="1583"/>
      <c r="D58" s="1583"/>
      <c r="E58" s="1583"/>
      <c r="F58" s="1584"/>
      <c r="G58" s="904"/>
      <c r="H58" s="1583" t="s">
        <v>936</v>
      </c>
      <c r="I58" s="1583"/>
      <c r="J58" s="1583"/>
      <c r="K58" s="1583"/>
      <c r="L58" s="1583"/>
      <c r="M58" s="1584"/>
      <c r="N58" s="904"/>
      <c r="O58" s="1583" t="s">
        <v>936</v>
      </c>
      <c r="P58" s="1583"/>
      <c r="Q58" s="1583"/>
      <c r="R58" s="1583"/>
      <c r="S58" s="1583"/>
      <c r="T58" s="1584"/>
      <c r="U58" s="904"/>
      <c r="V58" s="1583" t="s">
        <v>936</v>
      </c>
      <c r="W58" s="1583"/>
      <c r="X58" s="1583"/>
      <c r="Y58" s="1583"/>
      <c r="Z58" s="1583"/>
      <c r="AA58" s="1584"/>
      <c r="AB58" s="938"/>
      <c r="AC58" s="915"/>
      <c r="AD58" s="915"/>
      <c r="AE58" s="915"/>
      <c r="AF58" s="915"/>
      <c r="AG58" s="915"/>
      <c r="AH58" s="915"/>
      <c r="AI58" s="915"/>
      <c r="AJ58" s="915"/>
      <c r="AK58" s="915"/>
      <c r="AL58" s="915"/>
      <c r="AM58" s="915"/>
      <c r="AN58" s="915"/>
      <c r="AO58" s="915"/>
    </row>
    <row r="59" spans="1:41" s="901" customFormat="1" ht="12.75" customHeight="1" x14ac:dyDescent="0.25">
      <c r="A59" s="1582"/>
      <c r="B59" s="1583"/>
      <c r="C59" s="1583"/>
      <c r="D59" s="1583"/>
      <c r="E59" s="1583"/>
      <c r="F59" s="1584"/>
      <c r="G59" s="904" t="s">
        <v>856</v>
      </c>
      <c r="H59" s="1583" t="s">
        <v>937</v>
      </c>
      <c r="I59" s="1583"/>
      <c r="J59" s="1583"/>
      <c r="K59" s="1583"/>
      <c r="L59" s="1583"/>
      <c r="M59" s="1584"/>
      <c r="N59" s="904" t="s">
        <v>856</v>
      </c>
      <c r="O59" s="1583" t="s">
        <v>937</v>
      </c>
      <c r="P59" s="1583"/>
      <c r="Q59" s="1583"/>
      <c r="R59" s="1583"/>
      <c r="S59" s="1583"/>
      <c r="T59" s="1584"/>
      <c r="U59" s="904" t="s">
        <v>856</v>
      </c>
      <c r="V59" s="1583" t="s">
        <v>937</v>
      </c>
      <c r="W59" s="1583"/>
      <c r="X59" s="1583"/>
      <c r="Y59" s="1583"/>
      <c r="Z59" s="1583"/>
      <c r="AA59" s="1584"/>
      <c r="AB59" s="915"/>
      <c r="AC59" s="915"/>
      <c r="AD59" s="915"/>
      <c r="AE59" s="915"/>
      <c r="AF59" s="915"/>
      <c r="AG59" s="915"/>
      <c r="AH59" s="915"/>
      <c r="AI59" s="915"/>
      <c r="AJ59" s="915"/>
      <c r="AK59" s="915"/>
      <c r="AL59" s="915"/>
      <c r="AM59" s="915"/>
      <c r="AN59" s="915"/>
      <c r="AO59" s="915"/>
    </row>
    <row r="60" spans="1:41" s="901" customFormat="1" ht="12.75" customHeight="1" x14ac:dyDescent="0.25">
      <c r="A60" s="1585"/>
      <c r="B60" s="1563"/>
      <c r="C60" s="1563"/>
      <c r="D60" s="1563"/>
      <c r="E60" s="1563"/>
      <c r="F60" s="1564"/>
      <c r="G60" s="904"/>
      <c r="H60" s="1563" t="s">
        <v>938</v>
      </c>
      <c r="I60" s="1563"/>
      <c r="J60" s="1563"/>
      <c r="K60" s="1563"/>
      <c r="L60" s="1563"/>
      <c r="M60" s="1564"/>
      <c r="N60" s="904"/>
      <c r="O60" s="1563" t="s">
        <v>938</v>
      </c>
      <c r="P60" s="1563"/>
      <c r="Q60" s="1563"/>
      <c r="R60" s="1563"/>
      <c r="S60" s="1563"/>
      <c r="T60" s="1564"/>
      <c r="U60" s="904"/>
      <c r="V60" s="1563" t="s">
        <v>938</v>
      </c>
      <c r="W60" s="1563"/>
      <c r="X60" s="1563"/>
      <c r="Y60" s="1563"/>
      <c r="Z60" s="1563"/>
      <c r="AA60" s="1564"/>
      <c r="AB60" s="915"/>
      <c r="AC60" s="915"/>
      <c r="AD60" s="915"/>
      <c r="AE60" s="915"/>
      <c r="AF60" s="915"/>
      <c r="AG60" s="915"/>
      <c r="AH60" s="915"/>
      <c r="AI60" s="915"/>
      <c r="AJ60" s="915"/>
      <c r="AK60" s="915"/>
      <c r="AL60" s="915"/>
      <c r="AM60" s="915"/>
      <c r="AN60" s="915"/>
      <c r="AO60" s="915"/>
    </row>
    <row r="61" spans="1:41" s="901" customFormat="1" ht="12.75" customHeight="1" x14ac:dyDescent="0.35">
      <c r="A61" s="915"/>
      <c r="B61" s="915"/>
      <c r="C61" s="915"/>
      <c r="D61" s="915"/>
      <c r="E61" s="915"/>
      <c r="F61" s="915"/>
      <c r="G61" s="915"/>
      <c r="H61" s="915"/>
      <c r="I61" s="915"/>
      <c r="J61" s="915"/>
      <c r="K61" s="915"/>
      <c r="L61" s="915"/>
      <c r="M61" s="915"/>
      <c r="N61" s="915"/>
      <c r="O61" s="915"/>
      <c r="P61" s="915"/>
      <c r="Q61" s="915"/>
      <c r="R61" s="915"/>
      <c r="S61" s="915"/>
      <c r="T61" s="915"/>
      <c r="U61" s="915"/>
      <c r="V61" s="915"/>
      <c r="W61" s="915"/>
      <c r="X61" s="915"/>
      <c r="Y61" s="915"/>
      <c r="Z61" s="915"/>
      <c r="AA61" s="915"/>
      <c r="AB61" s="915"/>
      <c r="AC61" s="915"/>
      <c r="AD61" s="915"/>
      <c r="AE61" s="915"/>
      <c r="AF61" s="915"/>
      <c r="AG61" s="915"/>
      <c r="AH61" s="915"/>
      <c r="AI61" s="915"/>
      <c r="AJ61" s="915"/>
      <c r="AK61" s="915"/>
      <c r="AL61" s="915"/>
      <c r="AM61" s="915"/>
      <c r="AN61" s="915"/>
      <c r="AO61" s="915"/>
    </row>
    <row r="62" spans="1:41" s="901" customFormat="1" ht="12.75" customHeight="1" x14ac:dyDescent="0.25">
      <c r="A62" s="1579" t="s">
        <v>939</v>
      </c>
      <c r="B62" s="1580"/>
      <c r="C62" s="1580"/>
      <c r="D62" s="1580"/>
      <c r="E62" s="1580"/>
      <c r="F62" s="1581"/>
      <c r="G62" s="940" t="s">
        <v>940</v>
      </c>
      <c r="H62" s="935"/>
      <c r="I62" s="909"/>
      <c r="J62" s="909"/>
      <c r="K62" s="909"/>
      <c r="L62" s="909"/>
      <c r="M62" s="904"/>
      <c r="N62" s="909" t="s">
        <v>459</v>
      </c>
      <c r="O62" s="904" t="s">
        <v>856</v>
      </c>
      <c r="P62" s="909" t="s">
        <v>437</v>
      </c>
      <c r="Q62" s="909"/>
      <c r="R62" s="936" t="s">
        <v>941</v>
      </c>
      <c r="S62" s="1603"/>
      <c r="T62" s="1604"/>
      <c r="U62" s="921" t="s">
        <v>942</v>
      </c>
      <c r="V62" s="909"/>
      <c r="W62" s="909"/>
      <c r="X62" s="909"/>
      <c r="Y62" s="909"/>
      <c r="Z62" s="909"/>
      <c r="AA62" s="909"/>
      <c r="AB62" s="909"/>
      <c r="AC62" s="909"/>
      <c r="AD62" s="909"/>
      <c r="AE62" s="909"/>
      <c r="AF62" s="904"/>
      <c r="AG62" s="909" t="s">
        <v>459</v>
      </c>
      <c r="AH62" s="909"/>
      <c r="AI62" s="904" t="s">
        <v>856</v>
      </c>
      <c r="AJ62" s="909" t="s">
        <v>437</v>
      </c>
      <c r="AK62" s="909"/>
      <c r="AL62" s="909"/>
      <c r="AM62" s="936" t="s">
        <v>943</v>
      </c>
      <c r="AN62" s="1605"/>
      <c r="AO62" s="1606"/>
    </row>
    <row r="63" spans="1:41" s="901" customFormat="1" ht="12.75" customHeight="1" x14ac:dyDescent="0.25">
      <c r="A63" s="1582"/>
      <c r="B63" s="1583"/>
      <c r="C63" s="1583"/>
      <c r="D63" s="1583"/>
      <c r="E63" s="1583"/>
      <c r="F63" s="1584"/>
      <c r="G63" s="941" t="s">
        <v>944</v>
      </c>
      <c r="H63" s="942"/>
      <c r="I63" s="899"/>
      <c r="J63" s="899"/>
      <c r="K63" s="899"/>
      <c r="L63" s="899"/>
      <c r="M63" s="904"/>
      <c r="N63" s="899" t="s">
        <v>459</v>
      </c>
      <c r="O63" s="904" t="s">
        <v>856</v>
      </c>
      <c r="P63" s="899" t="s">
        <v>437</v>
      </c>
      <c r="Q63" s="899"/>
      <c r="R63" s="943" t="s">
        <v>941</v>
      </c>
      <c r="S63" s="1601"/>
      <c r="T63" s="1602"/>
      <c r="U63" s="929" t="s">
        <v>945</v>
      </c>
      <c r="V63" s="899"/>
      <c r="W63" s="899"/>
      <c r="X63" s="899"/>
      <c r="Y63" s="899"/>
      <c r="Z63" s="899"/>
      <c r="AA63" s="899" t="s">
        <v>946</v>
      </c>
      <c r="AB63" s="899"/>
      <c r="AC63" s="899"/>
      <c r="AD63" s="1607">
        <v>0</v>
      </c>
      <c r="AE63" s="1607"/>
      <c r="AF63" s="899"/>
      <c r="AG63" s="899"/>
      <c r="AH63" s="943" t="s">
        <v>947</v>
      </c>
      <c r="AI63" s="1607">
        <v>0</v>
      </c>
      <c r="AJ63" s="1607"/>
      <c r="AK63" s="899"/>
      <c r="AL63" s="899"/>
      <c r="AM63" s="943" t="s">
        <v>948</v>
      </c>
      <c r="AN63" s="1607">
        <v>0</v>
      </c>
      <c r="AO63" s="1608"/>
    </row>
    <row r="64" spans="1:41" s="901" customFormat="1" ht="12.75" customHeight="1" x14ac:dyDescent="0.25">
      <c r="A64" s="1585"/>
      <c r="B64" s="1563"/>
      <c r="C64" s="1563"/>
      <c r="D64" s="1563"/>
      <c r="E64" s="1563"/>
      <c r="F64" s="1564"/>
      <c r="G64" s="944" t="s">
        <v>949</v>
      </c>
      <c r="H64" s="945"/>
      <c r="I64" s="923"/>
      <c r="J64" s="923"/>
      <c r="K64" s="923"/>
      <c r="L64" s="923"/>
      <c r="M64" s="923"/>
      <c r="N64" s="946" t="s">
        <v>929</v>
      </c>
      <c r="O64" s="1609">
        <v>0</v>
      </c>
      <c r="P64" s="1609"/>
      <c r="Q64" s="923"/>
      <c r="R64" s="946" t="s">
        <v>941</v>
      </c>
      <c r="S64" s="1609"/>
      <c r="T64" s="1610"/>
      <c r="U64" s="922" t="s">
        <v>945</v>
      </c>
      <c r="V64" s="923"/>
      <c r="W64" s="923"/>
      <c r="X64" s="923"/>
      <c r="Y64" s="923"/>
      <c r="Z64" s="923"/>
      <c r="AA64" s="923" t="s">
        <v>950</v>
      </c>
      <c r="AB64" s="923"/>
      <c r="AC64" s="923"/>
      <c r="AD64" s="1611">
        <v>0</v>
      </c>
      <c r="AE64" s="1611"/>
      <c r="AF64" s="923"/>
      <c r="AG64" s="923"/>
      <c r="AH64" s="946" t="s">
        <v>951</v>
      </c>
      <c r="AI64" s="1611">
        <v>0</v>
      </c>
      <c r="AJ64" s="1611"/>
      <c r="AK64" s="923"/>
      <c r="AL64" s="923"/>
      <c r="AM64" s="946" t="s">
        <v>952</v>
      </c>
      <c r="AN64" s="1611">
        <v>0</v>
      </c>
      <c r="AO64" s="1612"/>
    </row>
    <row r="65" spans="1:42" s="901" customFormat="1" ht="12.75" customHeight="1" x14ac:dyDescent="0.35">
      <c r="A65" s="915"/>
      <c r="B65" s="915"/>
      <c r="C65" s="915"/>
      <c r="D65" s="915"/>
      <c r="E65" s="915"/>
      <c r="F65" s="915"/>
      <c r="G65" s="915"/>
      <c r="H65" s="915"/>
      <c r="I65" s="915"/>
      <c r="J65" s="915"/>
      <c r="K65" s="915"/>
      <c r="L65" s="915"/>
      <c r="M65" s="915"/>
      <c r="N65" s="915"/>
      <c r="O65" s="915"/>
      <c r="P65" s="915"/>
      <c r="Q65" s="915"/>
      <c r="R65" s="915"/>
      <c r="S65" s="915"/>
      <c r="T65" s="915"/>
      <c r="U65" s="915"/>
      <c r="V65" s="915"/>
      <c r="W65" s="915"/>
      <c r="X65" s="915"/>
      <c r="Y65" s="915"/>
      <c r="Z65" s="915"/>
      <c r="AA65" s="915"/>
      <c r="AB65" s="915"/>
      <c r="AC65" s="915"/>
      <c r="AD65" s="915"/>
      <c r="AE65" s="915"/>
      <c r="AF65" s="915"/>
      <c r="AG65" s="915"/>
      <c r="AH65" s="915"/>
      <c r="AI65" s="915"/>
      <c r="AJ65" s="915"/>
      <c r="AK65" s="915"/>
      <c r="AL65" s="915"/>
      <c r="AM65" s="915"/>
      <c r="AN65" s="915"/>
      <c r="AO65" s="915"/>
    </row>
    <row r="66" spans="1:42" s="901" customFormat="1" ht="12.75" customHeight="1" x14ac:dyDescent="0.25">
      <c r="A66" s="1579" t="s">
        <v>953</v>
      </c>
      <c r="B66" s="1580"/>
      <c r="C66" s="1580"/>
      <c r="D66" s="1580"/>
      <c r="E66" s="1580"/>
      <c r="F66" s="1581"/>
      <c r="G66" s="904"/>
      <c r="H66" s="935" t="s">
        <v>954</v>
      </c>
      <c r="I66" s="925"/>
      <c r="J66" s="925"/>
      <c r="K66" s="936" t="s">
        <v>929</v>
      </c>
      <c r="L66" s="1603"/>
      <c r="M66" s="1604"/>
      <c r="N66" s="904"/>
      <c r="O66" s="935" t="s">
        <v>954</v>
      </c>
      <c r="P66" s="925"/>
      <c r="Q66" s="925"/>
      <c r="R66" s="936" t="s">
        <v>929</v>
      </c>
      <c r="S66" s="1603"/>
      <c r="T66" s="1604"/>
      <c r="U66" s="904"/>
      <c r="V66" s="935" t="s">
        <v>954</v>
      </c>
      <c r="W66" s="925"/>
      <c r="X66" s="925"/>
      <c r="Y66" s="936" t="s">
        <v>929</v>
      </c>
      <c r="Z66" s="1603"/>
      <c r="AA66" s="1604"/>
      <c r="AB66" s="904"/>
      <c r="AC66" s="935" t="s">
        <v>954</v>
      </c>
      <c r="AD66" s="925"/>
      <c r="AE66" s="925"/>
      <c r="AF66" s="936" t="s">
        <v>929</v>
      </c>
      <c r="AG66" s="1603"/>
      <c r="AH66" s="1604"/>
      <c r="AI66" s="904"/>
      <c r="AJ66" s="935" t="s">
        <v>954</v>
      </c>
      <c r="AK66" s="925"/>
      <c r="AL66" s="925"/>
      <c r="AM66" s="936" t="s">
        <v>929</v>
      </c>
      <c r="AN66" s="1603"/>
      <c r="AO66" s="1604"/>
    </row>
    <row r="67" spans="1:42" s="901" customFormat="1" ht="12.75" customHeight="1" x14ac:dyDescent="0.25">
      <c r="A67" s="1582"/>
      <c r="B67" s="1583"/>
      <c r="C67" s="1583"/>
      <c r="D67" s="1583"/>
      <c r="E67" s="1583"/>
      <c r="F67" s="1584"/>
      <c r="G67" s="904"/>
      <c r="H67" s="1583" t="s">
        <v>955</v>
      </c>
      <c r="I67" s="1583"/>
      <c r="J67" s="1583"/>
      <c r="K67" s="943" t="s">
        <v>929</v>
      </c>
      <c r="L67" s="1601"/>
      <c r="M67" s="1602"/>
      <c r="N67" s="904"/>
      <c r="O67" s="1583" t="s">
        <v>955</v>
      </c>
      <c r="P67" s="1583"/>
      <c r="Q67" s="1583"/>
      <c r="R67" s="943" t="s">
        <v>929</v>
      </c>
      <c r="S67" s="1601"/>
      <c r="T67" s="1602"/>
      <c r="U67" s="904"/>
      <c r="V67" s="1583" t="s">
        <v>955</v>
      </c>
      <c r="W67" s="1583"/>
      <c r="X67" s="1583"/>
      <c r="Y67" s="943" t="s">
        <v>929</v>
      </c>
      <c r="Z67" s="1601"/>
      <c r="AA67" s="1602"/>
      <c r="AB67" s="929"/>
      <c r="AC67" s="1583"/>
      <c r="AD67" s="1583"/>
      <c r="AE67" s="1583"/>
      <c r="AF67" s="943"/>
      <c r="AG67" s="1613"/>
      <c r="AH67" s="1614"/>
      <c r="AI67" s="929"/>
      <c r="AJ67" s="1583"/>
      <c r="AK67" s="1583"/>
      <c r="AL67" s="1583"/>
      <c r="AM67" s="943"/>
      <c r="AN67" s="1613"/>
      <c r="AO67" s="1614"/>
    </row>
    <row r="68" spans="1:42" s="901" customFormat="1" ht="12.75" customHeight="1" x14ac:dyDescent="0.25">
      <c r="A68" s="1585"/>
      <c r="B68" s="1563"/>
      <c r="C68" s="1563"/>
      <c r="D68" s="1563"/>
      <c r="E68" s="1563"/>
      <c r="F68" s="1564"/>
      <c r="G68" s="904"/>
      <c r="H68" s="1563" t="s">
        <v>956</v>
      </c>
      <c r="I68" s="1563"/>
      <c r="J68" s="1563"/>
      <c r="K68" s="946" t="s">
        <v>929</v>
      </c>
      <c r="L68" s="1609"/>
      <c r="M68" s="1610"/>
      <c r="N68" s="904"/>
      <c r="O68" s="1563" t="s">
        <v>956</v>
      </c>
      <c r="P68" s="1563"/>
      <c r="Q68" s="1563"/>
      <c r="R68" s="946" t="s">
        <v>929</v>
      </c>
      <c r="S68" s="1609"/>
      <c r="T68" s="1610"/>
      <c r="U68" s="904"/>
      <c r="V68" s="1563" t="s">
        <v>956</v>
      </c>
      <c r="W68" s="1563"/>
      <c r="X68" s="1563"/>
      <c r="Y68" s="946" t="s">
        <v>929</v>
      </c>
      <c r="Z68" s="1609"/>
      <c r="AA68" s="1610"/>
      <c r="AB68" s="904"/>
      <c r="AC68" s="1563" t="s">
        <v>956</v>
      </c>
      <c r="AD68" s="1563"/>
      <c r="AE68" s="1563"/>
      <c r="AF68" s="946" t="s">
        <v>929</v>
      </c>
      <c r="AG68" s="1609"/>
      <c r="AH68" s="1610"/>
      <c r="AI68" s="904"/>
      <c r="AJ68" s="1563" t="s">
        <v>956</v>
      </c>
      <c r="AK68" s="1563"/>
      <c r="AL68" s="1563"/>
      <c r="AM68" s="946" t="s">
        <v>929</v>
      </c>
      <c r="AN68" s="1609"/>
      <c r="AO68" s="1610"/>
    </row>
    <row r="69" spans="1:42" s="901" customFormat="1" ht="12.75" customHeight="1" x14ac:dyDescent="0.25">
      <c r="A69" s="1579" t="s">
        <v>957</v>
      </c>
      <c r="B69" s="1580"/>
      <c r="C69" s="1580"/>
      <c r="D69" s="1580"/>
      <c r="E69" s="1580"/>
      <c r="F69" s="1581"/>
      <c r="G69" s="904"/>
      <c r="H69" s="909" t="s">
        <v>958</v>
      </c>
      <c r="I69" s="909"/>
      <c r="J69" s="909"/>
      <c r="K69" s="909"/>
      <c r="L69" s="909"/>
      <c r="M69" s="920"/>
      <c r="N69" s="904"/>
      <c r="O69" s="909" t="s">
        <v>958</v>
      </c>
      <c r="P69" s="909"/>
      <c r="Q69" s="909"/>
      <c r="R69" s="909"/>
      <c r="S69" s="909"/>
      <c r="T69" s="920"/>
      <c r="U69" s="904"/>
      <c r="V69" s="909" t="s">
        <v>958</v>
      </c>
      <c r="W69" s="909"/>
      <c r="X69" s="909"/>
      <c r="Y69" s="909"/>
      <c r="Z69" s="909"/>
      <c r="AA69" s="920"/>
      <c r="AB69" s="904"/>
      <c r="AC69" s="909" t="s">
        <v>958</v>
      </c>
      <c r="AD69" s="909"/>
      <c r="AE69" s="909"/>
      <c r="AF69" s="909"/>
      <c r="AG69" s="909"/>
      <c r="AH69" s="920"/>
      <c r="AI69" s="904"/>
      <c r="AJ69" s="909" t="s">
        <v>958</v>
      </c>
      <c r="AK69" s="909"/>
      <c r="AL69" s="909"/>
      <c r="AM69" s="909"/>
      <c r="AN69" s="909"/>
      <c r="AO69" s="920"/>
    </row>
    <row r="70" spans="1:42" s="901" customFormat="1" ht="12.75" customHeight="1" x14ac:dyDescent="0.25">
      <c r="A70" s="1582"/>
      <c r="B70" s="1583"/>
      <c r="C70" s="1583"/>
      <c r="D70" s="1583"/>
      <c r="E70" s="1583"/>
      <c r="F70" s="1584"/>
      <c r="G70" s="904"/>
      <c r="H70" s="899" t="s">
        <v>959</v>
      </c>
      <c r="I70" s="899"/>
      <c r="J70" s="899"/>
      <c r="K70" s="899"/>
      <c r="L70" s="899"/>
      <c r="M70" s="900"/>
      <c r="N70" s="904"/>
      <c r="O70" s="899" t="s">
        <v>959</v>
      </c>
      <c r="P70" s="899"/>
      <c r="Q70" s="899"/>
      <c r="R70" s="899"/>
      <c r="S70" s="899"/>
      <c r="T70" s="900"/>
      <c r="U70" s="904"/>
      <c r="V70" s="899" t="s">
        <v>959</v>
      </c>
      <c r="W70" s="899"/>
      <c r="X70" s="899"/>
      <c r="Y70" s="899"/>
      <c r="Z70" s="899"/>
      <c r="AA70" s="900"/>
      <c r="AB70" s="904"/>
      <c r="AC70" s="899" t="s">
        <v>959</v>
      </c>
      <c r="AD70" s="899"/>
      <c r="AE70" s="899"/>
      <c r="AF70" s="899"/>
      <c r="AG70" s="899"/>
      <c r="AH70" s="900"/>
      <c r="AI70" s="904"/>
      <c r="AJ70" s="899" t="s">
        <v>959</v>
      </c>
      <c r="AK70" s="899"/>
      <c r="AL70" s="899"/>
      <c r="AM70" s="899"/>
      <c r="AN70" s="899"/>
      <c r="AO70" s="900"/>
      <c r="AP70" s="906" t="s">
        <v>960</v>
      </c>
    </row>
    <row r="71" spans="1:42" s="901" customFormat="1" ht="12.75" customHeight="1" x14ac:dyDescent="0.25">
      <c r="A71" s="1582"/>
      <c r="B71" s="1583"/>
      <c r="C71" s="1583"/>
      <c r="D71" s="1583"/>
      <c r="E71" s="1583"/>
      <c r="F71" s="1584"/>
      <c r="G71" s="904"/>
      <c r="H71" s="899" t="s">
        <v>961</v>
      </c>
      <c r="I71" s="899"/>
      <c r="J71" s="899"/>
      <c r="K71" s="899"/>
      <c r="L71" s="899"/>
      <c r="M71" s="900"/>
      <c r="N71" s="904"/>
      <c r="O71" s="899" t="s">
        <v>961</v>
      </c>
      <c r="P71" s="899"/>
      <c r="Q71" s="899"/>
      <c r="R71" s="899"/>
      <c r="S71" s="899"/>
      <c r="T71" s="900"/>
      <c r="U71" s="904"/>
      <c r="V71" s="899" t="s">
        <v>961</v>
      </c>
      <c r="W71" s="899"/>
      <c r="X71" s="899"/>
      <c r="Y71" s="899"/>
      <c r="Z71" s="899"/>
      <c r="AA71" s="900"/>
      <c r="AB71" s="904"/>
      <c r="AC71" s="899" t="s">
        <v>961</v>
      </c>
      <c r="AD71" s="899"/>
      <c r="AE71" s="899"/>
      <c r="AF71" s="899"/>
      <c r="AG71" s="899"/>
      <c r="AH71" s="900"/>
      <c r="AI71" s="904"/>
      <c r="AJ71" s="899" t="s">
        <v>961</v>
      </c>
      <c r="AK71" s="899"/>
      <c r="AL71" s="899"/>
      <c r="AM71" s="899"/>
      <c r="AN71" s="899"/>
      <c r="AO71" s="900"/>
      <c r="AP71" s="906" t="s">
        <v>962</v>
      </c>
    </row>
    <row r="72" spans="1:42" s="901" customFormat="1" ht="12.75" customHeight="1" x14ac:dyDescent="0.25">
      <c r="A72" s="1585"/>
      <c r="B72" s="1563"/>
      <c r="C72" s="1563"/>
      <c r="D72" s="1563"/>
      <c r="E72" s="1563"/>
      <c r="F72" s="1564"/>
      <c r="G72" s="922" t="s">
        <v>898</v>
      </c>
      <c r="H72" s="923"/>
      <c r="I72" s="1609"/>
      <c r="J72" s="1609"/>
      <c r="K72" s="1609"/>
      <c r="L72" s="923"/>
      <c r="M72" s="924"/>
      <c r="N72" s="922" t="s">
        <v>898</v>
      </c>
      <c r="O72" s="923"/>
      <c r="P72" s="1609"/>
      <c r="Q72" s="1609"/>
      <c r="R72" s="1609"/>
      <c r="S72" s="923"/>
      <c r="T72" s="924"/>
      <c r="U72" s="922" t="s">
        <v>898</v>
      </c>
      <c r="V72" s="923"/>
      <c r="W72" s="1609"/>
      <c r="X72" s="1609"/>
      <c r="Y72" s="1609"/>
      <c r="Z72" s="923"/>
      <c r="AA72" s="924"/>
      <c r="AB72" s="922" t="s">
        <v>898</v>
      </c>
      <c r="AC72" s="923"/>
      <c r="AD72" s="1609"/>
      <c r="AE72" s="1609"/>
      <c r="AF72" s="1609"/>
      <c r="AG72" s="923"/>
      <c r="AH72" s="924"/>
      <c r="AI72" s="922" t="s">
        <v>898</v>
      </c>
      <c r="AJ72" s="947"/>
      <c r="AK72" s="1609"/>
      <c r="AL72" s="1609"/>
      <c r="AM72" s="1609"/>
      <c r="AN72" s="923"/>
      <c r="AO72" s="924"/>
    </row>
    <row r="73" spans="1:42" s="901" customFormat="1" ht="12.75" customHeight="1" x14ac:dyDescent="0.35">
      <c r="A73" s="915"/>
      <c r="B73" s="915"/>
      <c r="C73" s="915"/>
      <c r="D73" s="915"/>
      <c r="E73" s="915"/>
      <c r="F73" s="915"/>
      <c r="G73" s="915"/>
      <c r="H73" s="915"/>
      <c r="I73" s="915"/>
      <c r="J73" s="915"/>
      <c r="K73" s="915"/>
      <c r="L73" s="915"/>
      <c r="M73" s="915"/>
      <c r="N73" s="915"/>
      <c r="O73" s="915"/>
      <c r="P73" s="915"/>
      <c r="Q73" s="915"/>
      <c r="R73" s="915"/>
      <c r="S73" s="915"/>
      <c r="T73" s="915"/>
      <c r="U73" s="915"/>
      <c r="V73" s="915"/>
      <c r="W73" s="915"/>
      <c r="X73" s="915"/>
      <c r="Y73" s="915"/>
      <c r="Z73" s="915"/>
      <c r="AA73" s="915"/>
      <c r="AB73" s="915"/>
      <c r="AC73" s="915"/>
      <c r="AD73" s="915"/>
      <c r="AE73" s="915"/>
      <c r="AF73" s="915"/>
      <c r="AG73" s="915"/>
      <c r="AH73" s="915"/>
      <c r="AI73" s="915"/>
      <c r="AJ73" s="915"/>
      <c r="AK73" s="915"/>
      <c r="AL73" s="915"/>
      <c r="AM73" s="915"/>
      <c r="AN73" s="915"/>
      <c r="AO73" s="915"/>
    </row>
    <row r="74" spans="1:42" s="901" customFormat="1" ht="12.75" customHeight="1" x14ac:dyDescent="0.25">
      <c r="A74" s="1576" t="s">
        <v>963</v>
      </c>
      <c r="B74" s="1577"/>
      <c r="C74" s="1577"/>
      <c r="D74" s="1577"/>
      <c r="E74" s="1577"/>
      <c r="F74" s="1578"/>
      <c r="G74" s="904"/>
      <c r="H74" s="909" t="s">
        <v>964</v>
      </c>
      <c r="I74" s="909"/>
      <c r="J74" s="909"/>
      <c r="K74" s="909"/>
      <c r="L74" s="909"/>
      <c r="M74" s="920"/>
      <c r="N74" s="904"/>
      <c r="O74" s="909" t="s">
        <v>964</v>
      </c>
      <c r="P74" s="909"/>
      <c r="Q74" s="909"/>
      <c r="R74" s="909"/>
      <c r="S74" s="909"/>
      <c r="T74" s="920"/>
      <c r="U74" s="904"/>
      <c r="V74" s="909" t="s">
        <v>964</v>
      </c>
      <c r="W74" s="909"/>
      <c r="X74" s="909"/>
      <c r="Y74" s="909"/>
      <c r="Z74" s="909"/>
      <c r="AA74" s="909"/>
      <c r="AB74" s="920"/>
      <c r="AC74" s="915"/>
      <c r="AD74" s="915"/>
      <c r="AE74" s="915"/>
      <c r="AF74" s="915"/>
      <c r="AG74" s="915"/>
      <c r="AH74" s="915"/>
      <c r="AI74" s="915"/>
      <c r="AJ74" s="915"/>
      <c r="AK74" s="915"/>
      <c r="AL74" s="915"/>
      <c r="AM74" s="915"/>
      <c r="AN74" s="915"/>
      <c r="AO74" s="915"/>
    </row>
    <row r="75" spans="1:42" s="901" customFormat="1" ht="12.75" customHeight="1" x14ac:dyDescent="0.25">
      <c r="A75" s="1600"/>
      <c r="B75" s="1590"/>
      <c r="C75" s="1590"/>
      <c r="D75" s="1590"/>
      <c r="E75" s="1590"/>
      <c r="F75" s="1591"/>
      <c r="G75" s="904"/>
      <c r="H75" s="899" t="s">
        <v>965</v>
      </c>
      <c r="I75" s="899"/>
      <c r="J75" s="899"/>
      <c r="K75" s="899"/>
      <c r="L75" s="899"/>
      <c r="M75" s="900"/>
      <c r="N75" s="904"/>
      <c r="O75" s="899" t="s">
        <v>965</v>
      </c>
      <c r="P75" s="899"/>
      <c r="Q75" s="899"/>
      <c r="R75" s="899"/>
      <c r="S75" s="899"/>
      <c r="T75" s="900"/>
      <c r="U75" s="904"/>
      <c r="V75" s="948" t="s">
        <v>965</v>
      </c>
      <c r="W75" s="899"/>
      <c r="X75" s="899"/>
      <c r="Y75" s="899"/>
      <c r="Z75" s="899"/>
      <c r="AA75" s="899"/>
      <c r="AB75" s="900"/>
      <c r="AC75" s="915"/>
      <c r="AD75" s="915"/>
      <c r="AE75" s="915"/>
      <c r="AF75" s="915"/>
      <c r="AG75" s="915"/>
      <c r="AH75" s="915"/>
      <c r="AI75" s="915"/>
      <c r="AJ75" s="915"/>
      <c r="AK75" s="915"/>
      <c r="AL75" s="915"/>
      <c r="AM75" s="915"/>
      <c r="AN75" s="915"/>
      <c r="AO75" s="915"/>
    </row>
    <row r="76" spans="1:42" s="901" customFormat="1" ht="12.75" customHeight="1" x14ac:dyDescent="0.25">
      <c r="A76" s="1615"/>
      <c r="B76" s="1616"/>
      <c r="C76" s="1616"/>
      <c r="D76" s="1616"/>
      <c r="E76" s="1616"/>
      <c r="F76" s="1617"/>
      <c r="G76" s="922" t="s">
        <v>898</v>
      </c>
      <c r="H76" s="923"/>
      <c r="I76" s="1609"/>
      <c r="J76" s="1609"/>
      <c r="K76" s="923"/>
      <c r="L76" s="923"/>
      <c r="M76" s="924"/>
      <c r="N76" s="922" t="s">
        <v>898</v>
      </c>
      <c r="O76" s="923"/>
      <c r="P76" s="1609"/>
      <c r="Q76" s="1609"/>
      <c r="R76" s="923"/>
      <c r="S76" s="923"/>
      <c r="T76" s="924"/>
      <c r="U76" s="922" t="s">
        <v>898</v>
      </c>
      <c r="V76" s="923"/>
      <c r="W76" s="1609"/>
      <c r="X76" s="1609"/>
      <c r="Y76" s="923"/>
      <c r="Z76" s="923"/>
      <c r="AA76" s="923"/>
      <c r="AB76" s="900"/>
      <c r="AC76" s="915"/>
      <c r="AD76" s="915"/>
      <c r="AE76" s="915"/>
      <c r="AF76" s="915"/>
      <c r="AG76" s="915"/>
      <c r="AH76" s="915"/>
      <c r="AI76" s="915"/>
      <c r="AJ76" s="915"/>
      <c r="AK76" s="915"/>
      <c r="AL76" s="915"/>
      <c r="AM76" s="915"/>
      <c r="AN76" s="915"/>
      <c r="AO76" s="915"/>
    </row>
    <row r="77" spans="1:42" s="901" customFormat="1" ht="12.75" customHeight="1" x14ac:dyDescent="0.25">
      <c r="A77" s="1579" t="s">
        <v>966</v>
      </c>
      <c r="B77" s="1580"/>
      <c r="C77" s="1580"/>
      <c r="D77" s="1580"/>
      <c r="E77" s="1580"/>
      <c r="F77" s="1581"/>
      <c r="G77" s="921" t="s">
        <v>898</v>
      </c>
      <c r="H77" s="909"/>
      <c r="I77" s="1603"/>
      <c r="J77" s="1603"/>
      <c r="K77" s="909"/>
      <c r="L77" s="909"/>
      <c r="M77" s="920"/>
      <c r="N77" s="921" t="s">
        <v>898</v>
      </c>
      <c r="O77" s="909"/>
      <c r="P77" s="1603"/>
      <c r="Q77" s="1603"/>
      <c r="R77" s="909"/>
      <c r="S77" s="909"/>
      <c r="T77" s="920"/>
      <c r="U77" s="921" t="s">
        <v>898</v>
      </c>
      <c r="V77" s="909"/>
      <c r="W77" s="1603"/>
      <c r="X77" s="1603"/>
      <c r="Y77" s="909"/>
      <c r="Z77" s="909"/>
      <c r="AA77" s="909"/>
      <c r="AB77" s="920"/>
      <c r="AC77" s="915"/>
      <c r="AD77" s="915"/>
      <c r="AE77" s="915"/>
      <c r="AF77" s="915"/>
      <c r="AG77" s="915"/>
      <c r="AH77" s="915"/>
      <c r="AI77" s="915"/>
      <c r="AJ77" s="915"/>
      <c r="AK77" s="915"/>
      <c r="AL77" s="915"/>
      <c r="AM77" s="915"/>
      <c r="AN77" s="915"/>
      <c r="AO77" s="915"/>
    </row>
    <row r="78" spans="1:42" s="901" customFormat="1" ht="12.75" customHeight="1" x14ac:dyDescent="0.25">
      <c r="A78" s="1585"/>
      <c r="B78" s="1563"/>
      <c r="C78" s="1563"/>
      <c r="D78" s="1563"/>
      <c r="E78" s="1563"/>
      <c r="F78" s="1564"/>
      <c r="G78" s="922"/>
      <c r="H78" s="923"/>
      <c r="I78" s="923"/>
      <c r="J78" s="923"/>
      <c r="K78" s="923"/>
      <c r="L78" s="923"/>
      <c r="M78" s="924"/>
      <c r="N78" s="922"/>
      <c r="O78" s="923"/>
      <c r="P78" s="923"/>
      <c r="Q78" s="923"/>
      <c r="R78" s="923"/>
      <c r="S78" s="923"/>
      <c r="T78" s="924"/>
      <c r="U78" s="922"/>
      <c r="V78" s="923"/>
      <c r="W78" s="923"/>
      <c r="X78" s="923"/>
      <c r="Y78" s="923"/>
      <c r="Z78" s="923"/>
      <c r="AA78" s="923"/>
      <c r="AB78" s="924"/>
      <c r="AC78" s="915"/>
      <c r="AD78" s="915"/>
      <c r="AE78" s="915"/>
      <c r="AF78" s="915"/>
      <c r="AG78" s="915"/>
      <c r="AH78" s="915"/>
      <c r="AI78" s="915"/>
      <c r="AJ78" s="915"/>
      <c r="AK78" s="915"/>
      <c r="AL78" s="915"/>
      <c r="AM78" s="915"/>
      <c r="AN78" s="915"/>
      <c r="AO78" s="915"/>
    </row>
    <row r="79" spans="1:42" s="901" customFormat="1" ht="12.75" customHeight="1" x14ac:dyDescent="0.25">
      <c r="A79" s="910" t="s">
        <v>967</v>
      </c>
      <c r="B79" s="917"/>
      <c r="C79" s="917"/>
      <c r="D79" s="917"/>
      <c r="E79" s="917"/>
      <c r="F79" s="918"/>
      <c r="G79" s="910" t="s">
        <v>968</v>
      </c>
      <c r="H79" s="917"/>
      <c r="I79" s="917"/>
      <c r="J79" s="917"/>
      <c r="K79" s="917"/>
      <c r="L79" s="1618"/>
      <c r="M79" s="1618"/>
      <c r="N79" s="917" t="s">
        <v>969</v>
      </c>
      <c r="O79" s="917"/>
      <c r="P79" s="917"/>
      <c r="Q79" s="917"/>
      <c r="R79" s="1618"/>
      <c r="S79" s="1618"/>
      <c r="T79" s="917" t="s">
        <v>929</v>
      </c>
      <c r="U79" s="917"/>
      <c r="V79" s="1618"/>
      <c r="W79" s="1618"/>
      <c r="X79" s="917"/>
      <c r="Y79" s="917"/>
      <c r="Z79" s="917"/>
      <c r="AA79" s="917"/>
      <c r="AB79" s="924"/>
      <c r="AC79" s="915"/>
      <c r="AD79" s="915"/>
      <c r="AE79" s="915"/>
      <c r="AF79" s="915"/>
      <c r="AG79" s="915"/>
      <c r="AH79" s="915"/>
      <c r="AI79" s="915"/>
      <c r="AJ79" s="915"/>
      <c r="AK79" s="915"/>
      <c r="AL79" s="915"/>
      <c r="AM79" s="915"/>
      <c r="AN79" s="915"/>
      <c r="AO79" s="915"/>
    </row>
    <row r="80" spans="1:42" s="901" customFormat="1" ht="12.75" customHeight="1" x14ac:dyDescent="0.25">
      <c r="A80" s="915"/>
      <c r="B80" s="915"/>
      <c r="C80" s="915"/>
      <c r="D80" s="915"/>
      <c r="E80" s="915"/>
      <c r="F80" s="915"/>
      <c r="G80" s="915"/>
      <c r="H80" s="915"/>
      <c r="I80" s="915"/>
      <c r="J80" s="915"/>
      <c r="K80" s="915"/>
      <c r="L80" s="915"/>
      <c r="M80" s="915"/>
      <c r="N80" s="915"/>
      <c r="O80" s="915"/>
      <c r="P80" s="915"/>
      <c r="Q80" s="915"/>
      <c r="R80" s="915"/>
      <c r="S80" s="915"/>
      <c r="T80" s="915"/>
      <c r="U80" s="915"/>
      <c r="V80" s="915"/>
      <c r="W80" s="915"/>
      <c r="X80" s="915"/>
      <c r="Y80" s="915"/>
      <c r="Z80" s="915"/>
      <c r="AA80" s="915"/>
      <c r="AB80" s="915"/>
      <c r="AC80" s="915"/>
      <c r="AD80" s="915"/>
      <c r="AE80" s="915"/>
      <c r="AF80" s="915"/>
      <c r="AG80" s="915"/>
      <c r="AH80" s="915"/>
      <c r="AI80" s="915"/>
      <c r="AJ80" s="915"/>
      <c r="AK80" s="915"/>
      <c r="AL80" s="915"/>
      <c r="AM80" s="915"/>
      <c r="AN80" s="915"/>
      <c r="AO80" s="915"/>
    </row>
    <row r="81" spans="1:43" s="901" customFormat="1" ht="12.75" customHeight="1" x14ac:dyDescent="0.25">
      <c r="A81" s="915"/>
      <c r="B81" s="915"/>
      <c r="C81" s="915"/>
      <c r="D81" s="915"/>
      <c r="E81" s="915"/>
      <c r="F81" s="915"/>
      <c r="G81" s="915"/>
      <c r="H81" s="915"/>
      <c r="I81" s="915"/>
      <c r="J81" s="915"/>
      <c r="K81" s="915"/>
      <c r="L81" s="915"/>
      <c r="M81" s="915"/>
      <c r="N81" s="915"/>
      <c r="O81" s="915"/>
      <c r="P81" s="915"/>
      <c r="Q81" s="915"/>
      <c r="R81" s="915"/>
      <c r="S81" s="915"/>
      <c r="T81" s="915"/>
      <c r="U81" s="915"/>
      <c r="V81" s="915"/>
      <c r="W81" s="915"/>
      <c r="X81" s="915"/>
      <c r="Y81" s="915"/>
      <c r="Z81" s="915"/>
      <c r="AA81" s="915"/>
      <c r="AB81" s="915"/>
      <c r="AC81" s="915"/>
      <c r="AD81" s="915"/>
      <c r="AE81" s="915"/>
      <c r="AF81" s="915"/>
      <c r="AG81" s="915"/>
      <c r="AH81" s="915"/>
      <c r="AI81" s="915"/>
      <c r="AJ81" s="915"/>
      <c r="AK81" s="915"/>
      <c r="AL81" s="915"/>
      <c r="AM81" s="915"/>
      <c r="AN81" s="915"/>
      <c r="AO81" s="915"/>
    </row>
    <row r="82" spans="1:43" s="901" customFormat="1" ht="12.75" customHeight="1" x14ac:dyDescent="0.25">
      <c r="A82" s="1579" t="s">
        <v>970</v>
      </c>
      <c r="B82" s="1580"/>
      <c r="C82" s="1580"/>
      <c r="D82" s="1580"/>
      <c r="E82" s="1580"/>
      <c r="F82" s="1581"/>
      <c r="G82" s="921" t="s">
        <v>971</v>
      </c>
      <c r="H82" s="909"/>
      <c r="I82" s="909"/>
      <c r="J82" s="909"/>
      <c r="K82" s="936" t="s">
        <v>929</v>
      </c>
      <c r="L82" s="1603"/>
      <c r="M82" s="1604"/>
      <c r="N82" s="921" t="s">
        <v>971</v>
      </c>
      <c r="O82" s="909"/>
      <c r="P82" s="909"/>
      <c r="Q82" s="909"/>
      <c r="R82" s="936" t="s">
        <v>929</v>
      </c>
      <c r="S82" s="1603"/>
      <c r="T82" s="1604"/>
      <c r="U82" s="921" t="s">
        <v>971</v>
      </c>
      <c r="V82" s="909"/>
      <c r="W82" s="909"/>
      <c r="X82" s="909"/>
      <c r="Y82" s="936" t="s">
        <v>929</v>
      </c>
      <c r="Z82" s="1603"/>
      <c r="AA82" s="1604"/>
      <c r="AB82" s="921" t="s">
        <v>971</v>
      </c>
      <c r="AC82" s="909"/>
      <c r="AD82" s="909"/>
      <c r="AE82" s="909"/>
      <c r="AF82" s="936" t="s">
        <v>929</v>
      </c>
      <c r="AG82" s="1603"/>
      <c r="AH82" s="1604"/>
      <c r="AI82" s="921" t="s">
        <v>971</v>
      </c>
      <c r="AJ82" s="909"/>
      <c r="AK82" s="909"/>
      <c r="AL82" s="909"/>
      <c r="AM82" s="936" t="s">
        <v>929</v>
      </c>
      <c r="AN82" s="1603"/>
      <c r="AO82" s="1604"/>
    </row>
    <row r="83" spans="1:43" s="901" customFormat="1" ht="12.75" customHeight="1" x14ac:dyDescent="0.25">
      <c r="A83" s="1582"/>
      <c r="B83" s="1583"/>
      <c r="C83" s="1583"/>
      <c r="D83" s="1583"/>
      <c r="E83" s="1583"/>
      <c r="F83" s="1584"/>
      <c r="G83" s="929" t="s">
        <v>972</v>
      </c>
      <c r="H83" s="899"/>
      <c r="I83" s="899"/>
      <c r="J83" s="899"/>
      <c r="K83" s="943" t="s">
        <v>929</v>
      </c>
      <c r="L83" s="1601"/>
      <c r="M83" s="1602"/>
      <c r="N83" s="929" t="s">
        <v>972</v>
      </c>
      <c r="O83" s="899"/>
      <c r="P83" s="899"/>
      <c r="Q83" s="899"/>
      <c r="R83" s="943" t="s">
        <v>929</v>
      </c>
      <c r="S83" s="1601"/>
      <c r="T83" s="1602"/>
      <c r="U83" s="929" t="s">
        <v>972</v>
      </c>
      <c r="V83" s="899"/>
      <c r="W83" s="899"/>
      <c r="X83" s="899"/>
      <c r="Y83" s="943" t="s">
        <v>929</v>
      </c>
      <c r="Z83" s="1601"/>
      <c r="AA83" s="1602"/>
      <c r="AB83" s="929" t="s">
        <v>972</v>
      </c>
      <c r="AC83" s="899"/>
      <c r="AD83" s="899"/>
      <c r="AE83" s="899"/>
      <c r="AF83" s="943" t="s">
        <v>929</v>
      </c>
      <c r="AG83" s="1601"/>
      <c r="AH83" s="1602"/>
      <c r="AI83" s="929" t="s">
        <v>972</v>
      </c>
      <c r="AJ83" s="899"/>
      <c r="AK83" s="899"/>
      <c r="AL83" s="899"/>
      <c r="AM83" s="943" t="s">
        <v>929</v>
      </c>
      <c r="AN83" s="1601"/>
      <c r="AO83" s="1602"/>
    </row>
    <row r="84" spans="1:43" s="901" customFormat="1" ht="12.75" customHeight="1" x14ac:dyDescent="0.25">
      <c r="A84" s="1582"/>
      <c r="B84" s="1583"/>
      <c r="C84" s="1583"/>
      <c r="D84" s="1583"/>
      <c r="E84" s="1583"/>
      <c r="F84" s="1584"/>
      <c r="G84" s="929" t="s">
        <v>973</v>
      </c>
      <c r="H84" s="899"/>
      <c r="I84" s="899"/>
      <c r="J84" s="899"/>
      <c r="K84" s="943" t="s">
        <v>929</v>
      </c>
      <c r="L84" s="1601"/>
      <c r="M84" s="1602"/>
      <c r="N84" s="929" t="s">
        <v>973</v>
      </c>
      <c r="O84" s="899"/>
      <c r="P84" s="899"/>
      <c r="Q84" s="899"/>
      <c r="R84" s="943" t="s">
        <v>929</v>
      </c>
      <c r="S84" s="1601"/>
      <c r="T84" s="1602"/>
      <c r="U84" s="929" t="s">
        <v>973</v>
      </c>
      <c r="V84" s="899"/>
      <c r="W84" s="899"/>
      <c r="X84" s="899"/>
      <c r="Y84" s="943" t="s">
        <v>929</v>
      </c>
      <c r="Z84" s="1601"/>
      <c r="AA84" s="1602"/>
      <c r="AB84" s="929" t="s">
        <v>973</v>
      </c>
      <c r="AC84" s="899"/>
      <c r="AD84" s="899"/>
      <c r="AE84" s="899"/>
      <c r="AF84" s="943" t="s">
        <v>929</v>
      </c>
      <c r="AG84" s="1601"/>
      <c r="AH84" s="1602"/>
      <c r="AI84" s="929" t="s">
        <v>973</v>
      </c>
      <c r="AJ84" s="899"/>
      <c r="AK84" s="899"/>
      <c r="AL84" s="899"/>
      <c r="AM84" s="943" t="s">
        <v>929</v>
      </c>
      <c r="AN84" s="1601"/>
      <c r="AO84" s="1602"/>
    </row>
    <row r="85" spans="1:43" s="901" customFormat="1" ht="12.75" customHeight="1" x14ac:dyDescent="0.25">
      <c r="A85" s="1582"/>
      <c r="B85" s="1583"/>
      <c r="C85" s="1583"/>
      <c r="D85" s="1583"/>
      <c r="E85" s="1583"/>
      <c r="F85" s="1584"/>
      <c r="G85" s="929" t="s">
        <v>974</v>
      </c>
      <c r="H85" s="899"/>
      <c r="I85" s="899"/>
      <c r="J85" s="899"/>
      <c r="K85" s="943" t="s">
        <v>929</v>
      </c>
      <c r="L85" s="1601"/>
      <c r="M85" s="1602"/>
      <c r="N85" s="929" t="s">
        <v>974</v>
      </c>
      <c r="O85" s="899"/>
      <c r="P85" s="899"/>
      <c r="Q85" s="899"/>
      <c r="R85" s="943" t="s">
        <v>929</v>
      </c>
      <c r="S85" s="1601"/>
      <c r="T85" s="1602"/>
      <c r="U85" s="929" t="s">
        <v>974</v>
      </c>
      <c r="V85" s="899"/>
      <c r="W85" s="899"/>
      <c r="X85" s="899"/>
      <c r="Y85" s="943" t="s">
        <v>929</v>
      </c>
      <c r="Z85" s="1601"/>
      <c r="AA85" s="1602"/>
      <c r="AB85" s="929" t="s">
        <v>974</v>
      </c>
      <c r="AC85" s="899"/>
      <c r="AD85" s="899"/>
      <c r="AE85" s="899"/>
      <c r="AF85" s="943" t="s">
        <v>929</v>
      </c>
      <c r="AG85" s="1601"/>
      <c r="AH85" s="1602"/>
      <c r="AI85" s="929" t="s">
        <v>974</v>
      </c>
      <c r="AJ85" s="899"/>
      <c r="AK85" s="899"/>
      <c r="AL85" s="899"/>
      <c r="AM85" s="943" t="s">
        <v>929</v>
      </c>
      <c r="AN85" s="1601"/>
      <c r="AO85" s="1602"/>
    </row>
    <row r="86" spans="1:43" s="901" customFormat="1" ht="12.75" customHeight="1" x14ac:dyDescent="0.25">
      <c r="A86" s="1585"/>
      <c r="B86" s="1563"/>
      <c r="C86" s="1563"/>
      <c r="D86" s="1563"/>
      <c r="E86" s="1563"/>
      <c r="F86" s="1564"/>
      <c r="G86" s="922" t="s">
        <v>975</v>
      </c>
      <c r="H86" s="923"/>
      <c r="I86" s="923"/>
      <c r="J86" s="923"/>
      <c r="K86" s="946" t="s">
        <v>929</v>
      </c>
      <c r="L86" s="1609"/>
      <c r="M86" s="1610"/>
      <c r="N86" s="922" t="s">
        <v>975</v>
      </c>
      <c r="O86" s="923"/>
      <c r="P86" s="923"/>
      <c r="Q86" s="923"/>
      <c r="R86" s="946" t="s">
        <v>929</v>
      </c>
      <c r="S86" s="1609"/>
      <c r="T86" s="1610"/>
      <c r="U86" s="922" t="s">
        <v>975</v>
      </c>
      <c r="V86" s="923"/>
      <c r="W86" s="923"/>
      <c r="X86" s="923"/>
      <c r="Y86" s="946" t="s">
        <v>929</v>
      </c>
      <c r="Z86" s="1609"/>
      <c r="AA86" s="1610"/>
      <c r="AB86" s="922" t="s">
        <v>975</v>
      </c>
      <c r="AC86" s="923"/>
      <c r="AD86" s="923"/>
      <c r="AE86" s="923"/>
      <c r="AF86" s="946" t="s">
        <v>929</v>
      </c>
      <c r="AG86" s="1609"/>
      <c r="AH86" s="1610"/>
      <c r="AI86" s="922" t="s">
        <v>975</v>
      </c>
      <c r="AJ86" s="923"/>
      <c r="AK86" s="923"/>
      <c r="AL86" s="923"/>
      <c r="AM86" s="946" t="s">
        <v>929</v>
      </c>
      <c r="AN86" s="1609"/>
      <c r="AO86" s="1610"/>
    </row>
    <row r="87" spans="1:43" s="901" customFormat="1" ht="12.75" customHeight="1" x14ac:dyDescent="0.25">
      <c r="A87" s="915"/>
      <c r="B87" s="915"/>
      <c r="C87" s="915"/>
      <c r="D87" s="915"/>
      <c r="E87" s="915"/>
      <c r="F87" s="915"/>
      <c r="G87" s="915"/>
      <c r="H87" s="915"/>
      <c r="I87" s="915"/>
      <c r="J87" s="915"/>
      <c r="K87" s="915"/>
      <c r="L87" s="915"/>
      <c r="M87" s="915"/>
      <c r="N87" s="915"/>
      <c r="O87" s="915"/>
      <c r="P87" s="915"/>
      <c r="Q87" s="915"/>
      <c r="R87" s="915"/>
      <c r="S87" s="915"/>
      <c r="T87" s="915"/>
      <c r="U87" s="915"/>
      <c r="V87" s="915"/>
      <c r="W87" s="915"/>
      <c r="X87" s="915"/>
      <c r="Y87" s="915"/>
      <c r="Z87" s="915"/>
      <c r="AA87" s="915"/>
      <c r="AB87" s="915"/>
      <c r="AC87" s="915"/>
      <c r="AD87" s="915"/>
      <c r="AE87" s="915"/>
      <c r="AF87" s="915"/>
      <c r="AG87" s="915"/>
      <c r="AH87" s="915"/>
      <c r="AI87" s="915"/>
      <c r="AJ87" s="915"/>
      <c r="AK87" s="915"/>
      <c r="AL87" s="915"/>
      <c r="AM87" s="915"/>
      <c r="AN87" s="915"/>
      <c r="AO87" s="915"/>
    </row>
    <row r="88" spans="1:43" s="901" customFormat="1" ht="12.75" customHeight="1" x14ac:dyDescent="0.25">
      <c r="A88" s="1579" t="s">
        <v>976</v>
      </c>
      <c r="B88" s="1580"/>
      <c r="C88" s="1580"/>
      <c r="D88" s="1580"/>
      <c r="E88" s="1580"/>
      <c r="F88" s="1581"/>
      <c r="G88" s="904"/>
      <c r="H88" s="909" t="s">
        <v>977</v>
      </c>
      <c r="I88" s="909"/>
      <c r="J88" s="909"/>
      <c r="K88" s="909"/>
      <c r="L88" s="909"/>
      <c r="M88" s="909"/>
      <c r="N88" s="904"/>
      <c r="O88" s="909" t="s">
        <v>978</v>
      </c>
      <c r="P88" s="909"/>
      <c r="Q88" s="909"/>
      <c r="R88" s="909"/>
      <c r="S88" s="909"/>
      <c r="T88" s="909"/>
      <c r="U88" s="909"/>
      <c r="V88" s="909"/>
      <c r="W88" s="909"/>
      <c r="X88" s="909"/>
      <c r="Y88" s="909"/>
      <c r="Z88" s="909"/>
      <c r="AA88" s="909"/>
      <c r="AB88" s="909"/>
      <c r="AC88" s="909" t="s">
        <v>979</v>
      </c>
      <c r="AD88" s="909"/>
      <c r="AE88" s="909"/>
      <c r="AF88" s="904"/>
      <c r="AG88" s="909"/>
      <c r="AH88" s="909"/>
      <c r="AI88" s="909" t="s">
        <v>980</v>
      </c>
      <c r="AJ88" s="909"/>
      <c r="AK88" s="909"/>
      <c r="AL88" s="904"/>
      <c r="AM88" s="909"/>
      <c r="AN88" s="909"/>
      <c r="AO88" s="920"/>
    </row>
    <row r="89" spans="1:43" s="901" customFormat="1" ht="12.75" customHeight="1" x14ac:dyDescent="0.25">
      <c r="A89" s="1582"/>
      <c r="B89" s="1583"/>
      <c r="C89" s="1583"/>
      <c r="D89" s="1583"/>
      <c r="E89" s="1583"/>
      <c r="F89" s="1584"/>
      <c r="G89" s="904"/>
      <c r="H89" s="899" t="s">
        <v>981</v>
      </c>
      <c r="I89" s="899"/>
      <c r="J89" s="899"/>
      <c r="K89" s="899"/>
      <c r="L89" s="899"/>
      <c r="M89" s="899"/>
      <c r="N89" s="904"/>
      <c r="O89" s="899" t="s">
        <v>982</v>
      </c>
      <c r="P89" s="899"/>
      <c r="Q89" s="899"/>
      <c r="R89" s="899"/>
      <c r="S89" s="899"/>
      <c r="T89" s="899"/>
      <c r="U89" s="899"/>
      <c r="V89" s="899"/>
      <c r="W89" s="899"/>
      <c r="X89" s="899"/>
      <c r="Y89" s="899"/>
      <c r="Z89" s="899"/>
      <c r="AA89" s="899"/>
      <c r="AB89" s="899"/>
      <c r="AC89" s="899" t="s">
        <v>983</v>
      </c>
      <c r="AD89" s="899"/>
      <c r="AE89" s="899"/>
      <c r="AF89" s="904"/>
      <c r="AG89" s="899"/>
      <c r="AH89" s="899"/>
      <c r="AI89" s="899" t="s">
        <v>984</v>
      </c>
      <c r="AJ89" s="899"/>
      <c r="AK89" s="899"/>
      <c r="AL89" s="904"/>
      <c r="AM89" s="899"/>
      <c r="AN89" s="899"/>
      <c r="AO89" s="900"/>
    </row>
    <row r="90" spans="1:43" s="901" customFormat="1" ht="12.75" customHeight="1" x14ac:dyDescent="0.25">
      <c r="A90" s="1585"/>
      <c r="B90" s="1563"/>
      <c r="C90" s="1563"/>
      <c r="D90" s="1563"/>
      <c r="E90" s="1563"/>
      <c r="F90" s="1564"/>
      <c r="G90" s="904"/>
      <c r="H90" s="923" t="s">
        <v>985</v>
      </c>
      <c r="I90" s="923"/>
      <c r="J90" s="923"/>
      <c r="K90" s="923"/>
      <c r="L90" s="923"/>
      <c r="M90" s="923"/>
      <c r="N90" s="904"/>
      <c r="O90" s="923" t="s">
        <v>986</v>
      </c>
      <c r="P90" s="923"/>
      <c r="Q90" s="923"/>
      <c r="R90" s="923"/>
      <c r="S90" s="923"/>
      <c r="T90" s="923"/>
      <c r="U90" s="923"/>
      <c r="V90" s="923"/>
      <c r="W90" s="923"/>
      <c r="X90" s="923"/>
      <c r="Y90" s="923"/>
      <c r="Z90" s="923"/>
      <c r="AA90" s="923"/>
      <c r="AB90" s="923"/>
      <c r="AC90" s="923" t="s">
        <v>987</v>
      </c>
      <c r="AD90" s="923"/>
      <c r="AE90" s="923"/>
      <c r="AF90" s="904"/>
      <c r="AG90" s="923"/>
      <c r="AH90" s="923"/>
      <c r="AI90" s="923"/>
      <c r="AJ90" s="923"/>
      <c r="AK90" s="923"/>
      <c r="AL90" s="949"/>
      <c r="AM90" s="923"/>
      <c r="AN90" s="923"/>
      <c r="AO90" s="924"/>
    </row>
    <row r="91" spans="1:43" s="901" customFormat="1" ht="12.75" customHeight="1" x14ac:dyDescent="0.25">
      <c r="A91" s="915"/>
      <c r="B91" s="915"/>
      <c r="C91" s="915"/>
      <c r="D91" s="915"/>
      <c r="E91" s="915"/>
      <c r="F91" s="915"/>
      <c r="G91" s="915"/>
      <c r="H91" s="915"/>
      <c r="I91" s="915"/>
      <c r="J91" s="915"/>
      <c r="K91" s="915"/>
      <c r="L91" s="915"/>
      <c r="M91" s="915"/>
      <c r="N91" s="915"/>
      <c r="O91" s="915"/>
      <c r="P91" s="915"/>
      <c r="Q91" s="915"/>
      <c r="R91" s="915"/>
      <c r="S91" s="915"/>
      <c r="T91" s="915"/>
      <c r="U91" s="915"/>
      <c r="V91" s="915"/>
      <c r="W91" s="915"/>
      <c r="X91" s="915"/>
      <c r="Y91" s="915"/>
      <c r="Z91" s="915"/>
      <c r="AA91" s="915"/>
      <c r="AB91" s="915"/>
      <c r="AC91" s="915"/>
      <c r="AD91" s="915"/>
      <c r="AE91" s="915"/>
      <c r="AF91" s="915"/>
      <c r="AG91" s="915"/>
      <c r="AH91" s="915"/>
      <c r="AI91" s="915"/>
      <c r="AJ91" s="915"/>
      <c r="AK91" s="915"/>
      <c r="AL91" s="915"/>
      <c r="AM91" s="915"/>
      <c r="AN91" s="915"/>
      <c r="AO91" s="915"/>
    </row>
    <row r="92" spans="1:43" s="901" customFormat="1" ht="12.75" customHeight="1" x14ac:dyDescent="0.25">
      <c r="A92" s="1579" t="s">
        <v>988</v>
      </c>
      <c r="B92" s="1580"/>
      <c r="C92" s="1580"/>
      <c r="D92" s="1580"/>
      <c r="E92" s="1580"/>
      <c r="F92" s="1581"/>
      <c r="G92" s="909" t="s">
        <v>989</v>
      </c>
      <c r="H92" s="909"/>
      <c r="I92" s="909"/>
      <c r="J92" s="909"/>
      <c r="K92" s="909"/>
      <c r="L92" s="909"/>
      <c r="M92" s="909"/>
      <c r="N92" s="909"/>
      <c r="O92" s="904"/>
      <c r="P92" s="909" t="s">
        <v>459</v>
      </c>
      <c r="Q92" s="909"/>
      <c r="R92" s="909"/>
      <c r="S92" s="904" t="s">
        <v>856</v>
      </c>
      <c r="T92" s="909" t="s">
        <v>437</v>
      </c>
      <c r="U92" s="909"/>
      <c r="V92" s="909"/>
      <c r="W92" s="909"/>
      <c r="X92" s="909"/>
      <c r="Y92" s="909"/>
      <c r="Z92" s="909"/>
      <c r="AA92" s="909"/>
      <c r="AB92" s="909"/>
      <c r="AC92" s="909"/>
      <c r="AD92" s="909"/>
      <c r="AE92" s="909"/>
      <c r="AF92" s="909"/>
      <c r="AG92" s="909"/>
      <c r="AH92" s="909"/>
      <c r="AI92" s="909"/>
      <c r="AJ92" s="909"/>
      <c r="AK92" s="909"/>
      <c r="AL92" s="909"/>
      <c r="AM92" s="909"/>
      <c r="AN92" s="909"/>
      <c r="AO92" s="920"/>
    </row>
    <row r="93" spans="1:43" s="901" customFormat="1" ht="12.75" customHeight="1" x14ac:dyDescent="0.25">
      <c r="A93" s="1582"/>
      <c r="B93" s="1583"/>
      <c r="C93" s="1583"/>
      <c r="D93" s="1583"/>
      <c r="E93" s="1583"/>
      <c r="F93" s="1584"/>
      <c r="G93" s="899" t="s">
        <v>990</v>
      </c>
      <c r="H93" s="899"/>
      <c r="I93" s="899"/>
      <c r="J93" s="899"/>
      <c r="K93" s="1623"/>
      <c r="L93" s="1623"/>
      <c r="M93" s="1623"/>
      <c r="N93" s="1623"/>
      <c r="O93" s="1623"/>
      <c r="P93" s="1623"/>
      <c r="Q93" s="1623"/>
      <c r="R93" s="1623"/>
      <c r="S93" s="1623"/>
      <c r="T93" s="1623"/>
      <c r="U93" s="1623"/>
      <c r="V93" s="1623"/>
      <c r="W93" s="1623"/>
      <c r="X93" s="1623"/>
      <c r="Y93" s="1623"/>
      <c r="Z93" s="1623"/>
      <c r="AA93" s="1623"/>
      <c r="AB93" s="1623"/>
      <c r="AC93" s="1623"/>
      <c r="AD93" s="1623"/>
      <c r="AE93" s="1623"/>
      <c r="AF93" s="1623"/>
      <c r="AG93" s="1623"/>
      <c r="AH93" s="1623"/>
      <c r="AI93" s="1623"/>
      <c r="AJ93" s="1623"/>
      <c r="AK93" s="1623"/>
      <c r="AL93" s="1623"/>
      <c r="AM93" s="1623"/>
      <c r="AN93" s="1623"/>
      <c r="AO93" s="1624"/>
      <c r="AP93" s="950"/>
      <c r="AQ93" s="950"/>
    </row>
    <row r="94" spans="1:43" s="901" customFormat="1" ht="12.75" customHeight="1" x14ac:dyDescent="0.25">
      <c r="A94" s="1582"/>
      <c r="B94" s="1583"/>
      <c r="C94" s="1583"/>
      <c r="D94" s="1583"/>
      <c r="E94" s="1583"/>
      <c r="F94" s="1584"/>
      <c r="G94" s="899"/>
      <c r="H94" s="899"/>
      <c r="I94" s="899"/>
      <c r="J94" s="899"/>
      <c r="K94" s="1623"/>
      <c r="L94" s="1623"/>
      <c r="M94" s="1623"/>
      <c r="N94" s="1623"/>
      <c r="O94" s="1623"/>
      <c r="P94" s="1623"/>
      <c r="Q94" s="1623"/>
      <c r="R94" s="1623"/>
      <c r="S94" s="1623"/>
      <c r="T94" s="1623"/>
      <c r="U94" s="1623"/>
      <c r="V94" s="1623"/>
      <c r="W94" s="1623"/>
      <c r="X94" s="1623"/>
      <c r="Y94" s="1623"/>
      <c r="Z94" s="1623"/>
      <c r="AA94" s="1623"/>
      <c r="AB94" s="1623"/>
      <c r="AC94" s="1623"/>
      <c r="AD94" s="1623"/>
      <c r="AE94" s="1623"/>
      <c r="AF94" s="1623"/>
      <c r="AG94" s="1623"/>
      <c r="AH94" s="1623"/>
      <c r="AI94" s="1623"/>
      <c r="AJ94" s="1623"/>
      <c r="AK94" s="1623"/>
      <c r="AL94" s="1623"/>
      <c r="AM94" s="1623"/>
      <c r="AN94" s="1623"/>
      <c r="AO94" s="1624"/>
      <c r="AP94" s="950"/>
      <c r="AQ94" s="950"/>
    </row>
    <row r="95" spans="1:43" s="901" customFormat="1" ht="12.75" customHeight="1" x14ac:dyDescent="0.25">
      <c r="A95" s="1585"/>
      <c r="B95" s="1563"/>
      <c r="C95" s="1563"/>
      <c r="D95" s="1563"/>
      <c r="E95" s="1563"/>
      <c r="F95" s="1564"/>
      <c r="G95" s="923"/>
      <c r="H95" s="923"/>
      <c r="I95" s="923"/>
      <c r="J95" s="923"/>
      <c r="K95" s="1626"/>
      <c r="L95" s="1626"/>
      <c r="M95" s="1626"/>
      <c r="N95" s="1626"/>
      <c r="O95" s="1626"/>
      <c r="P95" s="1626"/>
      <c r="Q95" s="1626"/>
      <c r="R95" s="1626"/>
      <c r="S95" s="1626"/>
      <c r="T95" s="1626"/>
      <c r="U95" s="1626"/>
      <c r="V95" s="1626"/>
      <c r="W95" s="1626"/>
      <c r="X95" s="1626"/>
      <c r="Y95" s="1626"/>
      <c r="Z95" s="1626"/>
      <c r="AA95" s="1626"/>
      <c r="AB95" s="1626"/>
      <c r="AC95" s="1626"/>
      <c r="AD95" s="1626"/>
      <c r="AE95" s="1626"/>
      <c r="AF95" s="1626"/>
      <c r="AG95" s="1626"/>
      <c r="AH95" s="1626"/>
      <c r="AI95" s="1626"/>
      <c r="AJ95" s="1626"/>
      <c r="AK95" s="1626"/>
      <c r="AL95" s="1626"/>
      <c r="AM95" s="1626"/>
      <c r="AN95" s="1626"/>
      <c r="AO95" s="1627"/>
      <c r="AP95" s="950"/>
      <c r="AQ95" s="950"/>
    </row>
    <row r="96" spans="1:43" s="901" customFormat="1" ht="12.75" customHeight="1" x14ac:dyDescent="0.25">
      <c r="A96" s="915"/>
      <c r="B96" s="915"/>
      <c r="C96" s="915"/>
      <c r="D96" s="915"/>
      <c r="E96" s="915"/>
      <c r="F96" s="915"/>
      <c r="G96" s="915"/>
      <c r="H96" s="915"/>
      <c r="I96" s="915"/>
      <c r="J96" s="915"/>
      <c r="K96" s="915"/>
      <c r="L96" s="915"/>
      <c r="M96" s="915"/>
      <c r="N96" s="915"/>
      <c r="O96" s="915"/>
      <c r="P96" s="915"/>
      <c r="Q96" s="915"/>
      <c r="R96" s="915"/>
      <c r="S96" s="915"/>
      <c r="T96" s="915"/>
      <c r="U96" s="915"/>
      <c r="V96" s="915"/>
      <c r="W96" s="915"/>
      <c r="X96" s="915"/>
      <c r="Y96" s="915"/>
      <c r="Z96" s="915"/>
      <c r="AA96" s="915"/>
      <c r="AB96" s="915"/>
      <c r="AC96" s="915"/>
      <c r="AD96" s="915"/>
      <c r="AE96" s="915"/>
      <c r="AF96" s="915"/>
      <c r="AG96" s="915"/>
      <c r="AH96" s="915"/>
      <c r="AI96" s="915"/>
      <c r="AJ96" s="915"/>
      <c r="AK96" s="915"/>
      <c r="AL96" s="915"/>
      <c r="AM96" s="915"/>
      <c r="AN96" s="915"/>
      <c r="AO96" s="915"/>
    </row>
    <row r="97" spans="1:48" s="901" customFormat="1" ht="12.75" customHeight="1" x14ac:dyDescent="0.25">
      <c r="A97" s="1619" t="s">
        <v>991</v>
      </c>
      <c r="B97" s="1620"/>
      <c r="C97" s="1620"/>
      <c r="D97" s="1620"/>
      <c r="E97" s="1620"/>
      <c r="F97" s="1620"/>
      <c r="G97" s="1620"/>
      <c r="H97" s="1620"/>
      <c r="I97" s="1620"/>
      <c r="J97" s="1620"/>
      <c r="K97" s="1620"/>
      <c r="L97" s="1620"/>
      <c r="M97" s="1620"/>
      <c r="N97" s="1620"/>
      <c r="O97" s="1620"/>
      <c r="P97" s="1620"/>
      <c r="Q97" s="1620"/>
      <c r="R97" s="1620"/>
      <c r="S97" s="1620"/>
      <c r="T97" s="1620"/>
      <c r="U97" s="1620"/>
      <c r="V97" s="1620"/>
      <c r="W97" s="1620"/>
      <c r="X97" s="1620"/>
      <c r="Y97" s="1620"/>
      <c r="Z97" s="1620"/>
      <c r="AA97" s="1620"/>
      <c r="AB97" s="1620"/>
      <c r="AC97" s="1620"/>
      <c r="AD97" s="1620"/>
      <c r="AE97" s="1620"/>
      <c r="AF97" s="1620"/>
      <c r="AG97" s="1620"/>
      <c r="AH97" s="1620"/>
      <c r="AI97" s="1620"/>
      <c r="AJ97" s="1620"/>
      <c r="AK97" s="1620"/>
      <c r="AL97" s="1620"/>
      <c r="AM97" s="1620"/>
      <c r="AN97" s="1620"/>
      <c r="AO97" s="1621"/>
    </row>
    <row r="98" spans="1:48" s="901" customFormat="1" ht="12.75" customHeight="1" x14ac:dyDescent="0.25">
      <c r="A98" s="1622"/>
      <c r="B98" s="1623"/>
      <c r="C98" s="1623"/>
      <c r="D98" s="1623"/>
      <c r="E98" s="1623"/>
      <c r="F98" s="1623"/>
      <c r="G98" s="1623"/>
      <c r="H98" s="1623"/>
      <c r="I98" s="1623"/>
      <c r="J98" s="1623"/>
      <c r="K98" s="1623"/>
      <c r="L98" s="1623"/>
      <c r="M98" s="1623"/>
      <c r="N98" s="1623"/>
      <c r="O98" s="1623"/>
      <c r="P98" s="1623"/>
      <c r="Q98" s="1623"/>
      <c r="R98" s="1623"/>
      <c r="S98" s="1623"/>
      <c r="T98" s="1623"/>
      <c r="U98" s="1623"/>
      <c r="V98" s="1623"/>
      <c r="W98" s="1623"/>
      <c r="X98" s="1623"/>
      <c r="Y98" s="1623"/>
      <c r="Z98" s="1623"/>
      <c r="AA98" s="1623"/>
      <c r="AB98" s="1623"/>
      <c r="AC98" s="1623"/>
      <c r="AD98" s="1623"/>
      <c r="AE98" s="1623"/>
      <c r="AF98" s="1623"/>
      <c r="AG98" s="1623"/>
      <c r="AH98" s="1623"/>
      <c r="AI98" s="1623"/>
      <c r="AJ98" s="1623"/>
      <c r="AK98" s="1623"/>
      <c r="AL98" s="1623"/>
      <c r="AM98" s="1623"/>
      <c r="AN98" s="1623"/>
      <c r="AO98" s="1624"/>
    </row>
    <row r="99" spans="1:48" s="901" customFormat="1" ht="12.75" customHeight="1" x14ac:dyDescent="0.25">
      <c r="A99" s="1622"/>
      <c r="B99" s="1623"/>
      <c r="C99" s="1623"/>
      <c r="D99" s="1623"/>
      <c r="E99" s="1623"/>
      <c r="F99" s="1623"/>
      <c r="G99" s="1623"/>
      <c r="H99" s="1623"/>
      <c r="I99" s="1623"/>
      <c r="J99" s="1623"/>
      <c r="K99" s="1623"/>
      <c r="L99" s="1623"/>
      <c r="M99" s="1623"/>
      <c r="N99" s="1623"/>
      <c r="O99" s="1623"/>
      <c r="P99" s="1623"/>
      <c r="Q99" s="1623"/>
      <c r="R99" s="1623"/>
      <c r="S99" s="1623"/>
      <c r="T99" s="1623"/>
      <c r="U99" s="1623"/>
      <c r="V99" s="1623"/>
      <c r="W99" s="1623"/>
      <c r="X99" s="1623"/>
      <c r="Y99" s="1623"/>
      <c r="Z99" s="1623"/>
      <c r="AA99" s="1623"/>
      <c r="AB99" s="1623"/>
      <c r="AC99" s="1623"/>
      <c r="AD99" s="1623"/>
      <c r="AE99" s="1623"/>
      <c r="AF99" s="1623"/>
      <c r="AG99" s="1623"/>
      <c r="AH99" s="1623"/>
      <c r="AI99" s="1623"/>
      <c r="AJ99" s="1623"/>
      <c r="AK99" s="1623"/>
      <c r="AL99" s="1623"/>
      <c r="AM99" s="1623"/>
      <c r="AN99" s="1623"/>
      <c r="AO99" s="1624"/>
    </row>
    <row r="100" spans="1:48" s="901" customFormat="1" ht="12.75" customHeight="1" x14ac:dyDescent="0.25">
      <c r="A100" s="1622"/>
      <c r="B100" s="1623"/>
      <c r="C100" s="1623"/>
      <c r="D100" s="1623"/>
      <c r="E100" s="1623"/>
      <c r="F100" s="1623"/>
      <c r="G100" s="1623"/>
      <c r="H100" s="1623"/>
      <c r="I100" s="1623"/>
      <c r="J100" s="1623"/>
      <c r="K100" s="1623"/>
      <c r="L100" s="1623"/>
      <c r="M100" s="1623"/>
      <c r="N100" s="1623"/>
      <c r="O100" s="1623"/>
      <c r="P100" s="1623"/>
      <c r="Q100" s="1623"/>
      <c r="R100" s="1623"/>
      <c r="S100" s="1623"/>
      <c r="T100" s="1623"/>
      <c r="U100" s="1623"/>
      <c r="V100" s="1623"/>
      <c r="W100" s="1623"/>
      <c r="X100" s="1623"/>
      <c r="Y100" s="1623"/>
      <c r="Z100" s="1623"/>
      <c r="AA100" s="1623"/>
      <c r="AB100" s="1623"/>
      <c r="AC100" s="1623"/>
      <c r="AD100" s="1623"/>
      <c r="AE100" s="1623"/>
      <c r="AF100" s="1623"/>
      <c r="AG100" s="1623"/>
      <c r="AH100" s="1623"/>
      <c r="AI100" s="1623"/>
      <c r="AJ100" s="1623"/>
      <c r="AK100" s="1623"/>
      <c r="AL100" s="1623"/>
      <c r="AM100" s="1623"/>
      <c r="AN100" s="1623"/>
      <c r="AO100" s="1624"/>
    </row>
    <row r="101" spans="1:48" s="901" customFormat="1" ht="12.75" customHeight="1" x14ac:dyDescent="0.25">
      <c r="A101" s="1622"/>
      <c r="B101" s="1623"/>
      <c r="C101" s="1623"/>
      <c r="D101" s="1623"/>
      <c r="E101" s="1623"/>
      <c r="F101" s="1623"/>
      <c r="G101" s="1623"/>
      <c r="H101" s="1623"/>
      <c r="I101" s="1623"/>
      <c r="J101" s="1623"/>
      <c r="K101" s="1623"/>
      <c r="L101" s="1623"/>
      <c r="M101" s="1623"/>
      <c r="N101" s="1623"/>
      <c r="O101" s="1623"/>
      <c r="P101" s="1623"/>
      <c r="Q101" s="1623"/>
      <c r="R101" s="1623"/>
      <c r="S101" s="1623"/>
      <c r="T101" s="1623"/>
      <c r="U101" s="1623"/>
      <c r="V101" s="1623"/>
      <c r="W101" s="1623"/>
      <c r="X101" s="1623"/>
      <c r="Y101" s="1623"/>
      <c r="Z101" s="1623"/>
      <c r="AA101" s="1623"/>
      <c r="AB101" s="1623"/>
      <c r="AC101" s="1623"/>
      <c r="AD101" s="1623"/>
      <c r="AE101" s="1623"/>
      <c r="AF101" s="1623"/>
      <c r="AG101" s="1623"/>
      <c r="AH101" s="1623"/>
      <c r="AI101" s="1623"/>
      <c r="AJ101" s="1623"/>
      <c r="AK101" s="1623"/>
      <c r="AL101" s="1623"/>
      <c r="AM101" s="1623"/>
      <c r="AN101" s="1623"/>
      <c r="AO101" s="1624"/>
    </row>
    <row r="102" spans="1:48" s="901" customFormat="1" ht="12.75" customHeight="1" x14ac:dyDescent="0.25">
      <c r="A102" s="1622"/>
      <c r="B102" s="1623"/>
      <c r="C102" s="1623"/>
      <c r="D102" s="1623"/>
      <c r="E102" s="1623"/>
      <c r="F102" s="1623"/>
      <c r="G102" s="1623"/>
      <c r="H102" s="1623"/>
      <c r="I102" s="1623"/>
      <c r="J102" s="1623"/>
      <c r="K102" s="1623"/>
      <c r="L102" s="1623"/>
      <c r="M102" s="1623"/>
      <c r="N102" s="1623"/>
      <c r="O102" s="1623"/>
      <c r="P102" s="1623"/>
      <c r="Q102" s="1623"/>
      <c r="R102" s="1623"/>
      <c r="S102" s="1623"/>
      <c r="T102" s="1623"/>
      <c r="U102" s="1623"/>
      <c r="V102" s="1623"/>
      <c r="W102" s="1623"/>
      <c r="X102" s="1623"/>
      <c r="Y102" s="1623"/>
      <c r="Z102" s="1623"/>
      <c r="AA102" s="1623"/>
      <c r="AB102" s="1623"/>
      <c r="AC102" s="1623"/>
      <c r="AD102" s="1623"/>
      <c r="AE102" s="1623"/>
      <c r="AF102" s="1623"/>
      <c r="AG102" s="1623"/>
      <c r="AH102" s="1623"/>
      <c r="AI102" s="1623"/>
      <c r="AJ102" s="1623"/>
      <c r="AK102" s="1623"/>
      <c r="AL102" s="1623"/>
      <c r="AM102" s="1623"/>
      <c r="AN102" s="1623"/>
      <c r="AO102" s="1624"/>
    </row>
    <row r="103" spans="1:48" s="901" customFormat="1" ht="12.75" customHeight="1" x14ac:dyDescent="0.25">
      <c r="A103" s="1622"/>
      <c r="B103" s="1623"/>
      <c r="C103" s="1623"/>
      <c r="D103" s="1623"/>
      <c r="E103" s="1623"/>
      <c r="F103" s="1623"/>
      <c r="G103" s="1623"/>
      <c r="H103" s="1623"/>
      <c r="I103" s="1623"/>
      <c r="J103" s="1623"/>
      <c r="K103" s="1623"/>
      <c r="L103" s="1623"/>
      <c r="M103" s="1623"/>
      <c r="N103" s="1623"/>
      <c r="O103" s="1623"/>
      <c r="P103" s="1623"/>
      <c r="Q103" s="1623"/>
      <c r="R103" s="1623"/>
      <c r="S103" s="1623"/>
      <c r="T103" s="1623"/>
      <c r="U103" s="1623"/>
      <c r="V103" s="1623"/>
      <c r="W103" s="1623"/>
      <c r="X103" s="1623"/>
      <c r="Y103" s="1623"/>
      <c r="Z103" s="1623"/>
      <c r="AA103" s="1623"/>
      <c r="AB103" s="1623"/>
      <c r="AC103" s="1623"/>
      <c r="AD103" s="1623"/>
      <c r="AE103" s="1623"/>
      <c r="AF103" s="1623"/>
      <c r="AG103" s="1623"/>
      <c r="AH103" s="1623"/>
      <c r="AI103" s="1623"/>
      <c r="AJ103" s="1623"/>
      <c r="AK103" s="1623"/>
      <c r="AL103" s="1623"/>
      <c r="AM103" s="1623"/>
      <c r="AN103" s="1623"/>
      <c r="AO103" s="1624"/>
    </row>
    <row r="104" spans="1:48" s="901" customFormat="1" ht="12.75" customHeight="1" x14ac:dyDescent="0.25">
      <c r="A104" s="1622"/>
      <c r="B104" s="1623"/>
      <c r="C104" s="1623"/>
      <c r="D104" s="1623"/>
      <c r="E104" s="1623"/>
      <c r="F104" s="1623"/>
      <c r="G104" s="1623"/>
      <c r="H104" s="1623"/>
      <c r="I104" s="1623"/>
      <c r="J104" s="1623"/>
      <c r="K104" s="1623"/>
      <c r="L104" s="1623"/>
      <c r="M104" s="1623"/>
      <c r="N104" s="1623"/>
      <c r="O104" s="1623"/>
      <c r="P104" s="1623"/>
      <c r="Q104" s="1623"/>
      <c r="R104" s="1623"/>
      <c r="S104" s="1623"/>
      <c r="T104" s="1623"/>
      <c r="U104" s="1623"/>
      <c r="V104" s="1623"/>
      <c r="W104" s="1623"/>
      <c r="X104" s="1623"/>
      <c r="Y104" s="1623"/>
      <c r="Z104" s="1623"/>
      <c r="AA104" s="1623"/>
      <c r="AB104" s="1623"/>
      <c r="AC104" s="1623"/>
      <c r="AD104" s="1623"/>
      <c r="AE104" s="1623"/>
      <c r="AF104" s="1623"/>
      <c r="AG104" s="1623"/>
      <c r="AH104" s="1623"/>
      <c r="AI104" s="1623"/>
      <c r="AJ104" s="1623"/>
      <c r="AK104" s="1623"/>
      <c r="AL104" s="1623"/>
      <c r="AM104" s="1623"/>
      <c r="AN104" s="1623"/>
      <c r="AO104" s="1624"/>
    </row>
    <row r="105" spans="1:48" s="901" customFormat="1" ht="12.75" customHeight="1" x14ac:dyDescent="0.25">
      <c r="A105" s="1622"/>
      <c r="B105" s="1623"/>
      <c r="C105" s="1623"/>
      <c r="D105" s="1623"/>
      <c r="E105" s="1623"/>
      <c r="F105" s="1623"/>
      <c r="G105" s="1623"/>
      <c r="H105" s="1623"/>
      <c r="I105" s="1623"/>
      <c r="J105" s="1623"/>
      <c r="K105" s="1623"/>
      <c r="L105" s="1623"/>
      <c r="M105" s="1623"/>
      <c r="N105" s="1623"/>
      <c r="O105" s="1623"/>
      <c r="P105" s="1623"/>
      <c r="Q105" s="1623"/>
      <c r="R105" s="1623"/>
      <c r="S105" s="1623"/>
      <c r="T105" s="1623"/>
      <c r="U105" s="1623"/>
      <c r="V105" s="1623"/>
      <c r="W105" s="1623"/>
      <c r="X105" s="1623"/>
      <c r="Y105" s="1623"/>
      <c r="Z105" s="1623"/>
      <c r="AA105" s="1623"/>
      <c r="AB105" s="1623"/>
      <c r="AC105" s="1623"/>
      <c r="AD105" s="1623"/>
      <c r="AE105" s="1623"/>
      <c r="AF105" s="1623"/>
      <c r="AG105" s="1623"/>
      <c r="AH105" s="1623"/>
      <c r="AI105" s="1623"/>
      <c r="AJ105" s="1623"/>
      <c r="AK105" s="1623"/>
      <c r="AL105" s="1623"/>
      <c r="AM105" s="1623"/>
      <c r="AN105" s="1623"/>
      <c r="AO105" s="1624"/>
    </row>
    <row r="106" spans="1:48" s="901" customFormat="1" ht="12.75" customHeight="1" x14ac:dyDescent="0.25">
      <c r="A106" s="1622"/>
      <c r="B106" s="1623"/>
      <c r="C106" s="1623"/>
      <c r="D106" s="1623"/>
      <c r="E106" s="1623"/>
      <c r="F106" s="1623"/>
      <c r="G106" s="1623"/>
      <c r="H106" s="1623"/>
      <c r="I106" s="1623"/>
      <c r="J106" s="1623"/>
      <c r="K106" s="1623"/>
      <c r="L106" s="1623"/>
      <c r="M106" s="1623"/>
      <c r="N106" s="1623"/>
      <c r="O106" s="1623"/>
      <c r="P106" s="1623"/>
      <c r="Q106" s="1623"/>
      <c r="R106" s="1623"/>
      <c r="S106" s="1623"/>
      <c r="T106" s="1623"/>
      <c r="U106" s="1623"/>
      <c r="V106" s="1623"/>
      <c r="W106" s="1623"/>
      <c r="X106" s="1623"/>
      <c r="Y106" s="1623"/>
      <c r="Z106" s="1623"/>
      <c r="AA106" s="1623"/>
      <c r="AB106" s="1623"/>
      <c r="AC106" s="1623"/>
      <c r="AD106" s="1623"/>
      <c r="AE106" s="1623"/>
      <c r="AF106" s="1623"/>
      <c r="AG106" s="1623"/>
      <c r="AH106" s="1623"/>
      <c r="AI106" s="1623"/>
      <c r="AJ106" s="1623"/>
      <c r="AK106" s="1623"/>
      <c r="AL106" s="1623"/>
      <c r="AM106" s="1623"/>
      <c r="AN106" s="1623"/>
      <c r="AO106" s="1624"/>
    </row>
    <row r="107" spans="1:48" s="901" customFormat="1" ht="12.75" customHeight="1" x14ac:dyDescent="0.25">
      <c r="A107" s="1622"/>
      <c r="B107" s="1623"/>
      <c r="C107" s="1623"/>
      <c r="D107" s="1623"/>
      <c r="E107" s="1623"/>
      <c r="F107" s="1623"/>
      <c r="G107" s="1623"/>
      <c r="H107" s="1623"/>
      <c r="I107" s="1623"/>
      <c r="J107" s="1623"/>
      <c r="K107" s="1623"/>
      <c r="L107" s="1623"/>
      <c r="M107" s="1623"/>
      <c r="N107" s="1623"/>
      <c r="O107" s="1623"/>
      <c r="P107" s="1623"/>
      <c r="Q107" s="1623"/>
      <c r="R107" s="1623"/>
      <c r="S107" s="1623"/>
      <c r="T107" s="1623"/>
      <c r="U107" s="1623"/>
      <c r="V107" s="1623"/>
      <c r="W107" s="1623"/>
      <c r="X107" s="1623"/>
      <c r="Y107" s="1623"/>
      <c r="Z107" s="1623"/>
      <c r="AA107" s="1623"/>
      <c r="AB107" s="1623"/>
      <c r="AC107" s="1623"/>
      <c r="AD107" s="1623"/>
      <c r="AE107" s="1623"/>
      <c r="AF107" s="1623"/>
      <c r="AG107" s="1623"/>
      <c r="AH107" s="1623"/>
      <c r="AI107" s="1623"/>
      <c r="AJ107" s="1623"/>
      <c r="AK107" s="1623"/>
      <c r="AL107" s="1623"/>
      <c r="AM107" s="1623"/>
      <c r="AN107" s="1623"/>
      <c r="AO107" s="1624"/>
    </row>
    <row r="108" spans="1:48" s="901" customFormat="1" ht="12.75" customHeight="1" x14ac:dyDescent="0.25">
      <c r="A108" s="1625"/>
      <c r="B108" s="1626"/>
      <c r="C108" s="1626"/>
      <c r="D108" s="1626"/>
      <c r="E108" s="1626"/>
      <c r="F108" s="1626"/>
      <c r="G108" s="1626"/>
      <c r="H108" s="1626"/>
      <c r="I108" s="1626"/>
      <c r="J108" s="1626"/>
      <c r="K108" s="1626"/>
      <c r="L108" s="1626"/>
      <c r="M108" s="1626"/>
      <c r="N108" s="1626"/>
      <c r="O108" s="1626"/>
      <c r="P108" s="1626"/>
      <c r="Q108" s="1626"/>
      <c r="R108" s="1626"/>
      <c r="S108" s="1626"/>
      <c r="T108" s="1626"/>
      <c r="U108" s="1626"/>
      <c r="V108" s="1626"/>
      <c r="W108" s="1626"/>
      <c r="X108" s="1626"/>
      <c r="Y108" s="1626"/>
      <c r="Z108" s="1626"/>
      <c r="AA108" s="1626"/>
      <c r="AB108" s="1626"/>
      <c r="AC108" s="1626"/>
      <c r="AD108" s="1626"/>
      <c r="AE108" s="1626"/>
      <c r="AF108" s="1626"/>
      <c r="AG108" s="1626"/>
      <c r="AH108" s="1626"/>
      <c r="AI108" s="1626"/>
      <c r="AJ108" s="1626"/>
      <c r="AK108" s="1626"/>
      <c r="AL108" s="1626"/>
      <c r="AM108" s="1626"/>
      <c r="AN108" s="1626"/>
      <c r="AO108" s="1627"/>
    </row>
    <row r="109" spans="1:48" s="901" customFormat="1" ht="12.75" customHeight="1" x14ac:dyDescent="0.25">
      <c r="A109" s="915"/>
      <c r="B109" s="915"/>
      <c r="C109" s="915"/>
      <c r="D109" s="915"/>
      <c r="E109" s="915"/>
      <c r="F109" s="915"/>
      <c r="G109" s="915"/>
      <c r="H109" s="915"/>
      <c r="I109" s="915"/>
      <c r="J109" s="915"/>
      <c r="K109" s="915"/>
      <c r="L109" s="915"/>
      <c r="M109" s="915"/>
      <c r="N109" s="915"/>
      <c r="O109" s="915"/>
      <c r="P109" s="915"/>
      <c r="Q109" s="915"/>
      <c r="R109" s="915"/>
      <c r="S109" s="915"/>
      <c r="T109" s="915"/>
      <c r="U109" s="915"/>
      <c r="V109" s="915"/>
      <c r="W109" s="915"/>
      <c r="X109" s="915"/>
      <c r="Y109" s="915"/>
      <c r="Z109" s="915"/>
      <c r="AA109" s="915"/>
      <c r="AB109" s="915"/>
      <c r="AC109" s="915"/>
      <c r="AD109" s="915"/>
      <c r="AE109" s="915"/>
      <c r="AF109" s="915"/>
      <c r="AG109" s="915"/>
      <c r="AH109" s="915"/>
      <c r="AI109" s="915"/>
      <c r="AJ109" s="915"/>
      <c r="AK109" s="915"/>
      <c r="AL109" s="915"/>
      <c r="AM109" s="915"/>
      <c r="AN109" s="915"/>
      <c r="AO109" s="915"/>
    </row>
    <row r="110" spans="1:48" s="901" customFormat="1" ht="12.75" customHeight="1" x14ac:dyDescent="0.25">
      <c r="A110" s="1619" t="s">
        <v>813</v>
      </c>
      <c r="B110" s="1620"/>
      <c r="C110" s="1620"/>
      <c r="D110" s="1620"/>
      <c r="E110" s="1620"/>
      <c r="F110" s="1620"/>
      <c r="G110" s="1620"/>
      <c r="H110" s="1620"/>
      <c r="I110" s="1621"/>
      <c r="J110" s="1628" t="s">
        <v>992</v>
      </c>
      <c r="K110" s="1629"/>
      <c r="L110" s="1629"/>
      <c r="M110" s="1629"/>
      <c r="N110" s="1629"/>
      <c r="O110" s="1629"/>
      <c r="P110" s="1629"/>
      <c r="Q110" s="1629"/>
      <c r="R110" s="1629"/>
      <c r="S110" s="1629"/>
      <c r="T110" s="1629"/>
      <c r="U110" s="1629"/>
      <c r="V110" s="1629"/>
      <c r="W110" s="1629"/>
      <c r="X110" s="1629"/>
      <c r="Y110" s="1630"/>
      <c r="Z110" s="1628" t="s">
        <v>993</v>
      </c>
      <c r="AA110" s="1629"/>
      <c r="AB110" s="1629"/>
      <c r="AC110" s="1629"/>
      <c r="AD110" s="1629"/>
      <c r="AE110" s="1629"/>
      <c r="AF110" s="1629"/>
      <c r="AG110" s="1629"/>
      <c r="AH110" s="1629"/>
      <c r="AI110" s="1629"/>
      <c r="AJ110" s="1629"/>
      <c r="AK110" s="1629"/>
      <c r="AL110" s="1629"/>
      <c r="AM110" s="1629"/>
      <c r="AN110" s="1629"/>
      <c r="AO110" s="1630"/>
    </row>
    <row r="111" spans="1:48" s="901" customFormat="1" ht="12.75" customHeight="1" x14ac:dyDescent="0.2">
      <c r="A111" s="1631" t="s">
        <v>816</v>
      </c>
      <c r="B111" s="1632"/>
      <c r="C111" s="1632"/>
      <c r="D111" s="1632"/>
      <c r="E111" s="1632"/>
      <c r="F111" s="1632"/>
      <c r="G111" s="1632"/>
      <c r="H111" s="1632"/>
      <c r="I111" s="1633"/>
      <c r="J111" s="1634" t="str">
        <f>'29_Annexe7'!$C$44</f>
        <v>Non</v>
      </c>
      <c r="K111" s="1635"/>
      <c r="L111" s="1635"/>
      <c r="M111" s="1635"/>
      <c r="N111" s="1635"/>
      <c r="O111" s="1635"/>
      <c r="P111" s="1635"/>
      <c r="Q111" s="1635"/>
      <c r="R111" s="1635"/>
      <c r="S111" s="1635"/>
      <c r="T111" s="1635"/>
      <c r="U111" s="1635"/>
      <c r="V111" s="1635"/>
      <c r="W111" s="1635"/>
      <c r="X111" s="1635"/>
      <c r="Y111" s="1636"/>
      <c r="Z111" s="1634" t="str">
        <f>'29_Annexe7'!$E$44</f>
        <v>Non</v>
      </c>
      <c r="AA111" s="1635"/>
      <c r="AB111" s="1635"/>
      <c r="AC111" s="1635"/>
      <c r="AD111" s="1635"/>
      <c r="AE111" s="1635"/>
      <c r="AF111" s="1635"/>
      <c r="AG111" s="1635"/>
      <c r="AH111" s="1635"/>
      <c r="AI111" s="1635"/>
      <c r="AJ111" s="1635"/>
      <c r="AK111" s="1635"/>
      <c r="AL111" s="1635"/>
      <c r="AM111" s="1635"/>
      <c r="AN111" s="1635"/>
      <c r="AO111" s="1636"/>
      <c r="AP111" s="1637" t="s">
        <v>994</v>
      </c>
      <c r="AQ111" s="1638"/>
      <c r="AR111" s="1638"/>
      <c r="AS111" s="1638"/>
      <c r="AT111" s="1638"/>
      <c r="AU111" s="1638"/>
      <c r="AV111" s="1639"/>
    </row>
    <row r="112" spans="1:48" s="901" customFormat="1" ht="12.75" customHeight="1" x14ac:dyDescent="0.2">
      <c r="A112" s="1631" t="s">
        <v>817</v>
      </c>
      <c r="B112" s="1632"/>
      <c r="C112" s="1632"/>
      <c r="D112" s="1632"/>
      <c r="E112" s="1632"/>
      <c r="F112" s="1632"/>
      <c r="G112" s="1632"/>
      <c r="H112" s="1632"/>
      <c r="I112" s="1633"/>
      <c r="J112" s="1634" t="str">
        <f>'29_Annexe7'!$C$45</f>
        <v>Chemi</v>
      </c>
      <c r="K112" s="1635"/>
      <c r="L112" s="1635"/>
      <c r="M112" s="1635"/>
      <c r="N112" s="1635"/>
      <c r="O112" s="1635"/>
      <c r="P112" s="1635"/>
      <c r="Q112" s="1635"/>
      <c r="R112" s="1635"/>
      <c r="S112" s="1635"/>
      <c r="T112" s="1635"/>
      <c r="U112" s="1635"/>
      <c r="V112" s="1635"/>
      <c r="W112" s="1635"/>
      <c r="X112" s="1635"/>
      <c r="Y112" s="1636"/>
      <c r="Z112" s="1634" t="str">
        <f>'29_Annexe7'!$E$45</f>
        <v>Non</v>
      </c>
      <c r="AA112" s="1635"/>
      <c r="AB112" s="1635"/>
      <c r="AC112" s="1635"/>
      <c r="AD112" s="1635"/>
      <c r="AE112" s="1635"/>
      <c r="AF112" s="1635"/>
      <c r="AG112" s="1635"/>
      <c r="AH112" s="1635"/>
      <c r="AI112" s="1635"/>
      <c r="AJ112" s="1635"/>
      <c r="AK112" s="1635"/>
      <c r="AL112" s="1635"/>
      <c r="AM112" s="1635"/>
      <c r="AN112" s="1635"/>
      <c r="AO112" s="1636"/>
      <c r="AP112" s="1640"/>
      <c r="AQ112" s="1641"/>
      <c r="AR112" s="1641"/>
      <c r="AS112" s="1641"/>
      <c r="AT112" s="1641"/>
      <c r="AU112" s="1641"/>
      <c r="AV112" s="1642"/>
    </row>
    <row r="113" spans="1:48" s="901" customFormat="1" ht="12.75" customHeight="1" x14ac:dyDescent="0.2">
      <c r="A113" s="1631" t="s">
        <v>818</v>
      </c>
      <c r="B113" s="1632"/>
      <c r="C113" s="1632"/>
      <c r="D113" s="1632"/>
      <c r="E113" s="1632"/>
      <c r="F113" s="1632"/>
      <c r="G113" s="1632"/>
      <c r="H113" s="1632"/>
      <c r="I113" s="1633"/>
      <c r="J113" s="1634" t="str">
        <f>'29_Annexe7'!$C$46</f>
        <v>Non</v>
      </c>
      <c r="K113" s="1635"/>
      <c r="L113" s="1635"/>
      <c r="M113" s="1635"/>
      <c r="N113" s="1635"/>
      <c r="O113" s="1635"/>
      <c r="P113" s="1635"/>
      <c r="Q113" s="1635"/>
      <c r="R113" s="1635"/>
      <c r="S113" s="1635"/>
      <c r="T113" s="1635"/>
      <c r="U113" s="1635"/>
      <c r="V113" s="1635"/>
      <c r="W113" s="1635"/>
      <c r="X113" s="1635"/>
      <c r="Y113" s="1636"/>
      <c r="Z113" s="1634" t="str">
        <f>'29_Annexe7'!$E$46</f>
        <v>Non</v>
      </c>
      <c r="AA113" s="1635"/>
      <c r="AB113" s="1635"/>
      <c r="AC113" s="1635"/>
      <c r="AD113" s="1635"/>
      <c r="AE113" s="1635"/>
      <c r="AF113" s="1635"/>
      <c r="AG113" s="1635"/>
      <c r="AH113" s="1635"/>
      <c r="AI113" s="1635"/>
      <c r="AJ113" s="1635"/>
      <c r="AK113" s="1635"/>
      <c r="AL113" s="1635"/>
      <c r="AM113" s="1635"/>
      <c r="AN113" s="1635"/>
      <c r="AO113" s="1636"/>
      <c r="AP113" s="1640"/>
      <c r="AQ113" s="1641"/>
      <c r="AR113" s="1641"/>
      <c r="AS113" s="1641"/>
      <c r="AT113" s="1641"/>
      <c r="AU113" s="1641"/>
      <c r="AV113" s="1642"/>
    </row>
    <row r="114" spans="1:48" s="901" customFormat="1" ht="12.75" customHeight="1" x14ac:dyDescent="0.2">
      <c r="A114" s="1631" t="s">
        <v>819</v>
      </c>
      <c r="B114" s="1632"/>
      <c r="C114" s="1632"/>
      <c r="D114" s="1632"/>
      <c r="E114" s="1632"/>
      <c r="F114" s="1632"/>
      <c r="G114" s="1632"/>
      <c r="H114" s="1632"/>
      <c r="I114" s="1633"/>
      <c r="J114" s="1634" t="str">
        <f>'29_Annexe7'!$C$47</f>
        <v>Non</v>
      </c>
      <c r="K114" s="1635"/>
      <c r="L114" s="1635"/>
      <c r="M114" s="1635"/>
      <c r="N114" s="1635"/>
      <c r="O114" s="1635"/>
      <c r="P114" s="1635"/>
      <c r="Q114" s="1635"/>
      <c r="R114" s="1635"/>
      <c r="S114" s="1635"/>
      <c r="T114" s="1635"/>
      <c r="U114" s="1635"/>
      <c r="V114" s="1635"/>
      <c r="W114" s="1635"/>
      <c r="X114" s="1635"/>
      <c r="Y114" s="1636"/>
      <c r="Z114" s="1634" t="str">
        <f>'29_Annexe7'!$E$47</f>
        <v>Non</v>
      </c>
      <c r="AA114" s="1635"/>
      <c r="AB114" s="1635"/>
      <c r="AC114" s="1635"/>
      <c r="AD114" s="1635"/>
      <c r="AE114" s="1635"/>
      <c r="AF114" s="1635"/>
      <c r="AG114" s="1635"/>
      <c r="AH114" s="1635"/>
      <c r="AI114" s="1635"/>
      <c r="AJ114" s="1635"/>
      <c r="AK114" s="1635"/>
      <c r="AL114" s="1635"/>
      <c r="AM114" s="1635"/>
      <c r="AN114" s="1635"/>
      <c r="AO114" s="1636"/>
      <c r="AP114" s="1640"/>
      <c r="AQ114" s="1641"/>
      <c r="AR114" s="1641"/>
      <c r="AS114" s="1641"/>
      <c r="AT114" s="1641"/>
      <c r="AU114" s="1641"/>
      <c r="AV114" s="1642"/>
    </row>
    <row r="115" spans="1:48" s="901" customFormat="1" ht="12.75" customHeight="1" x14ac:dyDescent="0.2">
      <c r="A115" s="1631" t="s">
        <v>820</v>
      </c>
      <c r="B115" s="1632"/>
      <c r="C115" s="1632"/>
      <c r="D115" s="1632"/>
      <c r="E115" s="1632"/>
      <c r="F115" s="1632"/>
      <c r="G115" s="1632"/>
      <c r="H115" s="1632"/>
      <c r="I115" s="1633"/>
      <c r="J115" s="1634" t="str">
        <f>'29_Annexe7'!$C$48</f>
        <v>Non</v>
      </c>
      <c r="K115" s="1635"/>
      <c r="L115" s="1635"/>
      <c r="M115" s="1635"/>
      <c r="N115" s="1635"/>
      <c r="O115" s="1635"/>
      <c r="P115" s="1635"/>
      <c r="Q115" s="1635"/>
      <c r="R115" s="1635"/>
      <c r="S115" s="1635"/>
      <c r="T115" s="1635"/>
      <c r="U115" s="1635"/>
      <c r="V115" s="1635"/>
      <c r="W115" s="1635"/>
      <c r="X115" s="1635"/>
      <c r="Y115" s="1636"/>
      <c r="Z115" s="1634" t="str">
        <f>'29_Annexe7'!$E$48</f>
        <v>Non</v>
      </c>
      <c r="AA115" s="1635"/>
      <c r="AB115" s="1635"/>
      <c r="AC115" s="1635"/>
      <c r="AD115" s="1635"/>
      <c r="AE115" s="1635"/>
      <c r="AF115" s="1635"/>
      <c r="AG115" s="1635"/>
      <c r="AH115" s="1635"/>
      <c r="AI115" s="1635"/>
      <c r="AJ115" s="1635"/>
      <c r="AK115" s="1635"/>
      <c r="AL115" s="1635"/>
      <c r="AM115" s="1635"/>
      <c r="AN115" s="1635"/>
      <c r="AO115" s="1636"/>
      <c r="AP115" s="1640"/>
      <c r="AQ115" s="1641"/>
      <c r="AR115" s="1641"/>
      <c r="AS115" s="1641"/>
      <c r="AT115" s="1641"/>
      <c r="AU115" s="1641"/>
      <c r="AV115" s="1642"/>
    </row>
    <row r="116" spans="1:48" s="901" customFormat="1" ht="12.75" customHeight="1" x14ac:dyDescent="0.2">
      <c r="A116" s="1631" t="s">
        <v>821</v>
      </c>
      <c r="B116" s="1632"/>
      <c r="C116" s="1632"/>
      <c r="D116" s="1632"/>
      <c r="E116" s="1632"/>
      <c r="F116" s="1632"/>
      <c r="G116" s="1632"/>
      <c r="H116" s="1632"/>
      <c r="I116" s="1633"/>
      <c r="J116" s="1634" t="str">
        <f>'29_Annexe7'!$C$49</f>
        <v>Non</v>
      </c>
      <c r="K116" s="1635"/>
      <c r="L116" s="1635"/>
      <c r="M116" s="1635"/>
      <c r="N116" s="1635"/>
      <c r="O116" s="1635"/>
      <c r="P116" s="1635"/>
      <c r="Q116" s="1635"/>
      <c r="R116" s="1635"/>
      <c r="S116" s="1635"/>
      <c r="T116" s="1635"/>
      <c r="U116" s="1635"/>
      <c r="V116" s="1635"/>
      <c r="W116" s="1635"/>
      <c r="X116" s="1635"/>
      <c r="Y116" s="1636"/>
      <c r="Z116" s="1634" t="str">
        <f>'29_Annexe7'!$E$49</f>
        <v>Non</v>
      </c>
      <c r="AA116" s="1635"/>
      <c r="AB116" s="1635"/>
      <c r="AC116" s="1635"/>
      <c r="AD116" s="1635"/>
      <c r="AE116" s="1635"/>
      <c r="AF116" s="1635"/>
      <c r="AG116" s="1635"/>
      <c r="AH116" s="1635"/>
      <c r="AI116" s="1635"/>
      <c r="AJ116" s="1635"/>
      <c r="AK116" s="1635"/>
      <c r="AL116" s="1635"/>
      <c r="AM116" s="1635"/>
      <c r="AN116" s="1635"/>
      <c r="AO116" s="1636"/>
      <c r="AP116" s="1640"/>
      <c r="AQ116" s="1641"/>
      <c r="AR116" s="1641"/>
      <c r="AS116" s="1641"/>
      <c r="AT116" s="1641"/>
      <c r="AU116" s="1641"/>
      <c r="AV116" s="1642"/>
    </row>
    <row r="117" spans="1:48" s="901" customFormat="1" ht="12.75" customHeight="1" x14ac:dyDescent="0.2">
      <c r="A117" s="1631" t="s">
        <v>822</v>
      </c>
      <c r="B117" s="1632"/>
      <c r="C117" s="1632"/>
      <c r="D117" s="1632"/>
      <c r="E117" s="1632"/>
      <c r="F117" s="1632"/>
      <c r="G117" s="1632"/>
      <c r="H117" s="1632"/>
      <c r="I117" s="1633"/>
      <c r="J117" s="1634" t="str">
        <f>'29_Annexe7'!$C$50</f>
        <v>Non</v>
      </c>
      <c r="K117" s="1635"/>
      <c r="L117" s="1635"/>
      <c r="M117" s="1635"/>
      <c r="N117" s="1635"/>
      <c r="O117" s="1635"/>
      <c r="P117" s="1635"/>
      <c r="Q117" s="1635"/>
      <c r="R117" s="1635"/>
      <c r="S117" s="1635"/>
      <c r="T117" s="1635"/>
      <c r="U117" s="1635"/>
      <c r="V117" s="1635"/>
      <c r="W117" s="1635"/>
      <c r="X117" s="1635"/>
      <c r="Y117" s="1636"/>
      <c r="Z117" s="1634" t="str">
        <f>'29_Annexe7'!$E$50</f>
        <v>Non</v>
      </c>
      <c r="AA117" s="1635"/>
      <c r="AB117" s="1635"/>
      <c r="AC117" s="1635"/>
      <c r="AD117" s="1635"/>
      <c r="AE117" s="1635"/>
      <c r="AF117" s="1635"/>
      <c r="AG117" s="1635"/>
      <c r="AH117" s="1635"/>
      <c r="AI117" s="1635"/>
      <c r="AJ117" s="1635"/>
      <c r="AK117" s="1635"/>
      <c r="AL117" s="1635"/>
      <c r="AM117" s="1635"/>
      <c r="AN117" s="1635"/>
      <c r="AO117" s="1636"/>
      <c r="AP117" s="1640"/>
      <c r="AQ117" s="1641"/>
      <c r="AR117" s="1641"/>
      <c r="AS117" s="1641"/>
      <c r="AT117" s="1641"/>
      <c r="AU117" s="1641"/>
      <c r="AV117" s="1642"/>
    </row>
    <row r="118" spans="1:48" s="901" customFormat="1" ht="12.75" customHeight="1" x14ac:dyDescent="0.2">
      <c r="A118" s="1631" t="s">
        <v>823</v>
      </c>
      <c r="B118" s="1632"/>
      <c r="C118" s="1632"/>
      <c r="D118" s="1632"/>
      <c r="E118" s="1632"/>
      <c r="F118" s="1632"/>
      <c r="G118" s="1632"/>
      <c r="H118" s="1632"/>
      <c r="I118" s="1633"/>
      <c r="J118" s="1634" t="str">
        <f>'29_Annexe7'!$C$51</f>
        <v>Non</v>
      </c>
      <c r="K118" s="1635"/>
      <c r="L118" s="1635"/>
      <c r="M118" s="1635"/>
      <c r="N118" s="1635"/>
      <c r="O118" s="1635"/>
      <c r="P118" s="1635"/>
      <c r="Q118" s="1635"/>
      <c r="R118" s="1635"/>
      <c r="S118" s="1635"/>
      <c r="T118" s="1635"/>
      <c r="U118" s="1635"/>
      <c r="V118" s="1635"/>
      <c r="W118" s="1635"/>
      <c r="X118" s="1635"/>
      <c r="Y118" s="1636"/>
      <c r="Z118" s="1634" t="str">
        <f>'29_Annexe7'!$E$51</f>
        <v>Non</v>
      </c>
      <c r="AA118" s="1635"/>
      <c r="AB118" s="1635"/>
      <c r="AC118" s="1635"/>
      <c r="AD118" s="1635"/>
      <c r="AE118" s="1635"/>
      <c r="AF118" s="1635"/>
      <c r="AG118" s="1635"/>
      <c r="AH118" s="1635"/>
      <c r="AI118" s="1635"/>
      <c r="AJ118" s="1635"/>
      <c r="AK118" s="1635"/>
      <c r="AL118" s="1635"/>
      <c r="AM118" s="1635"/>
      <c r="AN118" s="1635"/>
      <c r="AO118" s="1636"/>
      <c r="AP118" s="1640"/>
      <c r="AQ118" s="1641"/>
      <c r="AR118" s="1641"/>
      <c r="AS118" s="1641"/>
      <c r="AT118" s="1641"/>
      <c r="AU118" s="1641"/>
      <c r="AV118" s="1642"/>
    </row>
    <row r="119" spans="1:48" s="901" customFormat="1" ht="12.75" customHeight="1" x14ac:dyDescent="0.25">
      <c r="A119" s="915"/>
      <c r="B119" s="915"/>
      <c r="C119" s="915"/>
      <c r="D119" s="915"/>
      <c r="E119" s="915"/>
      <c r="F119" s="915"/>
      <c r="G119" s="915"/>
      <c r="H119" s="915"/>
      <c r="I119" s="915"/>
      <c r="J119" s="915"/>
      <c r="K119" s="915"/>
      <c r="L119" s="915"/>
      <c r="M119" s="915"/>
      <c r="N119" s="915"/>
      <c r="O119" s="915"/>
      <c r="P119" s="915"/>
      <c r="Q119" s="915"/>
      <c r="R119" s="915"/>
      <c r="S119" s="915"/>
      <c r="T119" s="915"/>
      <c r="U119" s="915"/>
      <c r="V119" s="915"/>
      <c r="W119" s="915"/>
      <c r="X119" s="915"/>
      <c r="Y119" s="915"/>
      <c r="Z119" s="915"/>
      <c r="AA119" s="915"/>
      <c r="AB119" s="915"/>
      <c r="AC119" s="915"/>
      <c r="AD119" s="915"/>
      <c r="AE119" s="915"/>
      <c r="AF119" s="915"/>
      <c r="AG119" s="915"/>
      <c r="AH119" s="915"/>
      <c r="AI119" s="915"/>
      <c r="AJ119" s="915"/>
      <c r="AK119" s="915"/>
      <c r="AL119" s="915"/>
      <c r="AM119" s="915"/>
      <c r="AN119" s="915"/>
      <c r="AO119" s="915"/>
    </row>
    <row r="120" spans="1:48" s="901" customFormat="1" ht="12.75" customHeight="1" x14ac:dyDescent="0.25">
      <c r="A120" s="1643" t="s">
        <v>824</v>
      </c>
      <c r="B120" s="1643"/>
      <c r="C120" s="1643"/>
      <c r="D120" s="1643"/>
      <c r="E120" s="1643"/>
      <c r="F120" s="1643"/>
      <c r="G120" s="1643"/>
      <c r="H120" s="1643"/>
      <c r="I120" s="1643"/>
      <c r="J120" s="915"/>
      <c r="K120" s="915"/>
      <c r="L120" s="915"/>
      <c r="M120" s="915"/>
      <c r="N120" s="915"/>
      <c r="O120" s="915"/>
      <c r="P120" s="915"/>
      <c r="Q120" s="915"/>
      <c r="R120" s="915"/>
      <c r="S120" s="915"/>
      <c r="T120" s="915"/>
      <c r="U120" s="915"/>
      <c r="V120" s="915"/>
      <c r="W120" s="915"/>
      <c r="X120" s="915"/>
      <c r="Y120" s="915"/>
      <c r="Z120" s="915"/>
      <c r="AA120" s="915"/>
      <c r="AB120" s="915"/>
      <c r="AC120" s="915"/>
      <c r="AD120" s="915"/>
      <c r="AE120" s="915"/>
      <c r="AF120" s="915"/>
      <c r="AG120" s="915"/>
      <c r="AH120" s="915"/>
      <c r="AI120" s="915"/>
      <c r="AJ120" s="915"/>
      <c r="AK120" s="915"/>
      <c r="AL120" s="915"/>
      <c r="AM120" s="915"/>
      <c r="AN120" s="915"/>
      <c r="AO120" s="915"/>
    </row>
    <row r="121" spans="1:48" s="901" customFormat="1" ht="12.75" customHeight="1" x14ac:dyDescent="0.25">
      <c r="A121" s="1644" t="s">
        <v>995</v>
      </c>
      <c r="B121" s="1645"/>
      <c r="C121" s="1645"/>
      <c r="D121" s="1645"/>
      <c r="E121" s="1645"/>
      <c r="F121" s="1645"/>
      <c r="G121" s="1645"/>
      <c r="H121" s="1645"/>
      <c r="I121" s="1646"/>
      <c r="J121" s="1650" t="str">
        <f>'29_Annexe7'!$C$53</f>
        <v>II</v>
      </c>
      <c r="K121" s="1651"/>
      <c r="L121" s="1651"/>
      <c r="M121" s="1651"/>
      <c r="N121" s="1651"/>
      <c r="O121" s="1651"/>
      <c r="P121" s="1651"/>
      <c r="Q121" s="1651"/>
      <c r="R121" s="1651"/>
      <c r="S121" s="1651"/>
      <c r="T121" s="1651"/>
      <c r="U121" s="1651"/>
      <c r="V121" s="1651"/>
      <c r="W121" s="1651"/>
      <c r="X121" s="1651"/>
      <c r="Y121" s="1652"/>
      <c r="Z121" s="1650" t="str">
        <f>'29_Annexe7'!$E$53</f>
        <v>II</v>
      </c>
      <c r="AA121" s="1651"/>
      <c r="AB121" s="1651"/>
      <c r="AC121" s="1651"/>
      <c r="AD121" s="1651"/>
      <c r="AE121" s="1651"/>
      <c r="AF121" s="1651"/>
      <c r="AG121" s="1651"/>
      <c r="AH121" s="1651"/>
      <c r="AI121" s="1651"/>
      <c r="AJ121" s="1651"/>
      <c r="AK121" s="1651"/>
      <c r="AL121" s="1651"/>
      <c r="AM121" s="1651"/>
      <c r="AN121" s="1651"/>
      <c r="AO121" s="1652"/>
    </row>
    <row r="122" spans="1:48" ht="12.75" customHeight="1" x14ac:dyDescent="0.2">
      <c r="A122" s="1647"/>
      <c r="B122" s="1648"/>
      <c r="C122" s="1648"/>
      <c r="D122" s="1648"/>
      <c r="E122" s="1648"/>
      <c r="F122" s="1648"/>
      <c r="G122" s="1648"/>
      <c r="H122" s="1648"/>
      <c r="I122" s="1649"/>
      <c r="J122" s="1653"/>
      <c r="K122" s="1654"/>
      <c r="L122" s="1654"/>
      <c r="M122" s="1654"/>
      <c r="N122" s="1654"/>
      <c r="O122" s="1654"/>
      <c r="P122" s="1654"/>
      <c r="Q122" s="1654"/>
      <c r="R122" s="1654"/>
      <c r="S122" s="1654"/>
      <c r="T122" s="1654"/>
      <c r="U122" s="1654"/>
      <c r="V122" s="1654"/>
      <c r="W122" s="1654"/>
      <c r="X122" s="1654"/>
      <c r="Y122" s="1655"/>
      <c r="Z122" s="1653"/>
      <c r="AA122" s="1654"/>
      <c r="AB122" s="1654"/>
      <c r="AC122" s="1654"/>
      <c r="AD122" s="1654"/>
      <c r="AE122" s="1654"/>
      <c r="AF122" s="1654"/>
      <c r="AG122" s="1654"/>
      <c r="AH122" s="1654"/>
      <c r="AI122" s="1654"/>
      <c r="AJ122" s="1654"/>
      <c r="AK122" s="1654"/>
      <c r="AL122" s="1654"/>
      <c r="AM122" s="1654"/>
      <c r="AN122" s="1654"/>
      <c r="AO122" s="1655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0" fitToHeight="0" orientation="portrait" r:id="rId1"/>
  <headerFooter alignWithMargins="0"/>
  <rowBreaks count="1" manualBreakCount="1">
    <brk id="64" max="40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O85"/>
  <sheetViews>
    <sheetView view="pageBreakPreview" topLeftCell="A4" zoomScale="85" zoomScaleSheetLayoutView="85" workbookViewId="0"/>
  </sheetViews>
  <sheetFormatPr baseColWidth="10" defaultRowHeight="15" x14ac:dyDescent="0.25"/>
  <cols>
    <col min="2" max="8" width="15.5703125" customWidth="1"/>
    <col min="9" max="9" width="3.42578125" customWidth="1"/>
    <col min="11" max="11" width="14.42578125" customWidth="1"/>
    <col min="15" max="15" width="40.42578125" customWidth="1"/>
  </cols>
  <sheetData>
    <row r="1" spans="1:8" s="291" customFormat="1" ht="30" customHeight="1" thickBot="1" x14ac:dyDescent="0.4">
      <c r="A1" s="290" t="s">
        <v>425</v>
      </c>
      <c r="B1" s="1135" t="s">
        <v>426</v>
      </c>
      <c r="C1" s="1135"/>
      <c r="D1" s="1135"/>
      <c r="E1" s="1135"/>
      <c r="F1" s="1135"/>
      <c r="G1" s="1135"/>
      <c r="H1" s="1136"/>
    </row>
    <row r="2" spans="1:8" ht="30" customHeight="1" x14ac:dyDescent="0.25">
      <c r="A2" s="1137" t="s">
        <v>14</v>
      </c>
      <c r="B2" s="1138"/>
      <c r="C2" s="292" t="s">
        <v>15</v>
      </c>
      <c r="D2" s="292" t="s">
        <v>16</v>
      </c>
      <c r="E2" s="1138" t="s">
        <v>17</v>
      </c>
      <c r="F2" s="1138"/>
      <c r="G2" s="1138"/>
      <c r="H2" s="1139"/>
    </row>
    <row r="3" spans="1:8" ht="30" customHeight="1" thickBot="1" x14ac:dyDescent="0.4">
      <c r="A3" s="1140">
        <f>PDG!$AD$33</f>
        <v>0</v>
      </c>
      <c r="B3" s="1141"/>
      <c r="C3" s="293" t="str">
        <f>PDG!$D$33</f>
        <v>A</v>
      </c>
      <c r="D3" s="294">
        <f>PDG!$H$33</f>
        <v>41487</v>
      </c>
      <c r="E3" s="1141" t="str">
        <f>PDG!$L$33</f>
        <v>Création</v>
      </c>
      <c r="F3" s="1141"/>
      <c r="G3" s="1141"/>
      <c r="H3" s="1142"/>
    </row>
    <row r="4" spans="1:8" ht="20.100000000000001" customHeight="1" thickBot="1" x14ac:dyDescent="0.4">
      <c r="A4" s="295"/>
      <c r="B4" s="296"/>
      <c r="C4" s="296"/>
      <c r="D4" s="296"/>
      <c r="E4" s="296"/>
      <c r="F4" s="296"/>
      <c r="G4" s="296"/>
      <c r="H4" s="297"/>
    </row>
    <row r="5" spans="1:8" ht="30" customHeight="1" x14ac:dyDescent="0.25">
      <c r="A5" s="1128" t="s">
        <v>427</v>
      </c>
      <c r="B5" s="298" t="s">
        <v>428</v>
      </c>
      <c r="C5" s="1130" t="s">
        <v>546</v>
      </c>
      <c r="D5" s="1131"/>
      <c r="E5" s="1131"/>
      <c r="F5" s="1132"/>
      <c r="G5" s="299" t="s">
        <v>429</v>
      </c>
      <c r="H5" s="300" t="s">
        <v>547</v>
      </c>
    </row>
    <row r="6" spans="1:8" ht="9.9499999999999993" customHeight="1" x14ac:dyDescent="0.25">
      <c r="A6" s="1128"/>
      <c r="B6" s="301"/>
      <c r="C6" s="301"/>
      <c r="D6" s="301"/>
      <c r="E6" s="301"/>
      <c r="F6" s="301"/>
      <c r="G6" s="301"/>
      <c r="H6" s="302"/>
    </row>
    <row r="7" spans="1:8" ht="30" customHeight="1" thickBot="1" x14ac:dyDescent="0.3">
      <c r="A7" s="1129"/>
      <c r="B7" s="1133" t="s">
        <v>430</v>
      </c>
      <c r="C7" s="1134"/>
      <c r="D7" s="303" t="s">
        <v>548</v>
      </c>
      <c r="E7" s="304"/>
      <c r="F7" s="304"/>
      <c r="G7" s="304"/>
      <c r="H7" s="305"/>
    </row>
    <row r="8" spans="1:8" ht="20.100000000000001" customHeight="1" thickBot="1" x14ac:dyDescent="0.4"/>
    <row r="9" spans="1:8" ht="30" customHeight="1" x14ac:dyDescent="0.25">
      <c r="A9" s="1153" t="s">
        <v>431</v>
      </c>
      <c r="B9" s="1154" t="s">
        <v>432</v>
      </c>
      <c r="C9" s="1155"/>
      <c r="D9" s="357">
        <v>30</v>
      </c>
      <c r="E9" s="1156" t="s">
        <v>433</v>
      </c>
      <c r="F9" s="1157"/>
      <c r="G9" s="1147" t="s">
        <v>996</v>
      </c>
      <c r="H9" s="1158"/>
    </row>
    <row r="10" spans="1:8" ht="9.9499999999999993" customHeight="1" x14ac:dyDescent="0.25">
      <c r="A10" s="1128"/>
      <c r="B10" s="301"/>
      <c r="C10" s="301"/>
      <c r="D10" s="301"/>
      <c r="E10" s="301"/>
      <c r="F10" s="301"/>
      <c r="G10" s="307"/>
      <c r="H10" s="308"/>
    </row>
    <row r="11" spans="1:8" ht="30" customHeight="1" x14ac:dyDescent="0.25">
      <c r="A11" s="1128"/>
      <c r="B11" s="301" t="s">
        <v>434</v>
      </c>
      <c r="C11" s="1159" t="s">
        <v>490</v>
      </c>
      <c r="D11" s="1160"/>
      <c r="E11" s="1161" t="s">
        <v>435</v>
      </c>
      <c r="F11" s="1162"/>
      <c r="G11" s="1159"/>
      <c r="H11" s="1163"/>
    </row>
    <row r="12" spans="1:8" ht="9.9499999999999993" customHeight="1" x14ac:dyDescent="0.25">
      <c r="A12" s="1128"/>
      <c r="B12" s="301"/>
      <c r="C12" s="301"/>
      <c r="D12" s="301"/>
      <c r="E12" s="301"/>
      <c r="F12" s="301"/>
      <c r="G12" s="301"/>
      <c r="H12" s="302"/>
    </row>
    <row r="13" spans="1:8" ht="30" customHeight="1" x14ac:dyDescent="0.25">
      <c r="A13" s="1128"/>
      <c r="B13" s="301" t="s">
        <v>436</v>
      </c>
      <c r="C13" s="301"/>
      <c r="D13" s="291"/>
      <c r="E13" s="1164" t="s">
        <v>437</v>
      </c>
      <c r="F13" s="1165"/>
      <c r="G13" s="291"/>
      <c r="H13" s="302"/>
    </row>
    <row r="14" spans="1:8" ht="9.9499999999999993" customHeight="1" x14ac:dyDescent="0.25">
      <c r="A14" s="1128"/>
      <c r="B14" s="301"/>
      <c r="C14" s="301"/>
      <c r="D14" s="301"/>
      <c r="E14" s="301"/>
      <c r="F14" s="301"/>
      <c r="G14" s="301"/>
      <c r="H14" s="302"/>
    </row>
    <row r="15" spans="1:8" ht="30" customHeight="1" x14ac:dyDescent="0.25">
      <c r="A15" s="1128"/>
      <c r="B15" s="301" t="s">
        <v>438</v>
      </c>
      <c r="C15" s="301"/>
      <c r="D15" s="309" t="s">
        <v>437</v>
      </c>
      <c r="E15" s="299" t="s">
        <v>439</v>
      </c>
      <c r="F15" s="1166"/>
      <c r="G15" s="1167"/>
      <c r="H15" s="1168"/>
    </row>
    <row r="16" spans="1:8" ht="9.9499999999999993" customHeight="1" x14ac:dyDescent="0.25">
      <c r="A16" s="1128"/>
      <c r="B16" s="301"/>
      <c r="C16" s="301"/>
      <c r="D16" s="301"/>
      <c r="E16" s="301"/>
      <c r="F16" s="301"/>
      <c r="G16" s="301"/>
      <c r="H16" s="302"/>
    </row>
    <row r="17" spans="1:15" ht="30" customHeight="1" x14ac:dyDescent="0.25">
      <c r="A17" s="1128"/>
      <c r="B17" s="301" t="s">
        <v>440</v>
      </c>
      <c r="C17" s="301"/>
      <c r="D17" s="309" t="s">
        <v>437</v>
      </c>
      <c r="E17" s="301"/>
      <c r="F17" s="301"/>
      <c r="G17" s="301"/>
      <c r="H17" s="302"/>
    </row>
    <row r="18" spans="1:15" ht="9.9499999999999993" customHeight="1" x14ac:dyDescent="0.25">
      <c r="A18" s="1128"/>
      <c r="B18" s="301"/>
      <c r="C18" s="301"/>
      <c r="D18" s="301"/>
      <c r="E18" s="301"/>
      <c r="F18" s="301"/>
      <c r="G18" s="301"/>
      <c r="H18" s="302"/>
    </row>
    <row r="19" spans="1:15" ht="30" customHeight="1" thickBot="1" x14ac:dyDescent="0.3">
      <c r="A19" s="1129"/>
      <c r="B19" s="304" t="s">
        <v>441</v>
      </c>
      <c r="C19" s="304"/>
      <c r="D19" s="1149" t="s">
        <v>59</v>
      </c>
      <c r="E19" s="1169"/>
      <c r="F19" s="1169"/>
      <c r="G19" s="1169"/>
      <c r="H19" s="1170"/>
      <c r="J19" s="1143" t="s">
        <v>442</v>
      </c>
      <c r="K19" s="1143"/>
      <c r="L19" s="1143"/>
      <c r="M19" s="1143"/>
      <c r="N19" s="1143"/>
      <c r="O19" s="1143"/>
    </row>
    <row r="20" spans="1:15" ht="20.100000000000001" customHeight="1" thickBot="1" x14ac:dyDescent="0.4">
      <c r="J20" s="310"/>
    </row>
    <row r="21" spans="1:15" ht="30" customHeight="1" x14ac:dyDescent="0.25">
      <c r="A21" s="1144" t="s">
        <v>443</v>
      </c>
      <c r="B21" s="311" t="s">
        <v>444</v>
      </c>
      <c r="C21" s="1147" t="s">
        <v>486</v>
      </c>
      <c r="D21" s="1148"/>
      <c r="E21" s="312" t="s">
        <v>445</v>
      </c>
      <c r="F21" s="306" t="s">
        <v>486</v>
      </c>
      <c r="G21" s="313" t="s">
        <v>446</v>
      </c>
      <c r="H21" s="314">
        <v>0</v>
      </c>
    </row>
    <row r="22" spans="1:15" ht="9.9499999999999993" customHeight="1" x14ac:dyDescent="0.25">
      <c r="A22" s="1145"/>
      <c r="B22" s="301"/>
      <c r="C22" s="301"/>
      <c r="D22" s="301"/>
      <c r="E22" s="301"/>
      <c r="F22" s="301"/>
      <c r="G22" s="301"/>
      <c r="H22" s="302"/>
    </row>
    <row r="23" spans="1:15" ht="30" customHeight="1" thickBot="1" x14ac:dyDescent="0.3">
      <c r="A23" s="1146"/>
      <c r="B23" s="304" t="s">
        <v>447</v>
      </c>
      <c r="C23" s="1149" t="s">
        <v>59</v>
      </c>
      <c r="D23" s="1150"/>
      <c r="E23" s="1150"/>
      <c r="F23" s="1150"/>
      <c r="G23" s="1150"/>
      <c r="H23" s="1151"/>
      <c r="J23" s="1152" t="s">
        <v>448</v>
      </c>
      <c r="K23" s="1152"/>
      <c r="L23" s="1152"/>
      <c r="M23" s="1152"/>
      <c r="N23" s="1152"/>
      <c r="O23" s="1152"/>
    </row>
    <row r="24" spans="1:15" ht="20.100000000000001" customHeight="1" thickBot="1" x14ac:dyDescent="0.4"/>
    <row r="25" spans="1:15" ht="30" customHeight="1" x14ac:dyDescent="0.25">
      <c r="A25" s="1153" t="s">
        <v>449</v>
      </c>
      <c r="B25" s="315" t="s">
        <v>450</v>
      </c>
      <c r="C25" s="311"/>
      <c r="D25" s="1189" t="s">
        <v>522</v>
      </c>
      <c r="E25" s="1190"/>
      <c r="F25" s="1199"/>
      <c r="G25" s="311"/>
      <c r="H25" s="316"/>
    </row>
    <row r="26" spans="1:15" ht="9.9499999999999993" customHeight="1" x14ac:dyDescent="0.25">
      <c r="A26" s="1128"/>
      <c r="B26" s="317"/>
      <c r="C26" s="301"/>
      <c r="D26" s="301"/>
      <c r="E26" s="301"/>
      <c r="F26" s="301"/>
      <c r="G26" s="301"/>
      <c r="H26" s="302"/>
    </row>
    <row r="27" spans="1:15" ht="30" customHeight="1" x14ac:dyDescent="0.25">
      <c r="A27" s="1128"/>
      <c r="B27" s="317" t="s">
        <v>451</v>
      </c>
      <c r="C27" s="301"/>
      <c r="D27" s="301" t="s">
        <v>452</v>
      </c>
      <c r="E27" s="318" t="s">
        <v>523</v>
      </c>
      <c r="F27" s="319"/>
      <c r="G27" s="1200" t="s">
        <v>453</v>
      </c>
      <c r="H27" s="1201" t="s">
        <v>59</v>
      </c>
    </row>
    <row r="28" spans="1:15" ht="30" customHeight="1" x14ac:dyDescent="0.25">
      <c r="A28" s="1128"/>
      <c r="B28" s="320" t="s">
        <v>454</v>
      </c>
      <c r="C28" s="301"/>
      <c r="D28" s="301" t="s">
        <v>455</v>
      </c>
      <c r="E28" s="318" t="s">
        <v>523</v>
      </c>
      <c r="F28" s="319"/>
      <c r="G28" s="1200"/>
      <c r="H28" s="1202"/>
    </row>
    <row r="29" spans="1:15" ht="9.9499999999999993" customHeight="1" x14ac:dyDescent="0.25">
      <c r="A29" s="1128"/>
      <c r="B29" s="317"/>
      <c r="C29" s="301"/>
      <c r="D29" s="301"/>
      <c r="E29" s="301"/>
      <c r="F29" s="301"/>
      <c r="G29" s="301"/>
      <c r="H29" s="302"/>
    </row>
    <row r="30" spans="1:15" ht="30" customHeight="1" x14ac:dyDescent="0.25">
      <c r="A30" s="1128"/>
      <c r="B30" s="317" t="s">
        <v>456</v>
      </c>
      <c r="C30" s="301"/>
      <c r="D30" s="1159" t="s">
        <v>437</v>
      </c>
      <c r="E30" s="1182"/>
      <c r="F30" s="321" t="s">
        <v>457</v>
      </c>
      <c r="G30" s="1166"/>
      <c r="H30" s="1168"/>
    </row>
    <row r="31" spans="1:15" ht="9.9499999999999993" customHeight="1" x14ac:dyDescent="0.25">
      <c r="A31" s="1128"/>
      <c r="B31" s="317"/>
      <c r="C31" s="301"/>
      <c r="D31" s="322"/>
      <c r="E31" s="322"/>
      <c r="F31" s="301"/>
      <c r="G31" s="301"/>
      <c r="H31" s="302"/>
    </row>
    <row r="32" spans="1:15" ht="30" customHeight="1" x14ac:dyDescent="0.25">
      <c r="A32" s="1128"/>
      <c r="B32" s="317" t="s">
        <v>458</v>
      </c>
      <c r="C32" s="301"/>
      <c r="D32" s="1159" t="s">
        <v>459</v>
      </c>
      <c r="E32" s="1182"/>
      <c r="F32" s="301"/>
      <c r="G32" s="299" t="s">
        <v>53</v>
      </c>
      <c r="H32" s="323" t="s">
        <v>437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28"/>
      <c r="B33" s="317"/>
      <c r="C33" s="301"/>
      <c r="D33" s="301"/>
      <c r="E33" s="301"/>
      <c r="F33" s="301"/>
      <c r="G33" s="301"/>
      <c r="H33" s="302"/>
    </row>
    <row r="34" spans="1:15" ht="30" customHeight="1" x14ac:dyDescent="0.25">
      <c r="A34" s="1128"/>
      <c r="B34" s="317" t="s">
        <v>460</v>
      </c>
      <c r="C34" s="299" t="s">
        <v>461</v>
      </c>
      <c r="D34" s="309" t="s">
        <v>459</v>
      </c>
      <c r="E34" s="299" t="s">
        <v>462</v>
      </c>
      <c r="F34" s="309" t="s">
        <v>459</v>
      </c>
      <c r="G34" s="324" t="s">
        <v>463</v>
      </c>
      <c r="H34" s="325"/>
    </row>
    <row r="35" spans="1:15" ht="9.9499999999999993" customHeight="1" thickBot="1" x14ac:dyDescent="0.3">
      <c r="A35" s="1128"/>
      <c r="B35" s="317"/>
      <c r="C35" s="301"/>
      <c r="D35" s="301"/>
      <c r="E35" s="301"/>
      <c r="F35" s="301"/>
      <c r="G35" s="301"/>
      <c r="H35" s="302"/>
    </row>
    <row r="36" spans="1:15" ht="20.100000000000001" customHeight="1" thickBot="1" x14ac:dyDescent="0.3">
      <c r="A36" s="1128"/>
      <c r="B36" s="317" t="s">
        <v>464</v>
      </c>
      <c r="C36" s="1183" t="str">
        <f>IF(J36="R.A.S.","Support en bon état - Pas de travaux à prévoir",CONCATENATE("Etat général = ",J36))</f>
        <v>Etat général = CB</v>
      </c>
      <c r="D36" s="1184"/>
      <c r="E36" s="1184"/>
      <c r="F36" s="1184"/>
      <c r="G36" s="1184"/>
      <c r="H36" s="1185"/>
      <c r="J36" s="326" t="s">
        <v>489</v>
      </c>
    </row>
    <row r="37" spans="1:15" ht="20.100000000000001" customHeight="1" thickBot="1" x14ac:dyDescent="0.3">
      <c r="A37" s="1129"/>
      <c r="B37" s="327" t="s">
        <v>466</v>
      </c>
      <c r="C37" s="1186"/>
      <c r="D37" s="1187"/>
      <c r="E37" s="1187"/>
      <c r="F37" s="1187"/>
      <c r="G37" s="1187"/>
      <c r="H37" s="1188"/>
    </row>
    <row r="38" spans="1:15" ht="20.100000000000001" customHeight="1" thickBot="1" x14ac:dyDescent="0.4">
      <c r="J38" s="328"/>
    </row>
    <row r="39" spans="1:15" ht="30" customHeight="1" x14ac:dyDescent="0.25">
      <c r="A39" s="1153" t="s">
        <v>467</v>
      </c>
      <c r="B39" s="311" t="s">
        <v>468</v>
      </c>
      <c r="C39" s="311"/>
      <c r="D39" s="1189" t="s">
        <v>482</v>
      </c>
      <c r="E39" s="1190"/>
      <c r="F39" s="1190"/>
      <c r="G39" s="1190"/>
      <c r="H39" s="1191"/>
    </row>
    <row r="40" spans="1:15" ht="9.9499999999999993" customHeight="1" x14ac:dyDescent="0.25">
      <c r="A40" s="1128"/>
      <c r="B40" s="301"/>
      <c r="C40" s="301"/>
      <c r="D40" s="322"/>
      <c r="E40" s="322"/>
      <c r="F40" s="322"/>
      <c r="G40" s="322"/>
      <c r="H40" s="329"/>
    </row>
    <row r="41" spans="1:15" ht="30" customHeight="1" x14ac:dyDescent="0.25">
      <c r="A41" s="1128"/>
      <c r="B41" s="301" t="s">
        <v>469</v>
      </c>
      <c r="C41" s="301"/>
      <c r="D41" s="1159" t="s">
        <v>497</v>
      </c>
      <c r="E41" s="1192"/>
      <c r="F41" s="1192"/>
      <c r="G41" s="1192"/>
      <c r="H41" s="1163"/>
    </row>
    <row r="42" spans="1:15" ht="9.9499999999999993" customHeight="1" x14ac:dyDescent="0.25">
      <c r="A42" s="1128"/>
      <c r="B42" s="301"/>
      <c r="C42" s="301"/>
      <c r="D42" s="322"/>
      <c r="E42" s="322"/>
      <c r="F42" s="322"/>
      <c r="G42" s="322"/>
      <c r="H42" s="329"/>
    </row>
    <row r="43" spans="1:15" ht="20.100000000000001" customHeight="1" x14ac:dyDescent="0.25">
      <c r="A43" s="1128"/>
      <c r="B43" s="301" t="s">
        <v>470</v>
      </c>
      <c r="C43" s="301"/>
      <c r="D43" s="1193" t="s">
        <v>1016</v>
      </c>
      <c r="E43" s="1194"/>
      <c r="F43" s="1194"/>
      <c r="G43" s="1194"/>
      <c r="H43" s="1195"/>
      <c r="J43" s="1171" t="s">
        <v>471</v>
      </c>
      <c r="K43" s="1171"/>
      <c r="L43" s="1171"/>
      <c r="M43" s="1171"/>
      <c r="N43" s="1171"/>
      <c r="O43" s="1171"/>
    </row>
    <row r="44" spans="1:15" ht="20.100000000000001" customHeight="1" thickBot="1" x14ac:dyDescent="0.3">
      <c r="A44" s="1129"/>
      <c r="B44" s="330" t="s">
        <v>472</v>
      </c>
      <c r="C44" s="304"/>
      <c r="D44" s="1196"/>
      <c r="E44" s="1197"/>
      <c r="F44" s="1197"/>
      <c r="G44" s="1197"/>
      <c r="H44" s="1198"/>
      <c r="J44" s="1171"/>
      <c r="K44" s="1171"/>
      <c r="L44" s="1171"/>
      <c r="M44" s="1171"/>
      <c r="N44" s="1171"/>
      <c r="O44" s="1171"/>
    </row>
    <row r="45" spans="1:15" ht="20.100000000000001" customHeight="1" thickBot="1" x14ac:dyDescent="0.4"/>
    <row r="46" spans="1:15" ht="30" customHeight="1" x14ac:dyDescent="0.25">
      <c r="A46" s="1172" t="s">
        <v>473</v>
      </c>
      <c r="B46" s="331" t="s">
        <v>474</v>
      </c>
      <c r="C46" s="332" t="s">
        <v>59</v>
      </c>
      <c r="D46" s="1175" t="s">
        <v>475</v>
      </c>
      <c r="E46" s="1176"/>
      <c r="F46" s="333"/>
      <c r="G46" s="333"/>
      <c r="H46" s="334"/>
    </row>
    <row r="47" spans="1:15" ht="9.9499999999999993" customHeight="1" x14ac:dyDescent="0.25">
      <c r="A47" s="1173"/>
      <c r="B47" s="335"/>
      <c r="C47" s="336"/>
      <c r="D47" s="1177"/>
      <c r="E47" s="1178"/>
      <c r="F47" s="1178"/>
      <c r="G47" s="1178"/>
      <c r="H47" s="1179"/>
    </row>
    <row r="48" spans="1:15" ht="30" customHeight="1" thickBot="1" x14ac:dyDescent="0.3">
      <c r="A48" s="1174"/>
      <c r="B48" s="337" t="s">
        <v>58</v>
      </c>
      <c r="C48" s="338" t="str">
        <f>IF(C46="X","-","X")</f>
        <v>X</v>
      </c>
      <c r="D48" s="1180"/>
      <c r="E48" s="1180"/>
      <c r="F48" s="1180"/>
      <c r="G48" s="1180"/>
      <c r="H48" s="1181"/>
    </row>
    <row r="49" spans="1:12" ht="20.100000000000001" customHeight="1" x14ac:dyDescent="0.35"/>
    <row r="50" spans="1:12" ht="14.45" x14ac:dyDescent="0.35">
      <c r="A50" s="339"/>
    </row>
    <row r="51" spans="1:12" x14ac:dyDescent="0.25">
      <c r="A51" s="340" t="s">
        <v>476</v>
      </c>
      <c r="C51" s="340" t="s">
        <v>477</v>
      </c>
      <c r="E51" s="340" t="s">
        <v>443</v>
      </c>
      <c r="F51" s="341"/>
      <c r="G51" s="340" t="s">
        <v>478</v>
      </c>
      <c r="H51" s="342" t="s">
        <v>479</v>
      </c>
      <c r="I51" s="341"/>
      <c r="J51" s="341"/>
      <c r="K51" s="341"/>
    </row>
    <row r="52" spans="1:12" ht="14.45" x14ac:dyDescent="0.35">
      <c r="A52" s="343" t="s">
        <v>480</v>
      </c>
      <c r="C52" s="343" t="s">
        <v>481</v>
      </c>
      <c r="E52" s="344" t="s">
        <v>482</v>
      </c>
      <c r="F52" s="341"/>
      <c r="G52" s="344" t="s">
        <v>483</v>
      </c>
      <c r="H52" s="345" t="s">
        <v>484</v>
      </c>
      <c r="I52" s="341"/>
      <c r="J52" s="341"/>
      <c r="K52" s="341"/>
    </row>
    <row r="53" spans="1:12" ht="14.45" x14ac:dyDescent="0.35">
      <c r="A53" s="346" t="s">
        <v>485</v>
      </c>
      <c r="C53" s="347" t="s">
        <v>486</v>
      </c>
      <c r="E53" s="348" t="s">
        <v>487</v>
      </c>
      <c r="F53" s="341"/>
      <c r="G53" s="348" t="s">
        <v>488</v>
      </c>
      <c r="H53" s="346" t="s">
        <v>489</v>
      </c>
      <c r="I53" s="341"/>
      <c r="J53" s="341"/>
      <c r="K53" s="341"/>
    </row>
    <row r="54" spans="1:12" ht="14.45" x14ac:dyDescent="0.35">
      <c r="A54" s="347" t="s">
        <v>490</v>
      </c>
      <c r="C54" s="347" t="s">
        <v>491</v>
      </c>
      <c r="E54" s="348" t="s">
        <v>492</v>
      </c>
      <c r="F54" s="341"/>
      <c r="G54" s="348" t="s">
        <v>493</v>
      </c>
      <c r="H54" s="346" t="s">
        <v>494</v>
      </c>
      <c r="I54" s="341"/>
      <c r="J54" s="341"/>
      <c r="K54" s="341"/>
    </row>
    <row r="55" spans="1:12" ht="14.45" x14ac:dyDescent="0.35">
      <c r="A55" s="347" t="s">
        <v>495</v>
      </c>
      <c r="C55" s="349"/>
      <c r="E55" s="348" t="s">
        <v>496</v>
      </c>
      <c r="F55" s="341"/>
      <c r="G55" s="348" t="s">
        <v>497</v>
      </c>
      <c r="H55" s="346" t="s">
        <v>498</v>
      </c>
      <c r="I55" s="341"/>
      <c r="J55" s="341"/>
      <c r="K55" s="341"/>
    </row>
    <row r="56" spans="1:12" ht="14.45" x14ac:dyDescent="0.35">
      <c r="A56" s="347" t="s">
        <v>499</v>
      </c>
      <c r="C56" s="340" t="s">
        <v>500</v>
      </c>
      <c r="E56" s="348" t="s">
        <v>501</v>
      </c>
      <c r="F56" s="341"/>
      <c r="G56" s="348" t="s">
        <v>502</v>
      </c>
      <c r="H56" s="350" t="s">
        <v>465</v>
      </c>
      <c r="I56" s="341"/>
      <c r="J56" s="341"/>
      <c r="K56" s="341"/>
    </row>
    <row r="57" spans="1:12" x14ac:dyDescent="0.25">
      <c r="A57" s="347" t="s">
        <v>503</v>
      </c>
      <c r="C57" s="343" t="s">
        <v>481</v>
      </c>
      <c r="E57" s="348" t="s">
        <v>504</v>
      </c>
      <c r="F57" s="341"/>
      <c r="G57" s="348" t="s">
        <v>505</v>
      </c>
      <c r="H57" s="341"/>
      <c r="I57" s="341"/>
      <c r="J57" s="341"/>
      <c r="K57" s="341"/>
    </row>
    <row r="58" spans="1:12" x14ac:dyDescent="0.25">
      <c r="A58" s="346" t="s">
        <v>506</v>
      </c>
      <c r="C58" s="347" t="s">
        <v>486</v>
      </c>
      <c r="E58" s="348" t="s">
        <v>507</v>
      </c>
      <c r="F58" s="341"/>
      <c r="G58" s="348" t="s">
        <v>508</v>
      </c>
      <c r="H58" s="341"/>
      <c r="I58" s="341"/>
      <c r="J58" s="341"/>
      <c r="K58" s="341"/>
    </row>
    <row r="59" spans="1:12" x14ac:dyDescent="0.25">
      <c r="A59" s="347" t="s">
        <v>509</v>
      </c>
      <c r="C59" s="350" t="s">
        <v>510</v>
      </c>
      <c r="E59" s="348" t="s">
        <v>511</v>
      </c>
      <c r="F59" s="341"/>
      <c r="G59" s="351" t="s">
        <v>59</v>
      </c>
      <c r="H59" s="341"/>
      <c r="I59" s="341"/>
      <c r="J59" s="341"/>
      <c r="K59" s="341"/>
    </row>
    <row r="60" spans="1:12" x14ac:dyDescent="0.25">
      <c r="A60" s="347" t="s">
        <v>512</v>
      </c>
      <c r="E60" s="348" t="s">
        <v>513</v>
      </c>
      <c r="F60" s="341"/>
      <c r="G60" s="341"/>
      <c r="H60" s="341"/>
      <c r="I60" s="341"/>
      <c r="J60" s="341"/>
      <c r="K60" s="341"/>
    </row>
    <row r="61" spans="1:12" x14ac:dyDescent="0.25">
      <c r="A61" s="352" t="s">
        <v>514</v>
      </c>
      <c r="E61" s="348" t="s">
        <v>515</v>
      </c>
      <c r="F61" s="341"/>
      <c r="G61" s="341"/>
      <c r="H61" s="341"/>
      <c r="I61" s="341"/>
      <c r="J61" s="341"/>
      <c r="K61" s="341"/>
      <c r="L61" s="341"/>
    </row>
    <row r="62" spans="1:12" x14ac:dyDescent="0.25">
      <c r="C62" s="353" t="s">
        <v>451</v>
      </c>
      <c r="E62" s="348" t="s">
        <v>516</v>
      </c>
      <c r="F62" s="341"/>
      <c r="G62" s="341"/>
      <c r="H62" s="341"/>
      <c r="I62" s="341"/>
      <c r="J62" s="341"/>
      <c r="K62" s="341"/>
      <c r="L62" s="341"/>
    </row>
    <row r="63" spans="1:12" ht="14.45" x14ac:dyDescent="0.35">
      <c r="C63" s="354" t="s">
        <v>517</v>
      </c>
      <c r="E63" s="348" t="s">
        <v>518</v>
      </c>
      <c r="F63" s="341"/>
      <c r="G63" s="341"/>
      <c r="H63" s="341"/>
      <c r="I63" s="341"/>
      <c r="J63" s="341"/>
      <c r="K63" s="341"/>
      <c r="L63" s="341"/>
    </row>
    <row r="64" spans="1:12" ht="14.45" x14ac:dyDescent="0.35">
      <c r="A64" s="353" t="s">
        <v>519</v>
      </c>
      <c r="C64" s="355" t="s">
        <v>520</v>
      </c>
      <c r="E64" s="348" t="s">
        <v>521</v>
      </c>
      <c r="F64" s="341"/>
      <c r="G64" s="341"/>
      <c r="H64" s="341"/>
      <c r="I64" s="341"/>
      <c r="J64" s="341"/>
      <c r="K64" s="341"/>
      <c r="L64" s="341"/>
    </row>
    <row r="65" spans="1:12" x14ac:dyDescent="0.25">
      <c r="A65" s="354" t="s">
        <v>522</v>
      </c>
      <c r="C65" s="356" t="s">
        <v>523</v>
      </c>
      <c r="E65" s="348" t="s">
        <v>524</v>
      </c>
      <c r="F65" s="341"/>
      <c r="G65" s="341"/>
      <c r="H65" s="341"/>
      <c r="I65" s="341"/>
      <c r="J65" s="341"/>
      <c r="K65" s="341"/>
      <c r="L65" s="341"/>
    </row>
    <row r="66" spans="1:12" ht="14.45" x14ac:dyDescent="0.35">
      <c r="A66" s="355" t="s">
        <v>525</v>
      </c>
      <c r="E66" s="348" t="s">
        <v>526</v>
      </c>
      <c r="F66" s="341"/>
      <c r="G66" s="341"/>
      <c r="H66" s="341"/>
      <c r="I66" s="341"/>
      <c r="J66" s="341"/>
      <c r="K66" s="341"/>
      <c r="L66" s="341"/>
    </row>
    <row r="67" spans="1:12" ht="14.45" x14ac:dyDescent="0.35">
      <c r="A67" s="355" t="s">
        <v>527</v>
      </c>
      <c r="E67" s="348" t="s">
        <v>528</v>
      </c>
      <c r="F67" s="341"/>
      <c r="G67" s="341"/>
      <c r="H67" s="341"/>
      <c r="I67" s="341"/>
      <c r="J67" s="341"/>
      <c r="K67" s="341"/>
      <c r="L67" s="341"/>
    </row>
    <row r="68" spans="1:12" x14ac:dyDescent="0.25">
      <c r="A68" s="356" t="s">
        <v>529</v>
      </c>
      <c r="E68" s="348" t="s">
        <v>530</v>
      </c>
      <c r="F68" s="341"/>
      <c r="G68" s="341"/>
      <c r="H68" s="341"/>
      <c r="I68" s="341"/>
      <c r="J68" s="341"/>
      <c r="K68" s="341"/>
      <c r="L68" s="341"/>
    </row>
    <row r="69" spans="1:12" ht="14.45" x14ac:dyDescent="0.35">
      <c r="A69" s="341"/>
      <c r="E69" s="348" t="s">
        <v>531</v>
      </c>
      <c r="F69" s="341"/>
      <c r="G69" s="341"/>
      <c r="H69" s="341"/>
      <c r="I69" s="341"/>
      <c r="J69" s="341"/>
      <c r="K69" s="341"/>
      <c r="L69" s="341"/>
    </row>
    <row r="70" spans="1:12" ht="14.45" x14ac:dyDescent="0.35">
      <c r="E70" s="348" t="s">
        <v>532</v>
      </c>
      <c r="F70" s="341"/>
      <c r="G70" s="341"/>
      <c r="H70" s="341"/>
      <c r="I70" s="341"/>
      <c r="J70" s="341"/>
      <c r="K70" s="341"/>
      <c r="L70" s="341"/>
    </row>
    <row r="71" spans="1:12" ht="14.45" x14ac:dyDescent="0.35">
      <c r="E71" s="348" t="s">
        <v>533</v>
      </c>
      <c r="F71" s="341"/>
      <c r="G71" s="341"/>
      <c r="H71" s="341"/>
      <c r="I71" s="341"/>
      <c r="J71" s="341"/>
      <c r="K71" s="341"/>
      <c r="L71" s="341"/>
    </row>
    <row r="72" spans="1:12" ht="14.45" x14ac:dyDescent="0.35">
      <c r="E72" s="348" t="s">
        <v>534</v>
      </c>
      <c r="F72" s="341"/>
      <c r="G72" s="341"/>
      <c r="H72" s="341"/>
      <c r="I72" s="341"/>
      <c r="J72" s="341"/>
      <c r="K72" s="341"/>
      <c r="L72" s="341"/>
    </row>
    <row r="73" spans="1:12" x14ac:dyDescent="0.25">
      <c r="E73" s="348" t="s">
        <v>535</v>
      </c>
      <c r="F73" s="341"/>
      <c r="G73" s="341"/>
      <c r="H73" s="341"/>
      <c r="I73" s="341"/>
      <c r="J73" s="341"/>
      <c r="K73" s="341"/>
      <c r="L73" s="341"/>
    </row>
    <row r="74" spans="1:12" x14ac:dyDescent="0.25">
      <c r="E74" s="348" t="s">
        <v>536</v>
      </c>
      <c r="F74" s="341"/>
      <c r="G74" s="341"/>
      <c r="H74" s="341"/>
      <c r="I74" s="341"/>
      <c r="J74" s="341"/>
      <c r="K74" s="341"/>
      <c r="L74" s="341"/>
    </row>
    <row r="75" spans="1:12" x14ac:dyDescent="0.25">
      <c r="E75" s="348" t="s">
        <v>537</v>
      </c>
      <c r="F75" s="341"/>
      <c r="G75" s="341"/>
      <c r="H75" s="341"/>
      <c r="I75" s="341"/>
      <c r="J75" s="341"/>
      <c r="K75" s="341"/>
      <c r="L75" s="341"/>
    </row>
    <row r="76" spans="1:12" x14ac:dyDescent="0.25">
      <c r="E76" s="348" t="s">
        <v>538</v>
      </c>
      <c r="F76" s="341"/>
      <c r="G76" s="341"/>
      <c r="H76" s="341"/>
      <c r="I76" s="341"/>
      <c r="J76" s="341"/>
      <c r="K76" s="341"/>
      <c r="L76" s="341"/>
    </row>
    <row r="77" spans="1:12" x14ac:dyDescent="0.25">
      <c r="E77" s="348" t="s">
        <v>539</v>
      </c>
      <c r="F77" s="341"/>
      <c r="G77" s="341"/>
      <c r="H77" s="341"/>
      <c r="I77" s="341"/>
      <c r="J77" s="341"/>
      <c r="K77" s="341"/>
      <c r="L77" s="341"/>
    </row>
    <row r="78" spans="1:12" x14ac:dyDescent="0.25">
      <c r="E78" s="348" t="s">
        <v>540</v>
      </c>
      <c r="F78" s="341"/>
      <c r="G78" s="341"/>
      <c r="H78" s="341"/>
      <c r="I78" s="341"/>
      <c r="J78" s="341"/>
      <c r="K78" s="341"/>
      <c r="L78" s="341"/>
    </row>
    <row r="79" spans="1:12" x14ac:dyDescent="0.25">
      <c r="E79" s="348" t="s">
        <v>541</v>
      </c>
      <c r="F79" s="341"/>
      <c r="G79" s="341"/>
      <c r="H79" s="341"/>
      <c r="I79" s="341"/>
      <c r="J79" s="341"/>
      <c r="K79" s="341"/>
      <c r="L79" s="341"/>
    </row>
    <row r="80" spans="1:12" x14ac:dyDescent="0.25">
      <c r="E80" s="348" t="s">
        <v>542</v>
      </c>
      <c r="F80" s="341"/>
      <c r="G80" s="341"/>
      <c r="H80" s="341"/>
      <c r="I80" s="341"/>
      <c r="J80" s="341"/>
      <c r="K80" s="341"/>
      <c r="L80" s="341"/>
    </row>
    <row r="81" spans="5:12" x14ac:dyDescent="0.25">
      <c r="E81" s="348" t="s">
        <v>543</v>
      </c>
      <c r="F81" s="341"/>
      <c r="G81" s="341"/>
      <c r="H81" s="341"/>
      <c r="I81" s="341"/>
      <c r="J81" s="341"/>
      <c r="K81" s="341"/>
      <c r="L81" s="341"/>
    </row>
    <row r="82" spans="5:12" x14ac:dyDescent="0.25">
      <c r="E82" s="348" t="s">
        <v>544</v>
      </c>
      <c r="F82" s="341"/>
      <c r="G82" s="341"/>
      <c r="H82" s="341"/>
      <c r="I82" s="341"/>
      <c r="J82" s="341"/>
      <c r="K82" s="341"/>
      <c r="L82" s="341"/>
    </row>
    <row r="83" spans="5:12" x14ac:dyDescent="0.25">
      <c r="E83" s="348" t="s">
        <v>545</v>
      </c>
      <c r="F83" s="341"/>
      <c r="G83" s="341"/>
      <c r="H83" s="341"/>
      <c r="I83" s="341"/>
      <c r="J83" s="341"/>
      <c r="K83" s="341"/>
      <c r="L83" s="341"/>
    </row>
    <row r="84" spans="5:12" x14ac:dyDescent="0.25">
      <c r="E84" s="351" t="s">
        <v>59</v>
      </c>
      <c r="F84" s="341"/>
      <c r="G84" s="341"/>
      <c r="H84" s="341"/>
      <c r="I84" s="341"/>
      <c r="J84" s="341"/>
      <c r="K84" s="341"/>
      <c r="L84" s="341"/>
    </row>
    <row r="85" spans="5:12" x14ac:dyDescent="0.25">
      <c r="E85" s="341"/>
      <c r="H85" s="341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B2:AF69"/>
  <sheetViews>
    <sheetView showGridLines="0" view="pageBreakPreview" topLeftCell="A18" zoomScale="80" zoomScaleNormal="85" zoomScaleSheetLayoutView="80" zoomScalePageLayoutView="55" workbookViewId="0">
      <selection activeCell="J30" sqref="J30:K31"/>
    </sheetView>
  </sheetViews>
  <sheetFormatPr baseColWidth="10" defaultColWidth="11.42578125" defaultRowHeight="15" x14ac:dyDescent="0.25"/>
  <cols>
    <col min="1" max="1" width="2.42578125" style="359" customWidth="1"/>
    <col min="2" max="2" width="2.42578125" style="358" customWidth="1"/>
    <col min="3" max="13" width="12.5703125" style="359" customWidth="1"/>
    <col min="14" max="14" width="2.42578125" style="359" customWidth="1"/>
    <col min="15" max="16384" width="11.42578125" style="359"/>
  </cols>
  <sheetData>
    <row r="2" spans="2:24" thickBot="1" x14ac:dyDescent="0.4"/>
    <row r="3" spans="2:24" ht="30" customHeight="1" thickBot="1" x14ac:dyDescent="0.4">
      <c r="B3" s="1203" t="s">
        <v>550</v>
      </c>
      <c r="C3" s="1204"/>
      <c r="D3" s="1205" t="s">
        <v>551</v>
      </c>
      <c r="E3" s="1205"/>
      <c r="F3" s="1205"/>
      <c r="G3" s="1205"/>
      <c r="H3" s="1205"/>
      <c r="I3" s="1205"/>
      <c r="J3" s="1205"/>
      <c r="K3" s="1205"/>
      <c r="L3" s="1205"/>
      <c r="M3" s="1205"/>
      <c r="N3" s="1206"/>
      <c r="O3" s="360"/>
    </row>
    <row r="4" spans="2:24" ht="9.9499999999999993" customHeight="1" thickBot="1" x14ac:dyDescent="0.4">
      <c r="B4"/>
      <c r="C4"/>
      <c r="D4"/>
      <c r="E4"/>
      <c r="F4"/>
      <c r="G4"/>
      <c r="H4"/>
      <c r="I4"/>
      <c r="J4" s="361"/>
    </row>
    <row r="5" spans="2:24" s="363" customFormat="1" ht="15" customHeight="1" x14ac:dyDescent="0.25">
      <c r="B5" s="1207" t="s">
        <v>14</v>
      </c>
      <c r="C5" s="1208"/>
      <c r="D5" s="1208"/>
      <c r="E5" s="1208" t="s">
        <v>15</v>
      </c>
      <c r="F5" s="1208"/>
      <c r="G5" s="1208" t="s">
        <v>16</v>
      </c>
      <c r="H5" s="1208"/>
      <c r="I5" s="1208" t="s">
        <v>17</v>
      </c>
      <c r="J5" s="1208"/>
      <c r="K5" s="1208"/>
      <c r="L5" s="1208"/>
      <c r="M5" s="1208"/>
      <c r="N5" s="1209"/>
      <c r="O5" s="362"/>
    </row>
    <row r="6" spans="2:24" s="363" customFormat="1" ht="24.95" customHeight="1" thickBot="1" x14ac:dyDescent="0.4">
      <c r="B6" s="1210">
        <f>PDG!$AD$33</f>
        <v>0</v>
      </c>
      <c r="C6" s="1211"/>
      <c r="D6" s="1211"/>
      <c r="E6" s="1211" t="str">
        <f>PDG!$D$33</f>
        <v>A</v>
      </c>
      <c r="F6" s="1211"/>
      <c r="G6" s="1212">
        <f>PDG!$H$33</f>
        <v>41487</v>
      </c>
      <c r="H6" s="1212"/>
      <c r="I6" s="1211" t="str">
        <f>PDG!$L$33</f>
        <v>Création</v>
      </c>
      <c r="J6" s="1211"/>
      <c r="K6" s="1211"/>
      <c r="L6" s="1211"/>
      <c r="M6" s="1211"/>
      <c r="N6" s="1214"/>
    </row>
    <row r="7" spans="2:24" s="363" customFormat="1" ht="24.95" customHeight="1" thickBot="1" x14ac:dyDescent="0.3">
      <c r="B7" s="1215" t="s">
        <v>18</v>
      </c>
      <c r="C7" s="1216"/>
      <c r="D7" s="1216"/>
      <c r="E7" s="1217" t="s">
        <v>61</v>
      </c>
      <c r="F7" s="1217"/>
      <c r="G7" s="1217"/>
      <c r="H7" s="1217"/>
      <c r="I7" s="1218"/>
      <c r="J7" s="1215" t="s">
        <v>552</v>
      </c>
      <c r="K7" s="1216"/>
      <c r="L7" s="1219">
        <v>30</v>
      </c>
      <c r="M7" s="1219"/>
      <c r="N7" s="1220"/>
    </row>
    <row r="8" spans="2:24" s="367" customFormat="1" ht="24.95" customHeight="1" x14ac:dyDescent="0.35">
      <c r="B8" s="364"/>
      <c r="C8" s="365"/>
      <c r="D8" s="365"/>
      <c r="E8" s="366"/>
      <c r="F8" s="365"/>
      <c r="G8" s="365"/>
      <c r="H8" s="365"/>
      <c r="I8" s="365"/>
      <c r="N8" s="368"/>
    </row>
    <row r="9" spans="2:24" ht="15" customHeight="1" x14ac:dyDescent="0.25">
      <c r="B9" s="369"/>
      <c r="C9" s="1213" t="s">
        <v>553</v>
      </c>
      <c r="D9" s="1213"/>
      <c r="E9" s="1213"/>
      <c r="F9" s="1213"/>
      <c r="H9" s="370"/>
      <c r="J9" s="1213" t="s">
        <v>554</v>
      </c>
      <c r="K9" s="1213"/>
      <c r="L9" s="1213"/>
      <c r="M9" s="1213"/>
      <c r="N9" s="371"/>
      <c r="O9" s="372"/>
      <c r="W9" s="373"/>
    </row>
    <row r="10" spans="2:24" ht="5.0999999999999996" customHeight="1" thickBot="1" x14ac:dyDescent="0.4">
      <c r="B10" s="369"/>
      <c r="H10" s="372"/>
      <c r="J10" s="372"/>
      <c r="K10" s="372"/>
      <c r="L10" s="372"/>
      <c r="M10" s="372"/>
      <c r="N10" s="371"/>
      <c r="O10" s="372"/>
    </row>
    <row r="11" spans="2:24" x14ac:dyDescent="0.25">
      <c r="B11" s="369"/>
      <c r="D11" s="1221" t="s">
        <v>555</v>
      </c>
      <c r="E11" s="1223" t="s">
        <v>556</v>
      </c>
      <c r="F11" s="374"/>
      <c r="G11" s="374"/>
      <c r="H11" s="372"/>
      <c r="J11" s="372"/>
      <c r="K11" s="1225" t="s">
        <v>557</v>
      </c>
      <c r="L11" s="1226"/>
      <c r="M11" s="375" t="s">
        <v>558</v>
      </c>
      <c r="N11" s="371"/>
      <c r="O11" s="372"/>
      <c r="W11" s="373"/>
    </row>
    <row r="12" spans="2:24" ht="15" customHeight="1" thickBot="1" x14ac:dyDescent="0.3">
      <c r="B12" s="369"/>
      <c r="D12" s="1222"/>
      <c r="E12" s="1224"/>
      <c r="F12" s="374"/>
      <c r="G12" s="374"/>
      <c r="H12" s="376"/>
      <c r="J12" s="372"/>
      <c r="K12" s="377" t="s">
        <v>559</v>
      </c>
      <c r="L12" s="378" t="s">
        <v>560</v>
      </c>
      <c r="M12" s="379" t="s">
        <v>561</v>
      </c>
      <c r="N12" s="371"/>
      <c r="O12" s="372"/>
      <c r="W12" s="373"/>
    </row>
    <row r="13" spans="2:24" x14ac:dyDescent="0.25">
      <c r="B13" s="369"/>
      <c r="C13" s="380"/>
      <c r="D13" s="1230" t="str">
        <f>CONCATENATE(L7,"-18")</f>
        <v>30-18</v>
      </c>
      <c r="E13" s="1233" t="str">
        <f>CONCATENATE(L7,"-19")</f>
        <v>30-19</v>
      </c>
      <c r="F13" s="381"/>
      <c r="G13" s="381"/>
      <c r="H13" s="382"/>
      <c r="J13" s="383" t="s">
        <v>562</v>
      </c>
      <c r="K13" s="384" t="s">
        <v>599</v>
      </c>
      <c r="L13" s="385" t="s">
        <v>563</v>
      </c>
      <c r="M13" s="386" t="s">
        <v>602</v>
      </c>
      <c r="N13" s="371"/>
      <c r="O13" s="387"/>
      <c r="T13" s="388" t="str">
        <f>IF(K13="E2","X",IF(K13="E3","X",IF(L13="E7","X","")))</f>
        <v/>
      </c>
      <c r="U13" s="388" t="str">
        <f>IF(M13="S2","X",IF(M13="S3","X",""))</f>
        <v>X</v>
      </c>
      <c r="W13" s="389">
        <f>IF(K13="",IF(L13="",1,0),0)</f>
        <v>0</v>
      </c>
      <c r="X13" s="390">
        <f>IF(L13="E4",1,IF(L13="E5",1,0))</f>
        <v>0</v>
      </c>
    </row>
    <row r="14" spans="2:24" x14ac:dyDescent="0.25">
      <c r="B14" s="369"/>
      <c r="C14" s="380"/>
      <c r="D14" s="1231"/>
      <c r="E14" s="1234"/>
      <c r="F14" s="381"/>
      <c r="G14" s="381"/>
      <c r="H14" s="372"/>
      <c r="J14" s="391" t="s">
        <v>564</v>
      </c>
      <c r="K14" s="392" t="s">
        <v>599</v>
      </c>
      <c r="L14" s="393" t="s">
        <v>563</v>
      </c>
      <c r="M14" s="394" t="s">
        <v>597</v>
      </c>
      <c r="N14" s="371"/>
      <c r="O14" s="372"/>
      <c r="T14" s="395" t="str">
        <f t="shared" ref="T14:T16" si="0">IF(K14="E2","X",IF(K14="E3","X",IF(L14="E7","X","")))</f>
        <v/>
      </c>
      <c r="U14" s="395" t="str">
        <f t="shared" ref="U14:U17" si="1">IF(M14="S2","X",IF(M14="S3","X",""))</f>
        <v/>
      </c>
      <c r="W14" s="396">
        <f t="shared" ref="W14:W16" si="2">IF(K14="",IF(L14="",1,0),0)</f>
        <v>0</v>
      </c>
      <c r="X14" s="397">
        <f>IF(L14="E4",1,IF(L14="E5",1,0))</f>
        <v>0</v>
      </c>
    </row>
    <row r="15" spans="2:24" ht="15.75" x14ac:dyDescent="0.25">
      <c r="B15" s="369"/>
      <c r="C15" s="380"/>
      <c r="D15" s="1231"/>
      <c r="E15" s="1234"/>
      <c r="F15" s="381"/>
      <c r="G15" s="381"/>
      <c r="H15" s="372"/>
      <c r="J15" s="391" t="s">
        <v>565</v>
      </c>
      <c r="K15" s="392" t="s">
        <v>563</v>
      </c>
      <c r="L15" s="393" t="s">
        <v>563</v>
      </c>
      <c r="M15" s="394" t="s">
        <v>563</v>
      </c>
      <c r="N15" s="371"/>
      <c r="O15" s="398" t="s">
        <v>566</v>
      </c>
      <c r="P15" s="399" t="s">
        <v>567</v>
      </c>
      <c r="T15" s="395" t="str">
        <f t="shared" si="0"/>
        <v/>
      </c>
      <c r="U15" s="395" t="str">
        <f t="shared" si="1"/>
        <v/>
      </c>
      <c r="W15" s="396">
        <f t="shared" si="2"/>
        <v>0</v>
      </c>
      <c r="X15" s="397">
        <f>IF(L15="E4",1,IF(L15="E5",1,0))</f>
        <v>0</v>
      </c>
    </row>
    <row r="16" spans="2:24" ht="16.5" thickBot="1" x14ac:dyDescent="0.3">
      <c r="B16" s="369"/>
      <c r="C16" s="380"/>
      <c r="D16" s="1232"/>
      <c r="E16" s="1235"/>
      <c r="F16" s="381"/>
      <c r="G16" s="381"/>
      <c r="H16" s="372"/>
      <c r="J16" s="400" t="s">
        <v>568</v>
      </c>
      <c r="K16" s="401" t="s">
        <v>563</v>
      </c>
      <c r="L16" s="402" t="s">
        <v>563</v>
      </c>
      <c r="M16" s="403" t="s">
        <v>563</v>
      </c>
      <c r="N16" s="371"/>
      <c r="O16" s="372"/>
      <c r="P16" s="399" t="s">
        <v>569</v>
      </c>
      <c r="T16" s="404" t="str">
        <f t="shared" si="0"/>
        <v/>
      </c>
      <c r="U16" s="404" t="str">
        <f t="shared" si="1"/>
        <v/>
      </c>
      <c r="W16" s="405">
        <f t="shared" si="2"/>
        <v>0</v>
      </c>
      <c r="X16" s="406">
        <f>IF(L16="E4",1,IF(L16="E5",1,0))</f>
        <v>0</v>
      </c>
    </row>
    <row r="17" spans="2:24" ht="16.5" thickBot="1" x14ac:dyDescent="0.3">
      <c r="B17" s="369"/>
      <c r="C17" s="380"/>
      <c r="D17" s="407"/>
      <c r="E17" s="407"/>
      <c r="F17" s="407"/>
      <c r="G17" s="407"/>
      <c r="H17" s="407"/>
      <c r="J17" s="1227" t="s">
        <v>570</v>
      </c>
      <c r="K17" s="1228"/>
      <c r="L17" s="1229"/>
      <c r="M17" s="408" t="s">
        <v>563</v>
      </c>
      <c r="N17" s="371"/>
      <c r="O17" s="372"/>
      <c r="P17" s="409" t="s">
        <v>571</v>
      </c>
      <c r="U17" s="410" t="str">
        <f t="shared" si="1"/>
        <v/>
      </c>
      <c r="W17" s="411">
        <f>SUM(W13:W16)</f>
        <v>0</v>
      </c>
      <c r="X17" s="412">
        <f>SUM(X13:X16)</f>
        <v>0</v>
      </c>
    </row>
    <row r="18" spans="2:24" ht="24.95" customHeight="1" x14ac:dyDescent="0.35">
      <c r="B18" s="369"/>
      <c r="C18" s="372"/>
      <c r="D18" s="372"/>
      <c r="E18" s="372"/>
      <c r="F18" s="372"/>
      <c r="G18" s="372"/>
      <c r="H18" s="372"/>
      <c r="I18" s="372"/>
      <c r="J18" s="372"/>
      <c r="K18" s="372"/>
      <c r="L18" s="372"/>
      <c r="M18" s="372"/>
      <c r="N18" s="413"/>
      <c r="O18" s="372"/>
    </row>
    <row r="19" spans="2:24" ht="15" customHeight="1" x14ac:dyDescent="0.25">
      <c r="B19" s="369"/>
      <c r="C19" s="1213" t="s">
        <v>572</v>
      </c>
      <c r="D19" s="1213"/>
      <c r="E19" s="1213"/>
      <c r="F19" s="1213"/>
      <c r="G19" s="1213"/>
      <c r="H19" s="1213"/>
      <c r="I19" s="414"/>
      <c r="J19" s="415" t="s">
        <v>573</v>
      </c>
      <c r="K19" s="372"/>
      <c r="L19" s="372"/>
      <c r="M19" s="372"/>
      <c r="N19" s="371"/>
      <c r="O19" s="372"/>
    </row>
    <row r="20" spans="2:24" ht="5.0999999999999996" customHeight="1" thickBot="1" x14ac:dyDescent="0.4">
      <c r="B20" s="369"/>
      <c r="C20" s="372"/>
      <c r="D20" s="372"/>
      <c r="E20" s="372"/>
      <c r="F20" s="372"/>
      <c r="G20" s="372"/>
      <c r="H20" s="372"/>
      <c r="I20" s="414"/>
      <c r="J20" s="372"/>
      <c r="K20" s="372"/>
      <c r="L20" s="372"/>
      <c r="M20" s="372"/>
      <c r="N20" s="371"/>
      <c r="O20" s="372"/>
    </row>
    <row r="21" spans="2:24" ht="32.25" customHeight="1" thickBot="1" x14ac:dyDescent="0.3">
      <c r="B21" s="369"/>
      <c r="C21" s="372"/>
      <c r="D21" s="416" t="s">
        <v>574</v>
      </c>
      <c r="E21" s="417" t="s">
        <v>575</v>
      </c>
      <c r="F21" s="418" t="s">
        <v>576</v>
      </c>
      <c r="G21" s="418" t="s">
        <v>577</v>
      </c>
      <c r="H21" s="419" t="s">
        <v>578</v>
      </c>
      <c r="I21" s="420"/>
      <c r="J21" s="421"/>
      <c r="K21" s="422" t="s">
        <v>579</v>
      </c>
      <c r="L21" s="423" t="s">
        <v>580</v>
      </c>
      <c r="M21" s="424" t="s">
        <v>581</v>
      </c>
      <c r="N21" s="371"/>
      <c r="O21" s="372"/>
      <c r="R21" s="425" t="str">
        <f>R25</f>
        <v/>
      </c>
      <c r="S21" s="426"/>
      <c r="T21" s="425" t="str">
        <f>T25</f>
        <v/>
      </c>
    </row>
    <row r="22" spans="2:24" ht="15" customHeight="1" x14ac:dyDescent="0.35">
      <c r="B22" s="369"/>
      <c r="C22" s="383" t="s">
        <v>562</v>
      </c>
      <c r="D22" s="427" t="s">
        <v>489</v>
      </c>
      <c r="E22" s="428" t="s">
        <v>563</v>
      </c>
      <c r="F22" s="428" t="s">
        <v>563</v>
      </c>
      <c r="G22" s="428" t="s">
        <v>484</v>
      </c>
      <c r="H22" s="429" t="s">
        <v>489</v>
      </c>
      <c r="I22" s="420"/>
      <c r="J22" s="383" t="s">
        <v>562</v>
      </c>
      <c r="K22" s="430" t="s">
        <v>563</v>
      </c>
      <c r="L22" s="431" t="s">
        <v>563</v>
      </c>
      <c r="M22" s="432" t="s">
        <v>437</v>
      </c>
      <c r="N22" s="413"/>
      <c r="O22" s="360"/>
      <c r="P22" s="359">
        <f>IF(L22="Sectionnée",1,IF(L22="Manquante",2,IF(L22="Déteriorée",2,0)))</f>
        <v>0</v>
      </c>
      <c r="Q22" s="359" t="str">
        <f>IF(P22=1,J22,"")</f>
        <v/>
      </c>
      <c r="R22" s="372" t="str">
        <f>Q22</f>
        <v/>
      </c>
      <c r="S22" s="359" t="str">
        <f>IF(P22=2,J22,"")</f>
        <v/>
      </c>
      <c r="T22" s="372" t="str">
        <f>S22</f>
        <v/>
      </c>
    </row>
    <row r="23" spans="2:24" ht="14.45" x14ac:dyDescent="0.35">
      <c r="B23" s="369"/>
      <c r="C23" s="391" t="s">
        <v>564</v>
      </c>
      <c r="D23" s="433" t="s">
        <v>489</v>
      </c>
      <c r="E23" s="434" t="s">
        <v>563</v>
      </c>
      <c r="F23" s="434" t="s">
        <v>563</v>
      </c>
      <c r="G23" s="434" t="s">
        <v>484</v>
      </c>
      <c r="H23" s="435" t="s">
        <v>489</v>
      </c>
      <c r="I23" s="420"/>
      <c r="J23" s="391" t="s">
        <v>564</v>
      </c>
      <c r="K23" s="436" t="s">
        <v>563</v>
      </c>
      <c r="L23" s="437" t="s">
        <v>563</v>
      </c>
      <c r="M23" s="438" t="s">
        <v>437</v>
      </c>
      <c r="N23" s="413"/>
      <c r="O23" s="372"/>
      <c r="P23" s="359">
        <f t="shared" ref="P23:P25" si="3">IF(L23="Sectionnée",1,IF(L23="Manquante",2,IF(L23="Déteriorée",2,0)))</f>
        <v>0</v>
      </c>
      <c r="Q23" s="359" t="str">
        <f>IF(P23=1,J23,"")</f>
        <v/>
      </c>
      <c r="R23" s="359" t="str">
        <f>IF(R22="",Q23,IF(Q23="",R22,CONCATENATE(R22," + ",Q23)))</f>
        <v/>
      </c>
      <c r="S23" s="359" t="str">
        <f t="shared" ref="S23:S25" si="4">IF(P23=2,J23,"")</f>
        <v/>
      </c>
      <c r="T23" s="359" t="str">
        <f>IF(T22="",S23,IF(S23="",T22,CONCATENATE(T22," + ",S23)))</f>
        <v/>
      </c>
    </row>
    <row r="24" spans="2:24" ht="14.45" x14ac:dyDescent="0.35">
      <c r="B24" s="369"/>
      <c r="C24" s="391" t="s">
        <v>565</v>
      </c>
      <c r="D24" s="433" t="s">
        <v>563</v>
      </c>
      <c r="E24" s="434" t="s">
        <v>563</v>
      </c>
      <c r="F24" s="434" t="s">
        <v>563</v>
      </c>
      <c r="G24" s="434" t="s">
        <v>563</v>
      </c>
      <c r="H24" s="435" t="s">
        <v>489</v>
      </c>
      <c r="I24" s="420"/>
      <c r="J24" s="391" t="s">
        <v>565</v>
      </c>
      <c r="K24" s="436" t="s">
        <v>563</v>
      </c>
      <c r="L24" s="437" t="s">
        <v>563</v>
      </c>
      <c r="M24" s="438" t="s">
        <v>437</v>
      </c>
      <c r="N24" s="413"/>
      <c r="O24" s="372"/>
      <c r="P24" s="359">
        <f t="shared" si="3"/>
        <v>0</v>
      </c>
      <c r="Q24" s="359" t="str">
        <f>IF(P24=1,J24,"")</f>
        <v/>
      </c>
      <c r="R24" s="359" t="str">
        <f t="shared" ref="R24:T25" si="5">IF(R23="",Q24,IF(Q24="",R23,CONCATENATE(R23," + ",Q24)))</f>
        <v/>
      </c>
      <c r="S24" s="359" t="str">
        <f t="shared" si="4"/>
        <v/>
      </c>
      <c r="T24" s="359" t="str">
        <f t="shared" si="5"/>
        <v/>
      </c>
    </row>
    <row r="25" spans="2:24" thickBot="1" x14ac:dyDescent="0.4">
      <c r="B25" s="369"/>
      <c r="C25" s="439" t="s">
        <v>568</v>
      </c>
      <c r="D25" s="440" t="s">
        <v>563</v>
      </c>
      <c r="E25" s="441" t="s">
        <v>563</v>
      </c>
      <c r="F25" s="441" t="s">
        <v>563</v>
      </c>
      <c r="G25" s="441" t="s">
        <v>563</v>
      </c>
      <c r="H25" s="442" t="s">
        <v>489</v>
      </c>
      <c r="I25" s="420"/>
      <c r="J25" s="439" t="s">
        <v>568</v>
      </c>
      <c r="K25" s="443" t="s">
        <v>563</v>
      </c>
      <c r="L25" s="444" t="s">
        <v>563</v>
      </c>
      <c r="M25" s="445" t="s">
        <v>437</v>
      </c>
      <c r="N25" s="371"/>
      <c r="O25" s="372"/>
      <c r="P25" s="359">
        <f t="shared" si="3"/>
        <v>0</v>
      </c>
      <c r="Q25" s="359" t="str">
        <f>IF(P25=1,J25,"")</f>
        <v/>
      </c>
      <c r="R25" s="359" t="str">
        <f t="shared" si="5"/>
        <v/>
      </c>
      <c r="S25" s="359" t="str">
        <f t="shared" si="4"/>
        <v/>
      </c>
      <c r="T25" s="359" t="str">
        <f t="shared" si="5"/>
        <v/>
      </c>
    </row>
    <row r="26" spans="2:24" ht="24.95" customHeight="1" thickBot="1" x14ac:dyDescent="0.4">
      <c r="B26" s="369"/>
      <c r="C26" s="372"/>
      <c r="D26" s="372"/>
      <c r="E26" s="372"/>
      <c r="F26" s="372"/>
      <c r="G26" s="372"/>
      <c r="H26" s="372"/>
      <c r="I26" s="372"/>
      <c r="J26" s="1236" t="s">
        <v>582</v>
      </c>
      <c r="K26" s="1237"/>
      <c r="L26" s="1238">
        <f>4-COUNTIF(K22:K25,"/")</f>
        <v>0</v>
      </c>
      <c r="M26" s="1239"/>
      <c r="N26" s="371"/>
      <c r="O26" s="372"/>
    </row>
    <row r="27" spans="2:24" ht="15" customHeight="1" x14ac:dyDescent="0.25">
      <c r="B27" s="369"/>
      <c r="C27" s="1213" t="s">
        <v>583</v>
      </c>
      <c r="D27" s="1213"/>
      <c r="E27" s="1213"/>
      <c r="F27" s="1213"/>
      <c r="G27" s="370"/>
      <c r="H27" s="372"/>
      <c r="I27" s="1213" t="s">
        <v>584</v>
      </c>
      <c r="J27" s="1213"/>
      <c r="K27" s="1213"/>
      <c r="L27" s="1213"/>
      <c r="M27" s="372"/>
      <c r="N27" s="371"/>
    </row>
    <row r="28" spans="2:24" ht="5.0999999999999996" customHeight="1" thickBot="1" x14ac:dyDescent="0.4">
      <c r="B28" s="369"/>
      <c r="C28" s="372"/>
      <c r="D28" s="372"/>
      <c r="E28" s="372"/>
      <c r="F28" s="372"/>
      <c r="G28" s="372"/>
      <c r="H28" s="372"/>
      <c r="I28" s="372"/>
      <c r="J28" s="372"/>
      <c r="K28" s="372"/>
      <c r="L28" s="372"/>
      <c r="M28" s="372"/>
      <c r="N28" s="371"/>
    </row>
    <row r="29" spans="2:24" ht="35.25" customHeight="1" thickBot="1" x14ac:dyDescent="0.3">
      <c r="B29" s="369"/>
      <c r="C29" s="372"/>
      <c r="D29" s="1240" t="s">
        <v>585</v>
      </c>
      <c r="E29" s="1241"/>
      <c r="F29" s="1241"/>
      <c r="G29" s="1242"/>
      <c r="H29" s="446"/>
      <c r="I29" s="446"/>
      <c r="J29" s="1243" t="s">
        <v>586</v>
      </c>
      <c r="K29" s="1244"/>
      <c r="L29" s="1244" t="s">
        <v>587</v>
      </c>
      <c r="M29" s="1245"/>
      <c r="N29" s="371"/>
    </row>
    <row r="30" spans="2:24" ht="45" customHeight="1" x14ac:dyDescent="0.25">
      <c r="B30" s="369"/>
      <c r="C30" s="447" t="s">
        <v>588</v>
      </c>
      <c r="D30" s="1246" t="s">
        <v>589</v>
      </c>
      <c r="E30" s="1247"/>
      <c r="F30" s="1247"/>
      <c r="G30" s="1248"/>
      <c r="H30" s="372"/>
      <c r="I30" s="447" t="s">
        <v>588</v>
      </c>
      <c r="J30" s="1656" t="s">
        <v>1013</v>
      </c>
      <c r="K30" s="1657"/>
      <c r="L30" s="1247"/>
      <c r="M30" s="1248"/>
      <c r="N30" s="371"/>
    </row>
    <row r="31" spans="2:24" ht="45" customHeight="1" x14ac:dyDescent="0.35">
      <c r="B31" s="369"/>
      <c r="C31" s="448" t="s">
        <v>564</v>
      </c>
      <c r="D31" s="1261"/>
      <c r="E31" s="1262"/>
      <c r="F31" s="1262"/>
      <c r="G31" s="1263"/>
      <c r="H31" s="372"/>
      <c r="I31" s="449" t="s">
        <v>564</v>
      </c>
      <c r="J31" s="1261" t="s">
        <v>1012</v>
      </c>
      <c r="K31" s="1262"/>
      <c r="L31" s="1262"/>
      <c r="M31" s="1263"/>
      <c r="N31" s="371"/>
    </row>
    <row r="32" spans="2:24" ht="45" customHeight="1" x14ac:dyDescent="0.35">
      <c r="B32" s="369"/>
      <c r="C32" s="448" t="s">
        <v>565</v>
      </c>
      <c r="D32" s="1261"/>
      <c r="E32" s="1262"/>
      <c r="F32" s="1262"/>
      <c r="G32" s="1263"/>
      <c r="H32" s="372"/>
      <c r="I32" s="449" t="s">
        <v>565</v>
      </c>
      <c r="J32" s="1261"/>
      <c r="K32" s="1262"/>
      <c r="L32" s="1262"/>
      <c r="M32" s="1263"/>
      <c r="N32" s="371"/>
    </row>
    <row r="33" spans="2:32" ht="45" customHeight="1" thickBot="1" x14ac:dyDescent="0.4">
      <c r="B33" s="369"/>
      <c r="C33" s="450" t="s">
        <v>568</v>
      </c>
      <c r="D33" s="1249"/>
      <c r="E33" s="1250"/>
      <c r="F33" s="1250"/>
      <c r="G33" s="1251"/>
      <c r="H33" s="372"/>
      <c r="I33" s="451" t="s">
        <v>568</v>
      </c>
      <c r="J33" s="1249"/>
      <c r="K33" s="1250"/>
      <c r="L33" s="1250"/>
      <c r="M33" s="1251"/>
      <c r="N33" s="371"/>
    </row>
    <row r="34" spans="2:32" ht="24.95" customHeight="1" x14ac:dyDescent="0.35">
      <c r="B34" s="369"/>
      <c r="C34" s="446"/>
      <c r="D34" s="372"/>
      <c r="E34" s="372"/>
      <c r="F34" s="372"/>
      <c r="G34" s="372"/>
      <c r="H34" s="372"/>
      <c r="I34" s="372"/>
      <c r="J34" s="372"/>
      <c r="K34" s="372"/>
      <c r="L34" s="372"/>
      <c r="M34" s="372"/>
      <c r="N34" s="371"/>
      <c r="O34" s="372"/>
    </row>
    <row r="35" spans="2:32" x14ac:dyDescent="0.25">
      <c r="B35" s="369"/>
      <c r="C35" s="415" t="s">
        <v>591</v>
      </c>
      <c r="D35" s="372"/>
      <c r="E35" s="372"/>
      <c r="F35" s="387"/>
      <c r="G35" s="452"/>
      <c r="H35" s="372"/>
      <c r="I35" s="372"/>
      <c r="J35" s="372"/>
      <c r="K35" s="372"/>
      <c r="L35" s="372"/>
      <c r="M35" s="372"/>
      <c r="N35" s="371"/>
      <c r="O35" s="372"/>
    </row>
    <row r="36" spans="2:32" ht="5.0999999999999996" customHeight="1" thickBot="1" x14ac:dyDescent="0.4">
      <c r="B36" s="369"/>
      <c r="C36" s="372"/>
      <c r="D36" s="372"/>
      <c r="E36" s="372"/>
      <c r="F36" s="387"/>
      <c r="G36" s="452"/>
      <c r="H36" s="372"/>
      <c r="I36" s="372"/>
      <c r="J36" s="372"/>
      <c r="K36" s="372"/>
      <c r="L36" s="372"/>
      <c r="M36" s="372"/>
      <c r="N36" s="371"/>
      <c r="O36" s="372"/>
    </row>
    <row r="37" spans="2:32" x14ac:dyDescent="0.25">
      <c r="B37" s="369"/>
      <c r="C37" s="1252"/>
      <c r="D37" s="1253"/>
      <c r="E37" s="1253"/>
      <c r="F37" s="1253"/>
      <c r="G37" s="1253"/>
      <c r="H37" s="1253"/>
      <c r="I37" s="1253"/>
      <c r="J37" s="1253"/>
      <c r="K37" s="1253"/>
      <c r="L37" s="1253"/>
      <c r="M37" s="1254"/>
      <c r="N37" s="413"/>
      <c r="O37" s="372"/>
    </row>
    <row r="38" spans="2:32" x14ac:dyDescent="0.25">
      <c r="B38" s="369"/>
      <c r="C38" s="1255"/>
      <c r="D38" s="1256"/>
      <c r="E38" s="1256"/>
      <c r="F38" s="1256"/>
      <c r="G38" s="1256"/>
      <c r="H38" s="1256"/>
      <c r="I38" s="1256"/>
      <c r="J38" s="1256"/>
      <c r="K38" s="1256"/>
      <c r="L38" s="1256"/>
      <c r="M38" s="1257"/>
      <c r="N38" s="413"/>
      <c r="O38" s="372"/>
    </row>
    <row r="39" spans="2:32" x14ac:dyDescent="0.25">
      <c r="B39" s="369"/>
      <c r="C39" s="1255"/>
      <c r="D39" s="1256"/>
      <c r="E39" s="1256"/>
      <c r="F39" s="1256"/>
      <c r="G39" s="1256"/>
      <c r="H39" s="1256"/>
      <c r="I39" s="1256"/>
      <c r="J39" s="1256"/>
      <c r="K39" s="1256"/>
      <c r="L39" s="1256"/>
      <c r="M39" s="1257"/>
      <c r="N39" s="413"/>
      <c r="O39" s="372"/>
    </row>
    <row r="40" spans="2:32" x14ac:dyDescent="0.25">
      <c r="B40" s="369"/>
      <c r="C40" s="1255"/>
      <c r="D40" s="1256"/>
      <c r="E40" s="1256"/>
      <c r="F40" s="1256"/>
      <c r="G40" s="1256"/>
      <c r="H40" s="1256"/>
      <c r="I40" s="1256"/>
      <c r="J40" s="1256"/>
      <c r="K40" s="1256"/>
      <c r="L40" s="1256"/>
      <c r="M40" s="1257"/>
      <c r="N40" s="413"/>
      <c r="O40" s="372"/>
    </row>
    <row r="41" spans="2:32" ht="15.75" thickBot="1" x14ac:dyDescent="0.3">
      <c r="B41" s="369"/>
      <c r="C41" s="1258"/>
      <c r="D41" s="1259"/>
      <c r="E41" s="1259"/>
      <c r="F41" s="1259"/>
      <c r="G41" s="1259"/>
      <c r="H41" s="1259"/>
      <c r="I41" s="1259"/>
      <c r="J41" s="1259"/>
      <c r="K41" s="1259"/>
      <c r="L41" s="1259"/>
      <c r="M41" s="1260"/>
      <c r="N41" s="413"/>
      <c r="O41" s="372"/>
    </row>
    <row r="42" spans="2:32" thickBot="1" x14ac:dyDescent="0.4">
      <c r="B42" s="453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5"/>
    </row>
    <row r="44" spans="2:32" ht="14.45" x14ac:dyDescent="0.35">
      <c r="C44" s="340" t="s">
        <v>592</v>
      </c>
      <c r="H44" s="340" t="s">
        <v>593</v>
      </c>
      <c r="M44" s="340" t="s">
        <v>594</v>
      </c>
    </row>
    <row r="45" spans="2:32" x14ac:dyDescent="0.25">
      <c r="C45" s="456" t="s">
        <v>563</v>
      </c>
      <c r="D45" s="373" t="s">
        <v>595</v>
      </c>
      <c r="H45" s="457" t="s">
        <v>563</v>
      </c>
      <c r="I45" s="359" t="s">
        <v>596</v>
      </c>
      <c r="M45" s="456" t="s">
        <v>563</v>
      </c>
    </row>
    <row r="46" spans="2:32" x14ac:dyDescent="0.25">
      <c r="C46" s="458" t="s">
        <v>597</v>
      </c>
      <c r="D46" s="459" t="s">
        <v>598</v>
      </c>
      <c r="H46" s="458" t="s">
        <v>599</v>
      </c>
      <c r="I46" s="459" t="s">
        <v>600</v>
      </c>
      <c r="K46" s="460" t="s">
        <v>601</v>
      </c>
      <c r="M46" s="461" t="s">
        <v>484</v>
      </c>
    </row>
    <row r="47" spans="2:32" x14ac:dyDescent="0.25">
      <c r="C47" s="458" t="s">
        <v>602</v>
      </c>
      <c r="D47" s="459" t="s">
        <v>603</v>
      </c>
      <c r="H47" s="458" t="s">
        <v>604</v>
      </c>
      <c r="I47" s="459" t="s">
        <v>605</v>
      </c>
      <c r="K47" s="460" t="s">
        <v>601</v>
      </c>
      <c r="M47" s="461" t="s">
        <v>489</v>
      </c>
    </row>
    <row r="48" spans="2:32" x14ac:dyDescent="0.25">
      <c r="C48" s="458" t="s">
        <v>606</v>
      </c>
      <c r="D48" s="459" t="s">
        <v>607</v>
      </c>
      <c r="H48" s="462" t="s">
        <v>608</v>
      </c>
      <c r="I48" s="459" t="s">
        <v>609</v>
      </c>
      <c r="L48" s="460" t="s">
        <v>610</v>
      </c>
      <c r="M48" s="461" t="s">
        <v>494</v>
      </c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</row>
    <row r="49" spans="3:32" x14ac:dyDescent="0.25">
      <c r="C49" s="462" t="s">
        <v>611</v>
      </c>
      <c r="D49" s="459" t="s">
        <v>612</v>
      </c>
      <c r="M49" s="461" t="s">
        <v>498</v>
      </c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</row>
    <row r="50" spans="3:32" ht="18.600000000000001" x14ac:dyDescent="0.45">
      <c r="C50" s="464"/>
      <c r="D50" s="459"/>
      <c r="H50" s="340" t="s">
        <v>613</v>
      </c>
      <c r="M50" s="465" t="s">
        <v>614</v>
      </c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/>
      <c r="AD50" s="463"/>
      <c r="AE50" s="463"/>
      <c r="AF50" s="463"/>
    </row>
    <row r="51" spans="3:32" ht="15" customHeight="1" x14ac:dyDescent="0.35">
      <c r="C51" s="466" t="s">
        <v>615</v>
      </c>
      <c r="E51" s="466" t="s">
        <v>616</v>
      </c>
      <c r="H51" s="456" t="s">
        <v>563</v>
      </c>
      <c r="I51" s="359" t="s">
        <v>596</v>
      </c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/>
      <c r="AD51" s="463"/>
      <c r="AE51" s="463"/>
      <c r="AF51" s="463"/>
    </row>
    <row r="52" spans="3:32" ht="15" customHeight="1" x14ac:dyDescent="0.25">
      <c r="C52" s="456" t="s">
        <v>563</v>
      </c>
      <c r="E52" s="457" t="s">
        <v>563</v>
      </c>
      <c r="H52" s="458" t="s">
        <v>617</v>
      </c>
      <c r="I52" s="459" t="s">
        <v>618</v>
      </c>
      <c r="L52" s="467"/>
      <c r="O52" s="37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/>
      <c r="AD52" s="463"/>
      <c r="AE52" s="463"/>
      <c r="AF52" s="463"/>
    </row>
    <row r="53" spans="3:32" x14ac:dyDescent="0.25">
      <c r="C53" s="468" t="s">
        <v>619</v>
      </c>
      <c r="E53" s="469" t="s">
        <v>620</v>
      </c>
      <c r="H53" s="458" t="s">
        <v>621</v>
      </c>
      <c r="I53" s="459" t="s">
        <v>622</v>
      </c>
      <c r="O53" s="37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</row>
    <row r="54" spans="3:32" x14ac:dyDescent="0.25">
      <c r="C54" s="468" t="s">
        <v>623</v>
      </c>
      <c r="E54" s="469" t="s">
        <v>624</v>
      </c>
      <c r="H54" s="458" t="s">
        <v>625</v>
      </c>
      <c r="I54" s="459" t="s">
        <v>626</v>
      </c>
      <c r="O54" s="37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</row>
    <row r="55" spans="3:32" x14ac:dyDescent="0.25">
      <c r="C55" s="468" t="s">
        <v>627</v>
      </c>
      <c r="E55" s="469" t="s">
        <v>628</v>
      </c>
      <c r="H55" s="458" t="s">
        <v>629</v>
      </c>
      <c r="I55" s="459" t="s">
        <v>630</v>
      </c>
      <c r="O55" s="37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/>
      <c r="AD55" s="463"/>
      <c r="AE55" s="463"/>
      <c r="AF55" s="463"/>
    </row>
    <row r="56" spans="3:32" x14ac:dyDescent="0.25">
      <c r="C56" s="468" t="s">
        <v>631</v>
      </c>
      <c r="E56" s="470" t="s">
        <v>632</v>
      </c>
      <c r="H56" s="462" t="s">
        <v>633</v>
      </c>
      <c r="I56" s="459" t="s">
        <v>634</v>
      </c>
      <c r="O56" s="37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/>
      <c r="AD56" s="463"/>
      <c r="AE56" s="463"/>
      <c r="AF56" s="463"/>
    </row>
    <row r="57" spans="3:32" ht="14.25" customHeight="1" x14ac:dyDescent="0.3">
      <c r="C57" s="471" t="s">
        <v>635</v>
      </c>
      <c r="L57" s="472"/>
      <c r="P57" s="463"/>
      <c r="Q57" s="463"/>
      <c r="R57" s="463"/>
      <c r="S57" s="463"/>
      <c r="T57" s="463"/>
      <c r="U57" s="463"/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</row>
    <row r="58" spans="3:32" x14ac:dyDescent="0.25">
      <c r="P58" s="463"/>
      <c r="Q58" s="463"/>
      <c r="R58" s="463"/>
      <c r="S58" s="463"/>
      <c r="T58" s="463"/>
      <c r="U58" s="463"/>
      <c r="V58" s="463"/>
      <c r="W58" s="463"/>
      <c r="X58" s="463"/>
      <c r="Y58" s="463"/>
      <c r="Z58" s="463"/>
      <c r="AA58" s="463"/>
      <c r="AB58" s="463"/>
      <c r="AC58" s="463"/>
      <c r="AD58" s="463"/>
      <c r="AE58" s="463"/>
      <c r="AF58" s="463"/>
    </row>
    <row r="59" spans="3:32" x14ac:dyDescent="0.25">
      <c r="P59" s="463"/>
      <c r="Q59" s="463"/>
      <c r="R59" s="463"/>
      <c r="S59" s="463"/>
      <c r="T59" s="463"/>
      <c r="U59" s="463"/>
      <c r="V59" s="463"/>
      <c r="W59" s="463"/>
      <c r="X59" s="463"/>
      <c r="Y59" s="463"/>
      <c r="Z59" s="463"/>
      <c r="AA59" s="463"/>
      <c r="AB59" s="463"/>
      <c r="AC59" s="463"/>
      <c r="AD59" s="463"/>
      <c r="AE59" s="463"/>
      <c r="AF59" s="463"/>
    </row>
    <row r="60" spans="3:32" x14ac:dyDescent="0.25">
      <c r="L60" s="373"/>
      <c r="P60" s="463"/>
      <c r="Q60" s="463"/>
      <c r="R60" s="463"/>
      <c r="S60" s="463"/>
      <c r="T60" s="463"/>
      <c r="U60" s="463"/>
      <c r="V60" s="463"/>
      <c r="W60" s="463"/>
      <c r="X60" s="463"/>
      <c r="Y60" s="463"/>
      <c r="Z60" s="463"/>
      <c r="AA60" s="463"/>
      <c r="AB60" s="463"/>
      <c r="AC60" s="463"/>
      <c r="AD60" s="463"/>
      <c r="AE60" s="463"/>
      <c r="AF60" s="463"/>
    </row>
    <row r="61" spans="3:32" x14ac:dyDescent="0.25">
      <c r="L61" s="373"/>
      <c r="P61" s="463"/>
      <c r="Q61" s="463"/>
      <c r="R61" s="463"/>
      <c r="S61" s="463"/>
      <c r="T61" s="463"/>
      <c r="U61" s="463"/>
      <c r="V61" s="463"/>
      <c r="W61" s="463"/>
      <c r="X61" s="463"/>
      <c r="Y61" s="463"/>
      <c r="Z61" s="463"/>
      <c r="AA61" s="463"/>
      <c r="AB61" s="463"/>
      <c r="AC61" s="463"/>
      <c r="AD61" s="463"/>
      <c r="AE61" s="463"/>
      <c r="AF61" s="463"/>
    </row>
    <row r="62" spans="3:32" x14ac:dyDescent="0.25">
      <c r="L62" s="373"/>
      <c r="P62" s="463"/>
      <c r="Q62" s="463"/>
      <c r="R62" s="463"/>
      <c r="S62" s="463"/>
      <c r="T62" s="463"/>
      <c r="U62" s="463"/>
      <c r="V62" s="463"/>
      <c r="W62" s="463"/>
      <c r="X62" s="463"/>
      <c r="Y62" s="463"/>
      <c r="Z62" s="463"/>
      <c r="AA62" s="463"/>
      <c r="AB62" s="463"/>
      <c r="AC62" s="463"/>
      <c r="AD62" s="463"/>
      <c r="AE62" s="463"/>
      <c r="AF62" s="463"/>
    </row>
    <row r="63" spans="3:32" x14ac:dyDescent="0.25">
      <c r="L63" s="373"/>
      <c r="P63" s="463"/>
      <c r="Q63" s="463"/>
      <c r="R63" s="463"/>
      <c r="S63" s="463"/>
      <c r="T63" s="463"/>
      <c r="U63" s="463"/>
      <c r="V63" s="463"/>
      <c r="W63" s="463"/>
      <c r="X63" s="463"/>
      <c r="Y63" s="463"/>
      <c r="Z63" s="463"/>
      <c r="AA63" s="463"/>
      <c r="AB63" s="463"/>
      <c r="AC63" s="463"/>
      <c r="AD63" s="463"/>
      <c r="AE63" s="463"/>
      <c r="AF63" s="463"/>
    </row>
    <row r="64" spans="3:32" x14ac:dyDescent="0.25">
      <c r="P64" s="463"/>
      <c r="Q64" s="463"/>
      <c r="R64" s="463"/>
      <c r="S64" s="463"/>
      <c r="T64" s="463"/>
      <c r="U64" s="463"/>
      <c r="V64" s="463"/>
      <c r="W64" s="463"/>
      <c r="X64" s="463"/>
      <c r="Y64" s="463"/>
      <c r="Z64" s="463"/>
      <c r="AA64" s="463"/>
      <c r="AB64" s="463"/>
      <c r="AC64" s="463"/>
      <c r="AD64" s="463"/>
      <c r="AE64" s="463"/>
      <c r="AF64" s="463"/>
    </row>
    <row r="65" spans="16:32" x14ac:dyDescent="0.25">
      <c r="P65" s="463"/>
      <c r="Q65" s="463"/>
      <c r="R65" s="463"/>
      <c r="S65" s="463"/>
      <c r="T65" s="463"/>
      <c r="U65" s="463"/>
      <c r="V65" s="463"/>
      <c r="W65" s="463"/>
      <c r="X65" s="463"/>
      <c r="Y65" s="463"/>
      <c r="Z65" s="463"/>
      <c r="AA65" s="463"/>
      <c r="AB65" s="463"/>
      <c r="AC65" s="463"/>
      <c r="AD65" s="463"/>
      <c r="AE65" s="463"/>
      <c r="AF65" s="463"/>
    </row>
    <row r="66" spans="16:32" x14ac:dyDescent="0.25">
      <c r="P66" s="463"/>
      <c r="Q66" s="463"/>
      <c r="R66" s="463"/>
      <c r="S66" s="463"/>
      <c r="T66" s="463"/>
      <c r="U66" s="463"/>
      <c r="V66" s="463"/>
      <c r="W66" s="463"/>
      <c r="X66" s="463"/>
      <c r="Y66" s="463"/>
      <c r="Z66" s="463"/>
      <c r="AA66" s="463"/>
      <c r="AB66" s="463"/>
      <c r="AC66" s="463"/>
      <c r="AD66" s="463"/>
      <c r="AE66" s="463"/>
      <c r="AF66" s="463"/>
    </row>
    <row r="67" spans="16:32" x14ac:dyDescent="0.25">
      <c r="P67" s="463"/>
      <c r="Q67" s="463"/>
      <c r="R67" s="463"/>
      <c r="S67" s="463"/>
      <c r="T67" s="463"/>
      <c r="U67" s="463"/>
      <c r="V67" s="463"/>
      <c r="W67" s="463"/>
      <c r="X67" s="463"/>
      <c r="Y67" s="463"/>
      <c r="Z67" s="463"/>
      <c r="AA67" s="463"/>
      <c r="AB67" s="463"/>
      <c r="AC67" s="463"/>
      <c r="AD67" s="463"/>
      <c r="AE67" s="463"/>
      <c r="AF67" s="463"/>
    </row>
    <row r="68" spans="16:32" x14ac:dyDescent="0.25">
      <c r="P68" s="463"/>
      <c r="Q68" s="463"/>
      <c r="R68" s="463"/>
      <c r="S68" s="463"/>
      <c r="T68" s="463"/>
      <c r="U68" s="463"/>
      <c r="V68" s="463"/>
      <c r="W68" s="463"/>
      <c r="X68" s="463"/>
      <c r="Y68" s="463"/>
      <c r="Z68" s="463"/>
      <c r="AA68" s="463"/>
      <c r="AB68" s="463"/>
      <c r="AC68" s="463"/>
      <c r="AD68" s="463"/>
      <c r="AE68" s="463"/>
      <c r="AF68" s="463"/>
    </row>
    <row r="69" spans="16:32" x14ac:dyDescent="0.25">
      <c r="P69" s="463"/>
      <c r="Q69" s="463"/>
      <c r="R69" s="463"/>
      <c r="S69" s="463"/>
      <c r="T69" s="463"/>
      <c r="U69" s="463"/>
      <c r="V69" s="463"/>
      <c r="W69" s="463"/>
      <c r="X69" s="463"/>
      <c r="Y69" s="463"/>
      <c r="Z69" s="463"/>
      <c r="AA69" s="463"/>
      <c r="AB69" s="463"/>
      <c r="AC69" s="463"/>
      <c r="AD69" s="463"/>
      <c r="AE69" s="463"/>
      <c r="AF69" s="463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79" priority="14" operator="equal">
      <formula>"E3"</formula>
    </cfRule>
    <cfRule type="cellIs" dxfId="78" priority="15" operator="equal">
      <formula>"E2"</formula>
    </cfRule>
    <cfRule type="cellIs" dxfId="77" priority="16" operator="equal">
      <formula>"E1"</formula>
    </cfRule>
  </conditionalFormatting>
  <conditionalFormatting sqref="D22:H25">
    <cfRule type="cellIs" dxfId="76" priority="6" operator="equal">
      <formula>"~ tordue"</formula>
    </cfRule>
    <cfRule type="cellIs" dxfId="75" priority="7" operator="equal">
      <formula>"CD"</formula>
    </cfRule>
    <cfRule type="cellIs" dxfId="74" priority="8" operator="equal">
      <formula>"CC"</formula>
    </cfRule>
    <cfRule type="cellIs" dxfId="73" priority="9" operator="equal">
      <formula>"CB"</formula>
    </cfRule>
    <cfRule type="cellIs" dxfId="72" priority="10" operator="equal">
      <formula>"CA"</formula>
    </cfRule>
  </conditionalFormatting>
  <conditionalFormatting sqref="L13:L16">
    <cfRule type="cellIs" dxfId="71" priority="5" operator="equal">
      <formula>"E7"</formula>
    </cfRule>
  </conditionalFormatting>
  <conditionalFormatting sqref="L22:L25">
    <cfRule type="cellIs" dxfId="70" priority="1" operator="equal">
      <formula>"Déteriorée"</formula>
    </cfRule>
    <cfRule type="cellIs" dxfId="69" priority="2" operator="equal">
      <formula>"Manquante"</formula>
    </cfRule>
    <cfRule type="cellIs" dxfId="68" priority="3" operator="equal">
      <formula>"Corrodée"</formula>
    </cfRule>
    <cfRule type="cellIs" dxfId="67" priority="4" operator="equal">
      <formula>"Sectionnée"</formula>
    </cfRule>
  </conditionalFormatting>
  <conditionalFormatting sqref="M13:M17">
    <cfRule type="cellIs" dxfId="66" priority="11" operator="equal">
      <formula>"S3"</formula>
    </cfRule>
    <cfRule type="cellIs" dxfId="65" priority="12" operator="equal">
      <formula>"S2"</formula>
    </cfRule>
    <cfRule type="cellIs" dxfId="6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AO161"/>
  <sheetViews>
    <sheetView showGridLines="0" view="pageBreakPreview" zoomScale="80" zoomScaleNormal="85" zoomScaleSheetLayoutView="80" workbookViewId="0">
      <selection activeCell="E17" sqref="E17:P18"/>
    </sheetView>
  </sheetViews>
  <sheetFormatPr baseColWidth="10" defaultColWidth="11.42578125" defaultRowHeight="12.75" x14ac:dyDescent="0.2"/>
  <cols>
    <col min="1" max="1" width="9.5703125" style="474" customWidth="1"/>
    <col min="2" max="2" width="4.5703125" style="474" customWidth="1"/>
    <col min="3" max="3" width="10.5703125" style="474" customWidth="1"/>
    <col min="4" max="4" width="6.5703125" style="474" customWidth="1"/>
    <col min="5" max="5" width="11.42578125" style="474"/>
    <col min="6" max="6" width="4.5703125" style="474" customWidth="1"/>
    <col min="7" max="7" width="9.42578125" style="474" customWidth="1"/>
    <col min="8" max="8" width="4.5703125" style="474" customWidth="1"/>
    <col min="9" max="9" width="8.140625" style="474" customWidth="1"/>
    <col min="10" max="10" width="7.5703125" style="474" customWidth="1"/>
    <col min="11" max="11" width="4.5703125" style="474" customWidth="1"/>
    <col min="12" max="12" width="9.140625" style="474" customWidth="1"/>
    <col min="13" max="13" width="4.5703125" style="474" customWidth="1"/>
    <col min="14" max="14" width="8" style="474" customWidth="1"/>
    <col min="15" max="15" width="4.5703125" style="474" customWidth="1"/>
    <col min="16" max="16" width="12.42578125" style="474" customWidth="1"/>
    <col min="17" max="17" width="11.42578125" style="474"/>
    <col min="18" max="18" width="15" style="474" customWidth="1"/>
    <col min="19" max="19" width="4.85546875" style="474" customWidth="1"/>
    <col min="20" max="21" width="11.42578125" style="474"/>
    <col min="22" max="22" width="13.140625" style="474" customWidth="1"/>
    <col min="23" max="23" width="11.42578125" style="474"/>
    <col min="24" max="24" width="10.42578125" style="474" customWidth="1"/>
    <col min="25" max="25" width="17.85546875" style="474" customWidth="1"/>
    <col min="26" max="26" width="15.85546875" style="474" customWidth="1"/>
    <col min="27" max="27" width="17.85546875" style="474" customWidth="1"/>
    <col min="28" max="28" width="14.5703125" style="474" customWidth="1"/>
    <col min="29" max="31" width="2.140625" style="474" bestFit="1" customWidth="1"/>
    <col min="32" max="16384" width="11.42578125" style="474"/>
  </cols>
  <sheetData>
    <row r="1" spans="1:41" ht="20.100000000000001" customHeight="1" thickBot="1" x14ac:dyDescent="0.3">
      <c r="A1" s="1203" t="s">
        <v>636</v>
      </c>
      <c r="B1" s="1204"/>
      <c r="C1" s="1205" t="s">
        <v>637</v>
      </c>
      <c r="D1" s="1205"/>
      <c r="E1" s="1205"/>
      <c r="F1" s="1205"/>
      <c r="G1" s="1205"/>
      <c r="H1" s="1205"/>
      <c r="I1" s="1205"/>
      <c r="J1" s="1205"/>
      <c r="K1" s="1205"/>
      <c r="L1" s="1205"/>
      <c r="M1" s="1205"/>
      <c r="N1" s="1205"/>
      <c r="O1" s="1205"/>
      <c r="P1" s="1206"/>
      <c r="Q1" s="473"/>
      <c r="R1" s="473"/>
      <c r="S1" s="473"/>
      <c r="T1" s="473"/>
      <c r="U1" s="473"/>
      <c r="V1" s="473"/>
      <c r="W1" s="473"/>
      <c r="X1" s="473"/>
      <c r="Y1" s="473"/>
    </row>
    <row r="2" spans="1:41" s="475" customFormat="1" ht="20.100000000000001" customHeight="1" x14ac:dyDescent="0.25">
      <c r="A2" s="1207" t="s">
        <v>14</v>
      </c>
      <c r="B2" s="1208"/>
      <c r="C2" s="1208" t="s">
        <v>15</v>
      </c>
      <c r="D2" s="1208"/>
      <c r="E2" s="1208" t="s">
        <v>16</v>
      </c>
      <c r="F2" s="1208"/>
      <c r="G2" s="1208" t="s">
        <v>17</v>
      </c>
      <c r="H2" s="1208"/>
      <c r="I2" s="1208"/>
      <c r="J2" s="1208"/>
      <c r="K2" s="1208"/>
      <c r="L2" s="1208"/>
      <c r="M2" s="1208"/>
      <c r="N2" s="1208"/>
      <c r="O2" s="1208"/>
      <c r="P2" s="1209"/>
      <c r="X2" s="476"/>
      <c r="Y2" s="476"/>
    </row>
    <row r="3" spans="1:41" ht="20.100000000000001" customHeight="1" thickBot="1" x14ac:dyDescent="0.3">
      <c r="A3" s="1210">
        <f>PDG!$AD$33</f>
        <v>0</v>
      </c>
      <c r="B3" s="1211"/>
      <c r="C3" s="1211" t="str">
        <f>PDG!$D$33</f>
        <v>A</v>
      </c>
      <c r="D3" s="1211"/>
      <c r="E3" s="1212">
        <f>PDG!$H$33</f>
        <v>41487</v>
      </c>
      <c r="F3" s="1212"/>
      <c r="G3" s="1211" t="str">
        <f>PDG!$L$33</f>
        <v>Création</v>
      </c>
      <c r="H3" s="1211"/>
      <c r="I3" s="1211"/>
      <c r="J3" s="1211"/>
      <c r="K3" s="1211"/>
      <c r="L3" s="1211"/>
      <c r="M3" s="1211"/>
      <c r="N3" s="1211"/>
      <c r="O3" s="1211"/>
      <c r="P3" s="1214"/>
      <c r="X3" s="473"/>
      <c r="Y3" s="473"/>
    </row>
    <row r="4" spans="1:41" ht="20.100000000000001" customHeight="1" thickBot="1" x14ac:dyDescent="0.3">
      <c r="A4" s="1264" t="s">
        <v>18</v>
      </c>
      <c r="B4" s="1265"/>
      <c r="C4" s="1266"/>
      <c r="D4" s="1267" t="s">
        <v>61</v>
      </c>
      <c r="E4" s="1268"/>
      <c r="F4" s="1268"/>
      <c r="G4" s="1268"/>
      <c r="H4" s="1268"/>
      <c r="I4" s="1269"/>
      <c r="J4" s="1270" t="s">
        <v>638</v>
      </c>
      <c r="K4" s="1271"/>
      <c r="L4" s="1272"/>
      <c r="M4" s="1273">
        <v>30</v>
      </c>
      <c r="N4" s="1273"/>
      <c r="O4" s="1273"/>
      <c r="P4" s="1274"/>
      <c r="Q4" s="477"/>
      <c r="R4" s="473"/>
      <c r="S4" s="473"/>
      <c r="U4" s="473"/>
      <c r="V4" s="473"/>
      <c r="W4" s="473"/>
      <c r="X4" s="473"/>
      <c r="Y4" s="473"/>
    </row>
    <row r="5" spans="1:41" ht="20.100000000000001" customHeight="1" thickBot="1" x14ac:dyDescent="0.45">
      <c r="A5" s="478"/>
      <c r="B5" s="479"/>
      <c r="C5" s="480"/>
      <c r="D5" s="480"/>
      <c r="E5" s="480"/>
      <c r="F5" s="480"/>
      <c r="G5" s="480"/>
      <c r="H5" s="480"/>
      <c r="I5" s="480"/>
      <c r="J5" s="480"/>
      <c r="K5" s="480"/>
      <c r="L5" s="480"/>
      <c r="M5" s="480"/>
      <c r="N5" s="480"/>
      <c r="O5" s="480"/>
      <c r="P5" s="481"/>
      <c r="Q5" s="482"/>
      <c r="S5" s="483"/>
      <c r="T5" s="473"/>
      <c r="U5" s="473"/>
      <c r="V5" s="473"/>
      <c r="W5" s="473"/>
      <c r="X5" s="473"/>
      <c r="Y5" s="473"/>
    </row>
    <row r="6" spans="1:41" ht="20.100000000000001" customHeight="1" x14ac:dyDescent="0.25">
      <c r="A6" s="1275" t="s">
        <v>639</v>
      </c>
      <c r="B6" s="1276"/>
      <c r="C6" s="1276"/>
      <c r="D6" s="1276"/>
      <c r="E6" s="1277" t="str">
        <f>CONCATENATE("L",A67,"x",A67,"x",A68)</f>
        <v>L55x55x8</v>
      </c>
      <c r="F6" s="1277"/>
      <c r="G6" s="1277"/>
      <c r="H6" s="1278" t="s">
        <v>640</v>
      </c>
      <c r="I6" s="1279"/>
      <c r="J6" s="1279"/>
      <c r="K6" s="1282" t="s">
        <v>641</v>
      </c>
      <c r="L6" s="1283"/>
      <c r="M6" s="1283"/>
      <c r="N6" s="1284"/>
      <c r="O6" s="1285">
        <f>'30_Annexe5'!$H$21</f>
        <v>0</v>
      </c>
      <c r="P6" s="1286"/>
      <c r="Q6" s="484"/>
      <c r="R6" s="484"/>
      <c r="S6" s="484"/>
      <c r="T6" s="484"/>
      <c r="U6" s="485"/>
      <c r="V6" s="485"/>
      <c r="W6" s="485"/>
      <c r="X6" s="486"/>
      <c r="Y6" s="486"/>
      <c r="Z6" s="486"/>
      <c r="AA6" s="486"/>
      <c r="AB6" s="486"/>
      <c r="AC6" s="486"/>
      <c r="AD6" s="486"/>
      <c r="AE6" s="486"/>
      <c r="AF6" s="483"/>
      <c r="AG6" s="482"/>
      <c r="AH6" s="473"/>
      <c r="AI6" s="473"/>
      <c r="AJ6" s="473"/>
      <c r="AK6" s="473"/>
      <c r="AL6" s="473"/>
      <c r="AM6" s="473"/>
      <c r="AN6" s="473"/>
      <c r="AO6" s="473"/>
    </row>
    <row r="7" spans="1:41" ht="20.100000000000001" customHeight="1" thickBot="1" x14ac:dyDescent="0.3">
      <c r="A7" s="1287" t="s">
        <v>642</v>
      </c>
      <c r="B7" s="1288"/>
      <c r="C7" s="1288"/>
      <c r="D7" s="1288"/>
      <c r="E7" s="1289" t="s">
        <v>1005</v>
      </c>
      <c r="F7" s="1289"/>
      <c r="G7" s="1289"/>
      <c r="H7" s="1280"/>
      <c r="I7" s="1281"/>
      <c r="J7" s="1281"/>
      <c r="K7" s="1290" t="s">
        <v>643</v>
      </c>
      <c r="L7" s="1291"/>
      <c r="M7" s="1291"/>
      <c r="N7" s="1292"/>
      <c r="O7" s="1293" t="str">
        <f>'30_Annexe5'!$C$21</f>
        <v>Suspension</v>
      </c>
      <c r="P7" s="1294"/>
      <c r="Q7" s="484"/>
      <c r="S7" s="484"/>
      <c r="T7" s="484"/>
      <c r="U7" s="485"/>
      <c r="V7" s="485"/>
      <c r="W7" s="485"/>
      <c r="X7" s="486"/>
      <c r="Y7" s="486"/>
      <c r="Z7" s="486"/>
      <c r="AA7" s="486"/>
      <c r="AB7" s="486"/>
      <c r="AC7" s="486"/>
      <c r="AD7" s="486"/>
      <c r="AE7" s="486"/>
      <c r="AF7" s="483"/>
      <c r="AG7" s="482"/>
      <c r="AH7" s="473"/>
      <c r="AI7" s="473"/>
      <c r="AJ7" s="473"/>
      <c r="AK7" s="473"/>
      <c r="AL7" s="473"/>
      <c r="AM7" s="473"/>
      <c r="AN7" s="473"/>
      <c r="AO7" s="473"/>
    </row>
    <row r="8" spans="1:41" ht="20.100000000000001" customHeight="1" x14ac:dyDescent="0.25">
      <c r="A8" s="487"/>
      <c r="B8" s="488"/>
      <c r="C8" s="488"/>
      <c r="D8" s="488"/>
      <c r="E8" s="488"/>
      <c r="F8" s="488"/>
      <c r="G8" s="488"/>
      <c r="H8" s="1281"/>
      <c r="I8" s="1281"/>
      <c r="J8" s="1281"/>
      <c r="K8" s="1295" t="s">
        <v>644</v>
      </c>
      <c r="L8" s="1296"/>
      <c r="M8" s="1296"/>
      <c r="N8" s="1297"/>
      <c r="O8" s="1298" t="str">
        <f>'30_Annexe5'!$F$21</f>
        <v>Suspension</v>
      </c>
      <c r="P8" s="1299"/>
      <c r="Q8" s="484"/>
      <c r="R8" s="489">
        <f>'30_Annexe3.1'!$X$17</f>
        <v>0</v>
      </c>
      <c r="S8" s="484"/>
      <c r="T8" s="484"/>
      <c r="U8" s="485"/>
      <c r="V8" s="485"/>
      <c r="W8" s="485"/>
      <c r="X8" s="486"/>
      <c r="Y8" s="486"/>
      <c r="Z8" s="486"/>
      <c r="AA8" s="486"/>
      <c r="AB8" s="486"/>
      <c r="AC8" s="486"/>
      <c r="AD8" s="486"/>
      <c r="AE8" s="486"/>
      <c r="AF8" s="483"/>
      <c r="AG8" s="482"/>
      <c r="AH8" s="473"/>
      <c r="AI8" s="473"/>
      <c r="AJ8" s="473"/>
      <c r="AK8" s="473"/>
      <c r="AL8" s="473"/>
      <c r="AM8" s="473"/>
      <c r="AN8" s="473"/>
      <c r="AO8" s="473"/>
    </row>
    <row r="9" spans="1:41" ht="20.100000000000001" customHeight="1" thickBot="1" x14ac:dyDescent="0.3">
      <c r="A9" s="1287" t="s">
        <v>645</v>
      </c>
      <c r="B9" s="1288"/>
      <c r="C9" s="1288"/>
      <c r="D9" s="1288"/>
      <c r="E9" s="1288"/>
      <c r="F9" s="1288"/>
      <c r="G9" s="1288"/>
      <c r="H9" s="1300" t="str">
        <f>IF(R8&lt;&gt;0,"Oui","Non")</f>
        <v>Non</v>
      </c>
      <c r="I9" s="1300"/>
      <c r="J9" s="1301" t="s">
        <v>646</v>
      </c>
      <c r="K9" s="1301"/>
      <c r="L9" s="1301"/>
      <c r="M9" s="1301"/>
      <c r="N9" s="1301"/>
      <c r="O9" s="1293" t="str">
        <f>IF(R9=4,"Oui","Non")</f>
        <v>Non</v>
      </c>
      <c r="P9" s="1294"/>
      <c r="Q9" s="484"/>
      <c r="R9" s="490">
        <f>'30_Annexe3.1'!$W$17</f>
        <v>0</v>
      </c>
      <c r="S9" s="484"/>
      <c r="T9" s="484"/>
      <c r="U9" s="485"/>
      <c r="V9" s="485"/>
      <c r="W9" s="485"/>
      <c r="X9" s="486"/>
      <c r="Y9" s="486"/>
      <c r="Z9" s="486"/>
      <c r="AA9" s="486"/>
      <c r="AB9" s="486"/>
      <c r="AC9" s="486"/>
      <c r="AD9" s="486"/>
      <c r="AE9" s="486"/>
      <c r="AF9" s="483"/>
      <c r="AG9" s="482"/>
      <c r="AH9" s="473"/>
      <c r="AI9" s="473"/>
      <c r="AJ9" s="473"/>
      <c r="AK9" s="473"/>
      <c r="AL9" s="473"/>
      <c r="AM9" s="473"/>
      <c r="AN9" s="473"/>
      <c r="AO9" s="473"/>
    </row>
    <row r="10" spans="1:41" ht="20.100000000000001" customHeight="1" x14ac:dyDescent="0.25">
      <c r="A10" s="1302" t="s">
        <v>647</v>
      </c>
      <c r="B10" s="1303"/>
      <c r="C10" s="1303"/>
      <c r="D10" s="491" t="s">
        <v>648</v>
      </c>
      <c r="E10" s="1306">
        <v>8</v>
      </c>
      <c r="F10" s="1306"/>
      <c r="G10" s="1306"/>
      <c r="H10" s="492"/>
      <c r="I10" s="492"/>
      <c r="J10" s="492"/>
      <c r="K10" s="493"/>
      <c r="L10" s="494"/>
      <c r="M10" s="494"/>
      <c r="N10" s="494"/>
      <c r="O10" s="494"/>
      <c r="P10" s="495"/>
      <c r="Q10" s="484"/>
      <c r="S10" s="484"/>
      <c r="T10" s="484"/>
      <c r="U10" s="485"/>
      <c r="V10" s="485"/>
      <c r="W10" s="485"/>
      <c r="X10" s="486"/>
      <c r="Y10" s="486"/>
      <c r="Z10" s="486"/>
      <c r="AA10" s="486"/>
      <c r="AB10" s="486"/>
      <c r="AC10" s="486"/>
      <c r="AD10" s="486"/>
      <c r="AE10" s="486"/>
      <c r="AF10" s="483"/>
      <c r="AG10" s="482"/>
      <c r="AH10" s="473"/>
      <c r="AI10" s="473"/>
      <c r="AJ10" s="473"/>
      <c r="AK10" s="473"/>
      <c r="AL10" s="473"/>
      <c r="AM10" s="473"/>
      <c r="AN10" s="473"/>
      <c r="AO10" s="473"/>
    </row>
    <row r="11" spans="1:41" ht="20.100000000000001" customHeight="1" x14ac:dyDescent="0.25">
      <c r="A11" s="1304"/>
      <c r="B11" s="1305"/>
      <c r="C11" s="1305"/>
      <c r="D11" s="491" t="s">
        <v>649</v>
      </c>
      <c r="E11" s="1306">
        <v>20</v>
      </c>
      <c r="F11" s="1306"/>
      <c r="G11" s="1306"/>
      <c r="H11" s="492"/>
      <c r="I11" s="1288" t="s">
        <v>650</v>
      </c>
      <c r="J11" s="1288"/>
      <c r="K11" s="1288"/>
      <c r="L11" s="1288"/>
      <c r="M11" s="1288"/>
      <c r="N11" s="1307" t="s">
        <v>437</v>
      </c>
      <c r="O11" s="1307"/>
      <c r="P11" s="1308"/>
      <c r="Q11" s="484"/>
      <c r="S11" s="484"/>
      <c r="T11" s="484"/>
      <c r="U11" s="485"/>
      <c r="V11" s="485"/>
      <c r="W11" s="485"/>
      <c r="X11" s="486"/>
      <c r="Y11" s="486"/>
      <c r="Z11" s="486"/>
      <c r="AA11" s="486"/>
      <c r="AB11" s="486"/>
      <c r="AC11" s="486"/>
      <c r="AD11" s="486"/>
      <c r="AE11" s="486"/>
      <c r="AF11" s="483"/>
      <c r="AG11" s="482"/>
      <c r="AH11" s="473"/>
      <c r="AI11" s="473"/>
      <c r="AJ11" s="473"/>
      <c r="AK11" s="473"/>
      <c r="AL11" s="473"/>
      <c r="AM11" s="473"/>
      <c r="AN11" s="473"/>
      <c r="AO11" s="473"/>
    </row>
    <row r="12" spans="1:41" ht="20.100000000000001" customHeight="1" x14ac:dyDescent="0.25">
      <c r="A12" s="1287" t="s">
        <v>651</v>
      </c>
      <c r="B12" s="1288"/>
      <c r="C12" s="1288"/>
      <c r="D12" s="1288"/>
      <c r="E12" s="1306">
        <v>110</v>
      </c>
      <c r="F12" s="1306"/>
      <c r="G12" s="1306"/>
      <c r="H12" s="492"/>
      <c r="I12" s="1288" t="s">
        <v>652</v>
      </c>
      <c r="J12" s="1288"/>
      <c r="K12" s="1288"/>
      <c r="L12" s="1288"/>
      <c r="M12" s="1288"/>
      <c r="N12" s="1306" t="str">
        <f>CONCATENATE(R12," x ",T12)</f>
        <v>3.41 x 0.12</v>
      </c>
      <c r="O12" s="1306"/>
      <c r="P12" s="1315"/>
      <c r="Q12" s="484"/>
      <c r="R12" s="496">
        <v>3.41</v>
      </c>
      <c r="S12" s="484"/>
      <c r="T12" s="497">
        <v>0.12</v>
      </c>
      <c r="U12" s="485"/>
      <c r="V12" s="485"/>
      <c r="W12" s="485"/>
      <c r="X12" s="486"/>
      <c r="Y12" s="486"/>
      <c r="Z12" s="486"/>
      <c r="AA12" s="486"/>
      <c r="AB12" s="486"/>
      <c r="AC12" s="486"/>
      <c r="AD12" s="486"/>
      <c r="AE12" s="486"/>
      <c r="AF12" s="483"/>
      <c r="AG12" s="482"/>
      <c r="AH12" s="473"/>
      <c r="AI12" s="473"/>
      <c r="AJ12" s="473"/>
      <c r="AK12" s="473"/>
      <c r="AL12" s="473"/>
      <c r="AM12" s="473"/>
      <c r="AN12" s="473"/>
      <c r="AO12" s="473"/>
    </row>
    <row r="13" spans="1:41" ht="20.100000000000001" customHeight="1" x14ac:dyDescent="0.25">
      <c r="A13" s="1287" t="s">
        <v>653</v>
      </c>
      <c r="B13" s="1288"/>
      <c r="C13" s="1288"/>
      <c r="D13" s="1288"/>
      <c r="E13" s="1306"/>
      <c r="F13" s="1306"/>
      <c r="G13" s="1306"/>
      <c r="H13" s="492"/>
      <c r="I13" s="1316" t="s">
        <v>654</v>
      </c>
      <c r="J13" s="1301"/>
      <c r="K13" s="1301"/>
      <c r="L13" s="1301"/>
      <c r="M13" s="1301"/>
      <c r="N13" s="1318" t="s">
        <v>1017</v>
      </c>
      <c r="O13" s="1306"/>
      <c r="P13" s="1315"/>
      <c r="Q13" s="484"/>
      <c r="S13" s="484"/>
      <c r="T13" s="484"/>
      <c r="U13" s="485"/>
      <c r="V13" s="485"/>
      <c r="W13" s="485"/>
      <c r="X13" s="486"/>
      <c r="Y13" s="486"/>
      <c r="Z13" s="486"/>
      <c r="AA13" s="486"/>
      <c r="AB13" s="486"/>
      <c r="AC13" s="486"/>
      <c r="AD13" s="486"/>
      <c r="AE13" s="486"/>
      <c r="AF13" s="483"/>
      <c r="AG13" s="482"/>
      <c r="AH13" s="473"/>
      <c r="AI13" s="473"/>
      <c r="AJ13" s="473"/>
      <c r="AK13" s="473"/>
      <c r="AL13" s="473"/>
      <c r="AM13" s="473"/>
      <c r="AN13" s="473"/>
      <c r="AO13" s="473"/>
    </row>
    <row r="14" spans="1:41" ht="20.100000000000001" customHeight="1" thickBot="1" x14ac:dyDescent="0.3">
      <c r="A14" s="1321" t="s">
        <v>656</v>
      </c>
      <c r="B14" s="1322"/>
      <c r="C14" s="1322"/>
      <c r="D14" s="1322"/>
      <c r="E14" s="1323" t="s">
        <v>1006</v>
      </c>
      <c r="F14" s="1323"/>
      <c r="G14" s="1323"/>
      <c r="H14" s="498"/>
      <c r="I14" s="1317"/>
      <c r="J14" s="1317"/>
      <c r="K14" s="1317"/>
      <c r="L14" s="1317"/>
      <c r="M14" s="1317"/>
      <c r="N14" s="1319"/>
      <c r="O14" s="1319"/>
      <c r="P14" s="1320"/>
      <c r="Q14" s="484"/>
      <c r="S14" s="484"/>
      <c r="T14" s="484"/>
      <c r="U14" s="485"/>
      <c r="V14" s="485"/>
      <c r="W14" s="485"/>
      <c r="X14" s="486"/>
      <c r="Y14" s="486"/>
      <c r="Z14" s="486"/>
      <c r="AA14" s="486"/>
      <c r="AB14" s="486"/>
      <c r="AC14" s="486"/>
      <c r="AD14" s="486"/>
      <c r="AE14" s="486"/>
      <c r="AF14" s="483"/>
      <c r="AG14" s="482"/>
      <c r="AH14" s="473"/>
      <c r="AI14" s="473"/>
      <c r="AJ14" s="473"/>
      <c r="AK14" s="473"/>
      <c r="AL14" s="473"/>
      <c r="AM14" s="473"/>
      <c r="AN14" s="473"/>
      <c r="AO14" s="473"/>
    </row>
    <row r="15" spans="1:41" ht="20.100000000000001" customHeight="1" thickBot="1" x14ac:dyDescent="0.45">
      <c r="A15" s="499"/>
      <c r="B15" s="484"/>
      <c r="C15" s="484"/>
      <c r="D15" s="484"/>
      <c r="E15" s="484"/>
      <c r="F15" s="484"/>
      <c r="G15" s="484"/>
      <c r="H15" s="492"/>
      <c r="I15" s="492"/>
      <c r="J15" s="492"/>
      <c r="K15" s="493"/>
      <c r="L15" s="494"/>
      <c r="M15" s="494"/>
      <c r="N15" s="494"/>
      <c r="O15" s="494"/>
      <c r="P15" s="495"/>
      <c r="Q15" s="484"/>
      <c r="S15" s="484"/>
      <c r="T15" s="484"/>
      <c r="U15" s="485"/>
      <c r="V15" s="485"/>
      <c r="W15" s="485"/>
      <c r="X15" s="486"/>
      <c r="Y15" s="486"/>
      <c r="Z15" s="486"/>
      <c r="AA15" s="486"/>
      <c r="AB15" s="486"/>
      <c r="AC15" s="486"/>
      <c r="AD15" s="486"/>
      <c r="AE15" s="486"/>
      <c r="AF15" s="483"/>
      <c r="AG15" s="482"/>
      <c r="AH15" s="473"/>
      <c r="AI15" s="473"/>
      <c r="AJ15" s="473"/>
      <c r="AK15" s="473"/>
      <c r="AL15" s="473"/>
      <c r="AM15" s="473"/>
      <c r="AN15" s="473"/>
      <c r="AO15" s="473"/>
    </row>
    <row r="16" spans="1:41" ht="27" customHeight="1" x14ac:dyDescent="0.25">
      <c r="A16" s="1309" t="s">
        <v>657</v>
      </c>
      <c r="B16" s="1310"/>
      <c r="C16" s="1310"/>
      <c r="D16" s="1310"/>
      <c r="E16" s="1311" t="s">
        <v>658</v>
      </c>
      <c r="F16" s="1311"/>
      <c r="G16" s="1311" t="s">
        <v>659</v>
      </c>
      <c r="H16" s="1311"/>
      <c r="I16" s="1312" t="s">
        <v>660</v>
      </c>
      <c r="J16" s="1312"/>
      <c r="K16" s="1312" t="s">
        <v>661</v>
      </c>
      <c r="L16" s="1312"/>
      <c r="M16" s="1312"/>
      <c r="N16" s="1313" t="s">
        <v>662</v>
      </c>
      <c r="O16" s="1313"/>
      <c r="P16" s="1314"/>
      <c r="Q16" s="484"/>
      <c r="S16" s="484"/>
      <c r="T16" s="484"/>
      <c r="U16" s="485"/>
      <c r="V16" s="485"/>
      <c r="W16" s="485"/>
      <c r="X16" s="486"/>
      <c r="Y16" s="486"/>
      <c r="Z16" s="486"/>
      <c r="AA16" s="486"/>
      <c r="AB16" s="486"/>
      <c r="AC16" s="486"/>
      <c r="AD16" s="486"/>
      <c r="AE16" s="486"/>
      <c r="AF16" s="483"/>
      <c r="AG16" s="482"/>
      <c r="AH16" s="473"/>
      <c r="AI16" s="473"/>
      <c r="AJ16" s="473"/>
      <c r="AK16" s="473"/>
      <c r="AL16" s="473"/>
      <c r="AM16" s="473"/>
      <c r="AN16" s="473"/>
      <c r="AO16" s="473"/>
    </row>
    <row r="17" spans="1:41" ht="20.100000000000001" customHeight="1" x14ac:dyDescent="0.4">
      <c r="A17" s="1331" t="s">
        <v>577</v>
      </c>
      <c r="B17" s="1332"/>
      <c r="C17" s="1332"/>
      <c r="D17" s="1332"/>
      <c r="E17" s="1658">
        <v>25</v>
      </c>
      <c r="F17" s="1334"/>
      <c r="G17" s="1335" t="s">
        <v>83</v>
      </c>
      <c r="H17" s="1335"/>
      <c r="I17" s="1336">
        <v>1</v>
      </c>
      <c r="J17" s="1336"/>
      <c r="K17" s="1335" t="s">
        <v>1007</v>
      </c>
      <c r="L17" s="1335"/>
      <c r="M17" s="1335"/>
      <c r="N17" s="1337"/>
      <c r="O17" s="1337"/>
      <c r="P17" s="1338"/>
      <c r="Q17" s="484"/>
      <c r="S17" s="484"/>
      <c r="T17" s="484"/>
      <c r="U17" s="485"/>
      <c r="V17" s="485"/>
      <c r="W17" s="485"/>
      <c r="X17" s="486"/>
      <c r="Y17" s="486"/>
      <c r="Z17" s="486"/>
      <c r="AA17" s="486"/>
      <c r="AB17" s="486"/>
      <c r="AC17" s="486"/>
      <c r="AD17" s="486"/>
      <c r="AE17" s="486"/>
      <c r="AF17" s="483"/>
      <c r="AG17" s="482"/>
      <c r="AH17" s="473"/>
      <c r="AI17" s="473"/>
      <c r="AJ17" s="473"/>
      <c r="AK17" s="473"/>
      <c r="AL17" s="473"/>
      <c r="AM17" s="473"/>
      <c r="AN17" s="473"/>
      <c r="AO17" s="473"/>
    </row>
    <row r="18" spans="1:41" ht="20.100000000000001" customHeight="1" thickBot="1" x14ac:dyDescent="0.45">
      <c r="A18" s="1324" t="s">
        <v>663</v>
      </c>
      <c r="B18" s="1325"/>
      <c r="C18" s="1325"/>
      <c r="D18" s="1325"/>
      <c r="E18" s="1326" t="s">
        <v>1008</v>
      </c>
      <c r="F18" s="1326"/>
      <c r="G18" s="1327" t="s">
        <v>83</v>
      </c>
      <c r="H18" s="1327"/>
      <c r="I18" s="1328">
        <v>1</v>
      </c>
      <c r="J18" s="1328"/>
      <c r="K18" s="1327" t="s">
        <v>1009</v>
      </c>
      <c r="L18" s="1327"/>
      <c r="M18" s="1327"/>
      <c r="N18" s="1329"/>
      <c r="O18" s="1329"/>
      <c r="P18" s="1330"/>
      <c r="Q18" s="484"/>
      <c r="S18" s="484"/>
      <c r="T18" s="484"/>
      <c r="U18" s="485"/>
      <c r="V18" s="485"/>
      <c r="W18" s="485"/>
      <c r="X18" s="486"/>
      <c r="Y18" s="486"/>
      <c r="Z18" s="486"/>
      <c r="AA18" s="486"/>
      <c r="AB18" s="486"/>
      <c r="AC18" s="486"/>
      <c r="AD18" s="486"/>
      <c r="AE18" s="486"/>
      <c r="AF18" s="483"/>
      <c r="AG18" s="482"/>
      <c r="AH18" s="473"/>
      <c r="AI18" s="473"/>
      <c r="AJ18" s="473"/>
      <c r="AK18" s="473"/>
      <c r="AL18" s="473"/>
      <c r="AM18" s="473"/>
      <c r="AN18" s="473"/>
      <c r="AO18" s="473"/>
    </row>
    <row r="19" spans="1:41" ht="20.100000000000001" customHeight="1" thickBot="1" x14ac:dyDescent="0.45">
      <c r="A19" s="500"/>
      <c r="B19" s="501"/>
      <c r="C19" s="502"/>
      <c r="D19" s="502"/>
      <c r="E19" s="502"/>
      <c r="F19" s="502"/>
      <c r="G19" s="502"/>
      <c r="H19" s="502"/>
      <c r="I19" s="502"/>
      <c r="J19" s="502"/>
      <c r="K19" s="502"/>
      <c r="L19" s="502"/>
      <c r="M19" s="502"/>
      <c r="N19" s="502"/>
      <c r="O19" s="502"/>
      <c r="P19" s="503"/>
      <c r="Q19" s="504"/>
      <c r="R19" s="504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3"/>
      <c r="AG19" s="482"/>
      <c r="AH19" s="473"/>
      <c r="AI19" s="473"/>
      <c r="AJ19" s="473"/>
      <c r="AK19" s="473"/>
      <c r="AL19" s="473"/>
      <c r="AM19" s="473"/>
      <c r="AN19" s="473"/>
      <c r="AO19" s="473"/>
    </row>
    <row r="20" spans="1:41" s="520" customFormat="1" ht="12.75" customHeight="1" x14ac:dyDescent="0.35">
      <c r="A20" s="505" t="s">
        <v>664</v>
      </c>
      <c r="B20" s="506"/>
      <c r="C20" s="507"/>
      <c r="D20" s="508"/>
      <c r="E20" s="508"/>
      <c r="F20" s="508"/>
      <c r="G20" s="508"/>
      <c r="H20" s="509"/>
      <c r="I20" s="510"/>
      <c r="J20" s="511"/>
      <c r="K20" s="511"/>
      <c r="L20" s="511"/>
      <c r="M20" s="511"/>
      <c r="N20" s="512" t="s">
        <v>664</v>
      </c>
      <c r="O20" s="513"/>
      <c r="P20" s="514"/>
      <c r="Q20" s="508"/>
      <c r="R20" s="508"/>
      <c r="S20" s="508"/>
      <c r="T20" s="515"/>
      <c r="U20" s="516"/>
      <c r="V20" s="516"/>
      <c r="W20" s="516"/>
      <c r="X20" s="516"/>
      <c r="Y20" s="517"/>
      <c r="Z20" s="518"/>
      <c r="AA20" s="519"/>
      <c r="AB20" s="519"/>
      <c r="AC20" s="519"/>
      <c r="AD20" s="519"/>
      <c r="AE20" s="519"/>
      <c r="AF20" s="516"/>
      <c r="AG20" s="516"/>
    </row>
    <row r="21" spans="1:41" s="520" customFormat="1" ht="12.75" customHeight="1" x14ac:dyDescent="0.35">
      <c r="A21" s="521"/>
      <c r="B21" s="508"/>
      <c r="C21" s="522"/>
      <c r="D21" s="508"/>
      <c r="E21" s="523"/>
      <c r="F21" s="523"/>
      <c r="G21" s="523"/>
      <c r="H21" s="524"/>
      <c r="I21" s="521"/>
      <c r="J21" s="508"/>
      <c r="K21" s="508"/>
      <c r="L21" s="508"/>
      <c r="M21" s="508"/>
      <c r="N21" s="525"/>
      <c r="O21" s="508"/>
      <c r="P21" s="509"/>
      <c r="Q21" s="515"/>
      <c r="R21" s="515"/>
      <c r="S21" s="515"/>
      <c r="T21" s="515"/>
      <c r="U21" s="515"/>
      <c r="V21" s="515"/>
      <c r="W21" s="515"/>
      <c r="X21" s="516"/>
      <c r="Y21" s="517"/>
      <c r="Z21" s="518"/>
      <c r="AA21" s="519"/>
      <c r="AB21" s="519"/>
      <c r="AC21" s="519"/>
      <c r="AD21" s="519"/>
      <c r="AE21" s="519"/>
      <c r="AF21" s="516"/>
      <c r="AG21" s="516"/>
    </row>
    <row r="22" spans="1:41" s="520" customFormat="1" ht="12.75" customHeight="1" x14ac:dyDescent="0.25">
      <c r="A22" s="521" t="s">
        <v>665</v>
      </c>
      <c r="B22" s="508"/>
      <c r="C22" s="526">
        <f>IF($E$72="","non relevé",IF($E$72&gt;0,$A$67))</f>
        <v>55</v>
      </c>
      <c r="D22" s="508"/>
      <c r="E22" s="508" t="s">
        <v>666</v>
      </c>
      <c r="F22" s="508"/>
      <c r="G22" s="527">
        <f>IF($C$22="non relevé","-",$E$72)</f>
        <v>55</v>
      </c>
      <c r="H22" s="524"/>
      <c r="I22" s="521"/>
      <c r="J22" s="508" t="s">
        <v>666</v>
      </c>
      <c r="K22" s="508"/>
      <c r="L22" s="527">
        <f>IF($P$22="non relevé","-",$E$74)</f>
        <v>55</v>
      </c>
      <c r="M22" s="508"/>
      <c r="N22" s="525" t="s">
        <v>665</v>
      </c>
      <c r="O22" s="508"/>
      <c r="P22" s="528">
        <f>IF($E$74="","non relevé",IF($E$74&gt;0,$A$67))</f>
        <v>55</v>
      </c>
      <c r="Q22" s="529"/>
      <c r="R22" s="530"/>
      <c r="S22" s="530"/>
      <c r="T22" s="515"/>
      <c r="U22" s="531"/>
      <c r="V22" s="515"/>
      <c r="W22" s="515"/>
      <c r="X22" s="516"/>
      <c r="Y22" s="517"/>
      <c r="Z22" s="518"/>
      <c r="AA22" s="519"/>
      <c r="AB22" s="519"/>
      <c r="AC22" s="519"/>
      <c r="AD22" s="519"/>
      <c r="AE22" s="519"/>
      <c r="AF22" s="516"/>
      <c r="AG22" s="516"/>
    </row>
    <row r="23" spans="1:41" s="520" customFormat="1" ht="12.75" customHeight="1" x14ac:dyDescent="0.25">
      <c r="A23" s="521" t="s">
        <v>667</v>
      </c>
      <c r="B23" s="508"/>
      <c r="C23" s="532">
        <f>IF($F$72="","",$A$68)</f>
        <v>8</v>
      </c>
      <c r="D23" s="508"/>
      <c r="E23" s="508"/>
      <c r="F23" s="508"/>
      <c r="G23" s="533"/>
      <c r="H23" s="524"/>
      <c r="I23" s="521"/>
      <c r="J23" s="508"/>
      <c r="K23" s="508"/>
      <c r="L23" s="533"/>
      <c r="M23" s="508"/>
      <c r="N23" s="525" t="s">
        <v>667</v>
      </c>
      <c r="O23" s="508"/>
      <c r="P23" s="534">
        <f>IF($F$74="","",$A$68)</f>
        <v>8</v>
      </c>
      <c r="Q23" s="508"/>
      <c r="R23" s="535"/>
      <c r="S23" s="535"/>
      <c r="T23" s="508"/>
      <c r="U23" s="508"/>
      <c r="V23" s="508"/>
      <c r="W23" s="508"/>
      <c r="X23" s="536"/>
      <c r="Y23" s="537"/>
      <c r="Z23" s="537"/>
      <c r="AA23" s="537"/>
      <c r="AB23" s="537"/>
      <c r="AC23" s="537"/>
      <c r="AD23" s="537"/>
      <c r="AE23" s="537"/>
      <c r="AF23" s="516"/>
      <c r="AG23" s="516"/>
    </row>
    <row r="24" spans="1:41" s="520" customFormat="1" ht="12.75" customHeight="1" x14ac:dyDescent="0.3">
      <c r="A24" s="538"/>
      <c r="B24" s="539"/>
      <c r="C24" s="540"/>
      <c r="D24" s="508"/>
      <c r="E24" s="508" t="s">
        <v>668</v>
      </c>
      <c r="F24" s="541" t="s">
        <v>669</v>
      </c>
      <c r="G24" s="527">
        <f>IF($C$22="non relevé","-",$F$72)</f>
        <v>7.8</v>
      </c>
      <c r="H24" s="509"/>
      <c r="I24" s="521"/>
      <c r="J24" s="508" t="s">
        <v>668</v>
      </c>
      <c r="K24" s="541" t="s">
        <v>669</v>
      </c>
      <c r="L24" s="527">
        <f>IF($P$22="non relevé","-",$F$74)</f>
        <v>6.1</v>
      </c>
      <c r="M24" s="508"/>
      <c r="N24" s="542"/>
      <c r="O24" s="539"/>
      <c r="P24" s="543"/>
      <c r="Q24" s="515"/>
      <c r="R24" s="515"/>
      <c r="S24" s="515"/>
      <c r="T24" s="515"/>
      <c r="U24" s="515"/>
      <c r="V24" s="515"/>
      <c r="W24" s="515"/>
      <c r="X24" s="516"/>
      <c r="Y24" s="537"/>
      <c r="Z24" s="544"/>
      <c r="AA24" s="537"/>
      <c r="AB24" s="537"/>
      <c r="AC24" s="537"/>
      <c r="AD24" s="537"/>
      <c r="AE24" s="537"/>
      <c r="AF24" s="516"/>
      <c r="AG24" s="516"/>
    </row>
    <row r="25" spans="1:41" s="520" customFormat="1" ht="12.75" customHeight="1" x14ac:dyDescent="0.2">
      <c r="A25" s="1349" t="s">
        <v>670</v>
      </c>
      <c r="B25" s="1350"/>
      <c r="C25" s="1350"/>
      <c r="D25" s="525"/>
      <c r="E25" s="508" t="s">
        <v>671</v>
      </c>
      <c r="F25" s="541" t="s">
        <v>669</v>
      </c>
      <c r="G25" s="527">
        <f>IF($C$22="non relevé","-",$H$72)</f>
        <v>7.7</v>
      </c>
      <c r="H25" s="509"/>
      <c r="I25" s="521"/>
      <c r="J25" s="508" t="s">
        <v>671</v>
      </c>
      <c r="K25" s="541" t="s">
        <v>669</v>
      </c>
      <c r="L25" s="527">
        <f>IF($P$22="non relevé","-",$H$74)</f>
        <v>6.8</v>
      </c>
      <c r="M25" s="508"/>
      <c r="N25" s="1343" t="str">
        <f>A25</f>
        <v>* Estimation si prise mesure impossible</v>
      </c>
      <c r="O25" s="1340"/>
      <c r="P25" s="1344"/>
      <c r="Q25" s="545"/>
      <c r="R25" s="508"/>
      <c r="S25" s="508"/>
      <c r="T25" s="508"/>
      <c r="U25" s="508"/>
      <c r="V25" s="508"/>
      <c r="W25" s="508"/>
      <c r="X25" s="536"/>
      <c r="Y25" s="537"/>
      <c r="Z25" s="537"/>
      <c r="AA25" s="537"/>
      <c r="AB25" s="537"/>
      <c r="AC25" s="537"/>
      <c r="AD25" s="537"/>
      <c r="AE25" s="537"/>
      <c r="AF25" s="516"/>
      <c r="AG25" s="516"/>
    </row>
    <row r="26" spans="1:41" s="520" customFormat="1" ht="12.75" customHeight="1" x14ac:dyDescent="0.25">
      <c r="A26" s="1351"/>
      <c r="B26" s="1352"/>
      <c r="C26" s="1352"/>
      <c r="D26" s="525"/>
      <c r="E26" s="508"/>
      <c r="F26" s="508"/>
      <c r="G26" s="508"/>
      <c r="H26" s="509"/>
      <c r="I26" s="521"/>
      <c r="J26" s="508"/>
      <c r="K26" s="508"/>
      <c r="L26" s="508"/>
      <c r="M26" s="508"/>
      <c r="N26" s="1345"/>
      <c r="O26" s="1342"/>
      <c r="P26" s="1346"/>
      <c r="Q26" s="545"/>
      <c r="S26" s="508"/>
      <c r="T26" s="508"/>
      <c r="U26" s="508"/>
      <c r="V26" s="508"/>
      <c r="W26" s="508"/>
      <c r="X26" s="536"/>
      <c r="Y26" s="537"/>
      <c r="Z26" s="537"/>
      <c r="AA26" s="537"/>
      <c r="AB26" s="537"/>
      <c r="AC26" s="537"/>
      <c r="AD26" s="537"/>
      <c r="AE26" s="537"/>
      <c r="AF26" s="516"/>
      <c r="AG26" s="516"/>
    </row>
    <row r="27" spans="1:41" s="520" customFormat="1" ht="12.75" customHeight="1" x14ac:dyDescent="0.35">
      <c r="A27" s="546"/>
      <c r="B27" s="547"/>
      <c r="C27" s="508"/>
      <c r="D27" s="508"/>
      <c r="E27" s="508"/>
      <c r="F27" s="508"/>
      <c r="G27" s="508"/>
      <c r="H27" s="509"/>
      <c r="I27" s="521"/>
      <c r="J27" s="508"/>
      <c r="K27" s="508"/>
      <c r="L27" s="508"/>
      <c r="M27" s="508"/>
      <c r="N27" s="547"/>
      <c r="O27" s="547"/>
      <c r="P27" s="509"/>
      <c r="Q27" s="548"/>
      <c r="S27" s="515"/>
      <c r="T27" s="515"/>
      <c r="U27" s="515"/>
      <c r="V27" s="515"/>
      <c r="W27" s="515"/>
      <c r="X27" s="516"/>
      <c r="Y27" s="537"/>
      <c r="Z27" s="537"/>
      <c r="AA27" s="537"/>
      <c r="AB27" s="537"/>
      <c r="AC27" s="537"/>
      <c r="AD27" s="537"/>
      <c r="AE27" s="537"/>
      <c r="AF27" s="516"/>
      <c r="AG27" s="516"/>
    </row>
    <row r="28" spans="1:41" s="520" customFormat="1" ht="12.75" customHeight="1" x14ac:dyDescent="0.35">
      <c r="A28" s="521"/>
      <c r="B28" s="508"/>
      <c r="C28" s="508"/>
      <c r="D28" s="508"/>
      <c r="E28" s="508"/>
      <c r="F28" s="508"/>
      <c r="G28" s="508"/>
      <c r="H28" s="509"/>
      <c r="I28" s="521"/>
      <c r="J28" s="508"/>
      <c r="K28" s="508"/>
      <c r="L28" s="508"/>
      <c r="M28" s="508"/>
      <c r="N28" s="508"/>
      <c r="O28" s="508"/>
      <c r="P28" s="509"/>
      <c r="Q28" s="545"/>
      <c r="R28" s="549"/>
      <c r="S28" s="508"/>
      <c r="T28" s="508"/>
      <c r="U28" s="545"/>
      <c r="V28" s="508"/>
      <c r="W28" s="508"/>
      <c r="X28" s="536"/>
      <c r="Y28" s="537"/>
      <c r="Z28" s="550"/>
      <c r="AA28" s="537"/>
      <c r="AB28" s="537"/>
      <c r="AC28" s="537"/>
      <c r="AD28" s="537"/>
      <c r="AE28" s="537"/>
      <c r="AF28" s="516"/>
      <c r="AG28" s="516"/>
    </row>
    <row r="29" spans="1:41" ht="12.75" customHeight="1" x14ac:dyDescent="0.3">
      <c r="A29" s="551"/>
      <c r="B29" s="483"/>
      <c r="C29" s="552"/>
      <c r="D29" s="483"/>
      <c r="E29" s="483"/>
      <c r="F29" s="483"/>
      <c r="G29" s="483"/>
      <c r="H29" s="553"/>
      <c r="I29" s="551"/>
      <c r="J29" s="483"/>
      <c r="K29" s="483"/>
      <c r="L29" s="483"/>
      <c r="M29" s="483"/>
      <c r="N29" s="483"/>
      <c r="O29" s="483"/>
      <c r="P29" s="554"/>
      <c r="Q29" s="555"/>
      <c r="R29" s="483"/>
      <c r="S29" s="483"/>
      <c r="T29" s="483"/>
      <c r="U29" s="483"/>
      <c r="V29" s="483"/>
      <c r="W29" s="483"/>
      <c r="X29" s="556"/>
      <c r="Y29" s="557"/>
      <c r="Z29" s="557"/>
      <c r="AA29" s="557"/>
      <c r="AB29" s="557"/>
      <c r="AC29" s="558"/>
      <c r="AD29" s="558"/>
      <c r="AE29" s="558"/>
      <c r="AF29" s="559"/>
      <c r="AG29" s="559"/>
    </row>
    <row r="30" spans="1:41" ht="12.75" customHeight="1" x14ac:dyDescent="0.25">
      <c r="A30" s="551" t="s">
        <v>666</v>
      </c>
      <c r="B30" s="483"/>
      <c r="C30" s="527">
        <f>IF($C$22="non relevé","-",$E$73)</f>
        <v>55</v>
      </c>
      <c r="D30" s="483"/>
      <c r="E30" s="483"/>
      <c r="F30" s="483"/>
      <c r="G30" s="483"/>
      <c r="H30" s="553"/>
      <c r="I30" s="551"/>
      <c r="J30" s="483"/>
      <c r="K30" s="483"/>
      <c r="L30" s="483"/>
      <c r="M30" s="483"/>
      <c r="N30" s="483" t="s">
        <v>666</v>
      </c>
      <c r="O30" s="483"/>
      <c r="P30" s="560">
        <f>IF($P$22="non relevé","-",$E$75)</f>
        <v>55</v>
      </c>
      <c r="Q30" s="561"/>
      <c r="R30" s="561"/>
      <c r="S30" s="561"/>
      <c r="T30" s="561"/>
      <c r="U30" s="561"/>
      <c r="V30" s="561"/>
      <c r="W30" s="483"/>
      <c r="X30" s="556"/>
      <c r="Y30" s="562"/>
      <c r="Z30" s="562"/>
      <c r="AA30" s="563"/>
      <c r="AB30" s="557"/>
      <c r="AC30" s="558"/>
      <c r="AD30" s="558"/>
      <c r="AE30" s="558"/>
      <c r="AF30" s="559"/>
      <c r="AG30" s="559"/>
    </row>
    <row r="31" spans="1:41" ht="12.75" customHeight="1" x14ac:dyDescent="0.25">
      <c r="A31" s="564"/>
      <c r="B31" s="565"/>
      <c r="C31" s="533"/>
      <c r="D31" s="483"/>
      <c r="E31" s="483"/>
      <c r="F31" s="483"/>
      <c r="G31" s="483"/>
      <c r="H31" s="553"/>
      <c r="I31" s="551"/>
      <c r="J31" s="483"/>
      <c r="K31" s="483"/>
      <c r="L31" s="483"/>
      <c r="M31" s="483"/>
      <c r="N31" s="565"/>
      <c r="O31" s="565"/>
      <c r="P31" s="566"/>
      <c r="Q31" s="561"/>
      <c r="R31" s="561"/>
      <c r="S31" s="561"/>
      <c r="T31" s="561"/>
      <c r="U31" s="561"/>
      <c r="V31" s="561"/>
      <c r="W31" s="483"/>
      <c r="X31" s="556"/>
      <c r="Y31" s="557"/>
      <c r="Z31" s="557"/>
      <c r="AA31" s="557"/>
      <c r="AB31" s="557"/>
      <c r="AC31" s="558"/>
      <c r="AD31" s="558"/>
      <c r="AE31" s="558"/>
      <c r="AF31" s="559"/>
      <c r="AG31" s="559"/>
    </row>
    <row r="32" spans="1:41" ht="12.75" customHeight="1" x14ac:dyDescent="0.3">
      <c r="A32" s="551" t="s">
        <v>671</v>
      </c>
      <c r="B32" s="541" t="s">
        <v>669</v>
      </c>
      <c r="C32" s="527">
        <f>IF($C$22="non relevé","-",$F$73)</f>
        <v>8</v>
      </c>
      <c r="D32" s="483"/>
      <c r="E32" s="483"/>
      <c r="F32" s="567"/>
      <c r="G32" s="568"/>
      <c r="H32" s="553"/>
      <c r="I32" s="551"/>
      <c r="J32" s="567"/>
      <c r="K32" s="568"/>
      <c r="L32" s="483"/>
      <c r="M32" s="483"/>
      <c r="N32" s="483" t="s">
        <v>671</v>
      </c>
      <c r="O32" s="541" t="s">
        <v>669</v>
      </c>
      <c r="P32" s="560">
        <f>IF($P$22="non relevé","-",$F$75)</f>
        <v>8</v>
      </c>
      <c r="Q32" s="561"/>
      <c r="R32" s="561"/>
      <c r="S32" s="561"/>
      <c r="T32" s="561"/>
      <c r="U32" s="561"/>
      <c r="V32" s="561"/>
      <c r="W32" s="483"/>
      <c r="X32" s="556"/>
      <c r="Y32" s="569"/>
      <c r="Z32" s="557"/>
      <c r="AA32" s="557"/>
      <c r="AB32" s="557"/>
      <c r="AC32" s="558"/>
      <c r="AD32" s="558"/>
      <c r="AE32" s="558"/>
      <c r="AF32" s="559"/>
      <c r="AG32" s="559"/>
    </row>
    <row r="33" spans="1:33" ht="12.75" customHeight="1" x14ac:dyDescent="0.3">
      <c r="A33" s="551" t="s">
        <v>668</v>
      </c>
      <c r="B33" s="541" t="s">
        <v>669</v>
      </c>
      <c r="C33" s="527">
        <f>IF($C$22="non relevé","-",$H$73)</f>
        <v>8</v>
      </c>
      <c r="D33" s="483"/>
      <c r="E33" s="483"/>
      <c r="F33" s="504"/>
      <c r="G33" s="570"/>
      <c r="H33" s="553"/>
      <c r="I33" s="551"/>
      <c r="J33" s="504"/>
      <c r="K33" s="570"/>
      <c r="L33" s="483"/>
      <c r="M33" s="483"/>
      <c r="N33" s="483" t="s">
        <v>668</v>
      </c>
      <c r="O33" s="541" t="s">
        <v>669</v>
      </c>
      <c r="P33" s="560">
        <f>IF($P$22="non relevé","-",$H$75)</f>
        <v>8</v>
      </c>
      <c r="Q33" s="571"/>
      <c r="R33" s="483"/>
      <c r="S33" s="483"/>
      <c r="T33" s="483"/>
      <c r="U33" s="483"/>
      <c r="V33" s="483"/>
      <c r="W33" s="483"/>
      <c r="X33" s="556"/>
      <c r="Y33" s="557"/>
      <c r="Z33" s="557"/>
      <c r="AA33" s="557"/>
      <c r="AB33" s="557"/>
      <c r="AC33" s="558"/>
      <c r="AD33" s="558"/>
      <c r="AE33" s="558"/>
      <c r="AF33" s="559"/>
      <c r="AG33" s="559"/>
    </row>
    <row r="34" spans="1:33" ht="12.75" customHeight="1" x14ac:dyDescent="0.3">
      <c r="A34" s="551"/>
      <c r="B34" s="483"/>
      <c r="C34" s="483"/>
      <c r="D34" s="483"/>
      <c r="E34" s="483"/>
      <c r="F34" s="483"/>
      <c r="G34" s="483"/>
      <c r="H34" s="553"/>
      <c r="I34" s="551"/>
      <c r="J34" s="483"/>
      <c r="K34" s="483"/>
      <c r="L34" s="483"/>
      <c r="M34" s="483"/>
      <c r="N34" s="483"/>
      <c r="O34" s="483"/>
      <c r="P34" s="553"/>
      <c r="Q34" s="572"/>
      <c r="R34" s="483"/>
      <c r="S34" s="483"/>
      <c r="T34" s="483"/>
      <c r="U34" s="483"/>
      <c r="V34" s="483"/>
      <c r="W34" s="483"/>
      <c r="X34" s="556"/>
      <c r="Y34" s="557"/>
      <c r="Z34" s="557"/>
      <c r="AA34" s="557"/>
      <c r="AB34" s="557"/>
      <c r="AC34" s="558"/>
      <c r="AD34" s="558"/>
      <c r="AE34" s="558"/>
      <c r="AF34" s="559"/>
      <c r="AG34" s="559"/>
    </row>
    <row r="35" spans="1:33" ht="12.75" customHeight="1" thickBot="1" x14ac:dyDescent="0.25">
      <c r="A35" s="1353" t="s">
        <v>565</v>
      </c>
      <c r="B35" s="1354"/>
      <c r="C35" s="1354"/>
      <c r="D35" s="483"/>
      <c r="E35" s="483"/>
      <c r="F35" s="483"/>
      <c r="G35" s="483"/>
      <c r="H35" s="553"/>
      <c r="I35" s="551"/>
      <c r="J35" s="483"/>
      <c r="K35" s="483"/>
      <c r="L35" s="483"/>
      <c r="M35" s="483"/>
      <c r="N35" s="1354" t="s">
        <v>568</v>
      </c>
      <c r="O35" s="1354"/>
      <c r="P35" s="1357"/>
      <c r="Q35" s="483"/>
      <c r="R35" s="483"/>
      <c r="S35" s="483"/>
      <c r="T35" s="483"/>
      <c r="U35" s="483"/>
      <c r="V35" s="483"/>
      <c r="W35" s="483"/>
      <c r="X35" s="556"/>
      <c r="Y35" s="557"/>
      <c r="Z35" s="557"/>
      <c r="AA35" s="569"/>
      <c r="AB35" s="557"/>
      <c r="AC35" s="558"/>
      <c r="AD35" s="558"/>
      <c r="AE35" s="558"/>
      <c r="AF35" s="559"/>
      <c r="AG35" s="559"/>
    </row>
    <row r="36" spans="1:33" ht="12.75" customHeight="1" thickBot="1" x14ac:dyDescent="0.25">
      <c r="A36" s="1355"/>
      <c r="B36" s="1356"/>
      <c r="C36" s="1356"/>
      <c r="D36" s="501"/>
      <c r="E36" s="501"/>
      <c r="F36" s="501"/>
      <c r="G36" s="501"/>
      <c r="H36" s="503"/>
      <c r="I36" s="500"/>
      <c r="J36" s="501"/>
      <c r="K36" s="501"/>
      <c r="L36" s="501"/>
      <c r="M36" s="501"/>
      <c r="N36" s="1356"/>
      <c r="O36" s="1356"/>
      <c r="P36" s="1358"/>
      <c r="Q36" s="573"/>
      <c r="R36" s="483"/>
      <c r="S36" s="483"/>
      <c r="T36" s="483"/>
      <c r="U36" s="483"/>
      <c r="V36" s="483"/>
      <c r="W36" s="483"/>
      <c r="X36" s="556"/>
      <c r="Y36" s="562"/>
      <c r="Z36" s="562"/>
      <c r="AA36" s="574"/>
      <c r="AB36" s="557"/>
      <c r="AC36" s="558"/>
      <c r="AD36" s="558"/>
      <c r="AE36" s="558"/>
      <c r="AF36" s="559"/>
      <c r="AG36" s="559"/>
    </row>
    <row r="37" spans="1:33" ht="12.75" customHeight="1" thickBot="1" x14ac:dyDescent="0.25">
      <c r="A37" s="1355" t="s">
        <v>564</v>
      </c>
      <c r="B37" s="1356"/>
      <c r="C37" s="1356"/>
      <c r="D37" s="479"/>
      <c r="E37" s="479"/>
      <c r="F37" s="479"/>
      <c r="G37" s="479"/>
      <c r="H37" s="481"/>
      <c r="I37" s="478"/>
      <c r="J37" s="479"/>
      <c r="K37" s="479"/>
      <c r="L37" s="479"/>
      <c r="M37" s="479"/>
      <c r="N37" s="1356" t="s">
        <v>562</v>
      </c>
      <c r="O37" s="1356"/>
      <c r="P37" s="1358"/>
      <c r="Q37" s="483"/>
      <c r="R37" s="473"/>
      <c r="S37" s="473"/>
      <c r="T37" s="473"/>
      <c r="U37" s="473"/>
      <c r="V37" s="473"/>
      <c r="W37" s="473"/>
      <c r="X37" s="559"/>
      <c r="Y37" s="559"/>
      <c r="Z37" s="559"/>
      <c r="AA37" s="559"/>
      <c r="AB37" s="559"/>
      <c r="AC37" s="559"/>
      <c r="AD37" s="559"/>
      <c r="AE37" s="559"/>
      <c r="AF37" s="559"/>
      <c r="AG37" s="559"/>
    </row>
    <row r="38" spans="1:33" ht="12.75" customHeight="1" x14ac:dyDescent="0.25">
      <c r="A38" s="1359"/>
      <c r="B38" s="1360"/>
      <c r="C38" s="1360"/>
      <c r="D38" s="483"/>
      <c r="E38" s="483"/>
      <c r="F38" s="483"/>
      <c r="G38" s="483"/>
      <c r="H38" s="553"/>
      <c r="I38" s="551"/>
      <c r="J38" s="483"/>
      <c r="K38" s="483"/>
      <c r="L38" s="483"/>
      <c r="M38" s="483"/>
      <c r="N38" s="1360"/>
      <c r="O38" s="1360"/>
      <c r="P38" s="1361"/>
      <c r="Q38" s="575"/>
      <c r="R38" s="473"/>
      <c r="S38" s="473"/>
      <c r="T38" s="473"/>
      <c r="U38" s="473"/>
      <c r="V38" s="473"/>
      <c r="W38" s="473"/>
      <c r="X38" s="559"/>
      <c r="Y38" s="559"/>
      <c r="Z38" s="559"/>
      <c r="AA38" s="559"/>
      <c r="AB38" s="559"/>
      <c r="AC38" s="559"/>
      <c r="AD38" s="559"/>
      <c r="AE38" s="559"/>
      <c r="AF38" s="559"/>
      <c r="AG38" s="559"/>
    </row>
    <row r="39" spans="1:33" ht="12.75" customHeight="1" x14ac:dyDescent="0.25">
      <c r="A39" s="551"/>
      <c r="B39" s="483"/>
      <c r="C39" s="483"/>
      <c r="D39" s="483"/>
      <c r="E39" s="483"/>
      <c r="F39" s="483"/>
      <c r="G39" s="483"/>
      <c r="H39" s="553"/>
      <c r="I39" s="551"/>
      <c r="J39" s="483"/>
      <c r="K39" s="483"/>
      <c r="L39" s="483"/>
      <c r="M39" s="483"/>
      <c r="N39" s="483"/>
      <c r="O39" s="483"/>
      <c r="P39" s="553"/>
      <c r="Q39" s="473"/>
      <c r="R39" s="473"/>
      <c r="S39" s="473"/>
      <c r="T39" s="473"/>
      <c r="U39" s="473"/>
      <c r="V39" s="473"/>
      <c r="W39" s="473"/>
      <c r="X39" s="473"/>
      <c r="Y39" s="576"/>
      <c r="Z39" s="576"/>
      <c r="AA39" s="576"/>
      <c r="AB39" s="576"/>
      <c r="AC39" s="576"/>
      <c r="AD39" s="576"/>
      <c r="AE39" s="576"/>
      <c r="AF39" s="559"/>
      <c r="AG39" s="559"/>
    </row>
    <row r="40" spans="1:33" ht="12.75" customHeight="1" x14ac:dyDescent="0.25">
      <c r="A40" s="551" t="s">
        <v>666</v>
      </c>
      <c r="B40" s="483"/>
      <c r="C40" s="527">
        <f>IF($C$50="non relevé","-",$E$71)</f>
        <v>55</v>
      </c>
      <c r="D40" s="483"/>
      <c r="E40" s="483"/>
      <c r="F40" s="483"/>
      <c r="G40" s="483"/>
      <c r="H40" s="553"/>
      <c r="I40" s="551"/>
      <c r="J40" s="483"/>
      <c r="K40" s="483"/>
      <c r="L40" s="483"/>
      <c r="M40" s="483"/>
      <c r="N40" s="483" t="s">
        <v>666</v>
      </c>
      <c r="O40" s="483"/>
      <c r="P40" s="560">
        <f>IF($P$50="non relevé","-",$E$69)</f>
        <v>55</v>
      </c>
      <c r="Q40" s="577" t="s">
        <v>672</v>
      </c>
      <c r="R40" s="520"/>
      <c r="S40" s="578">
        <v>1</v>
      </c>
      <c r="T40" s="579" t="s">
        <v>562</v>
      </c>
      <c r="U40" s="579" t="s">
        <v>564</v>
      </c>
      <c r="V40" s="579" t="s">
        <v>565</v>
      </c>
      <c r="W40" s="579" t="s">
        <v>568</v>
      </c>
      <c r="X40" s="473"/>
      <c r="Y40" s="576"/>
      <c r="Z40" s="576"/>
      <c r="AA40" s="576"/>
      <c r="AB40" s="576"/>
      <c r="AC40" s="576"/>
      <c r="AD40" s="576"/>
      <c r="AE40" s="576"/>
      <c r="AF40" s="559"/>
      <c r="AG40" s="559"/>
    </row>
    <row r="41" spans="1:33" ht="12.75" customHeight="1" x14ac:dyDescent="0.3">
      <c r="A41" s="564"/>
      <c r="B41" s="565"/>
      <c r="C41" s="533"/>
      <c r="D41" s="483"/>
      <c r="E41" s="483"/>
      <c r="F41" s="483"/>
      <c r="G41" s="483"/>
      <c r="H41" s="553"/>
      <c r="I41" s="551"/>
      <c r="J41" s="483"/>
      <c r="K41" s="483"/>
      <c r="L41" s="483"/>
      <c r="M41" s="483"/>
      <c r="N41" s="565"/>
      <c r="O41" s="565"/>
      <c r="P41" s="566"/>
      <c r="Q41" s="580" t="s">
        <v>673</v>
      </c>
      <c r="R41" s="581"/>
      <c r="S41" s="473"/>
      <c r="T41" s="582">
        <f>IF($P$50="non relevé",($A$67+$A$67-$A$68)*$A$68,($P$50+$P$50-$P$51)*$P$51)</f>
        <v>816</v>
      </c>
      <c r="U41" s="582">
        <f>IF($C$50="non relevé",($A$67+$A$67-$A$68)*$A$68,($C$50+$C$50-$C$51)*$C$51)</f>
        <v>816</v>
      </c>
      <c r="V41" s="582">
        <f>IF($C$22="non relevé",($A$67+$A$67-$A$68)*$A$68,($C$22+$C$22-$C$23)*$C$23)</f>
        <v>816</v>
      </c>
      <c r="W41" s="582">
        <f>IF($P$22="non relevé",($A$67+$A$67-$A$68)*$A$68,($P$22+$P$22-$P$23)*$P$23)</f>
        <v>816</v>
      </c>
      <c r="X41" s="473"/>
      <c r="Y41" s="576"/>
      <c r="Z41" s="576"/>
      <c r="AA41" s="576"/>
      <c r="AB41" s="576"/>
      <c r="AC41" s="576"/>
      <c r="AD41" s="576"/>
      <c r="AE41" s="576"/>
      <c r="AF41" s="559"/>
      <c r="AG41" s="559"/>
    </row>
    <row r="42" spans="1:33" ht="12.75" customHeight="1" x14ac:dyDescent="0.2">
      <c r="A42" s="551" t="s">
        <v>668</v>
      </c>
      <c r="B42" s="541" t="s">
        <v>669</v>
      </c>
      <c r="C42" s="583">
        <f>IF($C$50="non relevé","-",$F$71)</f>
        <v>8</v>
      </c>
      <c r="D42" s="483"/>
      <c r="E42" s="483"/>
      <c r="F42" s="483"/>
      <c r="G42" s="483"/>
      <c r="H42" s="553"/>
      <c r="I42" s="551"/>
      <c r="J42" s="483"/>
      <c r="K42" s="483"/>
      <c r="L42" s="483"/>
      <c r="M42" s="483"/>
      <c r="N42" s="483" t="s">
        <v>668</v>
      </c>
      <c r="O42" s="541" t="s">
        <v>669</v>
      </c>
      <c r="P42" s="584">
        <f>IF($P$50="non relevé","-",$F$69)</f>
        <v>8</v>
      </c>
      <c r="Q42" s="580" t="s">
        <v>674</v>
      </c>
      <c r="R42" s="581"/>
      <c r="S42" s="473"/>
      <c r="T42" s="582">
        <f>IF($E$11=0,0,IF($E$11&lt;=10,($E$11+1)*$A$68,IF($E$11&lt;=16,($E$11+1.5)*$A$68,IF($E$11&lt;=24,($E$11+2)*$A$68,($E$11+3)*$A$68))))*$S$40</f>
        <v>176</v>
      </c>
      <c r="U42" s="582">
        <f>IF($E$11=0,0,IF($E$11&lt;=10,($E$11+1)*$A$68,IF($E$11&lt;=16,($E$11+1.5)*$A$68,IF($E$11&lt;=24,($E$11+2)*$A$68,($E$11+3)*$A$68))))*$S$40</f>
        <v>176</v>
      </c>
      <c r="V42" s="582">
        <f>IF($E$11=0,0,IF($E$11&lt;=10,($E$11+1)*$A$68,IF($E$11&lt;=16,($E$11+1.5)*$A$68,IF($E$11&lt;=24,($E$11+2)*$A$68,($E$11+3)*$A$68))))*$S$40</f>
        <v>176</v>
      </c>
      <c r="W42" s="582">
        <f>IF($E$11=0,0,IF($E$11&lt;=10,($E$11+1)*$A$68,IF($E$11&lt;=16,($E$11+1.5)*$A$68,IF($E$11&lt;=24,($E$11+2)*$A$68,($E$11+3)*$A$68))))*$S$40</f>
        <v>176</v>
      </c>
      <c r="X42" s="473"/>
      <c r="Y42" s="576"/>
      <c r="Z42" s="576"/>
      <c r="AA42" s="576"/>
      <c r="AB42" s="576"/>
      <c r="AC42" s="576"/>
      <c r="AD42" s="576"/>
      <c r="AE42" s="576"/>
      <c r="AF42" s="559"/>
      <c r="AG42" s="559"/>
    </row>
    <row r="43" spans="1:33" ht="12.75" customHeight="1" x14ac:dyDescent="0.3">
      <c r="A43" s="551" t="s">
        <v>671</v>
      </c>
      <c r="B43" s="541" t="s">
        <v>669</v>
      </c>
      <c r="C43" s="583">
        <f>IF($C$50="non relevé","-",$H$71)</f>
        <v>8</v>
      </c>
      <c r="D43" s="483"/>
      <c r="E43" s="483"/>
      <c r="F43" s="483"/>
      <c r="G43" s="483"/>
      <c r="H43" s="553"/>
      <c r="I43" s="551"/>
      <c r="J43" s="483"/>
      <c r="K43" s="483"/>
      <c r="L43" s="483"/>
      <c r="M43" s="483"/>
      <c r="N43" s="483" t="s">
        <v>671</v>
      </c>
      <c r="O43" s="541" t="s">
        <v>669</v>
      </c>
      <c r="P43" s="584">
        <f>IF($P$50="non relevé","-",$H$69)</f>
        <v>8</v>
      </c>
      <c r="Q43" s="580" t="s">
        <v>675</v>
      </c>
      <c r="R43" s="581"/>
      <c r="S43" s="473"/>
      <c r="T43" s="582">
        <f>T41-T42</f>
        <v>640</v>
      </c>
      <c r="U43" s="582">
        <f>U41-U42</f>
        <v>640</v>
      </c>
      <c r="V43" s="582">
        <f>V41-V42</f>
        <v>640</v>
      </c>
      <c r="W43" s="582">
        <f>W41-W42</f>
        <v>640</v>
      </c>
      <c r="X43" s="473"/>
      <c r="Y43" s="576"/>
      <c r="Z43" s="576"/>
      <c r="AA43" s="576"/>
      <c r="AB43" s="576"/>
      <c r="AC43" s="576"/>
      <c r="AD43" s="576"/>
      <c r="AE43" s="576"/>
      <c r="AF43" s="559"/>
      <c r="AG43" s="559"/>
    </row>
    <row r="44" spans="1:33" ht="12.75" customHeight="1" x14ac:dyDescent="0.2">
      <c r="A44" s="551"/>
      <c r="B44" s="483"/>
      <c r="C44" s="483"/>
      <c r="D44" s="483"/>
      <c r="E44" s="483"/>
      <c r="F44" s="483"/>
      <c r="G44" s="483"/>
      <c r="H44" s="553"/>
      <c r="I44" s="551"/>
      <c r="J44" s="483"/>
      <c r="K44" s="483"/>
      <c r="L44" s="483"/>
      <c r="M44" s="483"/>
      <c r="N44" s="483"/>
      <c r="O44" s="483"/>
      <c r="P44" s="553"/>
      <c r="Q44" s="580" t="s">
        <v>676</v>
      </c>
      <c r="R44" s="581"/>
      <c r="S44" s="473"/>
      <c r="T44" s="585">
        <f>IF(T43=T41,0.15,T42/T41)</f>
        <v>0.21568627450980393</v>
      </c>
      <c r="U44" s="585">
        <f t="shared" ref="U44:V44" si="0">IF(U43=U41,0.15,U42/U41)</f>
        <v>0.21568627450980393</v>
      </c>
      <c r="V44" s="585">
        <f t="shared" si="0"/>
        <v>0.21568627450980393</v>
      </c>
      <c r="W44" s="585">
        <f>IF(W43=W41,0.15,W42/W41)</f>
        <v>0.21568627450980393</v>
      </c>
      <c r="X44" s="473"/>
      <c r="Y44" s="576"/>
      <c r="Z44" s="576"/>
      <c r="AA44" s="576"/>
      <c r="AB44" s="576"/>
      <c r="AC44" s="576"/>
      <c r="AD44" s="576"/>
      <c r="AE44" s="576"/>
      <c r="AF44" s="559"/>
      <c r="AG44" s="559"/>
    </row>
    <row r="45" spans="1:33" ht="12.75" customHeight="1" x14ac:dyDescent="0.2">
      <c r="A45" s="551"/>
      <c r="B45" s="483"/>
      <c r="C45" s="483"/>
      <c r="D45" s="483"/>
      <c r="E45" s="483"/>
      <c r="F45" s="483"/>
      <c r="G45" s="483"/>
      <c r="H45" s="553"/>
      <c r="I45" s="551"/>
      <c r="J45" s="483"/>
      <c r="K45" s="483"/>
      <c r="L45" s="483"/>
      <c r="M45" s="483"/>
      <c r="N45" s="483"/>
      <c r="O45" s="483"/>
      <c r="P45" s="553"/>
      <c r="Q45" s="580" t="s">
        <v>677</v>
      </c>
      <c r="R45" s="581"/>
      <c r="S45" s="473"/>
      <c r="T45" s="582">
        <f>IF($P$50="non relevé",T41,((E69*J68)+(E68*J69))-(J68*J69))</f>
        <v>769</v>
      </c>
      <c r="U45" s="582">
        <f>IF($C$50="non relevé",U41,((E70*J70)+(E71*J71))-(J70*J71))</f>
        <v>778.4</v>
      </c>
      <c r="V45" s="582">
        <f>IF($C$22="non relevé",V41,((E72*J72)+(E73*J73))-(J72*J73))</f>
        <v>804.25</v>
      </c>
      <c r="W45" s="582">
        <f>IF($P$22="non relevé",W41,((E74*J74)+(E75*J75))-(J74*J75))</f>
        <v>743.15</v>
      </c>
      <c r="X45" s="473"/>
      <c r="Y45" s="576"/>
      <c r="Z45" s="576"/>
      <c r="AA45" s="576"/>
      <c r="AB45" s="576"/>
      <c r="AC45" s="576"/>
      <c r="AD45" s="576"/>
      <c r="AE45" s="576"/>
      <c r="AF45" s="559"/>
      <c r="AG45" s="559"/>
    </row>
    <row r="46" spans="1:33" ht="12.75" customHeight="1" x14ac:dyDescent="0.3">
      <c r="A46" s="551"/>
      <c r="B46" s="483"/>
      <c r="C46" s="483"/>
      <c r="D46" s="483"/>
      <c r="E46" s="483"/>
      <c r="F46" s="483"/>
      <c r="G46" s="483"/>
      <c r="H46" s="553"/>
      <c r="I46" s="551"/>
      <c r="J46" s="483"/>
      <c r="K46" s="483"/>
      <c r="L46" s="483"/>
      <c r="M46" s="483"/>
      <c r="N46" s="483"/>
      <c r="O46" s="483"/>
      <c r="P46" s="553"/>
      <c r="Q46" s="580" t="s">
        <v>678</v>
      </c>
      <c r="R46" s="581"/>
      <c r="S46" s="473"/>
      <c r="T46" s="586">
        <f>($T$41-$T$45)/$T$41</f>
        <v>5.7598039215686271E-2</v>
      </c>
      <c r="U46" s="586">
        <f>($U$41-$U$45)/$U$41</f>
        <v>4.607843137254905E-2</v>
      </c>
      <c r="V46" s="586">
        <f>($V$41-$V$45)/$V$41</f>
        <v>1.4399509803921568E-2</v>
      </c>
      <c r="W46" s="586">
        <f>($W$41-$W$45)/$W$41</f>
        <v>8.9276960784313755E-2</v>
      </c>
      <c r="X46" s="473"/>
      <c r="Y46" s="576"/>
      <c r="Z46" s="576"/>
      <c r="AA46" s="576"/>
      <c r="AB46" s="576"/>
      <c r="AC46" s="576"/>
      <c r="AD46" s="576"/>
      <c r="AE46" s="576"/>
      <c r="AF46" s="559"/>
      <c r="AG46" s="559"/>
    </row>
    <row r="47" spans="1:33" ht="12.75" customHeight="1" x14ac:dyDescent="0.2">
      <c r="A47" s="1339" t="str">
        <f>A25</f>
        <v>* Estimation si prise mesure impossible</v>
      </c>
      <c r="B47" s="1340"/>
      <c r="C47" s="1340"/>
      <c r="D47" s="587"/>
      <c r="E47" s="483"/>
      <c r="F47" s="483"/>
      <c r="G47" s="483"/>
      <c r="H47" s="553"/>
      <c r="I47" s="551"/>
      <c r="J47" s="483"/>
      <c r="K47" s="483"/>
      <c r="L47" s="483"/>
      <c r="M47" s="483"/>
      <c r="N47" s="1343" t="str">
        <f>A25</f>
        <v>* Estimation si prise mesure impossible</v>
      </c>
      <c r="O47" s="1340"/>
      <c r="P47" s="1344"/>
      <c r="X47" s="473"/>
      <c r="Y47" s="576"/>
      <c r="Z47" s="576"/>
      <c r="AA47" s="576"/>
      <c r="AB47" s="576"/>
      <c r="AC47" s="576"/>
      <c r="AD47" s="576"/>
      <c r="AE47" s="576"/>
      <c r="AF47" s="559"/>
      <c r="AG47" s="559"/>
    </row>
    <row r="48" spans="1:33" ht="12.75" customHeight="1" x14ac:dyDescent="0.2">
      <c r="A48" s="1341"/>
      <c r="B48" s="1342"/>
      <c r="C48" s="1342"/>
      <c r="D48" s="587"/>
      <c r="E48" s="483" t="s">
        <v>666</v>
      </c>
      <c r="F48" s="483"/>
      <c r="G48" s="527">
        <f>IF($C$50="non relevé","-",$E$70)</f>
        <v>55</v>
      </c>
      <c r="H48" s="553"/>
      <c r="I48" s="551"/>
      <c r="J48" s="483" t="s">
        <v>666</v>
      </c>
      <c r="K48" s="483"/>
      <c r="L48" s="527">
        <f>IF($P$50="non relevé","-",$E$68)</f>
        <v>55</v>
      </c>
      <c r="M48" s="483"/>
      <c r="N48" s="1345"/>
      <c r="O48" s="1342"/>
      <c r="P48" s="1346"/>
      <c r="R48" s="1347" t="s">
        <v>679</v>
      </c>
      <c r="S48" s="1348"/>
      <c r="T48" s="588" t="str">
        <f>IF(T46&gt;0,IF(T46&gt;=0.25,"R3",IF(T46&gt;=T44,"R2","R1")),"/")</f>
        <v>R1</v>
      </c>
      <c r="U48" s="588" t="str">
        <f>IF(U46&gt;0,IF(U46&gt;=0.25,"R3",IF(U46&gt;=U44,"R2","R1")),"/")</f>
        <v>R1</v>
      </c>
      <c r="V48" s="588" t="str">
        <f>IF(V46&gt;0,IF(V46&gt;=0.25,"R3",IF(V46&gt;=V44,"R2","R1")),"/")</f>
        <v>R1</v>
      </c>
      <c r="W48" s="588" t="str">
        <f>IF(W46&gt;0,IF(W46&gt;=0.25,"R3",IF(W46&gt;=W44,"R2","R1")),"/")</f>
        <v>R1</v>
      </c>
      <c r="X48" s="589"/>
      <c r="Y48" s="576"/>
      <c r="Z48" s="576"/>
      <c r="AA48" s="576"/>
      <c r="AB48" s="576"/>
      <c r="AC48" s="576"/>
      <c r="AD48" s="576"/>
      <c r="AE48" s="576"/>
      <c r="AF48" s="559"/>
      <c r="AG48" s="559"/>
    </row>
    <row r="49" spans="1:33" ht="12.75" customHeight="1" x14ac:dyDescent="0.2">
      <c r="A49" s="590"/>
      <c r="B49" s="591"/>
      <c r="C49" s="592"/>
      <c r="D49" s="483"/>
      <c r="E49" s="565"/>
      <c r="F49" s="565"/>
      <c r="G49" s="533"/>
      <c r="H49" s="553"/>
      <c r="I49" s="551"/>
      <c r="J49" s="565"/>
      <c r="K49" s="565"/>
      <c r="L49" s="533"/>
      <c r="M49" s="483"/>
      <c r="N49" s="593"/>
      <c r="O49" s="594"/>
      <c r="P49" s="595"/>
      <c r="R49" s="1347" t="s">
        <v>680</v>
      </c>
      <c r="S49" s="1347"/>
      <c r="T49" s="588">
        <f>IF(T48="R1",1,0)</f>
        <v>1</v>
      </c>
      <c r="U49" s="588">
        <f t="shared" ref="U49:W49" si="1">IF(U48="R1",1,0)</f>
        <v>1</v>
      </c>
      <c r="V49" s="588">
        <f t="shared" si="1"/>
        <v>1</v>
      </c>
      <c r="W49" s="588">
        <f t="shared" si="1"/>
        <v>1</v>
      </c>
      <c r="X49" s="596">
        <f>SUM(T49:W49)</f>
        <v>4</v>
      </c>
      <c r="Y49" s="576"/>
      <c r="Z49" s="576"/>
      <c r="AA49" s="576"/>
      <c r="AB49" s="576"/>
      <c r="AC49" s="576"/>
      <c r="AD49" s="576"/>
      <c r="AE49" s="576"/>
      <c r="AF49" s="559"/>
      <c r="AG49" s="559"/>
    </row>
    <row r="50" spans="1:33" ht="12.75" customHeight="1" x14ac:dyDescent="0.2">
      <c r="A50" s="551" t="s">
        <v>665</v>
      </c>
      <c r="B50" s="483"/>
      <c r="C50" s="597">
        <f>IF($E$70="","non relevé",IF($E$70&gt;0,$A$67))</f>
        <v>55</v>
      </c>
      <c r="D50" s="483"/>
      <c r="E50" s="483" t="s">
        <v>668</v>
      </c>
      <c r="F50" s="541" t="s">
        <v>669</v>
      </c>
      <c r="G50" s="583">
        <f>IF($C$50="non relevé","-",$F$70)</f>
        <v>7</v>
      </c>
      <c r="H50" s="553"/>
      <c r="I50" s="551"/>
      <c r="J50" s="483" t="s">
        <v>668</v>
      </c>
      <c r="K50" s="541" t="s">
        <v>669</v>
      </c>
      <c r="L50" s="583">
        <f>IF($P$50="non relevé","-",$F$68)</f>
        <v>7.1</v>
      </c>
      <c r="M50" s="483"/>
      <c r="N50" s="587" t="s">
        <v>665</v>
      </c>
      <c r="O50" s="598"/>
      <c r="P50" s="599">
        <f>IF($E$68="","non relevé",IF($E$68&gt;0,$A$67))</f>
        <v>55</v>
      </c>
      <c r="Q50" s="473"/>
      <c r="R50" s="1347" t="s">
        <v>681</v>
      </c>
      <c r="S50" s="1347"/>
      <c r="T50" s="588">
        <f>IF(T48="R2",1,0)</f>
        <v>0</v>
      </c>
      <c r="U50" s="588">
        <f t="shared" ref="U50:W50" si="2">IF(U48="R2",1,0)</f>
        <v>0</v>
      </c>
      <c r="V50" s="588">
        <f t="shared" si="2"/>
        <v>0</v>
      </c>
      <c r="W50" s="588">
        <f t="shared" si="2"/>
        <v>0</v>
      </c>
      <c r="X50" s="596">
        <f t="shared" ref="X50:X51" si="3">SUM(T50:W50)</f>
        <v>0</v>
      </c>
      <c r="Y50" s="576"/>
      <c r="Z50" s="576"/>
      <c r="AA50" s="576"/>
      <c r="AB50" s="576"/>
      <c r="AC50" s="576"/>
      <c r="AD50" s="576"/>
      <c r="AE50" s="576"/>
      <c r="AF50" s="559"/>
      <c r="AG50" s="559"/>
    </row>
    <row r="51" spans="1:33" ht="12.75" customHeight="1" x14ac:dyDescent="0.2">
      <c r="A51" s="551" t="s">
        <v>667</v>
      </c>
      <c r="B51" s="483"/>
      <c r="C51" s="532">
        <f>IF($F$70="","",$A$68)</f>
        <v>8</v>
      </c>
      <c r="D51" s="483"/>
      <c r="E51" s="483" t="s">
        <v>671</v>
      </c>
      <c r="F51" s="541" t="s">
        <v>669</v>
      </c>
      <c r="G51" s="583">
        <f>IF($C$50="non relevé","-",$H$70)</f>
        <v>7.4</v>
      </c>
      <c r="H51" s="553"/>
      <c r="I51" s="551"/>
      <c r="J51" s="483" t="s">
        <v>671</v>
      </c>
      <c r="K51" s="541" t="s">
        <v>669</v>
      </c>
      <c r="L51" s="583">
        <f>IF($P$50="non relevé","-",$H$68)</f>
        <v>6.9</v>
      </c>
      <c r="M51" s="483"/>
      <c r="N51" s="587" t="s">
        <v>667</v>
      </c>
      <c r="O51" s="598"/>
      <c r="P51" s="599">
        <f>IF($F$68="","",$A$68)</f>
        <v>8</v>
      </c>
      <c r="Q51" s="473"/>
      <c r="R51" s="1347" t="s">
        <v>682</v>
      </c>
      <c r="S51" s="1347"/>
      <c r="T51" s="588">
        <f>IF(T48="R3",1,0)</f>
        <v>0</v>
      </c>
      <c r="U51" s="588">
        <f t="shared" ref="U51:W51" si="4">IF(U48="R3",1,0)</f>
        <v>0</v>
      </c>
      <c r="V51" s="588">
        <f t="shared" si="4"/>
        <v>0</v>
      </c>
      <c r="W51" s="588">
        <f t="shared" si="4"/>
        <v>0</v>
      </c>
      <c r="X51" s="596">
        <f t="shared" si="3"/>
        <v>0</v>
      </c>
      <c r="Y51" s="576"/>
      <c r="Z51" s="576"/>
      <c r="AA51" s="576"/>
      <c r="AB51" s="576"/>
      <c r="AC51" s="576"/>
      <c r="AD51" s="576"/>
      <c r="AE51" s="576"/>
      <c r="AF51" s="559"/>
      <c r="AG51" s="559"/>
    </row>
    <row r="52" spans="1:33" ht="12.75" customHeight="1" x14ac:dyDescent="0.2">
      <c r="A52" s="600"/>
      <c r="B52" s="601"/>
      <c r="C52" s="598"/>
      <c r="D52" s="483"/>
      <c r="E52" s="483"/>
      <c r="F52" s="483"/>
      <c r="G52" s="483"/>
      <c r="H52" s="553"/>
      <c r="I52" s="551"/>
      <c r="J52" s="483"/>
      <c r="K52" s="483"/>
      <c r="L52" s="483"/>
      <c r="M52" s="483"/>
      <c r="N52" s="602"/>
      <c r="O52" s="601"/>
      <c r="P52" s="553"/>
      <c r="Q52" s="473"/>
      <c r="R52" s="1347" t="s">
        <v>679</v>
      </c>
      <c r="S52" s="1348"/>
      <c r="T52" s="588" t="str">
        <f>IF(T48="R3","R3",IF(T48="R2",IF($X51&gt;=1,"R3","R2"),IF(T48="R1","R1","/")))</f>
        <v>R1</v>
      </c>
      <c r="U52" s="588" t="str">
        <f>IF(U48="R3","R3",IF(U48="R2",IF($X51&gt;=1,"R3","R2"),IF(U48="R1","R1","/")))</f>
        <v>R1</v>
      </c>
      <c r="V52" s="588" t="str">
        <f>IF(V48="R3","R3",IF(V48="R2",IF($X51&gt;=1,"R3","R2"),IF(V48="R1","R1","/")))</f>
        <v>R1</v>
      </c>
      <c r="W52" s="588" t="str">
        <f>IF(W48="R3","R3",IF(W48="R2",IF($X51&gt;=1,"R3","R2"),IF(W48="R1","R1","/")))</f>
        <v>R1</v>
      </c>
      <c r="X52" s="473"/>
      <c r="Y52" s="559"/>
      <c r="Z52" s="556"/>
      <c r="AA52" s="556"/>
      <c r="AB52" s="556"/>
      <c r="AC52" s="556"/>
      <c r="AD52" s="556"/>
      <c r="AE52" s="556"/>
      <c r="AF52" s="559"/>
      <c r="AG52" s="559"/>
    </row>
    <row r="53" spans="1:33" ht="12.75" customHeight="1" thickBot="1" x14ac:dyDescent="0.25">
      <c r="A53" s="603" t="s">
        <v>664</v>
      </c>
      <c r="B53" s="604"/>
      <c r="C53" s="605"/>
      <c r="D53" s="501"/>
      <c r="E53" s="501"/>
      <c r="F53" s="501"/>
      <c r="G53" s="501"/>
      <c r="H53" s="503"/>
      <c r="I53" s="500"/>
      <c r="J53" s="501"/>
      <c r="K53" s="501"/>
      <c r="L53" s="501"/>
      <c r="M53" s="501"/>
      <c r="N53" s="606" t="s">
        <v>664</v>
      </c>
      <c r="O53" s="604"/>
      <c r="P53" s="503"/>
      <c r="Q53" s="473"/>
      <c r="R53" s="1347" t="s">
        <v>680</v>
      </c>
      <c r="S53" s="1347"/>
      <c r="T53" s="588">
        <f>IF(T52="R1",1,0)</f>
        <v>1</v>
      </c>
      <c r="U53" s="588">
        <f t="shared" ref="U53:W53" si="5">IF(U52="R1",1,0)</f>
        <v>1</v>
      </c>
      <c r="V53" s="588">
        <f t="shared" si="5"/>
        <v>1</v>
      </c>
      <c r="W53" s="588">
        <f t="shared" si="5"/>
        <v>1</v>
      </c>
      <c r="X53" s="596">
        <f>SUM(T53:W53)</f>
        <v>4</v>
      </c>
      <c r="Y53" s="559"/>
      <c r="Z53" s="556"/>
      <c r="AA53" s="556"/>
      <c r="AB53" s="556"/>
      <c r="AC53" s="556"/>
      <c r="AD53" s="556"/>
      <c r="AE53" s="556"/>
      <c r="AF53" s="559"/>
      <c r="AG53" s="559"/>
    </row>
    <row r="54" spans="1:33" x14ac:dyDescent="0.2">
      <c r="A54" s="607" t="s">
        <v>683</v>
      </c>
      <c r="B54" s="483"/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553"/>
      <c r="Q54" s="473"/>
      <c r="R54" s="1347" t="s">
        <v>681</v>
      </c>
      <c r="S54" s="1347"/>
      <c r="T54" s="588">
        <f>IF(T52="R2",1,0)</f>
        <v>0</v>
      </c>
      <c r="U54" s="588">
        <f t="shared" ref="U54:W54" si="6">IF(U52="R2",1,0)</f>
        <v>0</v>
      </c>
      <c r="V54" s="588">
        <f t="shared" si="6"/>
        <v>0</v>
      </c>
      <c r="W54" s="588">
        <f t="shared" si="6"/>
        <v>0</v>
      </c>
      <c r="X54" s="596">
        <f t="shared" ref="X54:X55" si="7">SUM(T54:W54)</f>
        <v>0</v>
      </c>
      <c r="Y54" s="559"/>
      <c r="Z54" s="556"/>
      <c r="AA54" s="556"/>
      <c r="AB54" s="556"/>
      <c r="AC54" s="556"/>
      <c r="AD54" s="556"/>
      <c r="AE54" s="556"/>
      <c r="AF54" s="559"/>
      <c r="AG54" s="559"/>
    </row>
    <row r="55" spans="1:33" x14ac:dyDescent="0.2">
      <c r="A55" s="608" t="s">
        <v>684</v>
      </c>
      <c r="B55" s="483"/>
      <c r="C55" s="483"/>
      <c r="D55" s="483"/>
      <c r="E55" s="483"/>
      <c r="F55" s="483"/>
      <c r="G55" s="483"/>
      <c r="H55" s="483"/>
      <c r="I55" s="483"/>
      <c r="J55" s="483"/>
      <c r="K55" s="483"/>
      <c r="L55" s="483"/>
      <c r="M55" s="483"/>
      <c r="N55" s="483"/>
      <c r="O55" s="483"/>
      <c r="P55" s="553"/>
      <c r="Q55" s="473"/>
      <c r="R55" s="1347" t="s">
        <v>682</v>
      </c>
      <c r="S55" s="1347"/>
      <c r="T55" s="588">
        <f>IF(T52="R3",1,0)</f>
        <v>0</v>
      </c>
      <c r="U55" s="588">
        <f t="shared" ref="U55:W55" si="8">IF(U52="R3",1,0)</f>
        <v>0</v>
      </c>
      <c r="V55" s="588">
        <f t="shared" si="8"/>
        <v>0</v>
      </c>
      <c r="W55" s="588">
        <f t="shared" si="8"/>
        <v>0</v>
      </c>
      <c r="X55" s="596">
        <f t="shared" si="7"/>
        <v>0</v>
      </c>
      <c r="Y55" s="559"/>
      <c r="Z55" s="556"/>
      <c r="AA55" s="609"/>
      <c r="AB55" s="556"/>
      <c r="AC55" s="609"/>
      <c r="AD55" s="556"/>
      <c r="AE55" s="556"/>
      <c r="AF55" s="559"/>
      <c r="AG55" s="559"/>
    </row>
    <row r="56" spans="1:33" x14ac:dyDescent="0.2">
      <c r="A56" s="551"/>
      <c r="B56" s="483"/>
      <c r="C56" s="483"/>
      <c r="D56" s="483"/>
      <c r="E56" s="483"/>
      <c r="F56" s="483"/>
      <c r="G56" s="483"/>
      <c r="H56" s="483"/>
      <c r="I56" s="483"/>
      <c r="J56" s="483"/>
      <c r="K56" s="483"/>
      <c r="L56" s="483"/>
      <c r="M56" s="483"/>
      <c r="N56" s="483"/>
      <c r="O56" s="483"/>
      <c r="P56" s="553"/>
      <c r="Q56" s="1377" t="s">
        <v>679</v>
      </c>
      <c r="R56" s="1378"/>
      <c r="S56" s="1379"/>
      <c r="T56" s="610" t="str">
        <f>IF($X55&gt;=3,"R3",T52)</f>
        <v>R1</v>
      </c>
      <c r="U56" s="610" t="str">
        <f t="shared" ref="U56:W56" si="9">IF($X55&gt;=3,"R3",U52)</f>
        <v>R1</v>
      </c>
      <c r="V56" s="610" t="str">
        <f t="shared" si="9"/>
        <v>R1</v>
      </c>
      <c r="W56" s="610" t="str">
        <f t="shared" si="9"/>
        <v>R1</v>
      </c>
      <c r="X56" s="473"/>
      <c r="Y56" s="559"/>
      <c r="Z56" s="556"/>
      <c r="AA56" s="609"/>
      <c r="AB56" s="556"/>
      <c r="AC56" s="609"/>
      <c r="AD56" s="556"/>
      <c r="AE56" s="556"/>
      <c r="AF56" s="559"/>
      <c r="AG56" s="559"/>
    </row>
    <row r="57" spans="1:33" ht="18" x14ac:dyDescent="0.25">
      <c r="A57" s="551"/>
      <c r="B57" s="483"/>
      <c r="C57" s="1380" t="s">
        <v>685</v>
      </c>
      <c r="D57" s="1380"/>
      <c r="E57" s="1380"/>
      <c r="F57" s="1380"/>
      <c r="G57" s="1380"/>
      <c r="H57" s="1380"/>
      <c r="I57" s="1380"/>
      <c r="J57" s="1380"/>
      <c r="K57" s="1380"/>
      <c r="L57" s="1380"/>
      <c r="M57" s="1380"/>
      <c r="N57" s="1380"/>
      <c r="O57" s="611"/>
      <c r="P57" s="553"/>
      <c r="Q57" s="580"/>
      <c r="S57" s="473"/>
      <c r="T57" s="473"/>
      <c r="U57" s="473"/>
      <c r="V57" s="473"/>
      <c r="W57" s="473"/>
      <c r="X57" s="473"/>
      <c r="Y57" s="559"/>
      <c r="Z57" s="556"/>
      <c r="AA57" s="609"/>
      <c r="AB57" s="556"/>
      <c r="AC57" s="609"/>
      <c r="AD57" s="556"/>
      <c r="AE57" s="556"/>
      <c r="AF57" s="559"/>
      <c r="AG57" s="559"/>
    </row>
    <row r="58" spans="1:33" ht="13.5" thickBot="1" x14ac:dyDescent="0.25">
      <c r="A58" s="551"/>
      <c r="B58" s="483"/>
      <c r="C58" s="483"/>
      <c r="D58" s="501"/>
      <c r="E58" s="501"/>
      <c r="F58" s="501"/>
      <c r="G58" s="483"/>
      <c r="H58" s="483"/>
      <c r="I58" s="483"/>
      <c r="J58" s="483"/>
      <c r="K58" s="483"/>
      <c r="L58" s="483"/>
      <c r="M58" s="483"/>
      <c r="N58" s="483"/>
      <c r="O58" s="483"/>
      <c r="P58" s="553"/>
      <c r="Q58" s="580"/>
      <c r="S58" s="473"/>
      <c r="T58" s="473"/>
      <c r="U58" s="473"/>
      <c r="V58" s="473"/>
      <c r="W58" s="473"/>
      <c r="X58" s="473"/>
      <c r="Y58" s="473"/>
      <c r="Z58" s="492"/>
      <c r="AA58" s="612"/>
      <c r="AB58" s="613"/>
      <c r="AC58" s="612"/>
      <c r="AD58" s="492"/>
      <c r="AE58" s="492"/>
    </row>
    <row r="59" spans="1:33" ht="54.75" customHeight="1" thickBot="1" x14ac:dyDescent="0.25">
      <c r="A59" s="551"/>
      <c r="B59" s="483"/>
      <c r="C59" s="483"/>
      <c r="D59" s="1362" t="s">
        <v>686</v>
      </c>
      <c r="E59" s="1363"/>
      <c r="F59" s="1364"/>
      <c r="G59" s="1365" t="str">
        <f>CONCATENATE("% de perte Section d'embase / Perçage = ",ROUND(T44,4)*100," %")</f>
        <v>% de perte Section d'embase / Perçage = 21.57 %</v>
      </c>
      <c r="H59" s="1366"/>
      <c r="I59" s="1366"/>
      <c r="J59" s="1367" t="s">
        <v>687</v>
      </c>
      <c r="K59" s="1368"/>
      <c r="L59" s="1369"/>
      <c r="M59" s="1370"/>
      <c r="N59" s="492"/>
      <c r="O59" s="492"/>
      <c r="P59" s="614"/>
      <c r="Q59" s="477"/>
      <c r="S59" s="473"/>
      <c r="T59" s="473"/>
      <c r="U59" s="473"/>
      <c r="V59" s="473"/>
      <c r="W59" s="473"/>
      <c r="X59" s="473"/>
      <c r="Y59" s="473"/>
      <c r="Z59" s="492"/>
      <c r="AA59" s="612"/>
      <c r="AB59" s="492"/>
      <c r="AC59" s="612"/>
      <c r="AD59" s="492"/>
      <c r="AE59" s="492"/>
    </row>
    <row r="60" spans="1:33" ht="22.5" customHeight="1" x14ac:dyDescent="0.25">
      <c r="A60" s="551"/>
      <c r="B60" s="615" t="s">
        <v>562</v>
      </c>
      <c r="C60" s="616"/>
      <c r="D60" s="1371" t="str">
        <f>T56</f>
        <v>R1</v>
      </c>
      <c r="E60" s="1372"/>
      <c r="F60" s="1373"/>
      <c r="G60" s="1374">
        <f>T46</f>
        <v>5.7598039215686271E-2</v>
      </c>
      <c r="H60" s="1375"/>
      <c r="I60" s="1376"/>
      <c r="J60" s="1371" t="str">
        <f>T48</f>
        <v>R1</v>
      </c>
      <c r="K60" s="1372"/>
      <c r="L60" s="1372"/>
      <c r="M60" s="1373"/>
      <c r="N60" s="617" t="str">
        <f>IF(J60="R1","Remise en Etat",IF(J60="R2","Réparation par plaque",IF(J60="R3","Eclissage","")))</f>
        <v>Remise en Etat</v>
      </c>
      <c r="O60" s="492"/>
      <c r="P60" s="614"/>
      <c r="Q60" s="618"/>
      <c r="R60" s="473"/>
      <c r="S60" s="473"/>
      <c r="T60" s="473"/>
      <c r="U60" s="473"/>
      <c r="V60" s="473"/>
      <c r="W60" s="473"/>
      <c r="X60" s="473"/>
      <c r="Y60" s="473"/>
      <c r="Z60" s="492"/>
      <c r="AA60" s="619"/>
      <c r="AB60" s="619">
        <f>IF($G60&gt;=0.25,IF($G60="-",0,1),0)</f>
        <v>0</v>
      </c>
      <c r="AC60" s="619">
        <f>IF($G60="-",0,IF($G60&gt;=0.15,2,0))</f>
        <v>0</v>
      </c>
      <c r="AD60" s="473">
        <f>IF($AB60=1,1,IF(AB$64&gt;=1,IF($AC60=2,1,0),$AC60))</f>
        <v>0</v>
      </c>
      <c r="AE60" s="620">
        <f>IF(AD$64&gt;=3,1,$AD60)</f>
        <v>0</v>
      </c>
    </row>
    <row r="61" spans="1:33" ht="22.5" customHeight="1" x14ac:dyDescent="0.25">
      <c r="A61" s="551"/>
      <c r="B61" s="621" t="s">
        <v>564</v>
      </c>
      <c r="C61" s="622"/>
      <c r="D61" s="1389" t="str">
        <f>U56</f>
        <v>R1</v>
      </c>
      <c r="E61" s="1390"/>
      <c r="F61" s="1391"/>
      <c r="G61" s="1392">
        <f>U46</f>
        <v>4.607843137254905E-2</v>
      </c>
      <c r="H61" s="1393"/>
      <c r="I61" s="1394"/>
      <c r="J61" s="1389" t="str">
        <f>U48</f>
        <v>R1</v>
      </c>
      <c r="K61" s="1390"/>
      <c r="L61" s="1390"/>
      <c r="M61" s="1391"/>
      <c r="N61" s="617" t="str">
        <f>IF(J61="R1","Remise en Etat",IF(J61="R2","Réparation par plaque",IF(J61="R3","Eclissage","")))</f>
        <v>Remise en Etat</v>
      </c>
      <c r="O61" s="492"/>
      <c r="P61" s="614"/>
      <c r="Q61" s="618"/>
      <c r="R61" s="473"/>
      <c r="S61" s="473"/>
      <c r="T61" s="473"/>
      <c r="U61" s="473"/>
      <c r="V61" s="473"/>
      <c r="W61" s="473"/>
      <c r="X61" s="473"/>
      <c r="Z61" s="492"/>
      <c r="AA61" s="619"/>
      <c r="AB61" s="619">
        <f t="shared" ref="AB61:AB63" si="10">IF($G61&gt;=0.25,IF($G61="-",0,1),0)</f>
        <v>0</v>
      </c>
      <c r="AC61" s="619">
        <f t="shared" ref="AC61:AC63" si="11">IF($G61="-",0,IF($G61&gt;=0.15,2,0))</f>
        <v>0</v>
      </c>
      <c r="AD61" s="473">
        <f t="shared" ref="AD61:AD63" si="12">IF($AB61=1,1,IF(AB$64&gt;=1,IF($AC61=2,1,0),$AC61))</f>
        <v>0</v>
      </c>
      <c r="AE61" s="620">
        <f t="shared" ref="AE61:AE63" si="13">IF(AD$64&gt;=3,1,$AD61)</f>
        <v>0</v>
      </c>
    </row>
    <row r="62" spans="1:33" ht="22.5" customHeight="1" x14ac:dyDescent="0.2">
      <c r="A62" s="551"/>
      <c r="B62" s="621" t="s">
        <v>565</v>
      </c>
      <c r="C62" s="622"/>
      <c r="D62" s="1389" t="str">
        <f>V56</f>
        <v>R1</v>
      </c>
      <c r="E62" s="1390"/>
      <c r="F62" s="1391"/>
      <c r="G62" s="1392">
        <f>V46</f>
        <v>1.4399509803921568E-2</v>
      </c>
      <c r="H62" s="1393"/>
      <c r="I62" s="1394"/>
      <c r="J62" s="1389" t="str">
        <f>V48</f>
        <v>R1</v>
      </c>
      <c r="K62" s="1390"/>
      <c r="L62" s="1390"/>
      <c r="M62" s="1391"/>
      <c r="N62" s="617" t="str">
        <f>IF(J62="R1","Remise en Etat",IF(J62="R2","Réparation par plaque",IF(J62="R3","Eclissage","")))</f>
        <v>Remise en Etat</v>
      </c>
      <c r="O62" s="492"/>
      <c r="P62" s="614"/>
      <c r="Q62" s="473"/>
      <c r="V62" s="473"/>
      <c r="W62" s="473"/>
      <c r="X62" s="473"/>
      <c r="Z62" s="492"/>
      <c r="AA62" s="619"/>
      <c r="AB62" s="619">
        <f t="shared" si="10"/>
        <v>0</v>
      </c>
      <c r="AC62" s="619">
        <f t="shared" si="11"/>
        <v>0</v>
      </c>
      <c r="AD62" s="473">
        <f t="shared" si="12"/>
        <v>0</v>
      </c>
      <c r="AE62" s="620">
        <f t="shared" si="13"/>
        <v>0</v>
      </c>
    </row>
    <row r="63" spans="1:33" ht="22.5" customHeight="1" thickBot="1" x14ac:dyDescent="0.25">
      <c r="A63" s="623"/>
      <c r="B63" s="624" t="s">
        <v>568</v>
      </c>
      <c r="C63" s="625"/>
      <c r="D63" s="1381" t="str">
        <f>W56</f>
        <v>R1</v>
      </c>
      <c r="E63" s="1382"/>
      <c r="F63" s="1383"/>
      <c r="G63" s="1384">
        <f>W46</f>
        <v>8.9276960784313755E-2</v>
      </c>
      <c r="H63" s="1385"/>
      <c r="I63" s="1386"/>
      <c r="J63" s="1381" t="str">
        <f>W48</f>
        <v>R1</v>
      </c>
      <c r="K63" s="1382"/>
      <c r="L63" s="1382"/>
      <c r="M63" s="1383"/>
      <c r="N63" s="617" t="str">
        <f>IF(J63="R1","Remise en Etat",IF(J63="R2","Réparation par plaque",IF(J63="R3","Eclissage","")))</f>
        <v>Remise en Etat</v>
      </c>
      <c r="O63" s="492"/>
      <c r="P63" s="614"/>
      <c r="Q63" s="473"/>
      <c r="V63" s="473"/>
      <c r="W63" s="473"/>
      <c r="X63" s="473"/>
      <c r="Y63" s="473"/>
      <c r="Z63" s="492"/>
      <c r="AA63" s="619"/>
      <c r="AB63" s="619">
        <f t="shared" si="10"/>
        <v>0</v>
      </c>
      <c r="AC63" s="619">
        <f t="shared" si="11"/>
        <v>0</v>
      </c>
      <c r="AD63" s="473">
        <f t="shared" si="12"/>
        <v>0</v>
      </c>
      <c r="AE63" s="620">
        <f t="shared" si="13"/>
        <v>0</v>
      </c>
    </row>
    <row r="64" spans="1:33" ht="18" customHeight="1" thickBot="1" x14ac:dyDescent="0.25">
      <c r="A64" s="626"/>
      <c r="B64" s="498"/>
      <c r="C64" s="501"/>
      <c r="D64" s="501"/>
      <c r="E64" s="501"/>
      <c r="F64" s="501"/>
      <c r="G64" s="501"/>
      <c r="H64" s="501"/>
      <c r="I64" s="501"/>
      <c r="J64" s="501"/>
      <c r="K64" s="501"/>
      <c r="L64" s="501"/>
      <c r="M64" s="501"/>
      <c r="N64" s="501"/>
      <c r="O64" s="501"/>
      <c r="P64" s="503"/>
      <c r="Q64" s="473"/>
      <c r="V64" s="473"/>
      <c r="W64" s="473"/>
      <c r="X64" s="473"/>
      <c r="Y64" s="473"/>
      <c r="Z64" s="492"/>
      <c r="AA64" s="619"/>
      <c r="AB64" s="619">
        <f>SUM(AB60:AB63)</f>
        <v>0</v>
      </c>
      <c r="AC64" s="619">
        <f>COUNTIF(AC60:AC63,"2")</f>
        <v>0</v>
      </c>
      <c r="AD64" s="619">
        <f>COUNTIF(AD60:AD63,"1")</f>
        <v>0</v>
      </c>
      <c r="AE64" s="620"/>
    </row>
    <row r="65" spans="1:31" ht="17.25" customHeight="1" x14ac:dyDescent="0.2">
      <c r="B65" s="473"/>
      <c r="C65" s="473"/>
      <c r="D65" s="627"/>
      <c r="E65" s="627"/>
      <c r="F65" s="627"/>
      <c r="G65" s="627"/>
      <c r="H65" s="627"/>
      <c r="I65" s="627"/>
      <c r="J65" s="627"/>
      <c r="K65" s="627"/>
      <c r="L65" s="627"/>
      <c r="M65" s="1387"/>
      <c r="N65" s="1387"/>
      <c r="O65" s="1387"/>
      <c r="P65" s="1387"/>
      <c r="V65" s="473"/>
      <c r="W65" s="473"/>
      <c r="X65" s="473"/>
      <c r="Y65" s="473"/>
      <c r="Z65" s="492"/>
      <c r="AA65" s="612"/>
      <c r="AB65" s="492"/>
      <c r="AE65" s="620"/>
    </row>
    <row r="66" spans="1:31" ht="13.5" thickBot="1" x14ac:dyDescent="0.25">
      <c r="A66" s="565"/>
      <c r="B66" s="565"/>
      <c r="C66" s="565"/>
      <c r="D66" s="565"/>
      <c r="E66" s="565"/>
      <c r="F66" s="565"/>
      <c r="G66" s="565"/>
      <c r="H66" s="565"/>
      <c r="I66" s="565"/>
      <c r="J66" s="565"/>
      <c r="K66" s="565"/>
      <c r="L66" s="565"/>
      <c r="M66" s="565"/>
      <c r="N66" s="565"/>
      <c r="O66" s="565"/>
      <c r="P66" s="565"/>
      <c r="V66" s="473"/>
      <c r="W66" s="473"/>
      <c r="X66" s="473"/>
      <c r="Y66" s="473"/>
      <c r="Z66" s="492"/>
      <c r="AA66" s="612"/>
      <c r="AB66" s="492"/>
      <c r="AE66" s="620"/>
    </row>
    <row r="67" spans="1:31" ht="13.5" thickBot="1" x14ac:dyDescent="0.25">
      <c r="A67" s="628">
        <v>55</v>
      </c>
      <c r="B67" s="565"/>
      <c r="C67" s="523"/>
      <c r="D67" s="523"/>
      <c r="E67" s="523"/>
      <c r="F67" s="1388"/>
      <c r="G67" s="1388"/>
      <c r="H67" s="1388"/>
      <c r="I67" s="1388"/>
      <c r="J67" s="629" t="s">
        <v>688</v>
      </c>
      <c r="K67" s="565"/>
      <c r="W67" s="473"/>
      <c r="X67" s="473"/>
      <c r="Y67" s="473"/>
      <c r="Z67" s="492"/>
      <c r="AA67" s="612"/>
      <c r="AB67" s="492"/>
      <c r="AC67" s="612"/>
      <c r="AE67" s="492"/>
    </row>
    <row r="68" spans="1:31" x14ac:dyDescent="0.2">
      <c r="A68" s="628">
        <v>8</v>
      </c>
      <c r="B68" s="565"/>
      <c r="C68" s="1395" t="s">
        <v>689</v>
      </c>
      <c r="D68" s="630" t="s">
        <v>690</v>
      </c>
      <c r="E68" s="631">
        <f>IF($M$68=1,"",$A$67)</f>
        <v>55</v>
      </c>
      <c r="F68" s="1397">
        <v>7.1</v>
      </c>
      <c r="G68" s="1397"/>
      <c r="H68" s="1397">
        <v>6.9</v>
      </c>
      <c r="I68" s="1398"/>
      <c r="J68" s="632">
        <f>IF(H68=0,F68*2/3,AVERAGE(F68,H68))</f>
        <v>7</v>
      </c>
      <c r="K68" s="565"/>
      <c r="M68" s="633" t="str">
        <f>'30_Annexe3.1'!$L$13</f>
        <v>/</v>
      </c>
      <c r="W68" s="473"/>
      <c r="X68" s="473"/>
      <c r="Y68" s="473"/>
      <c r="Z68" s="492"/>
      <c r="AA68" s="612"/>
      <c r="AB68" s="492"/>
      <c r="AC68" s="612"/>
      <c r="AD68" s="492"/>
      <c r="AE68" s="492"/>
    </row>
    <row r="69" spans="1:31" ht="13.5" thickBot="1" x14ac:dyDescent="0.25">
      <c r="B69" s="634"/>
      <c r="C69" s="1396"/>
      <c r="D69" s="635" t="s">
        <v>691</v>
      </c>
      <c r="E69" s="636">
        <f>IF($M$68=1,"",$A$67)</f>
        <v>55</v>
      </c>
      <c r="F69" s="1399">
        <f>IF($M$68=1,"",$A$68)</f>
        <v>8</v>
      </c>
      <c r="G69" s="1399"/>
      <c r="H69" s="1399">
        <f>IF($M$68=1,"",$A$68)</f>
        <v>8</v>
      </c>
      <c r="I69" s="1400"/>
      <c r="J69" s="637">
        <f t="shared" ref="J69:J75" si="14">IF(H69=0,F69*2/3,AVERAGE(F69,H69))</f>
        <v>8</v>
      </c>
      <c r="K69" s="634"/>
      <c r="M69" s="638" t="str">
        <f>'30_Annexe3.1'!$L$14</f>
        <v>/</v>
      </c>
      <c r="Z69" s="492"/>
      <c r="AA69" s="612"/>
      <c r="AB69" s="492"/>
      <c r="AC69" s="612"/>
      <c r="AD69" s="492"/>
      <c r="AE69" s="492"/>
    </row>
    <row r="70" spans="1:31" x14ac:dyDescent="0.2">
      <c r="A70" s="559"/>
      <c r="B70" s="634"/>
      <c r="C70" s="1401" t="s">
        <v>692</v>
      </c>
      <c r="D70" s="639" t="s">
        <v>690</v>
      </c>
      <c r="E70" s="631">
        <f>IF($M$69=1,"",$A$67)</f>
        <v>55</v>
      </c>
      <c r="F70" s="1397">
        <v>7</v>
      </c>
      <c r="G70" s="1397"/>
      <c r="H70" s="1397">
        <v>7.4</v>
      </c>
      <c r="I70" s="1398"/>
      <c r="J70" s="632">
        <f t="shared" si="14"/>
        <v>7.2</v>
      </c>
      <c r="K70" s="634"/>
      <c r="M70" s="638" t="str">
        <f>'30_Annexe3.1'!$L$15</f>
        <v>/</v>
      </c>
      <c r="Z70" s="492"/>
      <c r="AA70" s="492"/>
      <c r="AB70" s="640"/>
      <c r="AC70" s="492"/>
      <c r="AD70" s="640"/>
      <c r="AE70" s="492"/>
    </row>
    <row r="71" spans="1:31" ht="13.5" thickBot="1" x14ac:dyDescent="0.25">
      <c r="A71" s="559"/>
      <c r="B71" s="634"/>
      <c r="C71" s="1401"/>
      <c r="D71" s="641" t="s">
        <v>691</v>
      </c>
      <c r="E71" s="636">
        <f>IF($M$69=1,"",$A$67)</f>
        <v>55</v>
      </c>
      <c r="F71" s="1399">
        <f>IF($M$69=1,"",$A$68)</f>
        <v>8</v>
      </c>
      <c r="G71" s="1399"/>
      <c r="H71" s="1399">
        <f>IF($M$69=1,"",$A$68)</f>
        <v>8</v>
      </c>
      <c r="I71" s="1400"/>
      <c r="J71" s="642">
        <f t="shared" si="14"/>
        <v>8</v>
      </c>
      <c r="K71" s="634"/>
      <c r="M71" s="643" t="str">
        <f>'30_Annexe3.1'!$L$16</f>
        <v>/</v>
      </c>
      <c r="Z71" s="492"/>
      <c r="AA71" s="492"/>
      <c r="AB71" s="492"/>
      <c r="AC71" s="492"/>
      <c r="AD71" s="492"/>
      <c r="AE71" s="492"/>
    </row>
    <row r="72" spans="1:31" x14ac:dyDescent="0.2">
      <c r="A72" s="576"/>
      <c r="B72" s="634"/>
      <c r="C72" s="1395" t="s">
        <v>693</v>
      </c>
      <c r="D72" s="630" t="s">
        <v>690</v>
      </c>
      <c r="E72" s="631">
        <f>IF($M$70=1,"",$A$67)</f>
        <v>55</v>
      </c>
      <c r="F72" s="1397">
        <v>7.8</v>
      </c>
      <c r="G72" s="1397"/>
      <c r="H72" s="1397">
        <v>7.7</v>
      </c>
      <c r="I72" s="1398"/>
      <c r="J72" s="632">
        <f t="shared" si="14"/>
        <v>7.75</v>
      </c>
      <c r="K72" s="634"/>
      <c r="Z72" s="492"/>
      <c r="AA72" s="492"/>
      <c r="AB72" s="492"/>
      <c r="AC72" s="492"/>
      <c r="AD72" s="492"/>
      <c r="AE72" s="492"/>
    </row>
    <row r="73" spans="1:31" ht="15.75" customHeight="1" thickBot="1" x14ac:dyDescent="0.3">
      <c r="A73" s="634"/>
      <c r="B73" s="634"/>
      <c r="C73" s="1396"/>
      <c r="D73" s="635" t="s">
        <v>691</v>
      </c>
      <c r="E73" s="636">
        <f>IF($M$70=1,"",$A$67)</f>
        <v>55</v>
      </c>
      <c r="F73" s="1399">
        <f>IF($M$70=1,"",$A$68)</f>
        <v>8</v>
      </c>
      <c r="G73" s="1399"/>
      <c r="H73" s="1399">
        <f>IF($M$70=1,"",$A$68)</f>
        <v>8</v>
      </c>
      <c r="I73" s="1400"/>
      <c r="J73" s="637">
        <f t="shared" si="14"/>
        <v>8</v>
      </c>
      <c r="K73" s="634"/>
      <c r="Z73" s="644"/>
      <c r="AA73" s="492"/>
      <c r="AB73" s="492"/>
      <c r="AC73" s="492"/>
      <c r="AD73" s="492"/>
      <c r="AE73" s="492"/>
    </row>
    <row r="74" spans="1:31" ht="12.75" customHeight="1" x14ac:dyDescent="0.35">
      <c r="A74" s="645"/>
      <c r="B74" s="645"/>
      <c r="C74" s="1401" t="s">
        <v>694</v>
      </c>
      <c r="D74" s="646" t="s">
        <v>690</v>
      </c>
      <c r="E74" s="631">
        <f>IF($M$71=1,"",$A$67)</f>
        <v>55</v>
      </c>
      <c r="F74" s="1397">
        <v>6.1</v>
      </c>
      <c r="G74" s="1397"/>
      <c r="H74" s="1397">
        <v>6.8</v>
      </c>
      <c r="I74" s="1398"/>
      <c r="J74" s="647">
        <f t="shared" si="14"/>
        <v>6.4499999999999993</v>
      </c>
      <c r="K74" s="648"/>
      <c r="Z74" s="492"/>
      <c r="AA74" s="492"/>
      <c r="AB74" s="492"/>
      <c r="AC74" s="492"/>
      <c r="AD74" s="492"/>
      <c r="AE74" s="492"/>
    </row>
    <row r="75" spans="1:31" ht="15.75" customHeight="1" thickBot="1" x14ac:dyDescent="0.4">
      <c r="A75" s="645"/>
      <c r="B75" s="645"/>
      <c r="C75" s="1402"/>
      <c r="D75" s="635" t="s">
        <v>691</v>
      </c>
      <c r="E75" s="636">
        <f>IF($M$71=1,"",$A$67)</f>
        <v>55</v>
      </c>
      <c r="F75" s="1399">
        <f>IF($M$71=1,"",$A$68)</f>
        <v>8</v>
      </c>
      <c r="G75" s="1399"/>
      <c r="H75" s="1399">
        <f>IF($M$71=1,"",$A$68)</f>
        <v>8</v>
      </c>
      <c r="I75" s="1400"/>
      <c r="J75" s="637">
        <f t="shared" si="14"/>
        <v>8</v>
      </c>
      <c r="K75" s="648"/>
      <c r="Z75" s="492"/>
      <c r="AA75" s="492"/>
      <c r="AB75" s="492"/>
      <c r="AC75" s="492"/>
      <c r="AD75" s="492"/>
      <c r="AE75" s="492"/>
    </row>
    <row r="76" spans="1:31" ht="15.75" customHeight="1" x14ac:dyDescent="0.35">
      <c r="B76" s="645"/>
      <c r="C76" s="645"/>
      <c r="D76" s="645"/>
      <c r="E76" s="648"/>
      <c r="F76" s="648"/>
      <c r="G76" s="648"/>
      <c r="H76" s="648"/>
      <c r="I76" s="648"/>
      <c r="J76" s="648"/>
      <c r="K76" s="648"/>
      <c r="M76" s="648"/>
      <c r="N76" s="648"/>
      <c r="O76" s="648"/>
      <c r="P76" s="648"/>
      <c r="Z76" s="492"/>
      <c r="AA76" s="492"/>
      <c r="AB76" s="492"/>
      <c r="AC76" s="492"/>
      <c r="AD76" s="492"/>
      <c r="AE76" s="492"/>
    </row>
    <row r="77" spans="1:31" ht="15.75" customHeight="1" x14ac:dyDescent="0.35">
      <c r="A77" s="649" t="s">
        <v>695</v>
      </c>
      <c r="B77" s="565"/>
      <c r="C77" s="565"/>
      <c r="D77" s="565"/>
      <c r="E77" s="565"/>
      <c r="H77" s="473"/>
      <c r="I77" s="473"/>
      <c r="L77" s="648"/>
      <c r="M77" s="650" t="s">
        <v>696</v>
      </c>
      <c r="N77" s="651">
        <v>80</v>
      </c>
      <c r="O77" s="648"/>
      <c r="P77" s="648"/>
    </row>
    <row r="78" spans="1:31" ht="15.75" customHeight="1" x14ac:dyDescent="0.35">
      <c r="A78" s="649" t="s">
        <v>697</v>
      </c>
      <c r="B78" s="565"/>
      <c r="C78" s="565"/>
      <c r="D78" s="565"/>
      <c r="E78" s="565"/>
      <c r="H78" s="473"/>
      <c r="I78" s="473"/>
      <c r="L78" s="648"/>
      <c r="M78" s="473"/>
      <c r="N78" s="651">
        <v>8</v>
      </c>
      <c r="O78" s="648"/>
      <c r="P78" s="648"/>
    </row>
    <row r="79" spans="1:31" ht="15.75" customHeight="1" x14ac:dyDescent="0.35">
      <c r="A79" s="652" t="s">
        <v>698</v>
      </c>
      <c r="B79" s="634"/>
      <c r="C79" s="634"/>
      <c r="D79" s="634"/>
      <c r="E79" s="634"/>
      <c r="L79" s="648"/>
      <c r="M79" s="648"/>
      <c r="N79" s="648"/>
      <c r="O79" s="648"/>
      <c r="P79" s="648"/>
    </row>
    <row r="80" spans="1:31" ht="15.75" customHeight="1" x14ac:dyDescent="0.35">
      <c r="A80" s="653" t="s">
        <v>699</v>
      </c>
      <c r="B80" s="634"/>
      <c r="C80" s="634"/>
      <c r="D80" s="634"/>
      <c r="E80" s="634"/>
      <c r="L80" s="648"/>
      <c r="M80" s="648"/>
      <c r="N80" s="648"/>
      <c r="O80" s="648"/>
      <c r="P80" s="648"/>
    </row>
    <row r="81" spans="1:16" ht="15.75" customHeight="1" x14ac:dyDescent="0.35">
      <c r="A81" s="653" t="s">
        <v>700</v>
      </c>
      <c r="B81" s="634"/>
      <c r="C81" s="634"/>
      <c r="D81" s="634"/>
      <c r="E81" s="634"/>
      <c r="L81" s="648"/>
      <c r="M81" s="648"/>
      <c r="N81" s="648"/>
      <c r="O81" s="648"/>
      <c r="P81" s="648"/>
    </row>
    <row r="82" spans="1:16" ht="15.75" customHeight="1" x14ac:dyDescent="0.35">
      <c r="A82" s="653" t="s">
        <v>701</v>
      </c>
      <c r="B82" s="634"/>
      <c r="C82" s="634"/>
      <c r="D82" s="634"/>
      <c r="E82" s="634"/>
      <c r="L82" s="648"/>
      <c r="M82" s="648"/>
      <c r="N82" s="648"/>
      <c r="O82" s="648"/>
      <c r="P82" s="648"/>
    </row>
    <row r="83" spans="1:16" ht="15.75" customHeight="1" x14ac:dyDescent="0.35">
      <c r="A83" s="654" t="s">
        <v>702</v>
      </c>
      <c r="B83" s="634"/>
      <c r="C83" s="634"/>
      <c r="D83" s="634"/>
      <c r="E83" s="634"/>
      <c r="L83" s="648"/>
      <c r="M83" s="648"/>
      <c r="N83" s="648"/>
      <c r="O83" s="648"/>
      <c r="P83" s="648"/>
    </row>
    <row r="84" spans="1:16" ht="15.75" customHeight="1" x14ac:dyDescent="0.35">
      <c r="A84" s="655" t="s">
        <v>703</v>
      </c>
      <c r="B84" s="648"/>
      <c r="C84" s="648"/>
      <c r="D84" s="648"/>
      <c r="E84" s="648"/>
      <c r="L84" s="648"/>
      <c r="M84" s="648"/>
      <c r="N84" s="648"/>
      <c r="O84" s="648"/>
      <c r="P84" s="648"/>
    </row>
    <row r="85" spans="1:16" ht="15.75" customHeight="1" x14ac:dyDescent="0.35">
      <c r="A85" s="656" t="s">
        <v>704</v>
      </c>
      <c r="B85" s="657"/>
      <c r="C85" s="658"/>
      <c r="D85" s="648"/>
      <c r="E85" s="648"/>
      <c r="L85" s="634"/>
      <c r="M85" s="634"/>
      <c r="N85" s="634"/>
      <c r="O85" s="634"/>
      <c r="P85" s="634"/>
    </row>
    <row r="86" spans="1:16" ht="15.75" customHeight="1" x14ac:dyDescent="0.2">
      <c r="A86" s="634"/>
      <c r="B86" s="634"/>
      <c r="C86" s="634"/>
      <c r="D86" s="634"/>
      <c r="E86" s="634"/>
      <c r="F86" s="634"/>
      <c r="G86" s="634"/>
      <c r="H86" s="634"/>
      <c r="I86" s="634"/>
      <c r="J86" s="634"/>
      <c r="K86" s="634"/>
      <c r="L86" s="634"/>
      <c r="M86" s="634"/>
      <c r="N86" s="634"/>
      <c r="O86" s="634"/>
      <c r="P86" s="634"/>
    </row>
    <row r="87" spans="1:16" ht="15.75" customHeight="1" x14ac:dyDescent="0.2">
      <c r="A87" s="634"/>
      <c r="B87" s="634"/>
      <c r="C87" s="634"/>
      <c r="D87" s="634"/>
      <c r="E87" s="634"/>
      <c r="F87" s="634"/>
      <c r="G87" s="634"/>
      <c r="H87" s="634"/>
      <c r="I87" s="634"/>
      <c r="J87" s="634"/>
      <c r="K87" s="634"/>
      <c r="L87" s="634"/>
      <c r="M87" s="634"/>
      <c r="N87" s="634"/>
      <c r="O87" s="634"/>
      <c r="P87" s="634"/>
    </row>
    <row r="88" spans="1:16" ht="15.75" customHeight="1" x14ac:dyDescent="0.2">
      <c r="A88" s="634"/>
      <c r="B88" s="634"/>
      <c r="C88" s="634"/>
      <c r="D88" s="634"/>
      <c r="E88" s="634"/>
      <c r="F88" s="634"/>
      <c r="G88" s="634"/>
      <c r="H88" s="634"/>
      <c r="I88" s="634"/>
      <c r="J88" s="634"/>
      <c r="K88" s="634"/>
      <c r="L88" s="634"/>
      <c r="M88" s="634"/>
      <c r="N88" s="634"/>
      <c r="O88" s="634"/>
      <c r="P88" s="634"/>
    </row>
    <row r="89" spans="1:16" ht="15.75" customHeight="1" x14ac:dyDescent="0.2">
      <c r="A89" s="634"/>
      <c r="B89" s="634"/>
      <c r="C89" s="634"/>
      <c r="D89" s="634"/>
      <c r="E89" s="634"/>
      <c r="F89" s="634"/>
      <c r="G89" s="634"/>
      <c r="H89" s="634"/>
      <c r="I89" s="634"/>
      <c r="J89" s="634"/>
      <c r="K89" s="634"/>
      <c r="L89" s="634"/>
      <c r="M89" s="634"/>
      <c r="N89" s="634"/>
      <c r="O89" s="634"/>
      <c r="P89" s="634"/>
    </row>
    <row r="90" spans="1:16" ht="15.75" customHeight="1" x14ac:dyDescent="0.2">
      <c r="A90" s="634"/>
      <c r="B90" s="634"/>
      <c r="C90" s="634"/>
      <c r="D90" s="634"/>
      <c r="E90" s="634"/>
      <c r="F90" s="634"/>
      <c r="G90" s="634"/>
      <c r="H90" s="634"/>
      <c r="I90" s="634"/>
      <c r="J90" s="634"/>
      <c r="K90" s="634"/>
      <c r="L90" s="634"/>
      <c r="M90" s="634"/>
      <c r="N90" s="634"/>
      <c r="O90" s="634"/>
      <c r="P90" s="634"/>
    </row>
    <row r="91" spans="1:16" ht="15.75" customHeight="1" x14ac:dyDescent="0.2">
      <c r="A91" s="634"/>
      <c r="B91" s="634"/>
      <c r="C91" s="634"/>
      <c r="D91" s="634"/>
      <c r="E91" s="634"/>
      <c r="F91" s="634"/>
      <c r="G91" s="634"/>
      <c r="H91" s="634"/>
      <c r="I91" s="634"/>
      <c r="J91" s="634"/>
      <c r="K91" s="634"/>
      <c r="L91" s="634"/>
      <c r="M91" s="634"/>
      <c r="N91" s="634"/>
      <c r="O91" s="634"/>
      <c r="P91" s="634"/>
    </row>
    <row r="92" spans="1:16" x14ac:dyDescent="0.2">
      <c r="A92" s="634"/>
      <c r="B92" s="634"/>
      <c r="C92" s="634"/>
      <c r="D92" s="634"/>
      <c r="E92" s="634"/>
      <c r="F92" s="634"/>
      <c r="G92" s="634"/>
      <c r="H92" s="634"/>
      <c r="I92" s="634"/>
      <c r="J92" s="634"/>
      <c r="K92" s="634"/>
      <c r="L92" s="634"/>
      <c r="M92" s="634"/>
      <c r="N92" s="634"/>
      <c r="O92" s="634"/>
      <c r="P92" s="634"/>
    </row>
    <row r="93" spans="1:16" x14ac:dyDescent="0.2">
      <c r="A93" s="634"/>
      <c r="B93" s="634"/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</row>
    <row r="94" spans="1:16" x14ac:dyDescent="0.2">
      <c r="A94" s="634"/>
      <c r="B94" s="634"/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</row>
    <row r="95" spans="1:16" x14ac:dyDescent="0.2">
      <c r="A95" s="634"/>
      <c r="B95" s="634"/>
      <c r="C95" s="634"/>
      <c r="D95" s="634"/>
      <c r="E95" s="634"/>
      <c r="F95" s="634"/>
      <c r="G95" s="634"/>
      <c r="H95" s="634"/>
      <c r="I95" s="634"/>
      <c r="J95" s="634"/>
      <c r="K95" s="634"/>
      <c r="L95" s="634"/>
      <c r="M95" s="634"/>
      <c r="N95" s="634"/>
      <c r="O95" s="634"/>
      <c r="P95" s="634"/>
    </row>
    <row r="96" spans="1:16" x14ac:dyDescent="0.2">
      <c r="A96" s="634"/>
      <c r="B96" s="634"/>
      <c r="C96" s="634"/>
      <c r="D96" s="634"/>
      <c r="E96" s="634"/>
      <c r="F96" s="634"/>
      <c r="G96" s="634"/>
      <c r="H96" s="634"/>
      <c r="I96" s="634"/>
      <c r="J96" s="634"/>
      <c r="K96" s="634"/>
      <c r="L96" s="634"/>
      <c r="M96" s="634"/>
      <c r="N96" s="634"/>
      <c r="O96" s="634"/>
      <c r="P96" s="634"/>
    </row>
    <row r="97" spans="1:16" x14ac:dyDescent="0.2">
      <c r="A97" s="634"/>
      <c r="B97" s="634"/>
      <c r="C97" s="634"/>
      <c r="D97" s="634"/>
      <c r="E97" s="634"/>
      <c r="F97" s="634"/>
      <c r="G97" s="634"/>
      <c r="H97" s="634"/>
      <c r="I97" s="634"/>
      <c r="J97" s="634"/>
      <c r="K97" s="634"/>
      <c r="L97" s="634"/>
      <c r="M97" s="634"/>
      <c r="N97" s="634"/>
      <c r="O97" s="634"/>
      <c r="P97" s="634"/>
    </row>
    <row r="98" spans="1:16" x14ac:dyDescent="0.2">
      <c r="A98" s="634"/>
      <c r="B98" s="634"/>
      <c r="C98" s="634"/>
      <c r="D98" s="634"/>
      <c r="E98" s="634"/>
      <c r="F98" s="634"/>
      <c r="G98" s="634"/>
      <c r="H98" s="634"/>
      <c r="I98" s="634"/>
      <c r="J98" s="634"/>
      <c r="K98" s="634"/>
      <c r="L98" s="634"/>
      <c r="M98" s="634"/>
      <c r="N98" s="634"/>
      <c r="O98" s="634"/>
      <c r="P98" s="634"/>
    </row>
    <row r="99" spans="1:16" x14ac:dyDescent="0.2">
      <c r="A99" s="634"/>
      <c r="B99" s="634"/>
      <c r="C99" s="634"/>
      <c r="D99" s="634"/>
      <c r="E99" s="634"/>
      <c r="F99" s="634"/>
      <c r="G99" s="634"/>
      <c r="H99" s="634"/>
      <c r="I99" s="634"/>
      <c r="J99" s="634"/>
      <c r="K99" s="634"/>
      <c r="L99" s="634"/>
      <c r="M99" s="634"/>
      <c r="N99" s="634"/>
      <c r="O99" s="634"/>
      <c r="P99" s="634"/>
    </row>
    <row r="100" spans="1:16" x14ac:dyDescent="0.2">
      <c r="A100" s="634"/>
      <c r="B100" s="634"/>
      <c r="C100" s="634"/>
      <c r="D100" s="634"/>
      <c r="E100" s="634"/>
      <c r="F100" s="634"/>
      <c r="G100" s="634"/>
      <c r="H100" s="634"/>
      <c r="I100" s="634"/>
      <c r="J100" s="634"/>
      <c r="K100" s="634"/>
      <c r="L100" s="634"/>
      <c r="M100" s="634"/>
      <c r="N100" s="634"/>
      <c r="O100" s="634"/>
      <c r="P100" s="634"/>
    </row>
    <row r="101" spans="1:16" x14ac:dyDescent="0.2">
      <c r="A101" s="634"/>
      <c r="B101" s="634"/>
      <c r="C101" s="634"/>
      <c r="D101" s="634"/>
      <c r="E101" s="634"/>
      <c r="F101" s="634"/>
      <c r="G101" s="634"/>
      <c r="H101" s="634"/>
      <c r="I101" s="634"/>
      <c r="J101" s="634"/>
      <c r="K101" s="634"/>
      <c r="L101" s="634"/>
      <c r="M101" s="634"/>
      <c r="N101" s="634"/>
      <c r="O101" s="634"/>
      <c r="P101" s="634"/>
    </row>
    <row r="102" spans="1:16" x14ac:dyDescent="0.2">
      <c r="A102" s="634"/>
      <c r="B102" s="634"/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</row>
    <row r="103" spans="1:16" x14ac:dyDescent="0.2">
      <c r="A103" s="634"/>
      <c r="B103" s="634"/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</row>
    <row r="104" spans="1:16" x14ac:dyDescent="0.2">
      <c r="A104" s="634"/>
      <c r="B104" s="634"/>
      <c r="C104" s="634"/>
      <c r="D104" s="634"/>
      <c r="E104" s="634"/>
      <c r="F104" s="634"/>
      <c r="G104" s="634"/>
      <c r="H104" s="634"/>
      <c r="I104" s="634"/>
      <c r="J104" s="634"/>
      <c r="K104" s="634"/>
      <c r="L104" s="634"/>
      <c r="M104" s="634"/>
      <c r="N104" s="634"/>
      <c r="O104" s="634"/>
      <c r="P104" s="634"/>
    </row>
    <row r="105" spans="1:16" ht="20.25" x14ac:dyDescent="0.3">
      <c r="A105" s="634"/>
      <c r="B105" s="634"/>
      <c r="C105" s="634"/>
      <c r="D105" s="659"/>
      <c r="E105" s="634"/>
      <c r="F105" s="634"/>
      <c r="G105" s="659"/>
      <c r="H105" s="659"/>
      <c r="I105" s="659"/>
      <c r="J105" s="659"/>
      <c r="K105" s="659"/>
      <c r="L105" s="659"/>
      <c r="M105" s="634"/>
      <c r="N105" s="634"/>
      <c r="O105" s="634"/>
      <c r="P105" s="634"/>
    </row>
    <row r="106" spans="1:16" ht="20.25" x14ac:dyDescent="0.3">
      <c r="A106" s="660"/>
      <c r="B106" s="634"/>
      <c r="C106" s="634"/>
      <c r="D106" s="634"/>
      <c r="E106" s="634"/>
      <c r="F106" s="634"/>
      <c r="G106" s="634"/>
      <c r="H106" s="634"/>
      <c r="I106" s="634"/>
      <c r="J106" s="634"/>
      <c r="K106" s="634"/>
      <c r="L106" s="634"/>
      <c r="M106" s="634"/>
      <c r="N106" s="634"/>
      <c r="O106" s="634"/>
      <c r="P106" s="660"/>
    </row>
    <row r="107" spans="1:16" ht="23.25" x14ac:dyDescent="0.35">
      <c r="A107" s="661"/>
      <c r="B107" s="648"/>
      <c r="C107" s="648"/>
      <c r="D107" s="648"/>
      <c r="E107" s="648"/>
      <c r="F107" s="648"/>
      <c r="G107" s="648"/>
      <c r="H107" s="648"/>
      <c r="I107" s="648"/>
      <c r="J107" s="648"/>
      <c r="K107" s="648"/>
      <c r="L107" s="648"/>
      <c r="M107" s="648"/>
      <c r="N107" s="648"/>
      <c r="O107" s="648"/>
      <c r="P107" s="661"/>
    </row>
    <row r="108" spans="1:16" ht="23.25" x14ac:dyDescent="0.35">
      <c r="A108" s="661"/>
      <c r="B108" s="648"/>
      <c r="C108" s="648"/>
      <c r="D108" s="648"/>
      <c r="E108" s="648"/>
      <c r="F108" s="648"/>
      <c r="G108" s="648"/>
      <c r="H108" s="648"/>
      <c r="I108" s="648"/>
      <c r="J108" s="648"/>
      <c r="K108" s="648"/>
      <c r="L108" s="648"/>
      <c r="M108" s="648"/>
      <c r="N108" s="648"/>
      <c r="O108" s="648"/>
      <c r="P108" s="661"/>
    </row>
    <row r="109" spans="1:16" ht="23.25" x14ac:dyDescent="0.35">
      <c r="A109" s="661"/>
      <c r="B109" s="648"/>
      <c r="C109" s="648"/>
      <c r="D109" s="648"/>
      <c r="E109" s="648"/>
      <c r="F109" s="648"/>
      <c r="G109" s="648"/>
      <c r="H109" s="648"/>
      <c r="I109" s="648"/>
      <c r="J109" s="648"/>
      <c r="K109" s="648"/>
      <c r="L109" s="648"/>
      <c r="M109" s="648"/>
      <c r="N109" s="648"/>
      <c r="O109" s="648"/>
      <c r="P109" s="661"/>
    </row>
    <row r="110" spans="1:16" ht="23.25" x14ac:dyDescent="0.35">
      <c r="A110" s="661"/>
      <c r="B110" s="648"/>
      <c r="C110" s="648"/>
      <c r="D110" s="648"/>
      <c r="E110" s="648"/>
      <c r="F110" s="648"/>
      <c r="G110" s="648"/>
      <c r="H110" s="648"/>
      <c r="I110" s="648"/>
      <c r="J110" s="648"/>
      <c r="K110" s="648"/>
      <c r="L110" s="648"/>
      <c r="M110" s="648"/>
      <c r="N110" s="648"/>
      <c r="O110" s="648"/>
      <c r="P110" s="661"/>
    </row>
    <row r="111" spans="1:16" ht="23.25" x14ac:dyDescent="0.35">
      <c r="A111" s="661"/>
      <c r="B111" s="648"/>
      <c r="C111" s="648"/>
      <c r="D111" s="648"/>
      <c r="E111" s="648"/>
      <c r="F111" s="648"/>
      <c r="G111" s="648"/>
      <c r="H111" s="648"/>
      <c r="I111" s="648"/>
      <c r="J111" s="648"/>
      <c r="K111" s="648"/>
      <c r="L111" s="648"/>
      <c r="M111" s="648"/>
      <c r="N111" s="648"/>
      <c r="O111" s="648"/>
      <c r="P111" s="661"/>
    </row>
    <row r="112" spans="1:16" ht="23.25" x14ac:dyDescent="0.35">
      <c r="A112" s="661"/>
      <c r="B112" s="648"/>
      <c r="C112" s="648"/>
      <c r="D112" s="648"/>
      <c r="E112" s="648"/>
      <c r="F112" s="648"/>
      <c r="G112" s="648"/>
      <c r="H112" s="648"/>
      <c r="I112" s="648"/>
      <c r="J112" s="648"/>
      <c r="K112" s="648"/>
      <c r="L112" s="648"/>
      <c r="M112" s="648"/>
      <c r="N112" s="648"/>
      <c r="O112" s="648"/>
      <c r="P112" s="661"/>
    </row>
    <row r="113" spans="1:16" ht="23.25" x14ac:dyDescent="0.35">
      <c r="A113" s="661"/>
      <c r="B113" s="648"/>
      <c r="C113" s="648"/>
      <c r="D113" s="648"/>
      <c r="E113" s="648"/>
      <c r="F113" s="648"/>
      <c r="G113" s="648"/>
      <c r="H113" s="648"/>
      <c r="I113" s="648"/>
      <c r="J113" s="648"/>
      <c r="K113" s="648"/>
      <c r="L113" s="648"/>
      <c r="M113" s="648"/>
      <c r="N113" s="648"/>
      <c r="O113" s="648"/>
      <c r="P113" s="661"/>
    </row>
    <row r="114" spans="1:16" ht="23.25" x14ac:dyDescent="0.35">
      <c r="A114" s="661"/>
      <c r="B114" s="648"/>
      <c r="C114" s="648"/>
      <c r="D114" s="648"/>
      <c r="E114" s="648"/>
      <c r="F114" s="648"/>
      <c r="G114" s="648"/>
      <c r="H114" s="648"/>
      <c r="I114" s="648"/>
      <c r="J114" s="648"/>
      <c r="K114" s="648"/>
      <c r="L114" s="648"/>
      <c r="M114" s="648"/>
      <c r="N114" s="648"/>
      <c r="O114" s="648"/>
      <c r="P114" s="661"/>
    </row>
    <row r="115" spans="1:16" ht="23.25" x14ac:dyDescent="0.35">
      <c r="A115" s="661"/>
      <c r="B115" s="648"/>
      <c r="C115" s="648"/>
      <c r="D115" s="648"/>
      <c r="E115" s="648"/>
      <c r="F115" s="648"/>
      <c r="G115" s="648"/>
      <c r="H115" s="648"/>
      <c r="I115" s="648"/>
      <c r="J115" s="648"/>
      <c r="K115" s="648"/>
      <c r="L115" s="648"/>
      <c r="M115" s="648"/>
      <c r="N115" s="648"/>
      <c r="O115" s="648"/>
      <c r="P115" s="661"/>
    </row>
    <row r="116" spans="1:16" ht="23.25" x14ac:dyDescent="0.35">
      <c r="A116" s="661"/>
      <c r="B116" s="648"/>
      <c r="C116" s="648"/>
      <c r="D116" s="648"/>
      <c r="E116" s="648"/>
      <c r="F116" s="648"/>
      <c r="G116" s="648"/>
      <c r="H116" s="648"/>
      <c r="I116" s="648"/>
      <c r="J116" s="648"/>
      <c r="K116" s="648"/>
      <c r="L116" s="648"/>
      <c r="M116" s="648"/>
      <c r="N116" s="648"/>
      <c r="O116" s="648"/>
      <c r="P116" s="661"/>
    </row>
    <row r="117" spans="1:16" ht="23.25" x14ac:dyDescent="0.35">
      <c r="A117" s="661"/>
      <c r="B117" s="648"/>
      <c r="C117" s="648"/>
      <c r="D117" s="648"/>
      <c r="E117" s="648"/>
      <c r="F117" s="648"/>
      <c r="G117" s="648"/>
      <c r="H117" s="648"/>
      <c r="I117" s="648"/>
      <c r="J117" s="648"/>
      <c r="K117" s="648"/>
      <c r="L117" s="648"/>
      <c r="M117" s="648"/>
      <c r="N117" s="648"/>
      <c r="O117" s="648"/>
      <c r="P117" s="661"/>
    </row>
    <row r="118" spans="1:16" ht="23.25" x14ac:dyDescent="0.35">
      <c r="A118" s="661"/>
      <c r="B118" s="648"/>
      <c r="C118" s="648"/>
      <c r="D118" s="648"/>
      <c r="E118" s="648"/>
      <c r="F118" s="648"/>
      <c r="G118" s="648"/>
      <c r="H118" s="648"/>
      <c r="I118" s="648"/>
      <c r="J118" s="648"/>
      <c r="K118" s="648"/>
      <c r="L118" s="648"/>
      <c r="M118" s="648"/>
      <c r="N118" s="648"/>
      <c r="O118" s="648"/>
      <c r="P118" s="661"/>
    </row>
    <row r="119" spans="1:16" ht="23.25" x14ac:dyDescent="0.35">
      <c r="A119" s="661"/>
      <c r="B119" s="648"/>
      <c r="C119" s="648"/>
      <c r="D119" s="648"/>
      <c r="E119" s="648"/>
      <c r="F119" s="648"/>
      <c r="G119" s="648"/>
      <c r="H119" s="648"/>
      <c r="I119" s="648"/>
      <c r="J119" s="648"/>
      <c r="K119" s="648"/>
      <c r="L119" s="648"/>
      <c r="M119" s="648"/>
      <c r="N119" s="648"/>
      <c r="O119" s="648"/>
      <c r="P119" s="661"/>
    </row>
    <row r="120" spans="1:16" ht="23.25" x14ac:dyDescent="0.35">
      <c r="A120" s="661"/>
      <c r="B120" s="648"/>
      <c r="C120" s="648"/>
      <c r="D120" s="648"/>
      <c r="E120" s="648"/>
      <c r="F120" s="648"/>
      <c r="G120" s="648"/>
      <c r="H120" s="648"/>
      <c r="I120" s="648"/>
      <c r="J120" s="648"/>
      <c r="K120" s="648"/>
      <c r="L120" s="648"/>
      <c r="M120" s="648"/>
      <c r="N120" s="648"/>
      <c r="O120" s="648"/>
      <c r="P120" s="661"/>
    </row>
    <row r="121" spans="1:16" ht="23.25" x14ac:dyDescent="0.35">
      <c r="A121" s="661"/>
      <c r="B121" s="648"/>
      <c r="C121" s="648"/>
      <c r="D121" s="648"/>
      <c r="E121" s="648"/>
      <c r="F121" s="648"/>
      <c r="G121" s="648"/>
      <c r="H121" s="648"/>
      <c r="I121" s="648"/>
      <c r="J121" s="648"/>
      <c r="K121" s="648"/>
      <c r="L121" s="648"/>
      <c r="M121" s="648"/>
      <c r="N121" s="648"/>
      <c r="O121" s="648"/>
      <c r="P121" s="661"/>
    </row>
    <row r="122" spans="1:16" ht="23.25" x14ac:dyDescent="0.35">
      <c r="A122" s="661"/>
      <c r="B122" s="648"/>
      <c r="C122" s="648"/>
      <c r="D122" s="648"/>
      <c r="E122" s="648"/>
      <c r="F122" s="648"/>
      <c r="G122" s="648"/>
      <c r="H122" s="648"/>
      <c r="I122" s="648"/>
      <c r="J122" s="648"/>
      <c r="K122" s="648"/>
      <c r="L122" s="648"/>
      <c r="M122" s="648"/>
      <c r="N122" s="648"/>
      <c r="O122" s="648"/>
      <c r="P122" s="661"/>
    </row>
    <row r="123" spans="1:16" ht="23.25" x14ac:dyDescent="0.35">
      <c r="A123" s="661"/>
      <c r="B123" s="648"/>
      <c r="C123" s="648"/>
      <c r="D123" s="648"/>
      <c r="E123" s="648"/>
      <c r="F123" s="648"/>
      <c r="G123" s="648"/>
      <c r="H123" s="648"/>
      <c r="I123" s="648"/>
      <c r="J123" s="648"/>
      <c r="K123" s="648"/>
      <c r="L123" s="648"/>
      <c r="M123" s="648"/>
      <c r="N123" s="648"/>
      <c r="O123" s="648"/>
      <c r="P123" s="661"/>
    </row>
    <row r="124" spans="1:16" ht="23.25" x14ac:dyDescent="0.35">
      <c r="A124" s="661"/>
      <c r="B124" s="648"/>
      <c r="C124" s="648"/>
      <c r="D124" s="648"/>
      <c r="E124" s="648"/>
      <c r="F124" s="648"/>
      <c r="G124" s="648"/>
      <c r="H124" s="648"/>
      <c r="I124" s="648"/>
      <c r="J124" s="648"/>
      <c r="K124" s="648"/>
      <c r="L124" s="648"/>
      <c r="M124" s="648"/>
      <c r="N124" s="648"/>
      <c r="O124" s="648"/>
      <c r="P124" s="661"/>
    </row>
    <row r="125" spans="1:16" x14ac:dyDescent="0.2">
      <c r="A125" s="634"/>
      <c r="B125" s="634"/>
      <c r="C125" s="634"/>
      <c r="D125" s="634"/>
      <c r="E125" s="634"/>
      <c r="F125" s="634"/>
      <c r="G125" s="634"/>
      <c r="H125" s="634"/>
      <c r="I125" s="634"/>
      <c r="J125" s="634"/>
      <c r="K125" s="634"/>
      <c r="L125" s="634"/>
      <c r="M125" s="634"/>
      <c r="N125" s="634"/>
      <c r="O125" s="634"/>
      <c r="P125" s="634"/>
    </row>
    <row r="126" spans="1:16" x14ac:dyDescent="0.2">
      <c r="A126" s="634"/>
      <c r="B126" s="634"/>
      <c r="C126" s="634"/>
      <c r="D126" s="634"/>
      <c r="E126" s="634"/>
      <c r="F126" s="634"/>
      <c r="G126" s="634"/>
      <c r="H126" s="634"/>
      <c r="I126" s="634"/>
      <c r="J126" s="634"/>
      <c r="K126" s="634"/>
      <c r="L126" s="634"/>
      <c r="M126" s="634"/>
      <c r="N126" s="634"/>
      <c r="O126" s="634"/>
      <c r="P126" s="634"/>
    </row>
    <row r="127" spans="1:16" ht="15" x14ac:dyDescent="0.2">
      <c r="A127" s="662"/>
      <c r="B127" s="634"/>
      <c r="C127" s="634"/>
      <c r="D127" s="634"/>
      <c r="E127" s="634"/>
      <c r="F127" s="634"/>
      <c r="G127" s="634"/>
      <c r="H127" s="634"/>
      <c r="I127" s="634"/>
      <c r="J127" s="634"/>
      <c r="K127" s="634"/>
      <c r="L127" s="634"/>
      <c r="M127" s="634"/>
      <c r="N127" s="634"/>
      <c r="O127" s="634"/>
      <c r="P127" s="634"/>
    </row>
    <row r="128" spans="1:16" x14ac:dyDescent="0.2">
      <c r="A128" s="634"/>
      <c r="B128" s="634"/>
      <c r="C128" s="634"/>
      <c r="D128" s="634"/>
      <c r="E128" s="634"/>
      <c r="F128" s="634"/>
      <c r="G128" s="634"/>
      <c r="H128" s="634"/>
      <c r="I128" s="634"/>
      <c r="J128" s="634"/>
      <c r="K128" s="634"/>
      <c r="L128" s="634"/>
      <c r="M128" s="634"/>
      <c r="N128" s="634"/>
      <c r="O128" s="634"/>
      <c r="P128" s="634"/>
    </row>
    <row r="129" spans="1:16" x14ac:dyDescent="0.2">
      <c r="A129" s="634"/>
      <c r="B129" s="634"/>
      <c r="C129" s="634"/>
      <c r="D129" s="634"/>
      <c r="E129" s="634"/>
      <c r="F129" s="634"/>
      <c r="G129" s="634"/>
      <c r="H129" s="634"/>
      <c r="I129" s="634"/>
      <c r="J129" s="634"/>
      <c r="K129" s="634"/>
      <c r="L129" s="634"/>
      <c r="M129" s="634"/>
      <c r="N129" s="634"/>
      <c r="O129" s="634"/>
      <c r="P129" s="634"/>
    </row>
    <row r="130" spans="1:16" x14ac:dyDescent="0.2">
      <c r="A130" s="634"/>
      <c r="B130" s="634"/>
      <c r="C130" s="634"/>
      <c r="D130" s="634"/>
      <c r="E130" s="634"/>
      <c r="F130" s="634"/>
      <c r="G130" s="634"/>
      <c r="H130" s="634"/>
      <c r="I130" s="634"/>
      <c r="J130" s="634"/>
      <c r="K130" s="634"/>
      <c r="L130" s="634"/>
      <c r="M130" s="634"/>
      <c r="N130" s="634"/>
      <c r="O130" s="634"/>
      <c r="P130" s="634"/>
    </row>
    <row r="131" spans="1:16" x14ac:dyDescent="0.2">
      <c r="A131" s="634"/>
      <c r="B131" s="634"/>
      <c r="C131" s="634"/>
      <c r="D131" s="634"/>
      <c r="E131" s="634"/>
      <c r="F131" s="634"/>
      <c r="G131" s="634"/>
      <c r="H131" s="634"/>
      <c r="I131" s="634"/>
      <c r="J131" s="634"/>
      <c r="K131" s="634"/>
      <c r="L131" s="634"/>
      <c r="M131" s="634"/>
      <c r="N131" s="634"/>
      <c r="O131" s="634"/>
      <c r="P131" s="634"/>
    </row>
    <row r="132" spans="1:16" x14ac:dyDescent="0.2">
      <c r="A132" s="634"/>
      <c r="B132" s="634"/>
      <c r="C132" s="634"/>
      <c r="D132" s="634"/>
      <c r="E132" s="634"/>
      <c r="F132" s="634"/>
      <c r="G132" s="634"/>
      <c r="H132" s="634"/>
      <c r="I132" s="634"/>
      <c r="J132" s="634"/>
      <c r="K132" s="634"/>
      <c r="L132" s="634"/>
      <c r="M132" s="634"/>
      <c r="N132" s="634"/>
      <c r="O132" s="634"/>
      <c r="P132" s="634"/>
    </row>
    <row r="133" spans="1:16" x14ac:dyDescent="0.2">
      <c r="A133" s="634"/>
      <c r="B133" s="634"/>
      <c r="C133" s="634"/>
      <c r="D133" s="634"/>
      <c r="E133" s="634"/>
      <c r="F133" s="634"/>
      <c r="G133" s="634"/>
      <c r="H133" s="634"/>
      <c r="I133" s="634"/>
      <c r="J133" s="634"/>
      <c r="K133" s="634"/>
      <c r="L133" s="634"/>
      <c r="M133" s="634"/>
      <c r="N133" s="634"/>
      <c r="O133" s="634"/>
      <c r="P133" s="634"/>
    </row>
    <row r="134" spans="1:16" x14ac:dyDescent="0.2">
      <c r="A134" s="634"/>
      <c r="B134" s="634"/>
      <c r="C134" s="634"/>
      <c r="D134" s="634"/>
      <c r="E134" s="634"/>
      <c r="F134" s="634"/>
      <c r="G134" s="634"/>
      <c r="H134" s="634"/>
      <c r="I134" s="634"/>
      <c r="J134" s="634"/>
      <c r="K134" s="634"/>
      <c r="L134" s="634"/>
      <c r="M134" s="634"/>
      <c r="N134" s="634"/>
      <c r="O134" s="634"/>
      <c r="P134" s="634"/>
    </row>
    <row r="135" spans="1:16" x14ac:dyDescent="0.2">
      <c r="A135" s="634"/>
      <c r="B135" s="634"/>
      <c r="C135" s="634"/>
      <c r="D135" s="634"/>
      <c r="E135" s="634"/>
      <c r="F135" s="634"/>
      <c r="G135" s="634"/>
      <c r="H135" s="634"/>
      <c r="I135" s="634"/>
      <c r="J135" s="634"/>
      <c r="K135" s="634"/>
      <c r="L135" s="634"/>
      <c r="M135" s="634"/>
      <c r="N135" s="634"/>
      <c r="O135" s="634"/>
      <c r="P135" s="634"/>
    </row>
    <row r="136" spans="1:16" x14ac:dyDescent="0.2">
      <c r="A136" s="634"/>
      <c r="B136" s="634"/>
      <c r="C136" s="634"/>
      <c r="D136" s="634"/>
      <c r="E136" s="634"/>
      <c r="F136" s="634"/>
      <c r="G136" s="634"/>
      <c r="H136" s="634"/>
      <c r="I136" s="634"/>
      <c r="J136" s="634"/>
      <c r="K136" s="634"/>
      <c r="L136" s="634"/>
      <c r="M136" s="634"/>
      <c r="N136" s="634"/>
      <c r="O136" s="634"/>
      <c r="P136" s="634"/>
    </row>
    <row r="137" spans="1:16" x14ac:dyDescent="0.2">
      <c r="A137" s="634"/>
      <c r="B137" s="634"/>
      <c r="C137" s="634"/>
      <c r="D137" s="634"/>
      <c r="E137" s="634"/>
      <c r="F137" s="634"/>
      <c r="G137" s="634"/>
      <c r="H137" s="634"/>
      <c r="I137" s="634"/>
      <c r="J137" s="634"/>
      <c r="K137" s="634"/>
      <c r="L137" s="634"/>
      <c r="M137" s="634"/>
      <c r="N137" s="634"/>
      <c r="O137" s="634"/>
      <c r="P137" s="634"/>
    </row>
    <row r="138" spans="1:16" x14ac:dyDescent="0.2">
      <c r="A138" s="634"/>
      <c r="B138" s="634"/>
      <c r="C138" s="634"/>
      <c r="D138" s="634"/>
      <c r="E138" s="634"/>
      <c r="F138" s="634"/>
      <c r="G138" s="634"/>
      <c r="H138" s="634"/>
      <c r="I138" s="634"/>
      <c r="J138" s="634"/>
      <c r="K138" s="634"/>
      <c r="L138" s="634"/>
      <c r="M138" s="634"/>
      <c r="N138" s="634"/>
      <c r="O138" s="634"/>
      <c r="P138" s="634"/>
    </row>
    <row r="139" spans="1:16" x14ac:dyDescent="0.2">
      <c r="A139" s="634"/>
      <c r="B139" s="634"/>
      <c r="C139" s="634"/>
      <c r="D139" s="634"/>
      <c r="E139" s="634"/>
      <c r="F139" s="634"/>
      <c r="G139" s="634"/>
      <c r="H139" s="634"/>
      <c r="I139" s="634"/>
      <c r="J139" s="634"/>
      <c r="K139" s="634"/>
      <c r="L139" s="634"/>
      <c r="M139" s="634"/>
      <c r="N139" s="634"/>
      <c r="O139" s="634"/>
      <c r="P139" s="634"/>
    </row>
    <row r="140" spans="1:16" x14ac:dyDescent="0.2">
      <c r="A140" s="634"/>
      <c r="B140" s="634"/>
      <c r="C140" s="634"/>
      <c r="D140" s="634"/>
      <c r="E140" s="634"/>
      <c r="F140" s="634"/>
      <c r="G140" s="634"/>
      <c r="H140" s="634"/>
      <c r="I140" s="634"/>
      <c r="J140" s="634"/>
      <c r="K140" s="634"/>
      <c r="L140" s="634"/>
      <c r="M140" s="634"/>
      <c r="N140" s="634"/>
      <c r="O140" s="634"/>
      <c r="P140" s="634"/>
    </row>
    <row r="141" spans="1:16" x14ac:dyDescent="0.2">
      <c r="A141" s="634"/>
      <c r="B141" s="634"/>
      <c r="C141" s="634"/>
      <c r="D141" s="634"/>
      <c r="E141" s="634"/>
      <c r="F141" s="634"/>
      <c r="G141" s="634"/>
      <c r="H141" s="634"/>
      <c r="I141" s="634"/>
      <c r="J141" s="634"/>
      <c r="K141" s="634"/>
      <c r="L141" s="634"/>
      <c r="M141" s="634"/>
      <c r="N141" s="634"/>
      <c r="O141" s="634"/>
      <c r="P141" s="634"/>
    </row>
    <row r="142" spans="1:16" x14ac:dyDescent="0.2">
      <c r="A142" s="634"/>
      <c r="B142" s="634"/>
      <c r="C142" s="634"/>
      <c r="D142" s="634"/>
      <c r="E142" s="634"/>
      <c r="F142" s="634"/>
      <c r="G142" s="634"/>
      <c r="H142" s="634"/>
      <c r="I142" s="634"/>
      <c r="J142" s="634"/>
      <c r="K142" s="634"/>
      <c r="L142" s="634"/>
      <c r="M142" s="634"/>
      <c r="N142" s="634"/>
      <c r="O142" s="634"/>
      <c r="P142" s="634"/>
    </row>
    <row r="143" spans="1:16" x14ac:dyDescent="0.2">
      <c r="A143" s="634"/>
      <c r="B143" s="634"/>
      <c r="C143" s="634"/>
      <c r="D143" s="634"/>
      <c r="E143" s="634"/>
      <c r="F143" s="634"/>
      <c r="G143" s="634"/>
      <c r="H143" s="634"/>
      <c r="I143" s="634"/>
      <c r="J143" s="634"/>
      <c r="K143" s="634"/>
      <c r="L143" s="634"/>
      <c r="M143" s="634"/>
      <c r="N143" s="634"/>
      <c r="O143" s="634"/>
      <c r="P143" s="634"/>
    </row>
    <row r="144" spans="1:16" x14ac:dyDescent="0.2">
      <c r="A144" s="634"/>
      <c r="B144" s="634"/>
      <c r="C144" s="634"/>
      <c r="D144" s="634"/>
      <c r="E144" s="634"/>
      <c r="F144" s="634"/>
      <c r="G144" s="634"/>
      <c r="H144" s="634"/>
      <c r="I144" s="634"/>
      <c r="J144" s="634"/>
      <c r="K144" s="634"/>
      <c r="L144" s="634"/>
      <c r="M144" s="634"/>
      <c r="N144" s="634"/>
      <c r="O144" s="634"/>
      <c r="P144" s="634"/>
    </row>
    <row r="145" spans="1:16" x14ac:dyDescent="0.2">
      <c r="A145" s="634"/>
      <c r="B145" s="634"/>
      <c r="C145" s="634"/>
      <c r="D145" s="634"/>
      <c r="E145" s="634"/>
      <c r="F145" s="634"/>
      <c r="G145" s="634"/>
      <c r="H145" s="634"/>
      <c r="I145" s="634"/>
      <c r="J145" s="634"/>
      <c r="K145" s="634"/>
      <c r="L145" s="634"/>
      <c r="M145" s="634"/>
      <c r="N145" s="634"/>
      <c r="O145" s="634"/>
      <c r="P145" s="634"/>
    </row>
    <row r="146" spans="1:16" x14ac:dyDescent="0.2">
      <c r="A146" s="634"/>
      <c r="B146" s="634"/>
      <c r="C146" s="634"/>
      <c r="D146" s="634"/>
      <c r="E146" s="634"/>
      <c r="F146" s="634"/>
      <c r="G146" s="634"/>
      <c r="H146" s="634"/>
      <c r="I146" s="634"/>
      <c r="J146" s="634"/>
      <c r="K146" s="634"/>
      <c r="L146" s="634"/>
      <c r="M146" s="634"/>
      <c r="N146" s="634"/>
      <c r="O146" s="634"/>
      <c r="P146" s="634"/>
    </row>
    <row r="147" spans="1:16" x14ac:dyDescent="0.2">
      <c r="A147" s="634"/>
      <c r="B147" s="634"/>
      <c r="C147" s="634"/>
      <c r="D147" s="634"/>
      <c r="E147" s="634"/>
      <c r="F147" s="634"/>
      <c r="G147" s="634"/>
      <c r="H147" s="634"/>
      <c r="I147" s="634"/>
      <c r="J147" s="634"/>
      <c r="K147" s="634"/>
      <c r="L147" s="634"/>
      <c r="M147" s="634"/>
      <c r="N147" s="634"/>
      <c r="O147" s="634"/>
      <c r="P147" s="634"/>
    </row>
    <row r="148" spans="1:16" x14ac:dyDescent="0.2">
      <c r="A148" s="634"/>
      <c r="B148" s="634"/>
      <c r="C148" s="634"/>
      <c r="D148" s="634"/>
      <c r="E148" s="634"/>
      <c r="F148" s="634"/>
      <c r="G148" s="634"/>
      <c r="H148" s="634"/>
      <c r="I148" s="634"/>
      <c r="J148" s="634"/>
      <c r="K148" s="634"/>
      <c r="L148" s="634"/>
      <c r="M148" s="634"/>
      <c r="N148" s="634"/>
      <c r="O148" s="634"/>
      <c r="P148" s="634"/>
    </row>
    <row r="149" spans="1:16" x14ac:dyDescent="0.2">
      <c r="A149" s="634"/>
      <c r="B149" s="634"/>
      <c r="C149" s="634"/>
      <c r="D149" s="634"/>
      <c r="E149" s="634"/>
      <c r="F149" s="634"/>
      <c r="G149" s="634"/>
      <c r="H149" s="634"/>
      <c r="I149" s="634"/>
      <c r="J149" s="634"/>
      <c r="K149" s="634"/>
      <c r="L149" s="634"/>
      <c r="M149" s="634"/>
      <c r="N149" s="634"/>
      <c r="O149" s="634"/>
      <c r="P149" s="634"/>
    </row>
    <row r="150" spans="1:16" x14ac:dyDescent="0.2">
      <c r="A150" s="634"/>
      <c r="B150" s="634"/>
      <c r="C150" s="634"/>
      <c r="D150" s="634"/>
      <c r="E150" s="634"/>
      <c r="F150" s="634"/>
      <c r="G150" s="634"/>
      <c r="H150" s="634"/>
      <c r="I150" s="634"/>
      <c r="J150" s="634"/>
      <c r="K150" s="634"/>
      <c r="L150" s="634"/>
      <c r="M150" s="634"/>
      <c r="N150" s="634"/>
      <c r="O150" s="634"/>
      <c r="P150" s="634"/>
    </row>
    <row r="151" spans="1:16" x14ac:dyDescent="0.2">
      <c r="A151" s="634"/>
      <c r="B151" s="634"/>
      <c r="C151" s="634"/>
      <c r="D151" s="634"/>
      <c r="E151" s="634"/>
      <c r="F151" s="634"/>
      <c r="G151" s="634"/>
      <c r="H151" s="634"/>
      <c r="I151" s="634"/>
      <c r="J151" s="634"/>
      <c r="K151" s="634"/>
      <c r="L151" s="634"/>
      <c r="M151" s="634"/>
      <c r="N151" s="634"/>
      <c r="O151" s="634"/>
      <c r="P151" s="634"/>
    </row>
    <row r="152" spans="1:16" x14ac:dyDescent="0.2">
      <c r="A152" s="634"/>
      <c r="B152" s="634"/>
      <c r="C152" s="634"/>
      <c r="D152" s="634"/>
      <c r="E152" s="634"/>
      <c r="F152" s="634"/>
      <c r="G152" s="634"/>
      <c r="H152" s="634"/>
      <c r="I152" s="634"/>
      <c r="J152" s="634"/>
      <c r="K152" s="634"/>
      <c r="L152" s="634"/>
      <c r="M152" s="634"/>
      <c r="N152" s="634"/>
      <c r="O152" s="634"/>
      <c r="P152" s="634"/>
    </row>
    <row r="153" spans="1:16" x14ac:dyDescent="0.2">
      <c r="A153" s="634"/>
      <c r="B153" s="634"/>
      <c r="C153" s="634"/>
      <c r="D153" s="634"/>
      <c r="E153" s="634"/>
      <c r="F153" s="634"/>
      <c r="G153" s="634"/>
      <c r="H153" s="634"/>
      <c r="I153" s="634"/>
      <c r="J153" s="634"/>
      <c r="K153" s="634"/>
      <c r="L153" s="634"/>
      <c r="M153" s="634"/>
      <c r="N153" s="634"/>
      <c r="O153" s="634"/>
      <c r="P153" s="634"/>
    </row>
    <row r="154" spans="1:16" x14ac:dyDescent="0.2">
      <c r="A154" s="634"/>
      <c r="B154" s="634"/>
      <c r="C154" s="634"/>
      <c r="D154" s="634"/>
      <c r="E154" s="634"/>
      <c r="F154" s="634"/>
      <c r="G154" s="634"/>
      <c r="H154" s="634"/>
      <c r="I154" s="634"/>
      <c r="J154" s="634"/>
      <c r="K154" s="634"/>
      <c r="L154" s="634"/>
      <c r="M154" s="634"/>
      <c r="N154" s="634"/>
      <c r="O154" s="634"/>
      <c r="P154" s="634"/>
    </row>
    <row r="155" spans="1:16" x14ac:dyDescent="0.2">
      <c r="A155" s="634"/>
      <c r="B155" s="634"/>
      <c r="C155" s="634"/>
      <c r="D155" s="634"/>
      <c r="E155" s="634"/>
      <c r="F155" s="634"/>
      <c r="G155" s="634"/>
      <c r="H155" s="634"/>
      <c r="I155" s="634"/>
      <c r="J155" s="634"/>
      <c r="K155" s="634"/>
      <c r="L155" s="634"/>
      <c r="M155" s="634"/>
      <c r="N155" s="634"/>
      <c r="O155" s="634"/>
      <c r="P155" s="634"/>
    </row>
    <row r="156" spans="1:16" x14ac:dyDescent="0.2">
      <c r="A156" s="634"/>
      <c r="B156" s="634"/>
      <c r="C156" s="634"/>
      <c r="D156" s="634"/>
      <c r="E156" s="634"/>
      <c r="F156" s="634"/>
      <c r="G156" s="634"/>
      <c r="H156" s="634"/>
      <c r="I156" s="634"/>
      <c r="J156" s="634"/>
      <c r="K156" s="634"/>
      <c r="L156" s="634"/>
      <c r="M156" s="634"/>
      <c r="N156" s="634"/>
      <c r="O156" s="634"/>
      <c r="P156" s="634"/>
    </row>
    <row r="157" spans="1:16" x14ac:dyDescent="0.2">
      <c r="A157" s="634"/>
      <c r="B157" s="634"/>
      <c r="C157" s="634"/>
      <c r="D157" s="634"/>
      <c r="E157" s="634"/>
      <c r="F157" s="634"/>
      <c r="G157" s="634"/>
      <c r="H157" s="634"/>
      <c r="I157" s="634"/>
      <c r="J157" s="634"/>
      <c r="K157" s="634"/>
      <c r="L157" s="634"/>
      <c r="M157" s="634"/>
      <c r="N157" s="634"/>
      <c r="O157" s="634"/>
      <c r="P157" s="634"/>
    </row>
    <row r="158" spans="1:16" x14ac:dyDescent="0.2">
      <c r="A158" s="634"/>
      <c r="B158" s="634"/>
      <c r="C158" s="634"/>
      <c r="D158" s="634"/>
      <c r="E158" s="634"/>
      <c r="F158" s="634"/>
      <c r="G158" s="634"/>
      <c r="H158" s="634"/>
      <c r="I158" s="634"/>
      <c r="J158" s="634"/>
      <c r="K158" s="634"/>
      <c r="L158" s="634"/>
      <c r="M158" s="634"/>
      <c r="N158" s="634"/>
      <c r="O158" s="634"/>
      <c r="P158" s="634"/>
    </row>
    <row r="159" spans="1:16" x14ac:dyDescent="0.2">
      <c r="A159" s="634"/>
      <c r="B159" s="634"/>
      <c r="C159" s="634"/>
      <c r="D159" s="634"/>
      <c r="E159" s="634"/>
      <c r="F159" s="634"/>
      <c r="G159" s="634"/>
      <c r="H159" s="634"/>
      <c r="I159" s="634"/>
      <c r="J159" s="634"/>
      <c r="K159" s="634"/>
      <c r="L159" s="634"/>
      <c r="M159" s="634"/>
      <c r="N159" s="634"/>
      <c r="O159" s="634"/>
      <c r="P159" s="634"/>
    </row>
    <row r="160" spans="1:16" x14ac:dyDescent="0.2">
      <c r="A160" s="634"/>
      <c r="B160" s="634"/>
      <c r="C160" s="634"/>
      <c r="D160" s="634"/>
      <c r="E160" s="634"/>
      <c r="F160" s="634"/>
      <c r="G160" s="634"/>
      <c r="H160" s="634"/>
      <c r="I160" s="634"/>
      <c r="J160" s="634"/>
      <c r="K160" s="634"/>
      <c r="L160" s="634"/>
      <c r="M160" s="634"/>
      <c r="N160" s="634"/>
      <c r="O160" s="634"/>
      <c r="P160" s="634"/>
    </row>
    <row r="161" spans="1:16" x14ac:dyDescent="0.2">
      <c r="A161" s="634"/>
      <c r="B161" s="634"/>
      <c r="C161" s="634"/>
      <c r="D161" s="634"/>
      <c r="E161" s="634"/>
      <c r="F161" s="634"/>
      <c r="G161" s="634"/>
      <c r="H161" s="634"/>
      <c r="I161" s="634"/>
      <c r="J161" s="634"/>
      <c r="K161" s="634"/>
      <c r="L161" s="634"/>
      <c r="M161" s="634"/>
      <c r="N161" s="634"/>
      <c r="O161" s="634"/>
      <c r="P161" s="634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63" priority="2" stopIfTrue="1" operator="lessThan">
      <formula>#REF!</formula>
    </cfRule>
    <cfRule type="cellIs" dxfId="62" priority="3" stopIfTrue="1" operator="greaterThan">
      <formula>#REF!</formula>
    </cfRule>
  </conditionalFormatting>
  <conditionalFormatting sqref="H9 O9">
    <cfRule type="cellIs" dxfId="6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7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5703125" customWidth="1"/>
    <col min="2" max="2" width="12.5703125" customWidth="1"/>
    <col min="3" max="3" width="14.85546875" bestFit="1" customWidth="1"/>
    <col min="4" max="4" width="19.42578125" bestFit="1" customWidth="1"/>
    <col min="5" max="7" width="15.5703125" style="667" customWidth="1"/>
    <col min="8" max="8" width="14.5703125" customWidth="1"/>
    <col min="9" max="9" width="21.5703125" bestFit="1" customWidth="1"/>
    <col min="10" max="10" width="25.42578125" customWidth="1"/>
    <col min="11" max="11" width="16.140625" customWidth="1"/>
    <col min="12" max="12" width="26.5703125" customWidth="1"/>
  </cols>
  <sheetData>
    <row r="1" spans="1:12" ht="30" customHeight="1" thickBot="1" x14ac:dyDescent="0.4">
      <c r="A1" s="290" t="s">
        <v>706</v>
      </c>
      <c r="B1" s="1409" t="s">
        <v>707</v>
      </c>
      <c r="C1" s="1135"/>
      <c r="D1" s="1135"/>
      <c r="E1" s="1410"/>
      <c r="F1" s="1410"/>
      <c r="G1" s="1410"/>
      <c r="H1" s="1410"/>
      <c r="I1" s="1410"/>
      <c r="J1" s="1410"/>
      <c r="K1" s="1410"/>
      <c r="L1" s="1411"/>
    </row>
    <row r="2" spans="1:12" ht="15" customHeight="1" x14ac:dyDescent="0.25">
      <c r="A2" s="1207" t="s">
        <v>14</v>
      </c>
      <c r="B2" s="1412"/>
      <c r="C2" s="663" t="s">
        <v>15</v>
      </c>
      <c r="D2" s="664" t="s">
        <v>16</v>
      </c>
      <c r="E2" s="1207" t="s">
        <v>17</v>
      </c>
      <c r="F2" s="1208"/>
      <c r="G2" s="1208"/>
      <c r="H2" s="1208"/>
      <c r="I2" s="1208"/>
      <c r="J2" s="1208"/>
      <c r="K2" s="1208"/>
      <c r="L2" s="1209"/>
    </row>
    <row r="3" spans="1:12" ht="15" customHeight="1" thickBot="1" x14ac:dyDescent="0.4">
      <c r="A3" s="1210">
        <f>PDG!$AD$33</f>
        <v>0</v>
      </c>
      <c r="B3" s="1211"/>
      <c r="C3" s="303" t="str">
        <f>PDG!$D$33</f>
        <v>A</v>
      </c>
      <c r="D3" s="665">
        <f>PDG!$H$33</f>
        <v>41487</v>
      </c>
      <c r="E3" s="1210" t="str">
        <f>PDG!$L$33</f>
        <v>Création</v>
      </c>
      <c r="F3" s="1211"/>
      <c r="G3" s="1211"/>
      <c r="H3" s="1211"/>
      <c r="I3" s="1211"/>
      <c r="J3" s="1211"/>
      <c r="K3" s="1211"/>
      <c r="L3" s="1214"/>
    </row>
    <row r="4" spans="1:12" ht="15" customHeight="1" thickBot="1" x14ac:dyDescent="0.3">
      <c r="A4" s="1215" t="s">
        <v>18</v>
      </c>
      <c r="B4" s="1216"/>
      <c r="C4" s="1403" t="s">
        <v>61</v>
      </c>
      <c r="D4" s="1403"/>
      <c r="E4" s="1404"/>
      <c r="F4" s="1405"/>
      <c r="G4" s="1406" t="s">
        <v>638</v>
      </c>
      <c r="H4" s="1407"/>
      <c r="I4" s="813">
        <v>30</v>
      </c>
      <c r="J4" s="666" t="s">
        <v>708</v>
      </c>
      <c r="K4" s="1403">
        <f>Annexe10!D12</f>
        <v>0</v>
      </c>
      <c r="L4" s="1408"/>
    </row>
    <row r="5" spans="1:12" ht="20.100000000000001" customHeight="1" thickBot="1" x14ac:dyDescent="0.4"/>
    <row r="6" spans="1:12" ht="30.75" thickBot="1" x14ac:dyDescent="0.3">
      <c r="A6" s="668" t="s">
        <v>709</v>
      </c>
      <c r="B6" s="669" t="s">
        <v>710</v>
      </c>
      <c r="C6" s="670" t="s">
        <v>711</v>
      </c>
      <c r="D6" s="671" t="s">
        <v>712</v>
      </c>
      <c r="E6" s="668" t="s">
        <v>713</v>
      </c>
      <c r="F6" s="672" t="s">
        <v>714</v>
      </c>
      <c r="G6" s="669" t="s">
        <v>715</v>
      </c>
      <c r="H6" s="670" t="s">
        <v>78</v>
      </c>
      <c r="I6" s="671" t="s">
        <v>716</v>
      </c>
      <c r="J6" s="673" t="s">
        <v>717</v>
      </c>
      <c r="K6" s="674" t="s">
        <v>67</v>
      </c>
    </row>
    <row r="7" spans="1:12" ht="14.45" x14ac:dyDescent="0.35">
      <c r="A7" s="675"/>
      <c r="B7" s="676"/>
      <c r="C7" s="677"/>
      <c r="D7" s="678"/>
      <c r="E7" s="679"/>
      <c r="F7" s="680"/>
      <c r="G7" s="681"/>
      <c r="H7" s="682"/>
      <c r="I7" s="683"/>
      <c r="J7" s="684"/>
      <c r="K7" s="685"/>
    </row>
    <row r="8" spans="1:12" ht="14.45" x14ac:dyDescent="0.35">
      <c r="A8" s="686"/>
      <c r="B8" s="687"/>
      <c r="C8" s="688"/>
      <c r="D8" s="689"/>
      <c r="E8" s="690"/>
      <c r="F8" s="691"/>
      <c r="G8" s="692"/>
      <c r="H8" s="693"/>
      <c r="I8" s="694"/>
      <c r="J8" s="695"/>
      <c r="K8" s="696"/>
    </row>
    <row r="9" spans="1:12" ht="14.45" x14ac:dyDescent="0.35">
      <c r="A9" s="686"/>
      <c r="B9" s="687"/>
      <c r="C9" s="688"/>
      <c r="D9" s="689"/>
      <c r="E9" s="690"/>
      <c r="F9" s="691"/>
      <c r="G9" s="692"/>
      <c r="H9" s="693"/>
      <c r="I9" s="694"/>
      <c r="J9" s="695"/>
      <c r="K9" s="696"/>
    </row>
    <row r="10" spans="1:12" ht="14.45" x14ac:dyDescent="0.35">
      <c r="A10" s="686"/>
      <c r="B10" s="687"/>
      <c r="C10" s="688"/>
      <c r="D10" s="689"/>
      <c r="E10" s="690"/>
      <c r="F10" s="691"/>
      <c r="G10" s="692"/>
      <c r="H10" s="693"/>
      <c r="I10" s="694"/>
      <c r="J10" s="695"/>
      <c r="K10" s="696"/>
    </row>
    <row r="11" spans="1:12" ht="14.45" x14ac:dyDescent="0.35">
      <c r="A11" s="686"/>
      <c r="B11" s="687"/>
      <c r="C11" s="688"/>
      <c r="D11" s="689"/>
      <c r="E11" s="690"/>
      <c r="F11" s="691"/>
      <c r="G11" s="692"/>
      <c r="H11" s="693"/>
      <c r="I11" s="694"/>
      <c r="J11" s="695"/>
      <c r="K11" s="696"/>
    </row>
    <row r="12" spans="1:12" ht="14.45" x14ac:dyDescent="0.35">
      <c r="A12" s="686"/>
      <c r="B12" s="687"/>
      <c r="C12" s="688"/>
      <c r="D12" s="689"/>
      <c r="E12" s="690"/>
      <c r="F12" s="691"/>
      <c r="G12" s="692"/>
      <c r="H12" s="693"/>
      <c r="I12" s="694"/>
      <c r="J12" s="695"/>
      <c r="K12" s="696"/>
    </row>
    <row r="13" spans="1:12" ht="14.45" x14ac:dyDescent="0.35">
      <c r="A13" s="686"/>
      <c r="B13" s="687"/>
      <c r="C13" s="688"/>
      <c r="D13" s="689"/>
      <c r="E13" s="690"/>
      <c r="F13" s="691"/>
      <c r="G13" s="692"/>
      <c r="H13" s="693"/>
      <c r="I13" s="694"/>
      <c r="J13" s="695"/>
      <c r="K13" s="696"/>
    </row>
    <row r="14" spans="1:12" ht="14.45" x14ac:dyDescent="0.35">
      <c r="A14" s="686"/>
      <c r="B14" s="687"/>
      <c r="C14" s="688"/>
      <c r="D14" s="689"/>
      <c r="E14" s="690"/>
      <c r="F14" s="691"/>
      <c r="G14" s="692"/>
      <c r="H14" s="693"/>
      <c r="I14" s="694"/>
      <c r="J14" s="695"/>
      <c r="K14" s="696"/>
    </row>
    <row r="15" spans="1:12" ht="14.45" x14ac:dyDescent="0.35">
      <c r="A15" s="686"/>
      <c r="B15" s="687"/>
      <c r="C15" s="688"/>
      <c r="D15" s="689"/>
      <c r="E15" s="690"/>
      <c r="F15" s="691"/>
      <c r="G15" s="692"/>
      <c r="H15" s="693"/>
      <c r="I15" s="694"/>
      <c r="J15" s="695"/>
      <c r="K15" s="696"/>
    </row>
    <row r="16" spans="1:12" ht="14.45" x14ac:dyDescent="0.35">
      <c r="A16" s="686"/>
      <c r="B16" s="687"/>
      <c r="C16" s="688"/>
      <c r="D16" s="689"/>
      <c r="E16" s="690"/>
      <c r="F16" s="691"/>
      <c r="G16" s="692"/>
      <c r="H16" s="693"/>
      <c r="I16" s="694"/>
      <c r="J16" s="695"/>
      <c r="K16" s="696"/>
    </row>
    <row r="17" spans="1:11" ht="14.45" x14ac:dyDescent="0.35">
      <c r="A17" s="686"/>
      <c r="B17" s="687"/>
      <c r="C17" s="688"/>
      <c r="D17" s="689"/>
      <c r="E17" s="690"/>
      <c r="F17" s="691"/>
      <c r="G17" s="692"/>
      <c r="H17" s="693"/>
      <c r="I17" s="694"/>
      <c r="J17" s="695"/>
      <c r="K17" s="696"/>
    </row>
    <row r="18" spans="1:11" ht="14.45" x14ac:dyDescent="0.35">
      <c r="A18" s="686"/>
      <c r="B18" s="687"/>
      <c r="C18" s="688"/>
      <c r="D18" s="689"/>
      <c r="E18" s="690"/>
      <c r="F18" s="691"/>
      <c r="G18" s="692"/>
      <c r="H18" s="693"/>
      <c r="I18" s="694"/>
      <c r="J18" s="695"/>
      <c r="K18" s="696"/>
    </row>
    <row r="19" spans="1:11" ht="14.45" x14ac:dyDescent="0.35">
      <c r="A19" s="686"/>
      <c r="B19" s="687"/>
      <c r="C19" s="688"/>
      <c r="D19" s="689"/>
      <c r="E19" s="690"/>
      <c r="F19" s="691"/>
      <c r="G19" s="692"/>
      <c r="H19" s="693"/>
      <c r="I19" s="694"/>
      <c r="J19" s="695"/>
      <c r="K19" s="696"/>
    </row>
    <row r="20" spans="1:11" ht="14.45" x14ac:dyDescent="0.35">
      <c r="A20" s="686"/>
      <c r="B20" s="687"/>
      <c r="C20" s="688"/>
      <c r="D20" s="689"/>
      <c r="E20" s="690"/>
      <c r="F20" s="691"/>
      <c r="G20" s="692"/>
      <c r="H20" s="693"/>
      <c r="I20" s="694"/>
      <c r="J20" s="695"/>
      <c r="K20" s="696"/>
    </row>
    <row r="21" spans="1:11" ht="14.45" x14ac:dyDescent="0.35">
      <c r="A21" s="686"/>
      <c r="B21" s="687"/>
      <c r="C21" s="688"/>
      <c r="D21" s="689"/>
      <c r="E21" s="690"/>
      <c r="F21" s="691"/>
      <c r="G21" s="692"/>
      <c r="H21" s="693"/>
      <c r="I21" s="694"/>
      <c r="J21" s="695"/>
      <c r="K21" s="696"/>
    </row>
    <row r="22" spans="1:11" ht="14.45" x14ac:dyDescent="0.35">
      <c r="A22" s="686"/>
      <c r="B22" s="687"/>
      <c r="C22" s="688"/>
      <c r="D22" s="689"/>
      <c r="E22" s="690"/>
      <c r="F22" s="691"/>
      <c r="G22" s="692"/>
      <c r="H22" s="693"/>
      <c r="I22" s="694"/>
      <c r="J22" s="695"/>
      <c r="K22" s="696"/>
    </row>
    <row r="23" spans="1:11" ht="14.45" x14ac:dyDescent="0.35">
      <c r="A23" s="686"/>
      <c r="B23" s="687"/>
      <c r="C23" s="688"/>
      <c r="D23" s="689"/>
      <c r="E23" s="690"/>
      <c r="F23" s="691"/>
      <c r="G23" s="692"/>
      <c r="H23" s="693"/>
      <c r="I23" s="694"/>
      <c r="J23" s="695"/>
      <c r="K23" s="696"/>
    </row>
    <row r="24" spans="1:11" ht="14.45" x14ac:dyDescent="0.35">
      <c r="A24" s="686"/>
      <c r="B24" s="687"/>
      <c r="C24" s="688"/>
      <c r="D24" s="689"/>
      <c r="E24" s="690"/>
      <c r="F24" s="691"/>
      <c r="G24" s="692"/>
      <c r="H24" s="693"/>
      <c r="I24" s="694"/>
      <c r="J24" s="695"/>
      <c r="K24" s="696"/>
    </row>
    <row r="25" spans="1:11" ht="14.45" x14ac:dyDescent="0.35">
      <c r="A25" s="686"/>
      <c r="B25" s="687"/>
      <c r="C25" s="688"/>
      <c r="D25" s="689"/>
      <c r="E25" s="690"/>
      <c r="F25" s="691"/>
      <c r="G25" s="692"/>
      <c r="H25" s="693"/>
      <c r="I25" s="694"/>
      <c r="J25" s="695"/>
      <c r="K25" s="696"/>
    </row>
    <row r="26" spans="1:11" thickBot="1" x14ac:dyDescent="0.4">
      <c r="A26" s="697"/>
      <c r="B26" s="698"/>
      <c r="C26" s="699"/>
      <c r="D26" s="700"/>
      <c r="E26" s="701"/>
      <c r="F26" s="702"/>
      <c r="G26" s="703"/>
      <c r="H26" s="704"/>
      <c r="I26" s="705"/>
      <c r="J26" s="706"/>
      <c r="K26" s="707"/>
    </row>
    <row r="27" spans="1:11" thickBot="1" x14ac:dyDescent="0.4"/>
    <row r="28" spans="1:11" x14ac:dyDescent="0.25">
      <c r="A28" s="1413" t="s">
        <v>718</v>
      </c>
      <c r="B28" s="1414"/>
      <c r="C28" s="1414"/>
      <c r="D28" s="1419" t="s">
        <v>719</v>
      </c>
      <c r="E28" s="1420"/>
      <c r="F28" s="1420"/>
      <c r="G28" s="1420"/>
      <c r="H28" s="1420"/>
      <c r="I28" s="1421" t="s">
        <v>777</v>
      </c>
      <c r="J28" s="1422"/>
      <c r="K28" s="1423"/>
    </row>
    <row r="29" spans="1:11" x14ac:dyDescent="0.25">
      <c r="A29" s="1415"/>
      <c r="B29" s="1416"/>
      <c r="C29" s="1416"/>
      <c r="D29" s="1424" t="s">
        <v>720</v>
      </c>
      <c r="E29" s="1425"/>
      <c r="F29" s="1425"/>
      <c r="G29" s="1425"/>
      <c r="H29" s="1425"/>
      <c r="I29" s="1426">
        <f>SUM(G7:G26)</f>
        <v>0</v>
      </c>
      <c r="J29" s="1427"/>
      <c r="K29" s="1428"/>
    </row>
    <row r="30" spans="1:11" ht="15.75" thickBot="1" x14ac:dyDescent="0.3">
      <c r="A30" s="1417"/>
      <c r="B30" s="1418"/>
      <c r="C30" s="1418"/>
      <c r="D30" s="1429" t="s">
        <v>721</v>
      </c>
      <c r="E30" s="1430"/>
      <c r="F30" s="1430"/>
      <c r="G30" s="1430"/>
      <c r="H30" s="1430"/>
      <c r="I30" s="1431" t="e">
        <f>I29/I28</f>
        <v>#VALUE!</v>
      </c>
      <c r="J30" s="1432"/>
      <c r="K30" s="1433"/>
    </row>
    <row r="31" spans="1:11" thickBot="1" x14ac:dyDescent="0.4"/>
    <row r="32" spans="1:11" x14ac:dyDescent="0.25">
      <c r="A32" s="1413" t="s">
        <v>722</v>
      </c>
      <c r="B32" s="1414"/>
      <c r="C32" s="1434"/>
      <c r="D32" s="1436"/>
      <c r="E32" s="1437"/>
      <c r="F32" s="1437"/>
      <c r="G32" s="1437"/>
      <c r="H32" s="1437"/>
      <c r="I32" s="1437"/>
      <c r="J32" s="1437"/>
      <c r="K32" s="1438"/>
    </row>
    <row r="33" spans="1:12" x14ac:dyDescent="0.25">
      <c r="A33" s="1415"/>
      <c r="B33" s="1416"/>
      <c r="C33" s="1435"/>
      <c r="D33" s="1439"/>
      <c r="E33" s="1440"/>
      <c r="F33" s="1440"/>
      <c r="G33" s="1440"/>
      <c r="H33" s="1440"/>
      <c r="I33" s="1440"/>
      <c r="J33" s="1440"/>
      <c r="K33" s="1441"/>
    </row>
    <row r="34" spans="1:12" ht="15.75" thickBot="1" x14ac:dyDescent="0.3">
      <c r="A34" s="1417"/>
      <c r="B34" s="1416"/>
      <c r="C34" s="1435"/>
      <c r="D34" s="1439"/>
      <c r="E34" s="1440"/>
      <c r="F34" s="1440"/>
      <c r="G34" s="1440"/>
      <c r="H34" s="1440"/>
      <c r="I34" s="1440"/>
      <c r="J34" s="1440"/>
      <c r="K34" s="1441"/>
    </row>
    <row r="35" spans="1:12" ht="30" customHeight="1" thickBot="1" x14ac:dyDescent="0.4">
      <c r="A35" s="290" t="s">
        <v>723</v>
      </c>
      <c r="B35" s="1409" t="s">
        <v>724</v>
      </c>
      <c r="C35" s="1135"/>
      <c r="D35" s="1135"/>
      <c r="E35" s="1135"/>
      <c r="F35" s="1135"/>
      <c r="G35" s="1135"/>
      <c r="H35" s="1135"/>
      <c r="I35" s="1135"/>
      <c r="J35" s="1135"/>
      <c r="K35" s="1135"/>
      <c r="L35" s="1136"/>
    </row>
    <row r="36" spans="1:12" ht="15" customHeight="1" x14ac:dyDescent="0.25">
      <c r="A36" s="1137" t="s">
        <v>14</v>
      </c>
      <c r="B36" s="1138"/>
      <c r="C36" s="292" t="s">
        <v>15</v>
      </c>
      <c r="D36" s="292" t="s">
        <v>16</v>
      </c>
      <c r="E36" s="1207" t="s">
        <v>17</v>
      </c>
      <c r="F36" s="1208"/>
      <c r="G36" s="1208"/>
      <c r="H36" s="1208"/>
      <c r="I36" s="1208"/>
      <c r="J36" s="1208"/>
      <c r="K36" s="1208"/>
      <c r="L36" s="1209"/>
    </row>
    <row r="37" spans="1:12" ht="15" customHeight="1" thickBot="1" x14ac:dyDescent="0.4">
      <c r="A37" s="1140">
        <f>A$3</f>
        <v>0</v>
      </c>
      <c r="B37" s="1141"/>
      <c r="C37" s="293" t="str">
        <f>C$3</f>
        <v>A</v>
      </c>
      <c r="D37" s="294">
        <f>D$3</f>
        <v>41487</v>
      </c>
      <c r="E37" s="1210" t="str">
        <f>E$3</f>
        <v>Création</v>
      </c>
      <c r="F37" s="1211"/>
      <c r="G37" s="1211"/>
      <c r="H37" s="1211"/>
      <c r="I37" s="1211"/>
      <c r="J37" s="1211"/>
      <c r="K37" s="1211"/>
      <c r="L37" s="1214"/>
    </row>
    <row r="38" spans="1:12" ht="15" customHeight="1" thickBot="1" x14ac:dyDescent="0.3">
      <c r="A38" s="1215" t="s">
        <v>18</v>
      </c>
      <c r="B38" s="1216"/>
      <c r="C38" s="1403" t="str">
        <f>C$4</f>
        <v>Ligne à 63 kV : Boulbonne - Saverdun</v>
      </c>
      <c r="D38" s="1403"/>
      <c r="E38" s="1403"/>
      <c r="F38" s="1403"/>
      <c r="G38" s="1406" t="s">
        <v>638</v>
      </c>
      <c r="H38" s="1407"/>
      <c r="I38" s="813">
        <f>I$4</f>
        <v>30</v>
      </c>
      <c r="J38" s="666" t="s">
        <v>708</v>
      </c>
      <c r="K38" s="1403">
        <f>K$4</f>
        <v>0</v>
      </c>
      <c r="L38" s="1408"/>
    </row>
    <row r="39" spans="1:12" ht="20.100000000000001" customHeight="1" thickBot="1" x14ac:dyDescent="0.4"/>
    <row r="40" spans="1:12" thickBot="1" x14ac:dyDescent="0.4">
      <c r="B40" s="1444" t="s">
        <v>725</v>
      </c>
      <c r="C40" s="1445"/>
      <c r="D40" s="1445"/>
      <c r="E40" s="1445"/>
      <c r="F40" s="1445"/>
      <c r="G40" s="1446"/>
      <c r="I40" s="1444" t="s">
        <v>726</v>
      </c>
      <c r="J40" s="1445"/>
      <c r="K40" s="1445"/>
      <c r="L40" s="1446"/>
    </row>
    <row r="41" spans="1:12" ht="24" customHeight="1" thickBot="1" x14ac:dyDescent="0.3">
      <c r="B41" s="708" t="s">
        <v>559</v>
      </c>
      <c r="C41" s="709" t="s">
        <v>727</v>
      </c>
      <c r="D41" s="710" t="s">
        <v>686</v>
      </c>
      <c r="E41" s="711" t="s">
        <v>632</v>
      </c>
      <c r="F41" s="712" t="s">
        <v>728</v>
      </c>
      <c r="G41" s="712" t="s">
        <v>729</v>
      </c>
      <c r="I41" s="713" t="s">
        <v>730</v>
      </c>
      <c r="J41" s="1447" t="s">
        <v>731</v>
      </c>
      <c r="K41" s="1448"/>
      <c r="L41" s="714" t="s">
        <v>729</v>
      </c>
    </row>
    <row r="42" spans="1:12" ht="14.45" x14ac:dyDescent="0.35">
      <c r="A42" s="383" t="s">
        <v>562</v>
      </c>
      <c r="B42" s="715" t="str">
        <f>'30_Annexe3.1'!$K$13</f>
        <v>E1</v>
      </c>
      <c r="C42" s="716">
        <f>'30_Annexe3.2'!$G$60</f>
        <v>5.7598039215686271E-2</v>
      </c>
      <c r="D42" s="717" t="str">
        <f>'30_Annexe3.2'!$D$60</f>
        <v>R1</v>
      </c>
      <c r="E42" s="718" t="str">
        <f>'30_Annexe3.1'!$L$13</f>
        <v>/</v>
      </c>
      <c r="F42" s="719" t="str">
        <f>IF(E42="E7","R3",D42)</f>
        <v>R1</v>
      </c>
      <c r="G42" s="719"/>
      <c r="H42" s="383" t="s">
        <v>562</v>
      </c>
      <c r="I42" s="715" t="str">
        <f>'30_Annexe3.1'!$M$13</f>
        <v>S2</v>
      </c>
      <c r="J42" s="1449" t="str">
        <f>IF(I42="S2","Réfection sur-massif",IF(I42="S3","Refection sur-massif","/"))</f>
        <v>Réfection sur-massif</v>
      </c>
      <c r="K42" s="1450"/>
      <c r="L42" s="719"/>
    </row>
    <row r="43" spans="1:12" ht="14.45" x14ac:dyDescent="0.35">
      <c r="A43" s="391" t="s">
        <v>564</v>
      </c>
      <c r="B43" s="720" t="str">
        <f>'30_Annexe3.1'!$K$14</f>
        <v>E1</v>
      </c>
      <c r="C43" s="721">
        <f>'30_Annexe3.2'!$G$61</f>
        <v>4.607843137254905E-2</v>
      </c>
      <c r="D43" s="722" t="str">
        <f>'30_Annexe3.2'!$D$61</f>
        <v>R1</v>
      </c>
      <c r="E43" s="723" t="str">
        <f>'30_Annexe3.1'!$L$14</f>
        <v>/</v>
      </c>
      <c r="F43" s="724" t="str">
        <f t="shared" ref="F43:F45" si="0">IF(E43="E7","R3",D43)</f>
        <v>R1</v>
      </c>
      <c r="G43" s="724"/>
      <c r="H43" s="391" t="s">
        <v>564</v>
      </c>
      <c r="I43" s="720" t="str">
        <f>'30_Annexe3.1'!$M$14</f>
        <v>S1</v>
      </c>
      <c r="J43" s="1451" t="str">
        <f t="shared" ref="J43:J45" si="1">IF(I43="S2","Réfection sur-massif",IF(I43="S3","Refection sur-massif","/"))</f>
        <v>/</v>
      </c>
      <c r="K43" s="1452"/>
      <c r="L43" s="724"/>
    </row>
    <row r="44" spans="1:12" ht="14.45" x14ac:dyDescent="0.35">
      <c r="A44" s="391" t="s">
        <v>565</v>
      </c>
      <c r="B44" s="720" t="str">
        <f>'30_Annexe3.1'!$K$15</f>
        <v>/</v>
      </c>
      <c r="C44" s="721">
        <f>'30_Annexe3.2'!$G$62</f>
        <v>1.4399509803921568E-2</v>
      </c>
      <c r="D44" s="722" t="str">
        <f>'30_Annexe3.2'!$D$62</f>
        <v>R1</v>
      </c>
      <c r="E44" s="723" t="str">
        <f>'30_Annexe3.1'!$L$15</f>
        <v>/</v>
      </c>
      <c r="F44" s="724" t="str">
        <f t="shared" si="0"/>
        <v>R1</v>
      </c>
      <c r="G44" s="724"/>
      <c r="H44" s="391" t="s">
        <v>565</v>
      </c>
      <c r="I44" s="720" t="str">
        <f>'30_Annexe3.1'!$M$15</f>
        <v>/</v>
      </c>
      <c r="J44" s="1451" t="str">
        <f t="shared" si="1"/>
        <v>/</v>
      </c>
      <c r="K44" s="1452"/>
      <c r="L44" s="724"/>
    </row>
    <row r="45" spans="1:12" thickBot="1" x14ac:dyDescent="0.4">
      <c r="A45" s="439" t="s">
        <v>568</v>
      </c>
      <c r="B45" s="725" t="str">
        <f>'30_Annexe3.1'!$K$16</f>
        <v>/</v>
      </c>
      <c r="C45" s="726">
        <f>'30_Annexe3.2'!$G$63</f>
        <v>8.9276960784313755E-2</v>
      </c>
      <c r="D45" s="727" t="str">
        <f>'30_Annexe3.2'!$D$63</f>
        <v>R1</v>
      </c>
      <c r="E45" s="728" t="str">
        <f>'30_Annexe3.1'!$L$16</f>
        <v>/</v>
      </c>
      <c r="F45" s="729" t="str">
        <f t="shared" si="0"/>
        <v>R1</v>
      </c>
      <c r="G45" s="729"/>
      <c r="H45" s="400" t="s">
        <v>568</v>
      </c>
      <c r="I45" s="725" t="str">
        <f>'30_Annexe3.1'!$M$16</f>
        <v>/</v>
      </c>
      <c r="J45" s="1453" t="str">
        <f t="shared" si="1"/>
        <v>/</v>
      </c>
      <c r="K45" s="1454"/>
      <c r="L45" s="729"/>
    </row>
    <row r="46" spans="1:12" thickBot="1" x14ac:dyDescent="0.4">
      <c r="A46" s="380"/>
      <c r="B46" s="730"/>
      <c r="C46" s="730"/>
      <c r="D46" s="730"/>
      <c r="E46" s="730"/>
      <c r="F46" s="730"/>
      <c r="G46" s="731"/>
      <c r="H46" s="732" t="s">
        <v>570</v>
      </c>
      <c r="I46" s="733" t="str">
        <f>'30_Annexe3.1'!$M$17</f>
        <v>/</v>
      </c>
      <c r="J46" s="1442" t="str">
        <f>IF(I46="S2","Réfection sur-massif",IF(I46="S3","Refection sur-massif","/"))</f>
        <v>/</v>
      </c>
      <c r="K46" s="1443"/>
      <c r="L46" s="729"/>
    </row>
    <row r="47" spans="1:12" thickBot="1" x14ac:dyDescent="0.4"/>
    <row r="48" spans="1:12" thickBot="1" x14ac:dyDescent="0.4">
      <c r="A48" s="372"/>
      <c r="B48" s="1455" t="s">
        <v>732</v>
      </c>
      <c r="C48" s="1456"/>
      <c r="D48" s="1457"/>
    </row>
    <row r="49" spans="1:12" ht="30.75" thickBot="1" x14ac:dyDescent="0.3">
      <c r="A49" s="421"/>
      <c r="B49" s="734" t="s">
        <v>579</v>
      </c>
      <c r="C49" s="735" t="s">
        <v>580</v>
      </c>
      <c r="D49" s="736" t="s">
        <v>581</v>
      </c>
    </row>
    <row r="50" spans="1:12" ht="14.45" x14ac:dyDescent="0.35">
      <c r="A50" s="383" t="s">
        <v>562</v>
      </c>
      <c r="B50" s="715" t="str">
        <f>'30_Annexe3.1'!$K$22</f>
        <v>/</v>
      </c>
      <c r="C50" s="737" t="str">
        <f>'30_Annexe3.1'!$L$22</f>
        <v>/</v>
      </c>
      <c r="D50" s="738" t="str">
        <f>'30_Annexe3.1'!$M$22</f>
        <v>Non</v>
      </c>
    </row>
    <row r="51" spans="1:12" ht="14.45" x14ac:dyDescent="0.35">
      <c r="A51" s="391" t="s">
        <v>564</v>
      </c>
      <c r="B51" s="720" t="str">
        <f>'30_Annexe3.1'!$K$23</f>
        <v>/</v>
      </c>
      <c r="C51" s="739" t="str">
        <f>'30_Annexe3.1'!$L$23</f>
        <v>/</v>
      </c>
      <c r="D51" s="740" t="str">
        <f>'30_Annexe3.1'!$M$23</f>
        <v>Non</v>
      </c>
    </row>
    <row r="52" spans="1:12" ht="14.45" x14ac:dyDescent="0.35">
      <c r="A52" s="391" t="s">
        <v>565</v>
      </c>
      <c r="B52" s="720" t="str">
        <f>'30_Annexe3.1'!$K$24</f>
        <v>/</v>
      </c>
      <c r="C52" s="739" t="str">
        <f>'30_Annexe3.1'!$L$24</f>
        <v>/</v>
      </c>
      <c r="D52" s="740" t="str">
        <f>'30_Annexe3.1'!$M$24</f>
        <v>Non</v>
      </c>
    </row>
    <row r="53" spans="1:12" thickBot="1" x14ac:dyDescent="0.4">
      <c r="A53" s="439" t="s">
        <v>568</v>
      </c>
      <c r="B53" s="725" t="str">
        <f>'30_Annexe3.1'!$K$25</f>
        <v>/</v>
      </c>
      <c r="C53" s="741" t="str">
        <f>'30_Annexe3.1'!$L$25</f>
        <v>/</v>
      </c>
      <c r="D53" s="742" t="str">
        <f>'30_Annexe3.1'!$M$25</f>
        <v>Non</v>
      </c>
    </row>
    <row r="54" spans="1:12" ht="15.75" thickBot="1" x14ac:dyDescent="0.3">
      <c r="A54" s="1236" t="s">
        <v>582</v>
      </c>
      <c r="B54" s="1237"/>
      <c r="C54" s="1458">
        <f>'30_Annexe3.1'!$L$26</f>
        <v>0</v>
      </c>
      <c r="D54" s="1459"/>
    </row>
    <row r="55" spans="1:12" ht="15.75" thickBot="1" x14ac:dyDescent="0.3"/>
    <row r="56" spans="1:12" ht="30" customHeight="1" thickBot="1" x14ac:dyDescent="0.3">
      <c r="A56" s="290" t="s">
        <v>733</v>
      </c>
      <c r="B56" s="1409" t="s">
        <v>734</v>
      </c>
      <c r="C56" s="1135"/>
      <c r="D56" s="1135"/>
      <c r="E56" s="1135"/>
      <c r="F56" s="1135"/>
      <c r="G56" s="1135"/>
      <c r="H56" s="1135"/>
      <c r="I56" s="1135"/>
      <c r="J56" s="1135"/>
      <c r="K56" s="1135"/>
      <c r="L56" s="1136"/>
    </row>
    <row r="57" spans="1:12" s="731" customFormat="1" ht="15" customHeight="1" x14ac:dyDescent="0.25">
      <c r="A57" s="1137" t="s">
        <v>14</v>
      </c>
      <c r="B57" s="1460"/>
      <c r="C57" s="743" t="s">
        <v>15</v>
      </c>
      <c r="D57" s="743" t="s">
        <v>16</v>
      </c>
      <c r="E57" s="1207" t="s">
        <v>17</v>
      </c>
      <c r="F57" s="1208"/>
      <c r="G57" s="1208"/>
      <c r="H57" s="1208"/>
      <c r="I57" s="1208"/>
      <c r="J57" s="1208"/>
      <c r="K57" s="1208"/>
      <c r="L57" s="1209"/>
    </row>
    <row r="58" spans="1:12" s="731" customFormat="1" ht="15" customHeight="1" thickBot="1" x14ac:dyDescent="0.3">
      <c r="A58" s="1140">
        <f>A$3</f>
        <v>0</v>
      </c>
      <c r="B58" s="1141"/>
      <c r="C58" s="293" t="str">
        <f>C$3</f>
        <v>A</v>
      </c>
      <c r="D58" s="294">
        <f>D$3</f>
        <v>41487</v>
      </c>
      <c r="E58" s="1210" t="str">
        <f>E$3</f>
        <v>Création</v>
      </c>
      <c r="F58" s="1211"/>
      <c r="G58" s="1211"/>
      <c r="H58" s="1211"/>
      <c r="I58" s="1211"/>
      <c r="J58" s="1211"/>
      <c r="K58" s="1211"/>
      <c r="L58" s="1214"/>
    </row>
    <row r="59" spans="1:12" s="731" customFormat="1" ht="15" customHeight="1" thickBot="1" x14ac:dyDescent="0.25">
      <c r="A59" s="1215" t="s">
        <v>18</v>
      </c>
      <c r="B59" s="1216"/>
      <c r="C59" s="1403" t="str">
        <f>C$4</f>
        <v>Ligne à 63 kV : Boulbonne - Saverdun</v>
      </c>
      <c r="D59" s="1403"/>
      <c r="E59" s="1403"/>
      <c r="F59" s="1403"/>
      <c r="G59" s="1406" t="s">
        <v>638</v>
      </c>
      <c r="H59" s="1407"/>
      <c r="I59" s="813">
        <f>I$4</f>
        <v>30</v>
      </c>
      <c r="J59" s="666" t="s">
        <v>708</v>
      </c>
      <c r="K59" s="1403">
        <f>K$4</f>
        <v>0</v>
      </c>
      <c r="L59" s="1408"/>
    </row>
    <row r="60" spans="1:12" ht="20.100000000000001" customHeight="1" x14ac:dyDescent="0.25"/>
    <row r="61" spans="1:12" s="731" customFormat="1" ht="20.100000000000001" customHeight="1" x14ac:dyDescent="0.2">
      <c r="A61" s="744" t="s">
        <v>735</v>
      </c>
      <c r="B61" s="745"/>
      <c r="C61" s="746"/>
      <c r="D61" s="746"/>
      <c r="E61" s="746"/>
      <c r="F61" s="745"/>
      <c r="G61" s="747"/>
      <c r="H61" s="747"/>
      <c r="I61" s="748"/>
      <c r="J61" s="748"/>
      <c r="K61" s="748"/>
    </row>
    <row r="62" spans="1:12" s="731" customFormat="1" ht="12.75" customHeight="1" thickBot="1" x14ac:dyDescent="0.25">
      <c r="A62" s="749"/>
      <c r="B62" s="745"/>
      <c r="C62" s="746"/>
      <c r="D62" s="746"/>
      <c r="E62" s="746"/>
      <c r="F62" s="745"/>
      <c r="G62" s="745"/>
      <c r="H62" s="748"/>
      <c r="I62" s="748"/>
    </row>
    <row r="63" spans="1:12" s="731" customFormat="1" ht="45" customHeight="1" thickBot="1" x14ac:dyDescent="0.25">
      <c r="A63" s="750" t="s">
        <v>717</v>
      </c>
      <c r="B63" s="751" t="s">
        <v>709</v>
      </c>
      <c r="C63" s="751" t="s">
        <v>736</v>
      </c>
      <c r="D63" s="752" t="s">
        <v>737</v>
      </c>
      <c r="E63" s="753" t="s">
        <v>738</v>
      </c>
      <c r="F63" s="754" t="s">
        <v>713</v>
      </c>
      <c r="G63" s="755" t="s">
        <v>714</v>
      </c>
      <c r="H63" s="756" t="s">
        <v>715</v>
      </c>
      <c r="I63" s="757" t="s">
        <v>739</v>
      </c>
      <c r="K63" s="758" t="s">
        <v>740</v>
      </c>
      <c r="L63" s="757" t="s">
        <v>741</v>
      </c>
    </row>
    <row r="64" spans="1:12" s="731" customFormat="1" ht="12.75" customHeight="1" x14ac:dyDescent="0.2">
      <c r="A64" s="759">
        <f>J7</f>
        <v>0</v>
      </c>
      <c r="B64" s="760">
        <f>A7</f>
        <v>0</v>
      </c>
      <c r="C64" s="761">
        <f>I7</f>
        <v>0</v>
      </c>
      <c r="D64" s="762"/>
      <c r="E64" s="763">
        <f>C7</f>
        <v>0</v>
      </c>
      <c r="F64" s="764">
        <f t="shared" ref="F64:H79" si="2">E7</f>
        <v>0</v>
      </c>
      <c r="G64" s="760">
        <f t="shared" si="2"/>
        <v>0</v>
      </c>
      <c r="H64" s="765">
        <f t="shared" si="2"/>
        <v>0</v>
      </c>
      <c r="I64" s="766"/>
      <c r="K64" s="767" t="str">
        <f>IF(H64=0,"-","A remplir")</f>
        <v>-</v>
      </c>
      <c r="L64" s="768" t="str">
        <f>IF(A64="Pas de plan disponible",IF(H64&lt;&gt;0,"Longueur + type et Ø de boulons/rivets",IF(OR(F64&lt;&gt;0,G64&lt;&gt;0),"Dimensions + type et Ø de boulons/rivets","-")),"-")</f>
        <v>-</v>
      </c>
    </row>
    <row r="65" spans="1:12" s="731" customFormat="1" ht="12.75" customHeight="1" x14ac:dyDescent="0.2">
      <c r="A65" s="769">
        <f t="shared" ref="A65:A83" si="3">J8</f>
        <v>0</v>
      </c>
      <c r="B65" s="770">
        <f t="shared" ref="B65:B83" si="4">A8</f>
        <v>0</v>
      </c>
      <c r="C65" s="771">
        <f t="shared" ref="C65:C83" si="5">I8</f>
        <v>0</v>
      </c>
      <c r="D65" s="772"/>
      <c r="E65" s="773">
        <f t="shared" ref="E65:E83" si="6">C8</f>
        <v>0</v>
      </c>
      <c r="F65" s="774">
        <f t="shared" si="2"/>
        <v>0</v>
      </c>
      <c r="G65" s="770">
        <f t="shared" si="2"/>
        <v>0</v>
      </c>
      <c r="H65" s="775">
        <f t="shared" si="2"/>
        <v>0</v>
      </c>
      <c r="I65" s="776"/>
      <c r="K65" s="766" t="str">
        <f>IF(H65=0,"-","A remplir")</f>
        <v>-</v>
      </c>
      <c r="L65" s="777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31" customFormat="1" ht="12.75" customHeight="1" x14ac:dyDescent="0.2">
      <c r="A66" s="769">
        <f t="shared" si="3"/>
        <v>0</v>
      </c>
      <c r="B66" s="770">
        <f t="shared" si="4"/>
        <v>0</v>
      </c>
      <c r="C66" s="771">
        <f t="shared" si="5"/>
        <v>0</v>
      </c>
      <c r="D66" s="772"/>
      <c r="E66" s="773">
        <f t="shared" si="6"/>
        <v>0</v>
      </c>
      <c r="F66" s="774">
        <f t="shared" si="2"/>
        <v>0</v>
      </c>
      <c r="G66" s="770">
        <f t="shared" si="2"/>
        <v>0</v>
      </c>
      <c r="H66" s="775">
        <f t="shared" si="2"/>
        <v>0</v>
      </c>
      <c r="I66" s="776"/>
      <c r="K66" s="766" t="str">
        <f>IF(H66=0,"-","A remplir")</f>
        <v>-</v>
      </c>
      <c r="L66" s="777" t="str">
        <f t="shared" si="7"/>
        <v>-</v>
      </c>
    </row>
    <row r="67" spans="1:12" s="731" customFormat="1" ht="12.75" customHeight="1" x14ac:dyDescent="0.2">
      <c r="A67" s="769">
        <f t="shared" si="3"/>
        <v>0</v>
      </c>
      <c r="B67" s="770">
        <f t="shared" si="4"/>
        <v>0</v>
      </c>
      <c r="C67" s="771">
        <f t="shared" si="5"/>
        <v>0</v>
      </c>
      <c r="D67" s="772"/>
      <c r="E67" s="773">
        <f t="shared" si="6"/>
        <v>0</v>
      </c>
      <c r="F67" s="774">
        <f t="shared" si="2"/>
        <v>0</v>
      </c>
      <c r="G67" s="770">
        <f t="shared" si="2"/>
        <v>0</v>
      </c>
      <c r="H67" s="775">
        <f t="shared" si="2"/>
        <v>0</v>
      </c>
      <c r="I67" s="778"/>
      <c r="K67" s="766" t="str">
        <f t="shared" ref="K67:K83" si="8">IF(H67=0,"-","A remplir")</f>
        <v>-</v>
      </c>
      <c r="L67" s="777" t="str">
        <f t="shared" si="7"/>
        <v>-</v>
      </c>
    </row>
    <row r="68" spans="1:12" s="731" customFormat="1" ht="12.75" customHeight="1" x14ac:dyDescent="0.2">
      <c r="A68" s="769">
        <f t="shared" si="3"/>
        <v>0</v>
      </c>
      <c r="B68" s="770">
        <f t="shared" si="4"/>
        <v>0</v>
      </c>
      <c r="C68" s="771">
        <f t="shared" si="5"/>
        <v>0</v>
      </c>
      <c r="D68" s="772"/>
      <c r="E68" s="773">
        <f t="shared" si="6"/>
        <v>0</v>
      </c>
      <c r="F68" s="774">
        <f t="shared" si="2"/>
        <v>0</v>
      </c>
      <c r="G68" s="770">
        <f t="shared" si="2"/>
        <v>0</v>
      </c>
      <c r="H68" s="775">
        <f t="shared" si="2"/>
        <v>0</v>
      </c>
      <c r="I68" s="776"/>
      <c r="K68" s="766" t="str">
        <f t="shared" si="8"/>
        <v>-</v>
      </c>
      <c r="L68" s="777" t="str">
        <f t="shared" si="7"/>
        <v>-</v>
      </c>
    </row>
    <row r="69" spans="1:12" s="731" customFormat="1" ht="12.75" customHeight="1" x14ac:dyDescent="0.2">
      <c r="A69" s="769">
        <f t="shared" si="3"/>
        <v>0</v>
      </c>
      <c r="B69" s="770">
        <f t="shared" si="4"/>
        <v>0</v>
      </c>
      <c r="C69" s="771">
        <f t="shared" si="5"/>
        <v>0</v>
      </c>
      <c r="D69" s="772"/>
      <c r="E69" s="773">
        <f t="shared" si="6"/>
        <v>0</v>
      </c>
      <c r="F69" s="774">
        <f t="shared" si="2"/>
        <v>0</v>
      </c>
      <c r="G69" s="770">
        <f t="shared" si="2"/>
        <v>0</v>
      </c>
      <c r="H69" s="775">
        <f t="shared" si="2"/>
        <v>0</v>
      </c>
      <c r="I69" s="776"/>
      <c r="K69" s="766" t="str">
        <f t="shared" si="8"/>
        <v>-</v>
      </c>
      <c r="L69" s="777" t="str">
        <f t="shared" si="7"/>
        <v>-</v>
      </c>
    </row>
    <row r="70" spans="1:12" s="731" customFormat="1" ht="12.75" customHeight="1" x14ac:dyDescent="0.2">
      <c r="A70" s="769">
        <f t="shared" si="3"/>
        <v>0</v>
      </c>
      <c r="B70" s="770">
        <f t="shared" si="4"/>
        <v>0</v>
      </c>
      <c r="C70" s="771">
        <f t="shared" si="5"/>
        <v>0</v>
      </c>
      <c r="D70" s="772"/>
      <c r="E70" s="773">
        <f t="shared" si="6"/>
        <v>0</v>
      </c>
      <c r="F70" s="774">
        <f t="shared" si="2"/>
        <v>0</v>
      </c>
      <c r="G70" s="770">
        <f t="shared" si="2"/>
        <v>0</v>
      </c>
      <c r="H70" s="775">
        <f t="shared" si="2"/>
        <v>0</v>
      </c>
      <c r="I70" s="776"/>
      <c r="K70" s="766" t="str">
        <f t="shared" si="8"/>
        <v>-</v>
      </c>
      <c r="L70" s="777" t="str">
        <f t="shared" si="7"/>
        <v>-</v>
      </c>
    </row>
    <row r="71" spans="1:12" s="731" customFormat="1" ht="12.75" customHeight="1" x14ac:dyDescent="0.2">
      <c r="A71" s="769">
        <f t="shared" si="3"/>
        <v>0</v>
      </c>
      <c r="B71" s="770">
        <f t="shared" si="4"/>
        <v>0</v>
      </c>
      <c r="C71" s="771">
        <f t="shared" si="5"/>
        <v>0</v>
      </c>
      <c r="D71" s="772"/>
      <c r="E71" s="773">
        <f t="shared" si="6"/>
        <v>0</v>
      </c>
      <c r="F71" s="774">
        <f t="shared" si="2"/>
        <v>0</v>
      </c>
      <c r="G71" s="770">
        <f t="shared" si="2"/>
        <v>0</v>
      </c>
      <c r="H71" s="775">
        <f t="shared" si="2"/>
        <v>0</v>
      </c>
      <c r="I71" s="776"/>
      <c r="K71" s="766" t="str">
        <f t="shared" si="8"/>
        <v>-</v>
      </c>
      <c r="L71" s="777" t="str">
        <f t="shared" si="7"/>
        <v>-</v>
      </c>
    </row>
    <row r="72" spans="1:12" s="731" customFormat="1" ht="12.75" customHeight="1" x14ac:dyDescent="0.2">
      <c r="A72" s="769">
        <f t="shared" si="3"/>
        <v>0</v>
      </c>
      <c r="B72" s="770">
        <f t="shared" si="4"/>
        <v>0</v>
      </c>
      <c r="C72" s="771">
        <f t="shared" si="5"/>
        <v>0</v>
      </c>
      <c r="D72" s="772"/>
      <c r="E72" s="773">
        <f t="shared" si="6"/>
        <v>0</v>
      </c>
      <c r="F72" s="774">
        <f t="shared" si="2"/>
        <v>0</v>
      </c>
      <c r="G72" s="770">
        <f t="shared" si="2"/>
        <v>0</v>
      </c>
      <c r="H72" s="775">
        <f t="shared" si="2"/>
        <v>0</v>
      </c>
      <c r="I72" s="776"/>
      <c r="K72" s="766" t="str">
        <f t="shared" si="8"/>
        <v>-</v>
      </c>
      <c r="L72" s="777" t="str">
        <f t="shared" si="7"/>
        <v>-</v>
      </c>
    </row>
    <row r="73" spans="1:12" s="731" customFormat="1" ht="12.75" customHeight="1" x14ac:dyDescent="0.2">
      <c r="A73" s="769">
        <f t="shared" si="3"/>
        <v>0</v>
      </c>
      <c r="B73" s="770">
        <f t="shared" si="4"/>
        <v>0</v>
      </c>
      <c r="C73" s="771">
        <f t="shared" si="5"/>
        <v>0</v>
      </c>
      <c r="D73" s="772"/>
      <c r="E73" s="773">
        <f t="shared" si="6"/>
        <v>0</v>
      </c>
      <c r="F73" s="774">
        <f t="shared" si="2"/>
        <v>0</v>
      </c>
      <c r="G73" s="770">
        <f t="shared" si="2"/>
        <v>0</v>
      </c>
      <c r="H73" s="775">
        <f t="shared" si="2"/>
        <v>0</v>
      </c>
      <c r="I73" s="776"/>
      <c r="K73" s="766" t="str">
        <f t="shared" si="8"/>
        <v>-</v>
      </c>
      <c r="L73" s="777" t="str">
        <f t="shared" si="7"/>
        <v>-</v>
      </c>
    </row>
    <row r="74" spans="1:12" s="731" customFormat="1" ht="12.75" customHeight="1" x14ac:dyDescent="0.2">
      <c r="A74" s="769">
        <f t="shared" si="3"/>
        <v>0</v>
      </c>
      <c r="B74" s="770">
        <f t="shared" si="4"/>
        <v>0</v>
      </c>
      <c r="C74" s="771">
        <f t="shared" si="5"/>
        <v>0</v>
      </c>
      <c r="D74" s="772"/>
      <c r="E74" s="773">
        <f t="shared" si="6"/>
        <v>0</v>
      </c>
      <c r="F74" s="774">
        <f t="shared" si="2"/>
        <v>0</v>
      </c>
      <c r="G74" s="770">
        <f t="shared" si="2"/>
        <v>0</v>
      </c>
      <c r="H74" s="775">
        <f t="shared" si="2"/>
        <v>0</v>
      </c>
      <c r="I74" s="776"/>
      <c r="K74" s="766" t="str">
        <f t="shared" si="8"/>
        <v>-</v>
      </c>
      <c r="L74" s="777" t="str">
        <f t="shared" si="7"/>
        <v>-</v>
      </c>
    </row>
    <row r="75" spans="1:12" s="731" customFormat="1" ht="12.75" customHeight="1" x14ac:dyDescent="0.2">
      <c r="A75" s="769">
        <f t="shared" si="3"/>
        <v>0</v>
      </c>
      <c r="B75" s="770">
        <f t="shared" si="4"/>
        <v>0</v>
      </c>
      <c r="C75" s="771">
        <f t="shared" si="5"/>
        <v>0</v>
      </c>
      <c r="D75" s="772"/>
      <c r="E75" s="773">
        <f t="shared" si="6"/>
        <v>0</v>
      </c>
      <c r="F75" s="774">
        <f t="shared" si="2"/>
        <v>0</v>
      </c>
      <c r="G75" s="770">
        <f t="shared" si="2"/>
        <v>0</v>
      </c>
      <c r="H75" s="775">
        <f t="shared" si="2"/>
        <v>0</v>
      </c>
      <c r="I75" s="776"/>
      <c r="K75" s="766" t="str">
        <f t="shared" si="8"/>
        <v>-</v>
      </c>
      <c r="L75" s="777" t="str">
        <f t="shared" si="7"/>
        <v>-</v>
      </c>
    </row>
    <row r="76" spans="1:12" s="731" customFormat="1" ht="12.75" customHeight="1" x14ac:dyDescent="0.2">
      <c r="A76" s="769">
        <f t="shared" si="3"/>
        <v>0</v>
      </c>
      <c r="B76" s="770">
        <f t="shared" si="4"/>
        <v>0</v>
      </c>
      <c r="C76" s="771">
        <f t="shared" si="5"/>
        <v>0</v>
      </c>
      <c r="D76" s="772"/>
      <c r="E76" s="773">
        <f t="shared" si="6"/>
        <v>0</v>
      </c>
      <c r="F76" s="774">
        <f t="shared" si="2"/>
        <v>0</v>
      </c>
      <c r="G76" s="770">
        <f t="shared" si="2"/>
        <v>0</v>
      </c>
      <c r="H76" s="775">
        <f t="shared" si="2"/>
        <v>0</v>
      </c>
      <c r="I76" s="776"/>
      <c r="K76" s="766" t="str">
        <f t="shared" si="8"/>
        <v>-</v>
      </c>
      <c r="L76" s="777" t="str">
        <f t="shared" si="7"/>
        <v>-</v>
      </c>
    </row>
    <row r="77" spans="1:12" s="731" customFormat="1" ht="12.75" customHeight="1" x14ac:dyDescent="0.2">
      <c r="A77" s="769">
        <f t="shared" si="3"/>
        <v>0</v>
      </c>
      <c r="B77" s="770">
        <f t="shared" si="4"/>
        <v>0</v>
      </c>
      <c r="C77" s="771">
        <f t="shared" si="5"/>
        <v>0</v>
      </c>
      <c r="D77" s="772"/>
      <c r="E77" s="773">
        <f t="shared" si="6"/>
        <v>0</v>
      </c>
      <c r="F77" s="774">
        <f t="shared" si="2"/>
        <v>0</v>
      </c>
      <c r="G77" s="770">
        <f t="shared" si="2"/>
        <v>0</v>
      </c>
      <c r="H77" s="775">
        <f t="shared" si="2"/>
        <v>0</v>
      </c>
      <c r="I77" s="776"/>
      <c r="K77" s="766" t="str">
        <f t="shared" si="8"/>
        <v>-</v>
      </c>
      <c r="L77" s="777" t="str">
        <f t="shared" si="7"/>
        <v>-</v>
      </c>
    </row>
    <row r="78" spans="1:12" s="731" customFormat="1" ht="12.75" customHeight="1" x14ac:dyDescent="0.2">
      <c r="A78" s="769">
        <f t="shared" si="3"/>
        <v>0</v>
      </c>
      <c r="B78" s="770">
        <f t="shared" si="4"/>
        <v>0</v>
      </c>
      <c r="C78" s="771">
        <f t="shared" si="5"/>
        <v>0</v>
      </c>
      <c r="D78" s="772"/>
      <c r="E78" s="773">
        <f t="shared" si="6"/>
        <v>0</v>
      </c>
      <c r="F78" s="774">
        <f t="shared" si="2"/>
        <v>0</v>
      </c>
      <c r="G78" s="770">
        <f t="shared" si="2"/>
        <v>0</v>
      </c>
      <c r="H78" s="775">
        <f t="shared" si="2"/>
        <v>0</v>
      </c>
      <c r="I78" s="776"/>
      <c r="K78" s="766" t="str">
        <f t="shared" si="8"/>
        <v>-</v>
      </c>
      <c r="L78" s="777" t="str">
        <f t="shared" si="7"/>
        <v>-</v>
      </c>
    </row>
    <row r="79" spans="1:12" s="731" customFormat="1" ht="12.75" customHeight="1" x14ac:dyDescent="0.2">
      <c r="A79" s="769">
        <f t="shared" si="3"/>
        <v>0</v>
      </c>
      <c r="B79" s="770">
        <f t="shared" si="4"/>
        <v>0</v>
      </c>
      <c r="C79" s="771">
        <f t="shared" si="5"/>
        <v>0</v>
      </c>
      <c r="D79" s="772"/>
      <c r="E79" s="773">
        <f t="shared" si="6"/>
        <v>0</v>
      </c>
      <c r="F79" s="774">
        <f t="shared" si="2"/>
        <v>0</v>
      </c>
      <c r="G79" s="770">
        <f t="shared" si="2"/>
        <v>0</v>
      </c>
      <c r="H79" s="775">
        <f t="shared" si="2"/>
        <v>0</v>
      </c>
      <c r="I79" s="776"/>
      <c r="K79" s="766" t="str">
        <f t="shared" si="8"/>
        <v>-</v>
      </c>
      <c r="L79" s="777" t="str">
        <f t="shared" si="7"/>
        <v>-</v>
      </c>
    </row>
    <row r="80" spans="1:12" s="731" customFormat="1" ht="12.75" customHeight="1" x14ac:dyDescent="0.2">
      <c r="A80" s="769">
        <f t="shared" si="3"/>
        <v>0</v>
      </c>
      <c r="B80" s="770">
        <f t="shared" si="4"/>
        <v>0</v>
      </c>
      <c r="C80" s="771">
        <f t="shared" si="5"/>
        <v>0</v>
      </c>
      <c r="D80" s="772"/>
      <c r="E80" s="773">
        <f t="shared" si="6"/>
        <v>0</v>
      </c>
      <c r="F80" s="774">
        <f t="shared" ref="F80:H83" si="9">E23</f>
        <v>0</v>
      </c>
      <c r="G80" s="770">
        <f t="shared" si="9"/>
        <v>0</v>
      </c>
      <c r="H80" s="775">
        <f t="shared" si="9"/>
        <v>0</v>
      </c>
      <c r="I80" s="776"/>
      <c r="K80" s="766" t="str">
        <f t="shared" si="8"/>
        <v>-</v>
      </c>
      <c r="L80" s="777" t="str">
        <f t="shared" si="7"/>
        <v>-</v>
      </c>
    </row>
    <row r="81" spans="1:12" s="731" customFormat="1" ht="12.75" customHeight="1" x14ac:dyDescent="0.2">
      <c r="A81" s="769">
        <f t="shared" si="3"/>
        <v>0</v>
      </c>
      <c r="B81" s="770">
        <f t="shared" si="4"/>
        <v>0</v>
      </c>
      <c r="C81" s="771">
        <f t="shared" si="5"/>
        <v>0</v>
      </c>
      <c r="D81" s="772"/>
      <c r="E81" s="773">
        <f t="shared" si="6"/>
        <v>0</v>
      </c>
      <c r="F81" s="774">
        <f t="shared" si="9"/>
        <v>0</v>
      </c>
      <c r="G81" s="770">
        <f t="shared" si="9"/>
        <v>0</v>
      </c>
      <c r="H81" s="775">
        <f t="shared" si="9"/>
        <v>0</v>
      </c>
      <c r="I81" s="776"/>
      <c r="K81" s="766" t="str">
        <f t="shared" si="8"/>
        <v>-</v>
      </c>
      <c r="L81" s="777" t="str">
        <f t="shared" si="7"/>
        <v>-</v>
      </c>
    </row>
    <row r="82" spans="1:12" s="731" customFormat="1" ht="12.75" customHeight="1" x14ac:dyDescent="0.2">
      <c r="A82" s="769">
        <f t="shared" si="3"/>
        <v>0</v>
      </c>
      <c r="B82" s="770">
        <f t="shared" si="4"/>
        <v>0</v>
      </c>
      <c r="C82" s="771">
        <f t="shared" si="5"/>
        <v>0</v>
      </c>
      <c r="D82" s="772"/>
      <c r="E82" s="773">
        <f t="shared" si="6"/>
        <v>0</v>
      </c>
      <c r="F82" s="774">
        <f t="shared" si="9"/>
        <v>0</v>
      </c>
      <c r="G82" s="770">
        <f t="shared" si="9"/>
        <v>0</v>
      </c>
      <c r="H82" s="775">
        <f t="shared" si="9"/>
        <v>0</v>
      </c>
      <c r="I82" s="776"/>
      <c r="K82" s="766" t="str">
        <f t="shared" si="8"/>
        <v>-</v>
      </c>
      <c r="L82" s="777" t="str">
        <f t="shared" si="7"/>
        <v>-</v>
      </c>
    </row>
    <row r="83" spans="1:12" s="731" customFormat="1" ht="12.75" customHeight="1" thickBot="1" x14ac:dyDescent="0.25">
      <c r="A83" s="779">
        <f t="shared" si="3"/>
        <v>0</v>
      </c>
      <c r="B83" s="780">
        <f t="shared" si="4"/>
        <v>0</v>
      </c>
      <c r="C83" s="781">
        <f t="shared" si="5"/>
        <v>0</v>
      </c>
      <c r="D83" s="782"/>
      <c r="E83" s="783">
        <f t="shared" si="6"/>
        <v>0</v>
      </c>
      <c r="F83" s="784">
        <f t="shared" si="9"/>
        <v>0</v>
      </c>
      <c r="G83" s="780">
        <f t="shared" si="9"/>
        <v>0</v>
      </c>
      <c r="H83" s="785">
        <f t="shared" si="9"/>
        <v>0</v>
      </c>
      <c r="I83" s="786"/>
      <c r="K83" s="787" t="str">
        <f t="shared" si="8"/>
        <v>-</v>
      </c>
      <c r="L83" s="788" t="str">
        <f t="shared" si="7"/>
        <v>-</v>
      </c>
    </row>
    <row r="84" spans="1:12" s="731" customFormat="1" ht="17.25" customHeight="1" x14ac:dyDescent="0.2">
      <c r="A84" s="745"/>
      <c r="B84" s="745"/>
      <c r="C84" s="745"/>
      <c r="D84" s="748"/>
      <c r="E84" s="748"/>
    </row>
    <row r="85" spans="1:12" s="731" customFormat="1" ht="20.100000000000001" customHeight="1" x14ac:dyDescent="0.2">
      <c r="A85" s="744" t="s">
        <v>742</v>
      </c>
      <c r="B85" s="789"/>
      <c r="C85" s="1465"/>
      <c r="D85" s="1465"/>
      <c r="E85" s="1465"/>
      <c r="F85" s="790"/>
    </row>
    <row r="86" spans="1:12" s="731" customFormat="1" ht="12.75" customHeight="1" thickBot="1" x14ac:dyDescent="0.25">
      <c r="A86" s="791"/>
      <c r="B86" s="791"/>
      <c r="C86" s="747"/>
      <c r="D86" s="747"/>
      <c r="E86" s="747"/>
      <c r="F86" s="792"/>
    </row>
    <row r="87" spans="1:12" s="796" customFormat="1" ht="13.5" thickBot="1" x14ac:dyDescent="0.25">
      <c r="A87" s="793" t="s">
        <v>743</v>
      </c>
      <c r="B87" s="794" t="s">
        <v>744</v>
      </c>
      <c r="C87" s="795" t="s">
        <v>745</v>
      </c>
    </row>
    <row r="88" spans="1:12" s="796" customFormat="1" ht="12.75" x14ac:dyDescent="0.2">
      <c r="A88" s="797"/>
      <c r="B88" s="798"/>
      <c r="C88" s="799"/>
    </row>
    <row r="89" spans="1:12" s="796" customFormat="1" ht="12.75" x14ac:dyDescent="0.2">
      <c r="A89" s="800"/>
      <c r="B89" s="801"/>
      <c r="C89" s="802"/>
    </row>
    <row r="90" spans="1:12" s="796" customFormat="1" ht="12.75" x14ac:dyDescent="0.2">
      <c r="A90" s="800"/>
      <c r="B90" s="801"/>
      <c r="C90" s="802"/>
    </row>
    <row r="91" spans="1:12" s="796" customFormat="1" ht="13.5" thickBot="1" x14ac:dyDescent="0.25">
      <c r="A91" s="803"/>
      <c r="B91" s="804"/>
      <c r="C91" s="805"/>
    </row>
    <row r="92" spans="1:12" s="796" customFormat="1" ht="13.5" thickBot="1" x14ac:dyDescent="0.25">
      <c r="A92" s="1466">
        <f>SUM(A88:A91)</f>
        <v>0</v>
      </c>
      <c r="B92" s="1467"/>
      <c r="C92" s="1468"/>
    </row>
    <row r="93" spans="1:12" s="731" customFormat="1" ht="17.25" customHeight="1" x14ac:dyDescent="0.2">
      <c r="A93" s="745"/>
      <c r="B93" s="745"/>
      <c r="C93" s="745"/>
      <c r="D93" s="748"/>
      <c r="E93" s="748"/>
    </row>
    <row r="94" spans="1:12" s="731" customFormat="1" ht="20.100000000000001" customHeight="1" x14ac:dyDescent="0.2">
      <c r="A94" s="744" t="s">
        <v>746</v>
      </c>
      <c r="B94" s="789"/>
      <c r="C94" s="1465"/>
      <c r="D94" s="1465"/>
      <c r="E94" s="1465"/>
      <c r="F94" s="790"/>
    </row>
    <row r="95" spans="1:12" s="731" customFormat="1" ht="12.75" customHeight="1" thickBot="1" x14ac:dyDescent="0.25">
      <c r="A95" s="789"/>
      <c r="B95" s="789"/>
      <c r="C95" s="747"/>
      <c r="D95" s="747"/>
      <c r="E95" s="747"/>
      <c r="F95" s="792"/>
    </row>
    <row r="96" spans="1:12" s="731" customFormat="1" ht="15.75" customHeight="1" thickBot="1" x14ac:dyDescent="0.25">
      <c r="A96" s="1469" t="s">
        <v>747</v>
      </c>
      <c r="B96" s="1470"/>
      <c r="C96" s="1470"/>
      <c r="D96" s="753" t="s">
        <v>748</v>
      </c>
      <c r="E96" s="748"/>
    </row>
    <row r="97" spans="1:10" s="731" customFormat="1" ht="12.75" customHeight="1" x14ac:dyDescent="0.2">
      <c r="A97" s="1471"/>
      <c r="B97" s="1472"/>
      <c r="C97" s="1472"/>
      <c r="D97" s="806"/>
      <c r="E97" s="748"/>
    </row>
    <row r="98" spans="1:10" s="731" customFormat="1" ht="12.75" customHeight="1" x14ac:dyDescent="0.2">
      <c r="A98" s="1461"/>
      <c r="B98" s="1462"/>
      <c r="C98" s="1462"/>
      <c r="D98" s="807"/>
      <c r="E98" s="748"/>
    </row>
    <row r="99" spans="1:10" s="731" customFormat="1" ht="12.75" customHeight="1" x14ac:dyDescent="0.2">
      <c r="A99" s="1461"/>
      <c r="B99" s="1462"/>
      <c r="C99" s="1462"/>
      <c r="D99" s="807"/>
      <c r="E99" s="748"/>
    </row>
    <row r="100" spans="1:10" s="731" customFormat="1" ht="12.75" customHeight="1" thickBot="1" x14ac:dyDescent="0.25">
      <c r="A100" s="1463"/>
      <c r="B100" s="1464"/>
      <c r="C100" s="1464"/>
      <c r="D100" s="808"/>
      <c r="E100" s="748"/>
    </row>
    <row r="102" spans="1:10" x14ac:dyDescent="0.25">
      <c r="B102" s="359" t="s">
        <v>563</v>
      </c>
      <c r="C102" s="359" t="s">
        <v>596</v>
      </c>
      <c r="E102" s="467" t="s">
        <v>563</v>
      </c>
      <c r="F102" s="359" t="s">
        <v>596</v>
      </c>
      <c r="I102" s="467" t="s">
        <v>563</v>
      </c>
      <c r="J102" s="373" t="s">
        <v>595</v>
      </c>
    </row>
    <row r="103" spans="1:10" x14ac:dyDescent="0.25">
      <c r="B103" s="459" t="s">
        <v>599</v>
      </c>
      <c r="C103" s="459" t="s">
        <v>600</v>
      </c>
      <c r="E103" s="459" t="s">
        <v>617</v>
      </c>
      <c r="F103" s="459" t="s">
        <v>618</v>
      </c>
      <c r="I103" s="459" t="s">
        <v>597</v>
      </c>
      <c r="J103" s="459" t="s">
        <v>598</v>
      </c>
    </row>
    <row r="104" spans="1:10" x14ac:dyDescent="0.25">
      <c r="B104" s="459" t="s">
        <v>604</v>
      </c>
      <c r="C104" s="459" t="s">
        <v>605</v>
      </c>
      <c r="E104" s="459" t="s">
        <v>621</v>
      </c>
      <c r="F104" s="459" t="s">
        <v>622</v>
      </c>
      <c r="I104" s="459" t="s">
        <v>602</v>
      </c>
      <c r="J104" s="459" t="s">
        <v>603</v>
      </c>
    </row>
    <row r="105" spans="1:10" x14ac:dyDescent="0.25">
      <c r="B105" s="459" t="s">
        <v>608</v>
      </c>
      <c r="C105" s="459" t="s">
        <v>609</v>
      </c>
      <c r="E105" s="459" t="s">
        <v>625</v>
      </c>
      <c r="F105" s="459" t="s">
        <v>626</v>
      </c>
      <c r="I105" s="459" t="s">
        <v>606</v>
      </c>
      <c r="J105" s="459" t="s">
        <v>607</v>
      </c>
    </row>
    <row r="106" spans="1:10" x14ac:dyDescent="0.25">
      <c r="E106" s="459" t="s">
        <v>629</v>
      </c>
      <c r="F106" s="459" t="s">
        <v>630</v>
      </c>
      <c r="I106" s="459" t="s">
        <v>611</v>
      </c>
      <c r="J106" s="459" t="s">
        <v>612</v>
      </c>
    </row>
    <row r="107" spans="1:10" x14ac:dyDescent="0.25">
      <c r="E107" s="459" t="s">
        <v>633</v>
      </c>
      <c r="F107" s="459" t="s">
        <v>634</v>
      </c>
    </row>
    <row r="108" spans="1:10" x14ac:dyDescent="0.25">
      <c r="B108" s="456" t="s">
        <v>563</v>
      </c>
    </row>
    <row r="109" spans="1:10" x14ac:dyDescent="0.25">
      <c r="B109" s="468" t="s">
        <v>619</v>
      </c>
      <c r="F109" s="258" t="s">
        <v>89</v>
      </c>
    </row>
    <row r="110" spans="1:10" x14ac:dyDescent="0.25">
      <c r="B110" s="468" t="s">
        <v>623</v>
      </c>
      <c r="F110" s="261" t="s">
        <v>91</v>
      </c>
    </row>
    <row r="111" spans="1:10" x14ac:dyDescent="0.25">
      <c r="B111" s="468" t="s">
        <v>627</v>
      </c>
      <c r="F111" s="261" t="s">
        <v>92</v>
      </c>
    </row>
    <row r="112" spans="1:10" x14ac:dyDescent="0.25">
      <c r="B112" s="471" t="s">
        <v>635</v>
      </c>
      <c r="F112" s="261" t="s">
        <v>93</v>
      </c>
    </row>
    <row r="113" spans="2:6" x14ac:dyDescent="0.25">
      <c r="F113" s="261" t="s">
        <v>94</v>
      </c>
    </row>
    <row r="114" spans="2:6" x14ac:dyDescent="0.25">
      <c r="B114" s="339" t="s">
        <v>59</v>
      </c>
      <c r="F114" s="261" t="s">
        <v>95</v>
      </c>
    </row>
    <row r="115" spans="2:6" x14ac:dyDescent="0.25">
      <c r="B115" s="387" t="s">
        <v>620</v>
      </c>
      <c r="F115" s="261" t="s">
        <v>96</v>
      </c>
    </row>
    <row r="116" spans="2:6" x14ac:dyDescent="0.25">
      <c r="B116" s="387" t="s">
        <v>624</v>
      </c>
      <c r="F116" s="261" t="s">
        <v>97</v>
      </c>
    </row>
    <row r="117" spans="2:6" x14ac:dyDescent="0.25">
      <c r="B117" s="387" t="s">
        <v>628</v>
      </c>
      <c r="F117" s="261" t="s">
        <v>98</v>
      </c>
    </row>
    <row r="118" spans="2:6" x14ac:dyDescent="0.25">
      <c r="B118" s="387" t="s">
        <v>632</v>
      </c>
      <c r="F118" s="261" t="s">
        <v>99</v>
      </c>
    </row>
    <row r="119" spans="2:6" x14ac:dyDescent="0.25">
      <c r="B119" s="387"/>
      <c r="F119" s="261" t="s">
        <v>100</v>
      </c>
    </row>
    <row r="120" spans="2:6" x14ac:dyDescent="0.25">
      <c r="B120" s="340" t="s">
        <v>749</v>
      </c>
      <c r="D120" s="342" t="s">
        <v>750</v>
      </c>
      <c r="F120" s="261" t="s">
        <v>101</v>
      </c>
    </row>
    <row r="121" spans="2:6" x14ac:dyDescent="0.25">
      <c r="B121" s="809" t="s">
        <v>751</v>
      </c>
      <c r="D121" s="810" t="s">
        <v>752</v>
      </c>
      <c r="F121" s="261" t="s">
        <v>102</v>
      </c>
    </row>
    <row r="122" spans="2:6" x14ac:dyDescent="0.25">
      <c r="B122" s="811" t="s">
        <v>753</v>
      </c>
      <c r="D122" s="811" t="s">
        <v>754</v>
      </c>
      <c r="F122" s="261" t="s">
        <v>103</v>
      </c>
    </row>
    <row r="123" spans="2:6" x14ac:dyDescent="0.25">
      <c r="B123" s="811" t="s">
        <v>755</v>
      </c>
      <c r="D123" s="811" t="s">
        <v>82</v>
      </c>
      <c r="F123" s="261" t="s">
        <v>104</v>
      </c>
    </row>
    <row r="124" spans="2:6" x14ac:dyDescent="0.25">
      <c r="B124" s="811" t="s">
        <v>756</v>
      </c>
      <c r="D124" s="811" t="s">
        <v>757</v>
      </c>
      <c r="F124" s="261" t="s">
        <v>105</v>
      </c>
    </row>
    <row r="125" spans="2:6" x14ac:dyDescent="0.25">
      <c r="B125" s="811" t="s">
        <v>758</v>
      </c>
      <c r="D125" s="811" t="s">
        <v>759</v>
      </c>
      <c r="F125" s="261" t="s">
        <v>106</v>
      </c>
    </row>
    <row r="126" spans="2:6" x14ac:dyDescent="0.25">
      <c r="B126" s="811" t="s">
        <v>760</v>
      </c>
      <c r="D126" s="811" t="s">
        <v>761</v>
      </c>
      <c r="F126" s="261" t="s">
        <v>107</v>
      </c>
    </row>
    <row r="127" spans="2:6" x14ac:dyDescent="0.25">
      <c r="B127" s="811" t="s">
        <v>762</v>
      </c>
      <c r="D127" s="811" t="s">
        <v>763</v>
      </c>
      <c r="F127" s="261" t="s">
        <v>108</v>
      </c>
    </row>
    <row r="128" spans="2:6" x14ac:dyDescent="0.25">
      <c r="B128" s="811" t="s">
        <v>764</v>
      </c>
      <c r="D128" s="811" t="s">
        <v>765</v>
      </c>
      <c r="F128" s="264" t="s">
        <v>109</v>
      </c>
    </row>
    <row r="129" spans="2:6" x14ac:dyDescent="0.25">
      <c r="B129" s="811" t="s">
        <v>766</v>
      </c>
      <c r="D129" s="811" t="s">
        <v>767</v>
      </c>
      <c r="F129" s="261" t="s">
        <v>110</v>
      </c>
    </row>
    <row r="130" spans="2:6" x14ac:dyDescent="0.25">
      <c r="B130" s="811" t="s">
        <v>768</v>
      </c>
      <c r="D130" s="812" t="s">
        <v>769</v>
      </c>
      <c r="F130" s="261" t="s">
        <v>111</v>
      </c>
    </row>
    <row r="131" spans="2:6" x14ac:dyDescent="0.25">
      <c r="B131" s="811" t="s">
        <v>770</v>
      </c>
      <c r="F131" s="261" t="s">
        <v>112</v>
      </c>
    </row>
    <row r="132" spans="2:6" x14ac:dyDescent="0.25">
      <c r="B132" s="811" t="s">
        <v>771</v>
      </c>
      <c r="F132" s="261" t="s">
        <v>113</v>
      </c>
    </row>
    <row r="133" spans="2:6" x14ac:dyDescent="0.25">
      <c r="B133" s="811" t="s">
        <v>772</v>
      </c>
      <c r="F133" s="261" t="s">
        <v>114</v>
      </c>
    </row>
    <row r="134" spans="2:6" x14ac:dyDescent="0.25">
      <c r="B134" s="811" t="s">
        <v>773</v>
      </c>
      <c r="F134" s="261" t="s">
        <v>115</v>
      </c>
    </row>
    <row r="135" spans="2:6" x14ac:dyDescent="0.25">
      <c r="B135" s="811" t="s">
        <v>774</v>
      </c>
      <c r="F135" s="261" t="s">
        <v>116</v>
      </c>
    </row>
    <row r="136" spans="2:6" x14ac:dyDescent="0.25">
      <c r="B136" s="811" t="s">
        <v>775</v>
      </c>
      <c r="F136" s="261" t="s">
        <v>117</v>
      </c>
    </row>
    <row r="137" spans="2:6" x14ac:dyDescent="0.25">
      <c r="B137" s="812" t="s">
        <v>776</v>
      </c>
      <c r="F137" s="261" t="s">
        <v>118</v>
      </c>
    </row>
    <row r="138" spans="2:6" x14ac:dyDescent="0.25">
      <c r="F138" s="261" t="s">
        <v>119</v>
      </c>
    </row>
    <row r="139" spans="2:6" x14ac:dyDescent="0.25">
      <c r="F139" s="261" t="s">
        <v>120</v>
      </c>
    </row>
    <row r="140" spans="2:6" x14ac:dyDescent="0.25">
      <c r="F140" s="261" t="s">
        <v>121</v>
      </c>
    </row>
    <row r="141" spans="2:6" x14ac:dyDescent="0.25">
      <c r="F141" s="261" t="s">
        <v>122</v>
      </c>
    </row>
    <row r="142" spans="2:6" x14ac:dyDescent="0.25">
      <c r="F142" s="261" t="s">
        <v>123</v>
      </c>
    </row>
    <row r="143" spans="2:6" x14ac:dyDescent="0.25">
      <c r="F143" s="261" t="s">
        <v>124</v>
      </c>
    </row>
    <row r="144" spans="2:6" x14ac:dyDescent="0.25">
      <c r="F144" s="261" t="s">
        <v>125</v>
      </c>
    </row>
    <row r="145" spans="6:6" x14ac:dyDescent="0.25">
      <c r="F145" s="261" t="s">
        <v>126</v>
      </c>
    </row>
    <row r="146" spans="6:6" x14ac:dyDescent="0.25">
      <c r="F146" s="261" t="s">
        <v>127</v>
      </c>
    </row>
    <row r="147" spans="6:6" x14ac:dyDescent="0.25">
      <c r="F147" s="261" t="s">
        <v>128</v>
      </c>
    </row>
    <row r="148" spans="6:6" x14ac:dyDescent="0.25">
      <c r="F148" s="261" t="s">
        <v>129</v>
      </c>
    </row>
    <row r="149" spans="6:6" x14ac:dyDescent="0.25">
      <c r="F149" s="261" t="s">
        <v>130</v>
      </c>
    </row>
    <row r="150" spans="6:6" x14ac:dyDescent="0.25">
      <c r="F150" s="261" t="s">
        <v>131</v>
      </c>
    </row>
    <row r="151" spans="6:6" x14ac:dyDescent="0.25">
      <c r="F151" s="261" t="s">
        <v>132</v>
      </c>
    </row>
    <row r="152" spans="6:6" x14ac:dyDescent="0.25">
      <c r="F152" s="261" t="s">
        <v>133</v>
      </c>
    </row>
    <row r="153" spans="6:6" x14ac:dyDescent="0.25">
      <c r="F153" s="261" t="s">
        <v>134</v>
      </c>
    </row>
    <row r="154" spans="6:6" x14ac:dyDescent="0.25">
      <c r="F154" s="261" t="s">
        <v>135</v>
      </c>
    </row>
    <row r="155" spans="6:6" x14ac:dyDescent="0.25">
      <c r="F155" s="264" t="s">
        <v>136</v>
      </c>
    </row>
    <row r="156" spans="6:6" x14ac:dyDescent="0.25">
      <c r="F156" s="264" t="s">
        <v>137</v>
      </c>
    </row>
    <row r="157" spans="6:6" x14ac:dyDescent="0.25">
      <c r="F157" s="261" t="s">
        <v>138</v>
      </c>
    </row>
    <row r="158" spans="6:6" x14ac:dyDescent="0.25">
      <c r="F158" s="261" t="s">
        <v>139</v>
      </c>
    </row>
    <row r="159" spans="6:6" x14ac:dyDescent="0.25">
      <c r="F159" s="261" t="s">
        <v>140</v>
      </c>
    </row>
    <row r="160" spans="6:6" x14ac:dyDescent="0.25">
      <c r="F160" s="261" t="s">
        <v>141</v>
      </c>
    </row>
    <row r="161" spans="6:6" x14ac:dyDescent="0.25">
      <c r="F161" s="261" t="s">
        <v>142</v>
      </c>
    </row>
    <row r="162" spans="6:6" x14ac:dyDescent="0.25">
      <c r="F162" s="261" t="s">
        <v>143</v>
      </c>
    </row>
    <row r="163" spans="6:6" x14ac:dyDescent="0.25">
      <c r="F163" s="261" t="s">
        <v>144</v>
      </c>
    </row>
    <row r="164" spans="6:6" x14ac:dyDescent="0.25">
      <c r="F164" s="261" t="s">
        <v>145</v>
      </c>
    </row>
    <row r="165" spans="6:6" x14ac:dyDescent="0.25">
      <c r="F165" s="261" t="s">
        <v>146</v>
      </c>
    </row>
    <row r="166" spans="6:6" x14ac:dyDescent="0.25">
      <c r="F166" s="261" t="s">
        <v>147</v>
      </c>
    </row>
    <row r="167" spans="6:6" x14ac:dyDescent="0.25">
      <c r="F167" s="261" t="s">
        <v>148</v>
      </c>
    </row>
    <row r="168" spans="6:6" x14ac:dyDescent="0.25">
      <c r="F168" s="261" t="s">
        <v>149</v>
      </c>
    </row>
    <row r="169" spans="6:6" x14ac:dyDescent="0.25">
      <c r="F169" s="261" t="s">
        <v>150</v>
      </c>
    </row>
    <row r="170" spans="6:6" x14ac:dyDescent="0.25">
      <c r="F170" s="261" t="s">
        <v>151</v>
      </c>
    </row>
    <row r="171" spans="6:6" x14ac:dyDescent="0.25">
      <c r="F171" s="261" t="s">
        <v>152</v>
      </c>
    </row>
    <row r="172" spans="6:6" x14ac:dyDescent="0.25">
      <c r="F172" s="261" t="s">
        <v>153</v>
      </c>
    </row>
    <row r="173" spans="6:6" x14ac:dyDescent="0.25">
      <c r="F173" s="261" t="s">
        <v>154</v>
      </c>
    </row>
    <row r="174" spans="6:6" x14ac:dyDescent="0.25">
      <c r="F174" s="261" t="s">
        <v>155</v>
      </c>
    </row>
    <row r="175" spans="6:6" x14ac:dyDescent="0.25">
      <c r="F175" s="261" t="s">
        <v>156</v>
      </c>
    </row>
    <row r="176" spans="6:6" x14ac:dyDescent="0.25">
      <c r="F176" s="261" t="s">
        <v>157</v>
      </c>
    </row>
    <row r="177" spans="6:6" x14ac:dyDescent="0.25">
      <c r="F177" s="261" t="s">
        <v>158</v>
      </c>
    </row>
    <row r="178" spans="6:6" x14ac:dyDescent="0.25">
      <c r="F178" s="261" t="s">
        <v>159</v>
      </c>
    </row>
    <row r="179" spans="6:6" x14ac:dyDescent="0.25">
      <c r="F179" s="261" t="s">
        <v>160</v>
      </c>
    </row>
    <row r="180" spans="6:6" x14ac:dyDescent="0.25">
      <c r="F180" s="261" t="s">
        <v>161</v>
      </c>
    </row>
    <row r="181" spans="6:6" x14ac:dyDescent="0.25">
      <c r="F181" s="261" t="s">
        <v>162</v>
      </c>
    </row>
    <row r="182" spans="6:6" x14ac:dyDescent="0.25">
      <c r="F182" s="261" t="s">
        <v>163</v>
      </c>
    </row>
    <row r="183" spans="6:6" x14ac:dyDescent="0.25">
      <c r="F183" s="261" t="s">
        <v>164</v>
      </c>
    </row>
    <row r="184" spans="6:6" x14ac:dyDescent="0.25">
      <c r="F184" s="261" t="s">
        <v>165</v>
      </c>
    </row>
    <row r="185" spans="6:6" x14ac:dyDescent="0.25">
      <c r="F185" s="261" t="s">
        <v>166</v>
      </c>
    </row>
    <row r="186" spans="6:6" x14ac:dyDescent="0.25">
      <c r="F186" s="261" t="s">
        <v>167</v>
      </c>
    </row>
    <row r="187" spans="6:6" x14ac:dyDescent="0.25">
      <c r="F187" s="261" t="s">
        <v>168</v>
      </c>
    </row>
    <row r="188" spans="6:6" x14ac:dyDescent="0.25">
      <c r="F188" s="261" t="s">
        <v>169</v>
      </c>
    </row>
    <row r="189" spans="6:6" x14ac:dyDescent="0.25">
      <c r="F189" s="261" t="s">
        <v>170</v>
      </c>
    </row>
    <row r="190" spans="6:6" x14ac:dyDescent="0.25">
      <c r="F190" s="261" t="s">
        <v>171</v>
      </c>
    </row>
    <row r="191" spans="6:6" x14ac:dyDescent="0.25">
      <c r="F191" s="261" t="s">
        <v>172</v>
      </c>
    </row>
    <row r="192" spans="6:6" x14ac:dyDescent="0.25">
      <c r="F192" s="261" t="s">
        <v>173</v>
      </c>
    </row>
    <row r="193" spans="6:6" x14ac:dyDescent="0.25">
      <c r="F193" s="261" t="s">
        <v>174</v>
      </c>
    </row>
    <row r="194" spans="6:6" x14ac:dyDescent="0.25">
      <c r="F194" s="261" t="s">
        <v>175</v>
      </c>
    </row>
    <row r="195" spans="6:6" x14ac:dyDescent="0.25">
      <c r="F195" s="261" t="s">
        <v>176</v>
      </c>
    </row>
    <row r="196" spans="6:6" x14ac:dyDescent="0.25">
      <c r="F196" s="261" t="s">
        <v>177</v>
      </c>
    </row>
    <row r="197" spans="6:6" x14ac:dyDescent="0.25">
      <c r="F197" s="261" t="s">
        <v>178</v>
      </c>
    </row>
    <row r="198" spans="6:6" x14ac:dyDescent="0.25">
      <c r="F198" s="261" t="s">
        <v>179</v>
      </c>
    </row>
    <row r="199" spans="6:6" x14ac:dyDescent="0.25">
      <c r="F199" s="261" t="s">
        <v>180</v>
      </c>
    </row>
    <row r="200" spans="6:6" x14ac:dyDescent="0.25">
      <c r="F200" s="261" t="s">
        <v>181</v>
      </c>
    </row>
    <row r="201" spans="6:6" x14ac:dyDescent="0.25">
      <c r="F201" s="261" t="s">
        <v>182</v>
      </c>
    </row>
    <row r="202" spans="6:6" x14ac:dyDescent="0.25">
      <c r="F202" s="261" t="s">
        <v>183</v>
      </c>
    </row>
    <row r="203" spans="6:6" x14ac:dyDescent="0.25">
      <c r="F203" s="261" t="s">
        <v>184</v>
      </c>
    </row>
    <row r="204" spans="6:6" x14ac:dyDescent="0.25">
      <c r="F204" s="261" t="s">
        <v>185</v>
      </c>
    </row>
    <row r="205" spans="6:6" x14ac:dyDescent="0.25">
      <c r="F205" s="267" t="s">
        <v>186</v>
      </c>
    </row>
    <row r="206" spans="6:6" x14ac:dyDescent="0.25">
      <c r="F206" s="261" t="s">
        <v>187</v>
      </c>
    </row>
    <row r="207" spans="6:6" x14ac:dyDescent="0.25">
      <c r="F207" s="261" t="s">
        <v>188</v>
      </c>
    </row>
    <row r="208" spans="6:6" x14ac:dyDescent="0.25">
      <c r="F208" s="261" t="s">
        <v>189</v>
      </c>
    </row>
    <row r="209" spans="6:6" x14ac:dyDescent="0.25">
      <c r="F209" s="261" t="s">
        <v>190</v>
      </c>
    </row>
    <row r="210" spans="6:6" x14ac:dyDescent="0.25">
      <c r="F210" s="261" t="s">
        <v>191</v>
      </c>
    </row>
    <row r="211" spans="6:6" x14ac:dyDescent="0.25">
      <c r="F211" s="261" t="s">
        <v>192</v>
      </c>
    </row>
    <row r="212" spans="6:6" x14ac:dyDescent="0.25">
      <c r="F212" s="261" t="s">
        <v>193</v>
      </c>
    </row>
    <row r="213" spans="6:6" x14ac:dyDescent="0.25">
      <c r="F213" s="261" t="s">
        <v>194</v>
      </c>
    </row>
    <row r="214" spans="6:6" x14ac:dyDescent="0.25">
      <c r="F214" s="261" t="s">
        <v>195</v>
      </c>
    </row>
    <row r="215" spans="6:6" x14ac:dyDescent="0.25">
      <c r="F215" s="261" t="s">
        <v>196</v>
      </c>
    </row>
    <row r="216" spans="6:6" x14ac:dyDescent="0.25">
      <c r="F216" s="261" t="s">
        <v>197</v>
      </c>
    </row>
    <row r="217" spans="6:6" x14ac:dyDescent="0.25">
      <c r="F217" s="261" t="s">
        <v>198</v>
      </c>
    </row>
    <row r="218" spans="6:6" x14ac:dyDescent="0.25">
      <c r="F218" s="261" t="s">
        <v>199</v>
      </c>
    </row>
    <row r="219" spans="6:6" x14ac:dyDescent="0.25">
      <c r="F219" s="261" t="s">
        <v>200</v>
      </c>
    </row>
    <row r="220" spans="6:6" x14ac:dyDescent="0.25">
      <c r="F220" s="261" t="s">
        <v>201</v>
      </c>
    </row>
    <row r="221" spans="6:6" x14ac:dyDescent="0.25">
      <c r="F221" s="261" t="s">
        <v>202</v>
      </c>
    </row>
    <row r="222" spans="6:6" x14ac:dyDescent="0.25">
      <c r="F222" s="261" t="s">
        <v>203</v>
      </c>
    </row>
    <row r="223" spans="6:6" x14ac:dyDescent="0.25">
      <c r="F223" s="261" t="s">
        <v>204</v>
      </c>
    </row>
    <row r="224" spans="6:6" x14ac:dyDescent="0.25">
      <c r="F224" s="261" t="s">
        <v>205</v>
      </c>
    </row>
    <row r="225" spans="6:6" x14ac:dyDescent="0.25">
      <c r="F225" s="261" t="s">
        <v>206</v>
      </c>
    </row>
    <row r="226" spans="6:6" x14ac:dyDescent="0.25">
      <c r="F226" s="261" t="s">
        <v>207</v>
      </c>
    </row>
    <row r="227" spans="6:6" x14ac:dyDescent="0.25">
      <c r="F227" s="261" t="s">
        <v>208</v>
      </c>
    </row>
    <row r="228" spans="6:6" x14ac:dyDescent="0.25">
      <c r="F228" s="261" t="s">
        <v>209</v>
      </c>
    </row>
    <row r="229" spans="6:6" x14ac:dyDescent="0.25">
      <c r="F229" s="261" t="s">
        <v>210</v>
      </c>
    </row>
    <row r="230" spans="6:6" x14ac:dyDescent="0.25">
      <c r="F230" s="261" t="s">
        <v>211</v>
      </c>
    </row>
    <row r="231" spans="6:6" x14ac:dyDescent="0.25">
      <c r="F231" s="261" t="s">
        <v>212</v>
      </c>
    </row>
    <row r="232" spans="6:6" x14ac:dyDescent="0.25">
      <c r="F232" s="261" t="s">
        <v>213</v>
      </c>
    </row>
    <row r="233" spans="6:6" x14ac:dyDescent="0.25">
      <c r="F233" s="261" t="s">
        <v>214</v>
      </c>
    </row>
    <row r="234" spans="6:6" x14ac:dyDescent="0.25">
      <c r="F234" s="261" t="s">
        <v>215</v>
      </c>
    </row>
    <row r="235" spans="6:6" x14ac:dyDescent="0.25">
      <c r="F235" s="261" t="s">
        <v>216</v>
      </c>
    </row>
    <row r="236" spans="6:6" x14ac:dyDescent="0.25">
      <c r="F236" s="261" t="s">
        <v>217</v>
      </c>
    </row>
    <row r="237" spans="6:6" x14ac:dyDescent="0.25">
      <c r="F237" s="261" t="s">
        <v>218</v>
      </c>
    </row>
    <row r="238" spans="6:6" x14ac:dyDescent="0.25">
      <c r="F238" s="261" t="s">
        <v>219</v>
      </c>
    </row>
    <row r="239" spans="6:6" x14ac:dyDescent="0.25">
      <c r="F239" s="261" t="s">
        <v>220</v>
      </c>
    </row>
    <row r="240" spans="6:6" x14ac:dyDescent="0.25">
      <c r="F240" s="261" t="s">
        <v>221</v>
      </c>
    </row>
    <row r="241" spans="6:6" x14ac:dyDescent="0.25">
      <c r="F241" s="261" t="s">
        <v>222</v>
      </c>
    </row>
    <row r="242" spans="6:6" x14ac:dyDescent="0.25">
      <c r="F242" s="261" t="s">
        <v>223</v>
      </c>
    </row>
    <row r="243" spans="6:6" x14ac:dyDescent="0.25">
      <c r="F243" s="261" t="s">
        <v>224</v>
      </c>
    </row>
    <row r="244" spans="6:6" x14ac:dyDescent="0.25">
      <c r="F244" s="261" t="s">
        <v>225</v>
      </c>
    </row>
    <row r="245" spans="6:6" x14ac:dyDescent="0.25">
      <c r="F245" s="261" t="s">
        <v>226</v>
      </c>
    </row>
    <row r="246" spans="6:6" x14ac:dyDescent="0.25">
      <c r="F246" s="261" t="s">
        <v>227</v>
      </c>
    </row>
    <row r="247" spans="6:6" x14ac:dyDescent="0.25">
      <c r="F247" s="261" t="s">
        <v>228</v>
      </c>
    </row>
    <row r="248" spans="6:6" x14ac:dyDescent="0.25">
      <c r="F248" s="261" t="s">
        <v>229</v>
      </c>
    </row>
    <row r="249" spans="6:6" x14ac:dyDescent="0.25">
      <c r="F249" s="261" t="s">
        <v>230</v>
      </c>
    </row>
    <row r="250" spans="6:6" x14ac:dyDescent="0.25">
      <c r="F250" s="261" t="s">
        <v>231</v>
      </c>
    </row>
    <row r="251" spans="6:6" x14ac:dyDescent="0.25">
      <c r="F251" s="261" t="s">
        <v>232</v>
      </c>
    </row>
    <row r="252" spans="6:6" x14ac:dyDescent="0.25">
      <c r="F252" s="261" t="s">
        <v>233</v>
      </c>
    </row>
    <row r="253" spans="6:6" x14ac:dyDescent="0.25">
      <c r="F253" s="261" t="s">
        <v>234</v>
      </c>
    </row>
    <row r="254" spans="6:6" x14ac:dyDescent="0.25">
      <c r="F254" s="261" t="s">
        <v>235</v>
      </c>
    </row>
    <row r="255" spans="6:6" x14ac:dyDescent="0.25">
      <c r="F255" s="261" t="s">
        <v>236</v>
      </c>
    </row>
    <row r="256" spans="6:6" x14ac:dyDescent="0.25">
      <c r="F256" s="261" t="s">
        <v>237</v>
      </c>
    </row>
    <row r="257" spans="6:6" x14ac:dyDescent="0.25">
      <c r="F257" s="261" t="s">
        <v>238</v>
      </c>
    </row>
    <row r="258" spans="6:6" x14ac:dyDescent="0.25">
      <c r="F258" s="261" t="s">
        <v>239</v>
      </c>
    </row>
    <row r="259" spans="6:6" x14ac:dyDescent="0.25">
      <c r="F259" s="261" t="s">
        <v>240</v>
      </c>
    </row>
    <row r="260" spans="6:6" x14ac:dyDescent="0.25">
      <c r="F260" s="261" t="s">
        <v>241</v>
      </c>
    </row>
    <row r="261" spans="6:6" x14ac:dyDescent="0.25">
      <c r="F261" s="261" t="s">
        <v>242</v>
      </c>
    </row>
    <row r="262" spans="6:6" x14ac:dyDescent="0.25">
      <c r="F262" s="261" t="s">
        <v>243</v>
      </c>
    </row>
    <row r="263" spans="6:6" x14ac:dyDescent="0.25">
      <c r="F263" s="261" t="s">
        <v>244</v>
      </c>
    </row>
    <row r="264" spans="6:6" x14ac:dyDescent="0.25">
      <c r="F264" s="261" t="s">
        <v>245</v>
      </c>
    </row>
    <row r="265" spans="6:6" x14ac:dyDescent="0.25">
      <c r="F265" s="261" t="s">
        <v>246</v>
      </c>
    </row>
    <row r="266" spans="6:6" x14ac:dyDescent="0.25">
      <c r="F266" s="261" t="s">
        <v>247</v>
      </c>
    </row>
    <row r="267" spans="6:6" x14ac:dyDescent="0.25">
      <c r="F267" s="261" t="s">
        <v>248</v>
      </c>
    </row>
    <row r="268" spans="6:6" x14ac:dyDescent="0.25">
      <c r="F268" s="261" t="s">
        <v>249</v>
      </c>
    </row>
    <row r="269" spans="6:6" x14ac:dyDescent="0.25">
      <c r="F269" s="261" t="s">
        <v>250</v>
      </c>
    </row>
    <row r="270" spans="6:6" x14ac:dyDescent="0.25">
      <c r="F270" s="261" t="s">
        <v>251</v>
      </c>
    </row>
    <row r="271" spans="6:6" x14ac:dyDescent="0.25">
      <c r="F271" s="261" t="s">
        <v>252</v>
      </c>
    </row>
    <row r="272" spans="6:6" x14ac:dyDescent="0.25">
      <c r="F272" s="261" t="s">
        <v>253</v>
      </c>
    </row>
    <row r="273" spans="6:6" x14ac:dyDescent="0.25">
      <c r="F273" s="261" t="s">
        <v>254</v>
      </c>
    </row>
    <row r="274" spans="6:6" x14ac:dyDescent="0.25">
      <c r="F274" s="261" t="s">
        <v>255</v>
      </c>
    </row>
    <row r="275" spans="6:6" x14ac:dyDescent="0.25">
      <c r="F275" s="261" t="s">
        <v>256</v>
      </c>
    </row>
    <row r="276" spans="6:6" x14ac:dyDescent="0.25">
      <c r="F276" s="261" t="s">
        <v>257</v>
      </c>
    </row>
    <row r="277" spans="6:6" x14ac:dyDescent="0.25">
      <c r="F277" s="261" t="s">
        <v>258</v>
      </c>
    </row>
    <row r="278" spans="6:6" x14ac:dyDescent="0.25">
      <c r="F278" s="261" t="s">
        <v>259</v>
      </c>
    </row>
    <row r="279" spans="6:6" x14ac:dyDescent="0.25">
      <c r="F279" s="261" t="s">
        <v>260</v>
      </c>
    </row>
    <row r="280" spans="6:6" x14ac:dyDescent="0.25">
      <c r="F280" s="261" t="s">
        <v>261</v>
      </c>
    </row>
    <row r="281" spans="6:6" x14ac:dyDescent="0.25">
      <c r="F281" s="261" t="s">
        <v>262</v>
      </c>
    </row>
    <row r="282" spans="6:6" x14ac:dyDescent="0.25">
      <c r="F282" s="261" t="s">
        <v>263</v>
      </c>
    </row>
    <row r="283" spans="6:6" x14ac:dyDescent="0.25">
      <c r="F283" s="261" t="s">
        <v>264</v>
      </c>
    </row>
    <row r="284" spans="6:6" x14ac:dyDescent="0.25">
      <c r="F284" s="261" t="s">
        <v>265</v>
      </c>
    </row>
    <row r="285" spans="6:6" x14ac:dyDescent="0.25">
      <c r="F285" s="261" t="s">
        <v>266</v>
      </c>
    </row>
    <row r="286" spans="6:6" x14ac:dyDescent="0.25">
      <c r="F286" s="261" t="s">
        <v>267</v>
      </c>
    </row>
    <row r="287" spans="6:6" x14ac:dyDescent="0.25">
      <c r="F287" s="261" t="s">
        <v>268</v>
      </c>
    </row>
    <row r="288" spans="6:6" x14ac:dyDescent="0.25">
      <c r="F288" s="261" t="s">
        <v>269</v>
      </c>
    </row>
    <row r="289" spans="6:6" x14ac:dyDescent="0.25">
      <c r="F289" s="261" t="s">
        <v>270</v>
      </c>
    </row>
    <row r="290" spans="6:6" x14ac:dyDescent="0.25">
      <c r="F290" s="261" t="s">
        <v>271</v>
      </c>
    </row>
    <row r="291" spans="6:6" x14ac:dyDescent="0.25">
      <c r="F291" s="261" t="s">
        <v>272</v>
      </c>
    </row>
    <row r="292" spans="6:6" x14ac:dyDescent="0.25">
      <c r="F292" s="261" t="s">
        <v>273</v>
      </c>
    </row>
    <row r="293" spans="6:6" x14ac:dyDescent="0.25">
      <c r="F293" s="261" t="s">
        <v>274</v>
      </c>
    </row>
    <row r="294" spans="6:6" x14ac:dyDescent="0.25">
      <c r="F294" s="261" t="s">
        <v>275</v>
      </c>
    </row>
    <row r="295" spans="6:6" x14ac:dyDescent="0.25">
      <c r="F295" s="261" t="s">
        <v>276</v>
      </c>
    </row>
    <row r="296" spans="6:6" x14ac:dyDescent="0.25">
      <c r="F296" s="261" t="s">
        <v>277</v>
      </c>
    </row>
    <row r="297" spans="6:6" x14ac:dyDescent="0.25">
      <c r="F297" s="261" t="s">
        <v>278</v>
      </c>
    </row>
    <row r="298" spans="6:6" x14ac:dyDescent="0.25">
      <c r="F298" s="261" t="s">
        <v>279</v>
      </c>
    </row>
    <row r="299" spans="6:6" x14ac:dyDescent="0.25">
      <c r="F299" s="261" t="s">
        <v>280</v>
      </c>
    </row>
    <row r="300" spans="6:6" x14ac:dyDescent="0.25">
      <c r="F300" s="261" t="s">
        <v>281</v>
      </c>
    </row>
    <row r="301" spans="6:6" x14ac:dyDescent="0.25">
      <c r="F301" s="261" t="s">
        <v>282</v>
      </c>
    </row>
    <row r="302" spans="6:6" x14ac:dyDescent="0.25">
      <c r="F302" s="261" t="s">
        <v>283</v>
      </c>
    </row>
    <row r="303" spans="6:6" x14ac:dyDescent="0.25">
      <c r="F303" s="261" t="s">
        <v>284</v>
      </c>
    </row>
    <row r="304" spans="6:6" x14ac:dyDescent="0.25">
      <c r="F304" s="261" t="s">
        <v>285</v>
      </c>
    </row>
    <row r="305" spans="6:6" x14ac:dyDescent="0.25">
      <c r="F305" s="261" t="s">
        <v>286</v>
      </c>
    </row>
    <row r="306" spans="6:6" x14ac:dyDescent="0.25">
      <c r="F306" s="261" t="s">
        <v>287</v>
      </c>
    </row>
    <row r="307" spans="6:6" x14ac:dyDescent="0.25">
      <c r="F307" s="261" t="s">
        <v>288</v>
      </c>
    </row>
    <row r="308" spans="6:6" x14ac:dyDescent="0.25">
      <c r="F308" s="261" t="s">
        <v>289</v>
      </c>
    </row>
    <row r="309" spans="6:6" x14ac:dyDescent="0.25">
      <c r="F309" s="261" t="s">
        <v>290</v>
      </c>
    </row>
    <row r="310" spans="6:6" x14ac:dyDescent="0.25">
      <c r="F310" s="261" t="s">
        <v>291</v>
      </c>
    </row>
    <row r="311" spans="6:6" x14ac:dyDescent="0.25">
      <c r="F311" s="261" t="s">
        <v>292</v>
      </c>
    </row>
    <row r="312" spans="6:6" x14ac:dyDescent="0.25">
      <c r="F312" s="261" t="s">
        <v>293</v>
      </c>
    </row>
    <row r="313" spans="6:6" x14ac:dyDescent="0.25">
      <c r="F313" s="261" t="s">
        <v>294</v>
      </c>
    </row>
    <row r="314" spans="6:6" x14ac:dyDescent="0.25">
      <c r="F314" s="261" t="s">
        <v>295</v>
      </c>
    </row>
    <row r="315" spans="6:6" x14ac:dyDescent="0.25">
      <c r="F315" s="261" t="s">
        <v>296</v>
      </c>
    </row>
    <row r="316" spans="6:6" x14ac:dyDescent="0.25">
      <c r="F316" s="261" t="s">
        <v>297</v>
      </c>
    </row>
    <row r="317" spans="6:6" x14ac:dyDescent="0.25">
      <c r="F317" s="261" t="s">
        <v>298</v>
      </c>
    </row>
    <row r="318" spans="6:6" x14ac:dyDescent="0.25">
      <c r="F318" s="261" t="s">
        <v>299</v>
      </c>
    </row>
    <row r="319" spans="6:6" x14ac:dyDescent="0.25">
      <c r="F319" s="267" t="s">
        <v>300</v>
      </c>
    </row>
    <row r="320" spans="6:6" x14ac:dyDescent="0.25">
      <c r="F320" s="267" t="s">
        <v>301</v>
      </c>
    </row>
    <row r="321" spans="6:6" x14ac:dyDescent="0.25">
      <c r="F321" s="267" t="s">
        <v>302</v>
      </c>
    </row>
    <row r="322" spans="6:6" x14ac:dyDescent="0.25">
      <c r="F322" s="267" t="s">
        <v>303</v>
      </c>
    </row>
    <row r="323" spans="6:6" x14ac:dyDescent="0.25">
      <c r="F323" s="270" t="s">
        <v>304</v>
      </c>
    </row>
    <row r="324" spans="6:6" x14ac:dyDescent="0.25">
      <c r="F324" s="270" t="s">
        <v>305</v>
      </c>
    </row>
    <row r="325" spans="6:6" x14ac:dyDescent="0.25">
      <c r="F325" s="270" t="s">
        <v>306</v>
      </c>
    </row>
    <row r="326" spans="6:6" x14ac:dyDescent="0.25">
      <c r="F326" s="270" t="s">
        <v>307</v>
      </c>
    </row>
    <row r="327" spans="6:6" x14ac:dyDescent="0.25">
      <c r="F327" s="270" t="s">
        <v>308</v>
      </c>
    </row>
    <row r="328" spans="6:6" x14ac:dyDescent="0.25">
      <c r="F328" s="270" t="s">
        <v>309</v>
      </c>
    </row>
    <row r="329" spans="6:6" x14ac:dyDescent="0.25">
      <c r="F329" s="270" t="s">
        <v>310</v>
      </c>
    </row>
    <row r="330" spans="6:6" x14ac:dyDescent="0.25">
      <c r="F330" s="270" t="s">
        <v>311</v>
      </c>
    </row>
    <row r="331" spans="6:6" x14ac:dyDescent="0.25">
      <c r="F331" s="270" t="s">
        <v>312</v>
      </c>
    </row>
    <row r="332" spans="6:6" x14ac:dyDescent="0.25">
      <c r="F332" s="270" t="s">
        <v>313</v>
      </c>
    </row>
    <row r="333" spans="6:6" x14ac:dyDescent="0.25">
      <c r="F333" s="267" t="s">
        <v>314</v>
      </c>
    </row>
    <row r="334" spans="6:6" x14ac:dyDescent="0.25">
      <c r="F334" s="270" t="s">
        <v>315</v>
      </c>
    </row>
    <row r="335" spans="6:6" x14ac:dyDescent="0.25">
      <c r="F335" s="267" t="s">
        <v>316</v>
      </c>
    </row>
    <row r="336" spans="6:6" x14ac:dyDescent="0.25">
      <c r="F336" s="267" t="s">
        <v>317</v>
      </c>
    </row>
    <row r="337" spans="6:6" x14ac:dyDescent="0.25">
      <c r="F337" s="270" t="s">
        <v>318</v>
      </c>
    </row>
    <row r="338" spans="6:6" x14ac:dyDescent="0.25">
      <c r="F338" s="270" t="s">
        <v>319</v>
      </c>
    </row>
    <row r="339" spans="6:6" x14ac:dyDescent="0.25">
      <c r="F339" s="270" t="s">
        <v>320</v>
      </c>
    </row>
    <row r="340" spans="6:6" x14ac:dyDescent="0.25">
      <c r="F340" s="270" t="s">
        <v>321</v>
      </c>
    </row>
    <row r="341" spans="6:6" x14ac:dyDescent="0.25">
      <c r="F341" s="270" t="s">
        <v>322</v>
      </c>
    </row>
    <row r="342" spans="6:6" x14ac:dyDescent="0.25">
      <c r="F342" s="267" t="s">
        <v>323</v>
      </c>
    </row>
    <row r="343" spans="6:6" x14ac:dyDescent="0.25">
      <c r="F343" s="267" t="s">
        <v>324</v>
      </c>
    </row>
    <row r="344" spans="6:6" x14ac:dyDescent="0.25">
      <c r="F344" s="267" t="s">
        <v>325</v>
      </c>
    </row>
    <row r="345" spans="6:6" x14ac:dyDescent="0.25">
      <c r="F345" s="267" t="s">
        <v>326</v>
      </c>
    </row>
    <row r="346" spans="6:6" x14ac:dyDescent="0.25">
      <c r="F346" s="267" t="s">
        <v>327</v>
      </c>
    </row>
    <row r="347" spans="6:6" x14ac:dyDescent="0.25">
      <c r="F347" s="267" t="s">
        <v>328</v>
      </c>
    </row>
    <row r="348" spans="6:6" x14ac:dyDescent="0.25">
      <c r="F348" s="267" t="s">
        <v>329</v>
      </c>
    </row>
    <row r="349" spans="6:6" x14ac:dyDescent="0.25">
      <c r="F349" s="267" t="s">
        <v>330</v>
      </c>
    </row>
    <row r="350" spans="6:6" x14ac:dyDescent="0.25">
      <c r="F350" s="267" t="s">
        <v>331</v>
      </c>
    </row>
    <row r="351" spans="6:6" x14ac:dyDescent="0.25">
      <c r="F351" s="267" t="s">
        <v>332</v>
      </c>
    </row>
    <row r="352" spans="6:6" x14ac:dyDescent="0.25">
      <c r="F352" s="267" t="s">
        <v>333</v>
      </c>
    </row>
    <row r="353" spans="6:6" x14ac:dyDescent="0.25">
      <c r="F353" s="267" t="s">
        <v>334</v>
      </c>
    </row>
    <row r="354" spans="6:6" x14ac:dyDescent="0.25">
      <c r="F354" s="267" t="s">
        <v>335</v>
      </c>
    </row>
    <row r="355" spans="6:6" x14ac:dyDescent="0.25">
      <c r="F355" s="267" t="s">
        <v>336</v>
      </c>
    </row>
    <row r="356" spans="6:6" x14ac:dyDescent="0.25">
      <c r="F356" s="267" t="s">
        <v>337</v>
      </c>
    </row>
    <row r="357" spans="6:6" x14ac:dyDescent="0.25">
      <c r="F357" s="267" t="s">
        <v>338</v>
      </c>
    </row>
    <row r="358" spans="6:6" x14ac:dyDescent="0.25">
      <c r="F358" s="267" t="s">
        <v>339</v>
      </c>
    </row>
    <row r="359" spans="6:6" x14ac:dyDescent="0.25">
      <c r="F359" s="267" t="s">
        <v>340</v>
      </c>
    </row>
    <row r="360" spans="6:6" x14ac:dyDescent="0.25">
      <c r="F360" s="267" t="s">
        <v>341</v>
      </c>
    </row>
    <row r="361" spans="6:6" x14ac:dyDescent="0.25">
      <c r="F361" s="267" t="s">
        <v>342</v>
      </c>
    </row>
    <row r="362" spans="6:6" x14ac:dyDescent="0.25">
      <c r="F362" s="267" t="s">
        <v>343</v>
      </c>
    </row>
    <row r="363" spans="6:6" x14ac:dyDescent="0.25">
      <c r="F363" s="267" t="s">
        <v>344</v>
      </c>
    </row>
    <row r="364" spans="6:6" x14ac:dyDescent="0.25">
      <c r="F364" s="267" t="s">
        <v>345</v>
      </c>
    </row>
    <row r="365" spans="6:6" x14ac:dyDescent="0.25">
      <c r="F365" s="267" t="s">
        <v>346</v>
      </c>
    </row>
    <row r="366" spans="6:6" x14ac:dyDescent="0.25">
      <c r="F366" s="267" t="s">
        <v>347</v>
      </c>
    </row>
    <row r="367" spans="6:6" x14ac:dyDescent="0.25">
      <c r="F367" s="267" t="s">
        <v>348</v>
      </c>
    </row>
    <row r="368" spans="6:6" x14ac:dyDescent="0.25">
      <c r="F368" s="267" t="s">
        <v>349</v>
      </c>
    </row>
    <row r="369" spans="6:6" x14ac:dyDescent="0.25">
      <c r="F369" s="267" t="s">
        <v>350</v>
      </c>
    </row>
    <row r="370" spans="6:6" x14ac:dyDescent="0.25">
      <c r="F370" s="267" t="s">
        <v>351</v>
      </c>
    </row>
    <row r="371" spans="6:6" x14ac:dyDescent="0.25">
      <c r="F371" s="267" t="s">
        <v>352</v>
      </c>
    </row>
    <row r="372" spans="6:6" x14ac:dyDescent="0.25">
      <c r="F372" s="267" t="s">
        <v>353</v>
      </c>
    </row>
    <row r="373" spans="6:6" x14ac:dyDescent="0.25">
      <c r="F373" s="267" t="s">
        <v>354</v>
      </c>
    </row>
    <row r="374" spans="6:6" x14ac:dyDescent="0.25">
      <c r="F374" s="267" t="s">
        <v>355</v>
      </c>
    </row>
    <row r="375" spans="6:6" x14ac:dyDescent="0.25">
      <c r="F375" s="267" t="s">
        <v>356</v>
      </c>
    </row>
    <row r="376" spans="6:6" x14ac:dyDescent="0.25">
      <c r="F376" s="267" t="s">
        <v>357</v>
      </c>
    </row>
    <row r="377" spans="6:6" x14ac:dyDescent="0.25">
      <c r="F377" s="267" t="s">
        <v>358</v>
      </c>
    </row>
    <row r="378" spans="6:6" x14ac:dyDescent="0.25">
      <c r="F378" s="267" t="s">
        <v>359</v>
      </c>
    </row>
    <row r="379" spans="6:6" x14ac:dyDescent="0.25">
      <c r="F379" s="267" t="s">
        <v>360</v>
      </c>
    </row>
    <row r="380" spans="6:6" x14ac:dyDescent="0.25">
      <c r="F380" s="267" t="s">
        <v>361</v>
      </c>
    </row>
    <row r="381" spans="6:6" x14ac:dyDescent="0.25">
      <c r="F381" s="267" t="s">
        <v>362</v>
      </c>
    </row>
    <row r="382" spans="6:6" x14ac:dyDescent="0.25">
      <c r="F382" s="267" t="s">
        <v>363</v>
      </c>
    </row>
    <row r="383" spans="6:6" x14ac:dyDescent="0.25">
      <c r="F383" s="267" t="s">
        <v>364</v>
      </c>
    </row>
    <row r="384" spans="6:6" x14ac:dyDescent="0.25">
      <c r="F384" s="267" t="s">
        <v>365</v>
      </c>
    </row>
    <row r="385" spans="6:6" x14ac:dyDescent="0.25">
      <c r="F385" s="267" t="s">
        <v>366</v>
      </c>
    </row>
    <row r="386" spans="6:6" x14ac:dyDescent="0.25">
      <c r="F386" s="267" t="s">
        <v>367</v>
      </c>
    </row>
    <row r="387" spans="6:6" x14ac:dyDescent="0.25">
      <c r="F387" s="267" t="s">
        <v>368</v>
      </c>
    </row>
    <row r="388" spans="6:6" x14ac:dyDescent="0.25">
      <c r="F388" s="267" t="s">
        <v>369</v>
      </c>
    </row>
    <row r="389" spans="6:6" x14ac:dyDescent="0.25">
      <c r="F389" s="267" t="s">
        <v>370</v>
      </c>
    </row>
    <row r="390" spans="6:6" x14ac:dyDescent="0.25">
      <c r="F390" s="267" t="s">
        <v>371</v>
      </c>
    </row>
    <row r="391" spans="6:6" x14ac:dyDescent="0.25">
      <c r="F391" s="267" t="s">
        <v>372</v>
      </c>
    </row>
    <row r="392" spans="6:6" x14ac:dyDescent="0.25">
      <c r="F392" s="267" t="s">
        <v>373</v>
      </c>
    </row>
    <row r="393" spans="6:6" x14ac:dyDescent="0.25">
      <c r="F393" s="267" t="s">
        <v>374</v>
      </c>
    </row>
    <row r="394" spans="6:6" x14ac:dyDescent="0.25">
      <c r="F394" s="267" t="s">
        <v>375</v>
      </c>
    </row>
    <row r="395" spans="6:6" x14ac:dyDescent="0.25">
      <c r="F395" s="267" t="s">
        <v>376</v>
      </c>
    </row>
    <row r="396" spans="6:6" x14ac:dyDescent="0.25">
      <c r="F396" s="267" t="s">
        <v>377</v>
      </c>
    </row>
    <row r="397" spans="6:6" x14ac:dyDescent="0.25">
      <c r="F397" s="267" t="s">
        <v>378</v>
      </c>
    </row>
    <row r="398" spans="6:6" x14ac:dyDescent="0.25">
      <c r="F398" s="267" t="s">
        <v>379</v>
      </c>
    </row>
    <row r="399" spans="6:6" x14ac:dyDescent="0.25">
      <c r="F399" s="267" t="s">
        <v>380</v>
      </c>
    </row>
    <row r="400" spans="6:6" x14ac:dyDescent="0.25">
      <c r="F400" s="267" t="s">
        <v>381</v>
      </c>
    </row>
    <row r="401" spans="6:6" x14ac:dyDescent="0.25">
      <c r="F401" s="267" t="s">
        <v>382</v>
      </c>
    </row>
    <row r="402" spans="6:6" x14ac:dyDescent="0.25">
      <c r="F402" s="267" t="s">
        <v>383</v>
      </c>
    </row>
    <row r="403" spans="6:6" x14ac:dyDescent="0.25">
      <c r="F403" s="267" t="s">
        <v>384</v>
      </c>
    </row>
    <row r="404" spans="6:6" x14ac:dyDescent="0.25">
      <c r="F404" s="267" t="s">
        <v>385</v>
      </c>
    </row>
    <row r="405" spans="6:6" x14ac:dyDescent="0.25">
      <c r="F405" s="267" t="s">
        <v>386</v>
      </c>
    </row>
    <row r="406" spans="6:6" x14ac:dyDescent="0.25">
      <c r="F406" s="267" t="s">
        <v>387</v>
      </c>
    </row>
    <row r="407" spans="6:6" x14ac:dyDescent="0.25">
      <c r="F407" s="267" t="s">
        <v>388</v>
      </c>
    </row>
    <row r="408" spans="6:6" x14ac:dyDescent="0.25">
      <c r="F408" s="267" t="s">
        <v>389</v>
      </c>
    </row>
    <row r="409" spans="6:6" x14ac:dyDescent="0.25">
      <c r="F409" s="267" t="s">
        <v>390</v>
      </c>
    </row>
    <row r="410" spans="6:6" x14ac:dyDescent="0.25">
      <c r="F410" s="267" t="s">
        <v>391</v>
      </c>
    </row>
    <row r="411" spans="6:6" x14ac:dyDescent="0.25">
      <c r="F411" s="267" t="s">
        <v>392</v>
      </c>
    </row>
    <row r="412" spans="6:6" x14ac:dyDescent="0.25">
      <c r="F412" s="267" t="s">
        <v>393</v>
      </c>
    </row>
    <row r="413" spans="6:6" x14ac:dyDescent="0.25">
      <c r="F413" s="267" t="s">
        <v>394</v>
      </c>
    </row>
    <row r="414" spans="6:6" x14ac:dyDescent="0.25">
      <c r="F414" s="267" t="s">
        <v>395</v>
      </c>
    </row>
    <row r="415" spans="6:6" x14ac:dyDescent="0.25">
      <c r="F415" s="267" t="s">
        <v>396</v>
      </c>
    </row>
    <row r="416" spans="6:6" x14ac:dyDescent="0.25">
      <c r="F416" s="267" t="s">
        <v>397</v>
      </c>
    </row>
    <row r="417" spans="6:6" x14ac:dyDescent="0.25">
      <c r="F417" s="267" t="s">
        <v>398</v>
      </c>
    </row>
    <row r="418" spans="6:6" x14ac:dyDescent="0.25">
      <c r="F418" s="267" t="s">
        <v>399</v>
      </c>
    </row>
    <row r="419" spans="6:6" x14ac:dyDescent="0.25">
      <c r="F419" s="267" t="s">
        <v>400</v>
      </c>
    </row>
    <row r="420" spans="6:6" x14ac:dyDescent="0.25">
      <c r="F420" s="267" t="s">
        <v>401</v>
      </c>
    </row>
    <row r="421" spans="6:6" x14ac:dyDescent="0.25">
      <c r="F421" s="267" t="s">
        <v>402</v>
      </c>
    </row>
    <row r="422" spans="6:6" x14ac:dyDescent="0.25">
      <c r="F422" s="267" t="s">
        <v>403</v>
      </c>
    </row>
    <row r="423" spans="6:6" x14ac:dyDescent="0.25">
      <c r="F423" s="267" t="s">
        <v>404</v>
      </c>
    </row>
    <row r="424" spans="6:6" x14ac:dyDescent="0.25">
      <c r="F424" s="267" t="s">
        <v>405</v>
      </c>
    </row>
    <row r="425" spans="6:6" x14ac:dyDescent="0.25">
      <c r="F425" s="267" t="s">
        <v>406</v>
      </c>
    </row>
    <row r="426" spans="6:6" x14ac:dyDescent="0.25">
      <c r="F426" s="267" t="s">
        <v>407</v>
      </c>
    </row>
    <row r="427" spans="6:6" x14ac:dyDescent="0.25">
      <c r="F427" s="267" t="s">
        <v>408</v>
      </c>
    </row>
    <row r="428" spans="6:6" x14ac:dyDescent="0.25">
      <c r="F428" s="267" t="s">
        <v>409</v>
      </c>
    </row>
    <row r="429" spans="6:6" x14ac:dyDescent="0.25">
      <c r="F429" s="267" t="s">
        <v>410</v>
      </c>
    </row>
    <row r="430" spans="6:6" x14ac:dyDescent="0.25">
      <c r="F430" s="267" t="s">
        <v>411</v>
      </c>
    </row>
    <row r="431" spans="6:6" x14ac:dyDescent="0.25">
      <c r="F431" s="267" t="s">
        <v>412</v>
      </c>
    </row>
    <row r="432" spans="6:6" x14ac:dyDescent="0.25">
      <c r="F432" s="267" t="s">
        <v>413</v>
      </c>
    </row>
    <row r="433" spans="6:6" x14ac:dyDescent="0.25">
      <c r="F433" s="267" t="s">
        <v>414</v>
      </c>
    </row>
    <row r="434" spans="6:6" x14ac:dyDescent="0.25">
      <c r="F434" s="267" t="s">
        <v>415</v>
      </c>
    </row>
    <row r="435" spans="6:6" x14ac:dyDescent="0.25">
      <c r="F435" s="267" t="s">
        <v>416</v>
      </c>
    </row>
    <row r="436" spans="6:6" x14ac:dyDescent="0.25">
      <c r="F436" s="267" t="s">
        <v>417</v>
      </c>
    </row>
    <row r="437" spans="6:6" x14ac:dyDescent="0.25">
      <c r="F437" s="731"/>
    </row>
    <row r="438" spans="6:6" x14ac:dyDescent="0.25">
      <c r="F438" s="731"/>
    </row>
    <row r="439" spans="6:6" x14ac:dyDescent="0.25">
      <c r="F439" s="731"/>
    </row>
    <row r="440" spans="6:6" x14ac:dyDescent="0.25">
      <c r="F440" s="731"/>
    </row>
    <row r="441" spans="6:6" x14ac:dyDescent="0.25">
      <c r="F441" s="731"/>
    </row>
    <row r="442" spans="6:6" x14ac:dyDescent="0.25">
      <c r="F442" s="731"/>
    </row>
    <row r="443" spans="6:6" x14ac:dyDescent="0.25">
      <c r="F443" s="731"/>
    </row>
    <row r="444" spans="6:6" x14ac:dyDescent="0.25">
      <c r="F444" s="731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6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K65"/>
  <sheetViews>
    <sheetView showGridLines="0" view="pageBreakPreview" zoomScale="96" zoomScaleSheetLayoutView="80" workbookViewId="0">
      <selection activeCell="E46" sqref="E46:F46"/>
    </sheetView>
  </sheetViews>
  <sheetFormatPr baseColWidth="10" defaultColWidth="11.42578125" defaultRowHeight="12.75" x14ac:dyDescent="0.2"/>
  <cols>
    <col min="1" max="1" width="24.5703125" style="731" customWidth="1"/>
    <col min="2" max="2" width="11" style="731" customWidth="1"/>
    <col min="3" max="6" width="21.42578125" style="731" customWidth="1"/>
    <col min="7" max="16384" width="11.42578125" style="731"/>
  </cols>
  <sheetData>
    <row r="1" spans="1:11" ht="30" customHeight="1" thickBot="1" x14ac:dyDescent="0.3">
      <c r="A1" s="814" t="s">
        <v>778</v>
      </c>
      <c r="B1" s="1205" t="s">
        <v>779</v>
      </c>
      <c r="C1" s="1205"/>
      <c r="D1" s="1205"/>
      <c r="E1" s="1205"/>
      <c r="F1" s="1206"/>
      <c r="G1" s="815"/>
    </row>
    <row r="2" spans="1:11" ht="30" customHeight="1" thickBot="1" x14ac:dyDescent="0.25">
      <c r="A2" s="816" t="s">
        <v>427</v>
      </c>
      <c r="B2" s="1473" t="s">
        <v>61</v>
      </c>
      <c r="C2" s="1473"/>
      <c r="D2" s="1473"/>
      <c r="E2" s="817" t="s">
        <v>780</v>
      </c>
      <c r="F2" s="893">
        <v>30</v>
      </c>
    </row>
    <row r="3" spans="1:11" s="820" customFormat="1" ht="15.75" customHeight="1" thickBot="1" x14ac:dyDescent="0.3">
      <c r="A3" s="1474" t="s">
        <v>781</v>
      </c>
      <c r="B3" s="1475"/>
      <c r="C3" s="818" t="str">
        <f>'30_Annexe5'!$G$9</f>
        <v>Portique Nappe</v>
      </c>
      <c r="D3" s="1476" t="s">
        <v>782</v>
      </c>
      <c r="E3" s="1477"/>
      <c r="F3" s="819">
        <f>'30_Annexe5'!$G$11</f>
        <v>0</v>
      </c>
    </row>
    <row r="4" spans="1:11" ht="12.6" x14ac:dyDescent="0.25">
      <c r="A4" s="821"/>
      <c r="B4" s="796"/>
      <c r="C4" s="796"/>
      <c r="D4" s="796"/>
      <c r="E4" s="796"/>
      <c r="F4" s="822"/>
    </row>
    <row r="5" spans="1:11" ht="12.95" x14ac:dyDescent="0.3">
      <c r="A5" s="821"/>
      <c r="B5" s="796"/>
      <c r="C5" s="823" t="s">
        <v>783</v>
      </c>
      <c r="D5" s="796"/>
      <c r="E5" s="823" t="s">
        <v>784</v>
      </c>
      <c r="F5" s="822"/>
    </row>
    <row r="6" spans="1:11" ht="15" x14ac:dyDescent="0.25">
      <c r="A6" s="824" t="s">
        <v>785</v>
      </c>
      <c r="B6" s="825" t="s">
        <v>786</v>
      </c>
      <c r="C6" s="826" t="s">
        <v>705</v>
      </c>
      <c r="D6" s="827"/>
      <c r="E6" s="828">
        <f>'30_Annexe3.2'!$R$12</f>
        <v>3.41</v>
      </c>
      <c r="F6" s="822"/>
    </row>
    <row r="7" spans="1:11" ht="15" x14ac:dyDescent="0.25">
      <c r="A7" s="824" t="s">
        <v>787</v>
      </c>
      <c r="B7" s="825" t="s">
        <v>786</v>
      </c>
      <c r="C7" s="826" t="s">
        <v>705</v>
      </c>
      <c r="D7" s="827"/>
      <c r="E7" s="828">
        <f>'30_Annexe3.2'!$T$12</f>
        <v>0.12</v>
      </c>
      <c r="F7" s="822"/>
      <c r="H7" s="1478" t="s">
        <v>743</v>
      </c>
      <c r="I7" s="1478" t="s">
        <v>788</v>
      </c>
      <c r="J7" s="1478" t="s">
        <v>789</v>
      </c>
      <c r="K7" s="1478" t="s">
        <v>790</v>
      </c>
    </row>
    <row r="8" spans="1:11" ht="12.75" customHeight="1" x14ac:dyDescent="0.2">
      <c r="A8" s="829"/>
      <c r="B8" s="825"/>
      <c r="C8" s="830" t="s">
        <v>89</v>
      </c>
      <c r="D8" s="830" t="s">
        <v>83</v>
      </c>
      <c r="E8" s="830" t="s">
        <v>89</v>
      </c>
      <c r="F8" s="831" t="s">
        <v>83</v>
      </c>
      <c r="H8" s="1478"/>
      <c r="I8" s="1478"/>
      <c r="J8" s="1478"/>
      <c r="K8" s="1478"/>
    </row>
    <row r="9" spans="1:11" ht="14.45" x14ac:dyDescent="0.35">
      <c r="A9" s="824" t="s">
        <v>752</v>
      </c>
      <c r="B9" s="832" t="s">
        <v>791</v>
      </c>
      <c r="C9" s="826" t="s">
        <v>705</v>
      </c>
      <c r="D9" s="826" t="s">
        <v>705</v>
      </c>
      <c r="E9" s="833" t="str">
        <f>'30_Annexe3.2'!$E$7</f>
        <v>180x65x10</v>
      </c>
      <c r="F9" s="834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8 x RØ20  SC</v>
      </c>
      <c r="G9" s="835" t="str">
        <f>'30_Annexe3.2'!$E$14</f>
        <v>Recouvrement</v>
      </c>
      <c r="H9" s="836">
        <f>'30_Annexe3.2'!$E$10</f>
        <v>8</v>
      </c>
      <c r="I9" s="836" t="s">
        <v>1010</v>
      </c>
      <c r="J9" s="836"/>
      <c r="K9" s="836">
        <f>'30_Annexe3.2'!$E$11</f>
        <v>20</v>
      </c>
    </row>
    <row r="10" spans="1:11" ht="14.45" x14ac:dyDescent="0.35">
      <c r="A10" s="837" t="s">
        <v>792</v>
      </c>
      <c r="B10" s="838" t="s">
        <v>793</v>
      </c>
      <c r="C10" s="826" t="s">
        <v>705</v>
      </c>
      <c r="D10" s="826" t="s">
        <v>705</v>
      </c>
      <c r="E10" s="833">
        <f>'30_Annexe3.2'!$E$17</f>
        <v>25</v>
      </c>
      <c r="F10" s="834" t="str">
        <f t="shared" ref="F10:F11" si="0">IF(I10="Boulon",CONCATENATE(H10," x BØ",J10),IF(I10="Rivet",CONCATENATE(H10," x RØ",K10),CONCATENATE(H10," x BØ",J10," ou RØ",K10)))</f>
        <v>1 x BØ35/22</v>
      </c>
      <c r="H10" s="836">
        <f>'30_Annexe3.2'!$I$17</f>
        <v>1</v>
      </c>
      <c r="I10" s="836" t="s">
        <v>1011</v>
      </c>
      <c r="J10" s="836" t="str">
        <f>'30_Annexe3.2'!$K$17</f>
        <v>35/22</v>
      </c>
      <c r="K10" s="836"/>
    </row>
    <row r="11" spans="1:11" ht="14.45" x14ac:dyDescent="0.35">
      <c r="A11" s="837" t="s">
        <v>663</v>
      </c>
      <c r="B11" s="838" t="s">
        <v>793</v>
      </c>
      <c r="C11" s="826" t="s">
        <v>705</v>
      </c>
      <c r="D11" s="826" t="s">
        <v>705</v>
      </c>
      <c r="E11" s="833" t="str">
        <f>'30_Annexe3.2'!$E$18</f>
        <v>80x45x8</v>
      </c>
      <c r="F11" s="834" t="str">
        <f t="shared" si="0"/>
        <v>1 x BØ23/14</v>
      </c>
      <c r="H11" s="836">
        <f>'30_Annexe3.2'!$I$18</f>
        <v>1</v>
      </c>
      <c r="I11" s="836" t="s">
        <v>1011</v>
      </c>
      <c r="J11" s="836" t="str">
        <f>'30_Annexe3.2'!$K$18</f>
        <v>23/14</v>
      </c>
      <c r="K11" s="836"/>
    </row>
    <row r="12" spans="1:11" ht="15.75" customHeight="1" x14ac:dyDescent="0.25">
      <c r="A12" s="821"/>
      <c r="B12" s="796"/>
      <c r="C12" s="796"/>
      <c r="D12" s="796"/>
      <c r="E12" s="1480" t="s">
        <v>832</v>
      </c>
      <c r="F12" s="1481"/>
    </row>
    <row r="13" spans="1:11" ht="12.6" x14ac:dyDescent="0.25">
      <c r="A13" s="821"/>
      <c r="B13" s="796"/>
      <c r="C13" s="796"/>
      <c r="D13" s="796"/>
      <c r="E13" s="796"/>
      <c r="F13" s="822"/>
    </row>
    <row r="14" spans="1:11" ht="13.5" thickBot="1" x14ac:dyDescent="0.35">
      <c r="A14" s="839" t="s">
        <v>794</v>
      </c>
      <c r="B14" s="796"/>
      <c r="C14" s="796"/>
      <c r="D14" s="796"/>
      <c r="E14" s="796"/>
      <c r="F14" s="822"/>
    </row>
    <row r="15" spans="1:11" x14ac:dyDescent="0.2">
      <c r="A15" s="1482"/>
      <c r="B15" s="1483"/>
      <c r="C15" s="1483"/>
      <c r="D15" s="1484"/>
      <c r="E15" s="796"/>
      <c r="F15" s="822"/>
    </row>
    <row r="16" spans="1:11" x14ac:dyDescent="0.2">
      <c r="A16" s="1485"/>
      <c r="B16" s="1486"/>
      <c r="C16" s="1486"/>
      <c r="D16" s="1487"/>
      <c r="E16" s="796"/>
      <c r="F16" s="822"/>
    </row>
    <row r="17" spans="1:10" x14ac:dyDescent="0.2">
      <c r="A17" s="1485"/>
      <c r="B17" s="1486"/>
      <c r="C17" s="1486"/>
      <c r="D17" s="1487"/>
      <c r="E17" s="796"/>
      <c r="F17" s="822"/>
    </row>
    <row r="18" spans="1:10" x14ac:dyDescent="0.2">
      <c r="A18" s="1485"/>
      <c r="B18" s="1486"/>
      <c r="C18" s="1486"/>
      <c r="D18" s="1487"/>
      <c r="E18" s="796"/>
      <c r="F18" s="822"/>
    </row>
    <row r="19" spans="1:10" ht="13.5" thickBot="1" x14ac:dyDescent="0.25">
      <c r="A19" s="1488"/>
      <c r="B19" s="1489"/>
      <c r="C19" s="1489"/>
      <c r="D19" s="1490"/>
      <c r="E19" s="796"/>
      <c r="F19" s="822"/>
    </row>
    <row r="20" spans="1:10" ht="15.75" customHeight="1" thickBot="1" x14ac:dyDescent="0.35">
      <c r="A20" s="840" t="s">
        <v>795</v>
      </c>
      <c r="B20" s="841"/>
      <c r="C20" s="841"/>
      <c r="D20" s="841"/>
      <c r="E20" s="1491" t="s">
        <v>833</v>
      </c>
      <c r="F20" s="1492"/>
    </row>
    <row r="21" spans="1:10" ht="15" x14ac:dyDescent="0.2">
      <c r="A21" s="842" t="s">
        <v>796</v>
      </c>
      <c r="B21" s="1493" t="s">
        <v>437</v>
      </c>
      <c r="C21" s="1493"/>
      <c r="D21" s="1493"/>
      <c r="E21" s="1493"/>
      <c r="F21" s="1494"/>
    </row>
    <row r="22" spans="1:10" s="820" customFormat="1" ht="25.5" customHeight="1" x14ac:dyDescent="0.25">
      <c r="A22" s="843" t="s">
        <v>797</v>
      </c>
      <c r="B22" s="1495" t="str">
        <f>CONCATENATE("Protection = ",H22,"  /  Etat de la protection sur le fût = ",I22,"  /  Etat de la protection dans la tête = ",J22)</f>
        <v>Protection = acier noir + peinture  /  Etat de la protection sur le fût = Mauvais  /  Etat de la protection dans la tête = Mauvais</v>
      </c>
      <c r="C22" s="1495"/>
      <c r="D22" s="1495"/>
      <c r="E22" s="1495"/>
      <c r="F22" s="1496"/>
      <c r="H22" s="844" t="str">
        <f>'30_Annexe5'!$D$25</f>
        <v>acier noir + peinture</v>
      </c>
      <c r="I22" s="844" t="str">
        <f>'30_Annexe5'!$E$27</f>
        <v>Mauvais</v>
      </c>
      <c r="J22" s="844" t="str">
        <f>'30_Annexe5'!$E$28</f>
        <v>Mauvais</v>
      </c>
    </row>
    <row r="23" spans="1:10" x14ac:dyDescent="0.2">
      <c r="A23" s="843" t="s">
        <v>798</v>
      </c>
      <c r="B23" s="1497" t="str">
        <f>'30_Annexe5'!$J$32</f>
        <v>Non</v>
      </c>
      <c r="C23" s="1497"/>
      <c r="D23" s="1497"/>
      <c r="E23" s="1497"/>
      <c r="F23" s="1498"/>
    </row>
    <row r="24" spans="1:10" ht="15" customHeight="1" x14ac:dyDescent="0.2">
      <c r="A24" s="843" t="s">
        <v>799</v>
      </c>
      <c r="B24" s="1497" t="str">
        <f>'30_Annexe5'!$D$19</f>
        <v>-</v>
      </c>
      <c r="C24" s="1497"/>
      <c r="D24" s="1497"/>
      <c r="E24" s="1497"/>
      <c r="F24" s="1498"/>
    </row>
    <row r="25" spans="1:10" ht="15" customHeight="1" x14ac:dyDescent="0.2">
      <c r="A25" s="845"/>
      <c r="B25" s="1497"/>
      <c r="C25" s="1497"/>
      <c r="D25" s="1497"/>
      <c r="E25" s="1497"/>
      <c r="F25" s="1498"/>
    </row>
    <row r="26" spans="1:10" ht="15.75" customHeight="1" thickBot="1" x14ac:dyDescent="0.25">
      <c r="A26" s="846"/>
      <c r="B26" s="1499"/>
      <c r="C26" s="1499"/>
      <c r="D26" s="1499"/>
      <c r="E26" s="1499"/>
      <c r="F26" s="1500"/>
    </row>
    <row r="27" spans="1:10" ht="13.5" thickBot="1" x14ac:dyDescent="0.25">
      <c r="A27" s="839" t="s">
        <v>800</v>
      </c>
      <c r="B27" s="796"/>
      <c r="C27" s="847" t="s">
        <v>38</v>
      </c>
      <c r="D27" s="796"/>
      <c r="E27" s="848" t="s">
        <v>39</v>
      </c>
      <c r="F27" s="822"/>
    </row>
    <row r="28" spans="1:10" ht="14.45" x14ac:dyDescent="0.35">
      <c r="A28" s="849" t="s">
        <v>801</v>
      </c>
      <c r="B28" s="1501" t="str">
        <f>'30_Annexe5'!$C$21</f>
        <v>Suspension</v>
      </c>
      <c r="C28" s="1501"/>
      <c r="D28" s="850"/>
      <c r="E28" s="851" t="str">
        <f>'30_Annexe5'!$F$21</f>
        <v>Suspension</v>
      </c>
      <c r="F28" s="852"/>
    </row>
    <row r="29" spans="1:10" ht="12.6" x14ac:dyDescent="0.25">
      <c r="A29" s="853" t="s">
        <v>802</v>
      </c>
      <c r="B29" s="1479"/>
      <c r="C29" s="1479"/>
      <c r="D29" s="796"/>
      <c r="E29" s="848"/>
      <c r="F29" s="822"/>
    </row>
    <row r="30" spans="1:10" ht="15" x14ac:dyDescent="0.25">
      <c r="A30" s="854" t="s">
        <v>803</v>
      </c>
      <c r="B30" s="1479"/>
      <c r="C30" s="1479"/>
      <c r="D30" s="796"/>
      <c r="E30" s="848"/>
      <c r="F30" s="822"/>
    </row>
    <row r="31" spans="1:10" ht="15" x14ac:dyDescent="0.25">
      <c r="A31" s="854" t="s">
        <v>804</v>
      </c>
      <c r="B31" s="1504"/>
      <c r="C31" s="1504"/>
      <c r="D31" s="796"/>
      <c r="E31" s="848"/>
      <c r="F31" s="822"/>
    </row>
    <row r="32" spans="1:10" ht="12.6" x14ac:dyDescent="0.25">
      <c r="A32" s="855" t="s">
        <v>805</v>
      </c>
      <c r="B32" s="1505"/>
      <c r="C32" s="1505"/>
      <c r="D32" s="796"/>
      <c r="E32" s="856"/>
      <c r="F32" s="822"/>
    </row>
    <row r="33" spans="1:6" ht="13.5" thickBot="1" x14ac:dyDescent="0.25">
      <c r="A33" s="857" t="s">
        <v>806</v>
      </c>
      <c r="B33" s="1506"/>
      <c r="C33" s="1506"/>
      <c r="D33" s="841"/>
      <c r="E33" s="856"/>
      <c r="F33" s="858"/>
    </row>
    <row r="34" spans="1:6" ht="13.5" thickBot="1" x14ac:dyDescent="0.35">
      <c r="A34" s="839" t="s">
        <v>807</v>
      </c>
      <c r="B34" s="796"/>
      <c r="C34" s="796"/>
      <c r="D34" s="796"/>
      <c r="E34" s="796"/>
      <c r="F34" s="822"/>
    </row>
    <row r="35" spans="1:6" ht="12.95" x14ac:dyDescent="0.3">
      <c r="A35" s="859"/>
      <c r="B35" s="850"/>
      <c r="C35" s="850"/>
      <c r="D35" s="850"/>
      <c r="E35" s="850"/>
      <c r="F35" s="852"/>
    </row>
    <row r="36" spans="1:6" ht="14.45" x14ac:dyDescent="0.35">
      <c r="A36" s="824"/>
      <c r="B36" s="860"/>
      <c r="C36" s="861" t="s">
        <v>808</v>
      </c>
      <c r="D36" s="862" t="s">
        <v>564</v>
      </c>
      <c r="E36" s="863" t="s">
        <v>565</v>
      </c>
      <c r="F36" s="864" t="s">
        <v>568</v>
      </c>
    </row>
    <row r="37" spans="1:6" ht="29.25" customHeight="1" x14ac:dyDescent="0.2">
      <c r="A37" s="1507" t="s">
        <v>809</v>
      </c>
      <c r="B37" s="1508"/>
      <c r="C37" s="865" t="str">
        <f>'30_Annexe3.1'!$J$30</f>
        <v>0.43 x 0.33
H = 0.60</v>
      </c>
      <c r="D37" s="866" t="str">
        <f>'30_Annexe3.1'!$J$31</f>
        <v>0.43 x 0.33
H = 0.70</v>
      </c>
      <c r="E37" s="866">
        <f>'30_Annexe3.1'!$J$32</f>
        <v>0</v>
      </c>
      <c r="F37" s="867">
        <f>'30_Annexe3.1'!$J$33</f>
        <v>0</v>
      </c>
    </row>
    <row r="38" spans="1:6" ht="14.45" x14ac:dyDescent="0.35">
      <c r="A38" s="1509" t="s">
        <v>810</v>
      </c>
      <c r="B38" s="1510"/>
      <c r="C38" s="868" t="str">
        <f>'30_Annexe3.1'!$M$13</f>
        <v>S2</v>
      </c>
      <c r="D38" s="868" t="str">
        <f>'30_Annexe3.1'!$M$14</f>
        <v>S1</v>
      </c>
      <c r="E38" s="868" t="str">
        <f>'30_Annexe3.1'!$M$15</f>
        <v>/</v>
      </c>
      <c r="F38" s="869" t="str">
        <f>'30_Annexe3.1'!$M$16</f>
        <v>/</v>
      </c>
    </row>
    <row r="39" spans="1:6" ht="15" thickBot="1" x14ac:dyDescent="0.4">
      <c r="A39" s="1511" t="s">
        <v>811</v>
      </c>
      <c r="B39" s="1512"/>
      <c r="C39" s="870" t="str">
        <f>'30_Annexe3.1'!$M$17</f>
        <v>/</v>
      </c>
      <c r="D39" s="841"/>
      <c r="E39" s="871"/>
      <c r="F39" s="858"/>
    </row>
    <row r="40" spans="1:6" ht="13.5" thickBot="1" x14ac:dyDescent="0.35">
      <c r="A40" s="872" t="s">
        <v>812</v>
      </c>
      <c r="B40" s="873"/>
      <c r="C40" s="873"/>
      <c r="D40" s="873"/>
      <c r="E40" s="873"/>
      <c r="F40" s="874"/>
    </row>
    <row r="41" spans="1:6" ht="20.100000000000001" customHeight="1" x14ac:dyDescent="0.25">
      <c r="A41" s="339" t="s">
        <v>470</v>
      </c>
      <c r="B41" s="1513" t="str">
        <f>'30_Annexe5'!$D$43</f>
        <v>A travers une culture depuis un chemin de service dans la portée 30-31.</v>
      </c>
      <c r="C41" s="1513"/>
      <c r="D41" s="1513"/>
      <c r="E41" s="1513"/>
      <c r="F41" s="1514"/>
    </row>
    <row r="42" spans="1:6" ht="20.100000000000001" customHeight="1" thickBot="1" x14ac:dyDescent="0.25">
      <c r="A42" s="875" t="s">
        <v>472</v>
      </c>
      <c r="B42" s="1515"/>
      <c r="C42" s="1515"/>
      <c r="D42" s="1515"/>
      <c r="E42" s="1515"/>
      <c r="F42" s="1516"/>
    </row>
    <row r="43" spans="1:6" ht="13.5" thickBot="1" x14ac:dyDescent="0.25">
      <c r="A43" s="872" t="s">
        <v>813</v>
      </c>
      <c r="B43" s="874"/>
      <c r="C43" s="876" t="s">
        <v>814</v>
      </c>
      <c r="D43" s="877"/>
      <c r="E43" s="876" t="s">
        <v>815</v>
      </c>
      <c r="F43" s="878"/>
    </row>
    <row r="44" spans="1:6" x14ac:dyDescent="0.2">
      <c r="A44" s="879" t="s">
        <v>816</v>
      </c>
      <c r="B44" s="880"/>
      <c r="C44" s="1502" t="s">
        <v>437</v>
      </c>
      <c r="D44" s="1503"/>
      <c r="E44" s="1502" t="s">
        <v>437</v>
      </c>
      <c r="F44" s="1503"/>
    </row>
    <row r="45" spans="1:6" x14ac:dyDescent="0.2">
      <c r="A45" s="881" t="s">
        <v>817</v>
      </c>
      <c r="B45" s="882"/>
      <c r="C45" s="1502" t="s">
        <v>437</v>
      </c>
      <c r="D45" s="1503"/>
      <c r="E45" s="1502" t="s">
        <v>1014</v>
      </c>
      <c r="F45" s="1503"/>
    </row>
    <row r="46" spans="1:6" x14ac:dyDescent="0.2">
      <c r="A46" s="881" t="s">
        <v>818</v>
      </c>
      <c r="B46" s="882"/>
      <c r="C46" s="1502" t="s">
        <v>437</v>
      </c>
      <c r="D46" s="1503"/>
      <c r="E46" s="1502" t="s">
        <v>437</v>
      </c>
      <c r="F46" s="1503"/>
    </row>
    <row r="47" spans="1:6" x14ac:dyDescent="0.2">
      <c r="A47" s="881" t="s">
        <v>819</v>
      </c>
      <c r="B47" s="882"/>
      <c r="C47" s="1502" t="s">
        <v>437</v>
      </c>
      <c r="D47" s="1503"/>
      <c r="E47" s="1502" t="s">
        <v>437</v>
      </c>
      <c r="F47" s="1503"/>
    </row>
    <row r="48" spans="1:6" x14ac:dyDescent="0.2">
      <c r="A48" s="881" t="s">
        <v>820</v>
      </c>
      <c r="B48" s="882"/>
      <c r="C48" s="1502" t="s">
        <v>437</v>
      </c>
      <c r="D48" s="1503"/>
      <c r="E48" s="1502" t="s">
        <v>437</v>
      </c>
      <c r="F48" s="1503"/>
    </row>
    <row r="49" spans="1:6" x14ac:dyDescent="0.2">
      <c r="A49" s="883" t="s">
        <v>821</v>
      </c>
      <c r="B49" s="884"/>
      <c r="C49" s="1502" t="s">
        <v>437</v>
      </c>
      <c r="D49" s="1503"/>
      <c r="E49" s="1502" t="s">
        <v>437</v>
      </c>
      <c r="F49" s="1503"/>
    </row>
    <row r="50" spans="1:6" x14ac:dyDescent="0.2">
      <c r="A50" s="883" t="s">
        <v>822</v>
      </c>
      <c r="B50" s="884"/>
      <c r="C50" s="1502" t="s">
        <v>437</v>
      </c>
      <c r="D50" s="1503"/>
      <c r="E50" s="1502" t="s">
        <v>437</v>
      </c>
      <c r="F50" s="1503"/>
    </row>
    <row r="51" spans="1:6" ht="13.5" thickBot="1" x14ac:dyDescent="0.25">
      <c r="A51" s="885" t="s">
        <v>823</v>
      </c>
      <c r="B51" s="886"/>
      <c r="C51" s="1502" t="s">
        <v>437</v>
      </c>
      <c r="D51" s="1503"/>
      <c r="E51" s="1502" t="s">
        <v>437</v>
      </c>
      <c r="F51" s="1503"/>
    </row>
    <row r="52" spans="1:6" ht="13.5" thickBot="1" x14ac:dyDescent="0.25">
      <c r="A52" s="859" t="s">
        <v>824</v>
      </c>
      <c r="B52" s="850"/>
      <c r="C52" s="887"/>
      <c r="D52" s="887"/>
      <c r="E52" s="887"/>
      <c r="F52" s="888"/>
    </row>
    <row r="53" spans="1:6" ht="15.75" customHeight="1" thickBot="1" x14ac:dyDescent="0.3">
      <c r="A53" s="1529" t="s">
        <v>825</v>
      </c>
      <c r="B53" s="1530"/>
      <c r="C53" s="1531" t="s">
        <v>829</v>
      </c>
      <c r="D53" s="1532"/>
      <c r="E53" s="1531" t="s">
        <v>829</v>
      </c>
      <c r="F53" s="1532"/>
    </row>
    <row r="54" spans="1:6" ht="15" customHeight="1" x14ac:dyDescent="0.2">
      <c r="A54" s="1517" t="s">
        <v>827</v>
      </c>
      <c r="B54" s="1520"/>
      <c r="C54" s="1521"/>
      <c r="D54" s="1521"/>
      <c r="E54" s="1521"/>
      <c r="F54" s="1522"/>
    </row>
    <row r="55" spans="1:6" ht="15" customHeight="1" x14ac:dyDescent="0.2">
      <c r="A55" s="1518"/>
      <c r="B55" s="1523"/>
      <c r="C55" s="1524"/>
      <c r="D55" s="1524"/>
      <c r="E55" s="1524"/>
      <c r="F55" s="1525"/>
    </row>
    <row r="56" spans="1:6" ht="15" customHeight="1" x14ac:dyDescent="0.2">
      <c r="A56" s="1518"/>
      <c r="B56" s="1523"/>
      <c r="C56" s="1524"/>
      <c r="D56" s="1524"/>
      <c r="E56" s="1524"/>
      <c r="F56" s="1525"/>
    </row>
    <row r="57" spans="1:6" ht="15" customHeight="1" x14ac:dyDescent="0.2">
      <c r="A57" s="1518"/>
      <c r="B57" s="1523"/>
      <c r="C57" s="1524"/>
      <c r="D57" s="1524"/>
      <c r="E57" s="1524"/>
      <c r="F57" s="1525"/>
    </row>
    <row r="58" spans="1:6" ht="15.75" customHeight="1" thickBot="1" x14ac:dyDescent="0.25">
      <c r="A58" s="1519"/>
      <c r="B58" s="1526"/>
      <c r="C58" s="1527"/>
      <c r="D58" s="1527"/>
      <c r="E58" s="1527"/>
      <c r="F58" s="1528"/>
    </row>
    <row r="60" spans="1:6" ht="13.5" thickBot="1" x14ac:dyDescent="0.25"/>
    <row r="61" spans="1:6" ht="13.5" thickBot="1" x14ac:dyDescent="0.25">
      <c r="A61" s="889" t="s">
        <v>828</v>
      </c>
    </row>
    <row r="62" spans="1:6" x14ac:dyDescent="0.2">
      <c r="A62" s="890" t="s">
        <v>829</v>
      </c>
      <c r="B62" s="891" t="s">
        <v>830</v>
      </c>
    </row>
    <row r="63" spans="1:6" ht="13.5" thickBot="1" x14ac:dyDescent="0.25">
      <c r="A63" s="892" t="s">
        <v>826</v>
      </c>
      <c r="B63" s="891" t="s">
        <v>831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0" orientation="portrait" r:id="rId1"/>
  <headerFooter alignWithMargins="0">
    <oddFooter>&amp;CPage &amp;P /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U41" sqref="U41"/>
    </sheetView>
  </sheetViews>
  <sheetFormatPr baseColWidth="10" defaultColWidth="11.42578125" defaultRowHeight="12" x14ac:dyDescent="0.2"/>
  <cols>
    <col min="1" max="41" width="3.42578125" style="894" customWidth="1"/>
    <col min="42" max="46" width="2.5703125" style="894" customWidth="1"/>
    <col min="47" max="16384" width="11.42578125" style="894"/>
  </cols>
  <sheetData>
    <row r="1" spans="1:67" ht="12.75" customHeight="1" thickBot="1" x14ac:dyDescent="0.3"/>
    <row r="2" spans="1:67" ht="25.5" customHeight="1" thickBot="1" x14ac:dyDescent="0.3">
      <c r="A2" s="1533" t="s">
        <v>834</v>
      </c>
      <c r="B2" s="1534"/>
      <c r="C2" s="1534"/>
      <c r="D2" s="1534"/>
      <c r="E2" s="1534"/>
      <c r="F2" s="1534"/>
      <c r="G2" s="1535" t="s">
        <v>835</v>
      </c>
      <c r="H2" s="1536"/>
      <c r="I2" s="1536"/>
      <c r="J2" s="1536"/>
      <c r="K2" s="1536"/>
      <c r="L2" s="1536"/>
      <c r="M2" s="1536"/>
      <c r="N2" s="1536"/>
      <c r="O2" s="1536"/>
      <c r="P2" s="1536"/>
      <c r="Q2" s="1536"/>
      <c r="R2" s="1536"/>
      <c r="S2" s="1536"/>
      <c r="T2" s="1536"/>
      <c r="U2" s="1536"/>
      <c r="V2" s="1536"/>
      <c r="W2" s="1536"/>
      <c r="X2" s="1536"/>
      <c r="Y2" s="1536"/>
      <c r="Z2" s="1536"/>
      <c r="AA2" s="1536"/>
      <c r="AB2" s="1536"/>
      <c r="AC2" s="1536"/>
      <c r="AD2" s="1536"/>
      <c r="AE2" s="1536"/>
      <c r="AF2" s="1536"/>
      <c r="AG2" s="1536"/>
      <c r="AH2" s="1536"/>
      <c r="AI2" s="1536"/>
      <c r="AJ2" s="1536"/>
      <c r="AK2" s="1536"/>
      <c r="AL2" s="1536"/>
      <c r="AM2" s="1536"/>
      <c r="AN2" s="1536"/>
      <c r="AO2" s="1536"/>
      <c r="AP2" s="895"/>
      <c r="AQ2" s="895"/>
      <c r="AR2" s="895"/>
      <c r="AS2" s="895"/>
      <c r="AT2" s="895"/>
      <c r="AU2" s="895"/>
      <c r="AV2" s="895"/>
      <c r="AW2" s="895"/>
      <c r="AX2" s="895"/>
      <c r="AY2" s="895"/>
      <c r="AZ2" s="895"/>
      <c r="BA2" s="895"/>
      <c r="BB2" s="895"/>
      <c r="BC2" s="895"/>
      <c r="BD2" s="895"/>
      <c r="BE2" s="895"/>
      <c r="BF2" s="895"/>
      <c r="BG2" s="895"/>
      <c r="BH2" s="895"/>
      <c r="BI2" s="895"/>
      <c r="BJ2" s="895"/>
      <c r="BK2" s="895"/>
      <c r="BL2" s="895"/>
      <c r="BM2" s="895"/>
      <c r="BN2" s="895"/>
      <c r="BO2" s="896"/>
    </row>
    <row r="3" spans="1:67" ht="12.75" customHeight="1" thickBot="1" x14ac:dyDescent="0.25">
      <c r="A3" s="1537" t="s">
        <v>427</v>
      </c>
      <c r="B3" s="1538"/>
      <c r="C3" s="1538"/>
      <c r="D3" s="1538"/>
      <c r="E3" s="1538"/>
      <c r="F3" s="1538"/>
      <c r="G3" s="1539" t="s">
        <v>61</v>
      </c>
      <c r="H3" s="1540"/>
      <c r="I3" s="1540"/>
      <c r="J3" s="1540"/>
      <c r="K3" s="1540"/>
      <c r="L3" s="1540"/>
      <c r="M3" s="1540"/>
      <c r="N3" s="1540"/>
      <c r="O3" s="1540"/>
      <c r="P3" s="1540"/>
      <c r="Q3" s="1540"/>
      <c r="R3" s="1540"/>
      <c r="S3" s="1540"/>
      <c r="T3" s="1541"/>
      <c r="U3" s="1542" t="s">
        <v>552</v>
      </c>
      <c r="V3" s="1538"/>
      <c r="W3" s="1538"/>
      <c r="X3" s="1538"/>
      <c r="Y3" s="1538"/>
      <c r="Z3" s="1543"/>
      <c r="AA3" s="1544">
        <v>30</v>
      </c>
      <c r="AB3" s="1545"/>
      <c r="AC3" s="1545"/>
      <c r="AD3" s="1545"/>
      <c r="AE3" s="1542" t="s">
        <v>836</v>
      </c>
      <c r="AF3" s="1538"/>
      <c r="AG3" s="1538"/>
      <c r="AH3" s="1538"/>
      <c r="AI3" s="1538"/>
      <c r="AJ3" s="1538"/>
      <c r="AK3" s="1539" t="str">
        <f>CONCATENATE(AA3," - ",AA3-1)</f>
        <v>30 - 29</v>
      </c>
      <c r="AL3" s="1540"/>
      <c r="AM3" s="1540"/>
      <c r="AN3" s="1540"/>
      <c r="AO3" s="1546"/>
    </row>
    <row r="4" spans="1:67" ht="12.75" customHeight="1" thickBot="1" x14ac:dyDescent="0.25">
      <c r="A4" s="1537" t="s">
        <v>837</v>
      </c>
      <c r="B4" s="1538"/>
      <c r="C4" s="1538"/>
      <c r="D4" s="1538"/>
      <c r="E4" s="1538"/>
      <c r="F4" s="1538"/>
      <c r="G4" s="1539" t="s">
        <v>548</v>
      </c>
      <c r="H4" s="1540"/>
      <c r="I4" s="1540"/>
      <c r="J4" s="1542" t="s">
        <v>838</v>
      </c>
      <c r="K4" s="1538"/>
      <c r="L4" s="1538"/>
      <c r="M4" s="1543"/>
      <c r="N4" s="1539" t="s">
        <v>997</v>
      </c>
      <c r="O4" s="1540"/>
      <c r="P4" s="1540"/>
      <c r="Q4" s="1540"/>
      <c r="R4" s="1540"/>
      <c r="S4" s="1542" t="s">
        <v>839</v>
      </c>
      <c r="T4" s="1538"/>
      <c r="U4" s="1538"/>
      <c r="V4" s="1543"/>
      <c r="W4" s="1539" t="s">
        <v>510</v>
      </c>
      <c r="X4" s="1540"/>
      <c r="Y4" s="1540"/>
      <c r="Z4" s="1540"/>
      <c r="AA4" s="1540"/>
      <c r="AB4" s="1542" t="s">
        <v>840</v>
      </c>
      <c r="AC4" s="1538"/>
      <c r="AD4" s="1538"/>
      <c r="AE4" s="1539" t="s">
        <v>998</v>
      </c>
      <c r="AF4" s="1540"/>
      <c r="AG4" s="1540"/>
      <c r="AH4" s="1540"/>
      <c r="AI4" s="1542" t="s">
        <v>841</v>
      </c>
      <c r="AJ4" s="1538"/>
      <c r="AK4" s="1538"/>
      <c r="AL4" s="1539" t="s">
        <v>510</v>
      </c>
      <c r="AM4" s="1540"/>
      <c r="AN4" s="1540"/>
      <c r="AO4" s="1540"/>
    </row>
    <row r="5" spans="1:67" ht="12.75" customHeight="1" x14ac:dyDescent="0.25">
      <c r="A5" s="897"/>
      <c r="B5" s="897"/>
      <c r="C5" s="897"/>
      <c r="D5" s="897"/>
      <c r="E5" s="897"/>
      <c r="F5" s="897"/>
      <c r="G5" s="897"/>
      <c r="H5" s="897"/>
      <c r="I5" s="897"/>
      <c r="J5" s="897"/>
      <c r="K5" s="897"/>
      <c r="L5" s="897"/>
      <c r="M5" s="897"/>
      <c r="N5" s="897"/>
      <c r="O5" s="897"/>
      <c r="P5" s="897"/>
      <c r="Q5" s="897"/>
      <c r="R5" s="897"/>
      <c r="S5" s="897"/>
      <c r="T5" s="897"/>
      <c r="U5" s="897"/>
      <c r="V5" s="897"/>
      <c r="W5" s="897"/>
      <c r="X5" s="897"/>
      <c r="Y5" s="897"/>
      <c r="Z5" s="897"/>
      <c r="AA5" s="897"/>
      <c r="AB5" s="897"/>
      <c r="AC5" s="897"/>
      <c r="AD5" s="897"/>
      <c r="AE5" s="897"/>
      <c r="AF5" s="897"/>
      <c r="AG5" s="897"/>
      <c r="AH5" s="897"/>
      <c r="AI5" s="897"/>
      <c r="AJ5" s="897"/>
      <c r="AK5" s="897"/>
      <c r="AL5" s="897"/>
      <c r="AM5" s="897"/>
      <c r="AN5" s="897"/>
      <c r="AO5" s="897"/>
    </row>
    <row r="6" spans="1:67" s="901" customFormat="1" ht="12.75" customHeight="1" x14ac:dyDescent="0.25">
      <c r="A6" s="1551" t="s">
        <v>842</v>
      </c>
      <c r="B6" s="1551"/>
      <c r="C6" s="1551"/>
      <c r="D6" s="1552" t="s">
        <v>843</v>
      </c>
      <c r="E6" s="1553"/>
      <c r="F6" s="1554"/>
      <c r="G6" s="1552" t="s">
        <v>844</v>
      </c>
      <c r="H6" s="1553"/>
      <c r="I6" s="1554"/>
      <c r="J6" s="1552" t="s">
        <v>580</v>
      </c>
      <c r="K6" s="1553"/>
      <c r="L6" s="1553"/>
      <c r="M6" s="1554"/>
      <c r="N6" s="1552" t="s">
        <v>845</v>
      </c>
      <c r="O6" s="1553"/>
      <c r="P6" s="1553"/>
      <c r="Q6" s="1554"/>
      <c r="R6" s="1552" t="s">
        <v>846</v>
      </c>
      <c r="S6" s="1553"/>
      <c r="T6" s="1553"/>
      <c r="U6" s="1553"/>
      <c r="V6" s="898"/>
      <c r="W6" s="899"/>
      <c r="X6" s="899"/>
      <c r="Y6" s="900"/>
      <c r="Z6" s="1565" t="s">
        <v>847</v>
      </c>
      <c r="AA6" s="1566"/>
      <c r="AB6" s="1566"/>
      <c r="AC6" s="1567"/>
      <c r="AD6" s="1552" t="s">
        <v>848</v>
      </c>
      <c r="AE6" s="1553"/>
      <c r="AF6" s="1553"/>
      <c r="AG6" s="1554"/>
      <c r="AH6" s="1552" t="s">
        <v>427</v>
      </c>
      <c r="AI6" s="1553"/>
      <c r="AJ6" s="1553"/>
      <c r="AK6" s="1554"/>
      <c r="AL6" s="1552" t="s">
        <v>849</v>
      </c>
      <c r="AM6" s="1553"/>
      <c r="AN6" s="1553"/>
      <c r="AO6" s="1554"/>
    </row>
    <row r="7" spans="1:67" s="901" customFormat="1" ht="12.75" customHeight="1" x14ac:dyDescent="0.25">
      <c r="A7" s="1551"/>
      <c r="B7" s="1551"/>
      <c r="C7" s="1551"/>
      <c r="D7" s="902">
        <v>1</v>
      </c>
      <c r="E7" s="903"/>
      <c r="F7" s="904" t="str">
        <f>IF(G7="/","","X")</f>
        <v/>
      </c>
      <c r="G7" s="1555" t="str">
        <f>'30_Annexe3.1'!$K$22</f>
        <v>/</v>
      </c>
      <c r="H7" s="1556"/>
      <c r="I7" s="1557"/>
      <c r="J7" s="1555" t="str">
        <f>'30_Annexe3.1'!$L$22</f>
        <v>/</v>
      </c>
      <c r="K7" s="1556"/>
      <c r="L7" s="1556"/>
      <c r="M7" s="1557"/>
      <c r="N7" s="1574" t="s">
        <v>850</v>
      </c>
      <c r="O7" s="1575"/>
      <c r="P7" s="1575"/>
      <c r="Q7" s="904"/>
      <c r="R7" s="1551" t="s">
        <v>851</v>
      </c>
      <c r="S7" s="1551"/>
      <c r="T7" s="1547"/>
      <c r="U7" s="1548"/>
      <c r="V7" s="905"/>
      <c r="W7" s="899"/>
      <c r="X7" s="899"/>
      <c r="Y7" s="900"/>
      <c r="Z7" s="1568"/>
      <c r="AA7" s="1569"/>
      <c r="AB7" s="1569"/>
      <c r="AC7" s="1570"/>
      <c r="AD7" s="904" t="s">
        <v>856</v>
      </c>
      <c r="AE7" s="1549" t="s">
        <v>852</v>
      </c>
      <c r="AF7" s="1549"/>
      <c r="AG7" s="1550"/>
      <c r="AH7" s="904" t="s">
        <v>856</v>
      </c>
      <c r="AI7" s="1549" t="s">
        <v>852</v>
      </c>
      <c r="AJ7" s="1549"/>
      <c r="AK7" s="1550"/>
      <c r="AL7" s="904" t="s">
        <v>856</v>
      </c>
      <c r="AM7" s="1549" t="s">
        <v>852</v>
      </c>
      <c r="AN7" s="1549"/>
      <c r="AO7" s="1550"/>
      <c r="AQ7" s="906" t="s">
        <v>853</v>
      </c>
    </row>
    <row r="8" spans="1:67" s="901" customFormat="1" ht="12.75" customHeight="1" x14ac:dyDescent="0.25">
      <c r="A8" s="1551"/>
      <c r="B8" s="1551"/>
      <c r="C8" s="1551"/>
      <c r="D8" s="902">
        <v>2</v>
      </c>
      <c r="E8" s="907"/>
      <c r="F8" s="904" t="str">
        <f t="shared" ref="F8:F10" si="0">IF(G8="/","","X")</f>
        <v/>
      </c>
      <c r="G8" s="1555" t="str">
        <f>'30_Annexe3.1'!$K$23</f>
        <v>/</v>
      </c>
      <c r="H8" s="1556"/>
      <c r="I8" s="1557"/>
      <c r="J8" s="1555" t="str">
        <f>'30_Annexe3.1'!$L$23</f>
        <v>/</v>
      </c>
      <c r="K8" s="1556"/>
      <c r="L8" s="1556"/>
      <c r="M8" s="1557"/>
      <c r="N8" s="1561" t="s">
        <v>854</v>
      </c>
      <c r="O8" s="1562"/>
      <c r="P8" s="1562"/>
      <c r="Q8" s="904"/>
      <c r="R8" s="1551" t="s">
        <v>855</v>
      </c>
      <c r="S8" s="1551"/>
      <c r="T8" s="1547" t="s">
        <v>856</v>
      </c>
      <c r="U8" s="1548"/>
      <c r="V8" s="905"/>
      <c r="W8" s="899"/>
      <c r="X8" s="899"/>
      <c r="Y8" s="900"/>
      <c r="Z8" s="1571"/>
      <c r="AA8" s="1572"/>
      <c r="AB8" s="1572"/>
      <c r="AC8" s="1573"/>
      <c r="AD8" s="904"/>
      <c r="AE8" s="1563" t="s">
        <v>523</v>
      </c>
      <c r="AF8" s="1563"/>
      <c r="AG8" s="1564"/>
      <c r="AH8" s="904"/>
      <c r="AI8" s="1563" t="s">
        <v>523</v>
      </c>
      <c r="AJ8" s="1563"/>
      <c r="AK8" s="1564"/>
      <c r="AL8" s="904"/>
      <c r="AM8" s="1549" t="s">
        <v>523</v>
      </c>
      <c r="AN8" s="1549"/>
      <c r="AO8" s="1550"/>
      <c r="AQ8" s="906"/>
    </row>
    <row r="9" spans="1:67" s="901" customFormat="1" ht="12.75" customHeight="1" x14ac:dyDescent="0.2">
      <c r="A9" s="1551"/>
      <c r="B9" s="1551"/>
      <c r="C9" s="1551"/>
      <c r="D9" s="902">
        <v>3</v>
      </c>
      <c r="E9" s="907"/>
      <c r="F9" s="904" t="str">
        <f t="shared" si="0"/>
        <v/>
      </c>
      <c r="G9" s="1555" t="str">
        <f>'30_Annexe3.1'!$K$24</f>
        <v>/</v>
      </c>
      <c r="H9" s="1556"/>
      <c r="I9" s="1557"/>
      <c r="J9" s="1555" t="str">
        <f>'30_Annexe3.1'!$L$24</f>
        <v>/</v>
      </c>
      <c r="K9" s="1556"/>
      <c r="L9" s="1556"/>
      <c r="M9" s="1557"/>
      <c r="N9" s="908"/>
      <c r="O9" s="909"/>
      <c r="P9" s="909"/>
      <c r="Q9" s="909"/>
      <c r="R9" s="909"/>
      <c r="S9" s="909"/>
      <c r="T9" s="909"/>
      <c r="U9" s="909"/>
      <c r="V9" s="899"/>
      <c r="W9" s="899"/>
      <c r="X9" s="899"/>
      <c r="Y9" s="900"/>
      <c r="Z9" s="910" t="s">
        <v>857</v>
      </c>
      <c r="AA9" s="911"/>
      <c r="AB9" s="911"/>
      <c r="AC9" s="911"/>
      <c r="AD9" s="911"/>
      <c r="AE9" s="911"/>
      <c r="AF9" s="911"/>
      <c r="AG9" s="904"/>
      <c r="AH9" s="911" t="s">
        <v>459</v>
      </c>
      <c r="AI9" s="911"/>
      <c r="AJ9" s="911"/>
      <c r="AK9" s="904" t="s">
        <v>856</v>
      </c>
      <c r="AL9" s="911" t="s">
        <v>437</v>
      </c>
      <c r="AM9" s="911"/>
      <c r="AN9" s="911"/>
      <c r="AO9" s="912"/>
    </row>
    <row r="10" spans="1:67" s="901" customFormat="1" ht="12.75" customHeight="1" x14ac:dyDescent="0.25">
      <c r="A10" s="1551"/>
      <c r="B10" s="1551"/>
      <c r="C10" s="1551"/>
      <c r="D10" s="902">
        <v>4</v>
      </c>
      <c r="E10" s="907"/>
      <c r="F10" s="904" t="str">
        <f t="shared" si="0"/>
        <v/>
      </c>
      <c r="G10" s="1555" t="str">
        <f>'30_Annexe3.1'!$K$25</f>
        <v>/</v>
      </c>
      <c r="H10" s="1556"/>
      <c r="I10" s="1557"/>
      <c r="J10" s="1555" t="str">
        <f>'30_Annexe3.1'!$L$25</f>
        <v>/</v>
      </c>
      <c r="K10" s="1556"/>
      <c r="L10" s="1556"/>
      <c r="M10" s="1557"/>
      <c r="N10" s="913"/>
      <c r="O10" s="899"/>
      <c r="P10" s="899"/>
      <c r="Q10" s="899"/>
      <c r="R10" s="899"/>
      <c r="S10" s="899"/>
      <c r="T10" s="899"/>
      <c r="U10" s="899"/>
      <c r="V10" s="899"/>
      <c r="W10" s="899"/>
      <c r="X10" s="899"/>
      <c r="Y10" s="899"/>
      <c r="Z10" s="914"/>
      <c r="AA10" s="914"/>
      <c r="AB10" s="914"/>
      <c r="AC10" s="914"/>
      <c r="AD10" s="914"/>
      <c r="AE10" s="914"/>
      <c r="AF10" s="914"/>
      <c r="AG10" s="914"/>
      <c r="AH10" s="914"/>
      <c r="AI10" s="914"/>
      <c r="AJ10" s="914"/>
      <c r="AK10" s="914"/>
      <c r="AL10" s="914"/>
      <c r="AM10" s="914"/>
      <c r="AN10" s="914"/>
      <c r="AO10" s="914"/>
    </row>
    <row r="11" spans="1:67" s="901" customFormat="1" ht="12.75" customHeight="1" x14ac:dyDescent="0.35">
      <c r="A11" s="915"/>
      <c r="B11" s="915"/>
      <c r="C11" s="915"/>
      <c r="D11" s="915"/>
      <c r="E11" s="915"/>
      <c r="F11" s="915"/>
      <c r="G11" s="915"/>
      <c r="H11" s="915"/>
      <c r="I11" s="915"/>
      <c r="J11" s="915"/>
      <c r="K11" s="915"/>
      <c r="L11" s="915"/>
      <c r="M11" s="915"/>
      <c r="N11" s="915"/>
      <c r="O11" s="915"/>
      <c r="P11" s="915"/>
      <c r="Q11" s="915"/>
      <c r="R11" s="915"/>
      <c r="S11" s="915"/>
      <c r="T11" s="915"/>
      <c r="U11" s="915"/>
      <c r="V11" s="915"/>
      <c r="W11" s="915"/>
      <c r="X11" s="915"/>
      <c r="Y11" s="915"/>
      <c r="Z11" s="915"/>
      <c r="AA11" s="915"/>
      <c r="AB11" s="915"/>
      <c r="AC11" s="915"/>
      <c r="AD11" s="915"/>
      <c r="AE11" s="915"/>
      <c r="AF11" s="915"/>
      <c r="AG11" s="915"/>
      <c r="AH11" s="915"/>
      <c r="AI11" s="915"/>
      <c r="AJ11" s="915"/>
      <c r="AK11" s="915"/>
      <c r="AL11" s="915"/>
      <c r="AM11" s="915"/>
      <c r="AN11" s="915"/>
      <c r="AO11" s="915"/>
    </row>
    <row r="12" spans="1:67" s="901" customFormat="1" ht="12.75" customHeight="1" thickBot="1" x14ac:dyDescent="0.3">
      <c r="A12" s="915"/>
      <c r="B12" s="915"/>
      <c r="C12" s="915"/>
      <c r="D12" s="915"/>
      <c r="E12" s="915"/>
      <c r="F12" s="915"/>
      <c r="G12" s="1558" t="s">
        <v>858</v>
      </c>
      <c r="H12" s="1559"/>
      <c r="I12" s="1559"/>
      <c r="J12" s="1559"/>
      <c r="K12" s="1559"/>
      <c r="L12" s="1559"/>
      <c r="M12" s="1559"/>
      <c r="N12" s="1559"/>
      <c r="O12" s="1559"/>
      <c r="P12" s="1559"/>
      <c r="Q12" s="1559"/>
      <c r="R12" s="1559"/>
      <c r="S12" s="1559"/>
      <c r="T12" s="1559"/>
      <c r="U12" s="1559"/>
      <c r="V12" s="1559"/>
      <c r="W12" s="1559"/>
      <c r="X12" s="1559"/>
      <c r="Y12" s="1559"/>
      <c r="Z12" s="1559"/>
      <c r="AA12" s="1560"/>
      <c r="AB12" s="1558" t="s">
        <v>859</v>
      </c>
      <c r="AC12" s="1559"/>
      <c r="AD12" s="1559"/>
      <c r="AE12" s="1559"/>
      <c r="AF12" s="1559"/>
      <c r="AG12" s="1559"/>
      <c r="AH12" s="1559"/>
      <c r="AI12" s="1559"/>
      <c r="AJ12" s="1559"/>
      <c r="AK12" s="1559"/>
      <c r="AL12" s="1559"/>
      <c r="AM12" s="1559"/>
      <c r="AN12" s="1559"/>
      <c r="AO12" s="1560"/>
    </row>
    <row r="13" spans="1:67" s="901" customFormat="1" ht="12.75" customHeight="1" thickBot="1" x14ac:dyDescent="0.4">
      <c r="A13" s="1576" t="s">
        <v>860</v>
      </c>
      <c r="B13" s="1577"/>
      <c r="C13" s="1577"/>
      <c r="D13" s="1577"/>
      <c r="E13" s="1577"/>
      <c r="F13" s="1578"/>
      <c r="G13" s="916" t="str">
        <f>IF($AU$13="Suspension","X","")</f>
        <v>X</v>
      </c>
      <c r="H13" s="917" t="s">
        <v>486</v>
      </c>
      <c r="I13" s="917"/>
      <c r="J13" s="917"/>
      <c r="K13" s="917"/>
      <c r="L13" s="917"/>
      <c r="M13" s="917"/>
      <c r="N13" s="916" t="str">
        <f>IF($AU$13="Ancrage","X","")</f>
        <v/>
      </c>
      <c r="O13" s="917" t="s">
        <v>481</v>
      </c>
      <c r="P13" s="917"/>
      <c r="Q13" s="917"/>
      <c r="R13" s="917"/>
      <c r="S13" s="917"/>
      <c r="T13" s="917"/>
      <c r="U13" s="916" t="str">
        <f>IF($AU$13="Ancrage suspendu","X","")</f>
        <v/>
      </c>
      <c r="V13" s="917" t="s">
        <v>491</v>
      </c>
      <c r="W13" s="917"/>
      <c r="X13" s="917"/>
      <c r="Y13" s="917"/>
      <c r="Z13" s="917"/>
      <c r="AA13" s="918"/>
      <c r="AB13" s="916" t="str">
        <f>IF($AV$13="Suspension","X","")</f>
        <v>X</v>
      </c>
      <c r="AC13" s="917" t="s">
        <v>486</v>
      </c>
      <c r="AD13" s="917"/>
      <c r="AE13" s="917"/>
      <c r="AF13" s="917"/>
      <c r="AG13" s="917"/>
      <c r="AH13" s="917"/>
      <c r="AI13" s="916" t="str">
        <f>IF($AV$13="Ancrage","X","")</f>
        <v/>
      </c>
      <c r="AJ13" s="917" t="s">
        <v>481</v>
      </c>
      <c r="AK13" s="917"/>
      <c r="AL13" s="917"/>
      <c r="AM13" s="917"/>
      <c r="AN13" s="917"/>
      <c r="AO13" s="918"/>
      <c r="AU13" s="919" t="str">
        <f>'30_Annexe5'!$C$21</f>
        <v>Suspension</v>
      </c>
      <c r="AV13" s="919" t="str">
        <f>'30_Annexe5'!$F$21</f>
        <v>Suspension</v>
      </c>
    </row>
    <row r="14" spans="1:67" s="901" customFormat="1" ht="12.75" customHeight="1" x14ac:dyDescent="0.25">
      <c r="A14" s="1579" t="s">
        <v>861</v>
      </c>
      <c r="B14" s="1580"/>
      <c r="C14" s="1580"/>
      <c r="D14" s="1580"/>
      <c r="E14" s="1580"/>
      <c r="F14" s="1581"/>
      <c r="G14" s="904"/>
      <c r="H14" s="915" t="s">
        <v>862</v>
      </c>
      <c r="I14" s="915"/>
      <c r="J14" s="915"/>
      <c r="K14" s="915"/>
      <c r="L14" s="915"/>
      <c r="M14" s="915"/>
      <c r="N14" s="904"/>
      <c r="O14" s="915" t="s">
        <v>863</v>
      </c>
      <c r="P14" s="915"/>
      <c r="Q14" s="915"/>
      <c r="R14" s="915"/>
      <c r="S14" s="915"/>
      <c r="T14" s="915"/>
      <c r="U14" s="904"/>
      <c r="V14" s="915" t="s">
        <v>864</v>
      </c>
      <c r="W14" s="915"/>
      <c r="X14" s="915"/>
      <c r="Y14" s="915"/>
      <c r="Z14" s="915"/>
      <c r="AA14" s="915"/>
      <c r="AB14" s="904"/>
      <c r="AC14" s="909" t="s">
        <v>862</v>
      </c>
      <c r="AD14" s="909"/>
      <c r="AE14" s="909"/>
      <c r="AF14" s="909"/>
      <c r="AG14" s="909"/>
      <c r="AH14" s="909"/>
      <c r="AI14" s="904"/>
      <c r="AJ14" s="909" t="s">
        <v>865</v>
      </c>
      <c r="AK14" s="909"/>
      <c r="AL14" s="909"/>
      <c r="AM14" s="909"/>
      <c r="AN14" s="909"/>
      <c r="AO14" s="920"/>
    </row>
    <row r="15" spans="1:67" s="901" customFormat="1" ht="12.75" customHeight="1" x14ac:dyDescent="0.25">
      <c r="A15" s="1582"/>
      <c r="B15" s="1583"/>
      <c r="C15" s="1583"/>
      <c r="D15" s="1583"/>
      <c r="E15" s="1583"/>
      <c r="F15" s="1584"/>
      <c r="G15" s="904" t="s">
        <v>856</v>
      </c>
      <c r="H15" s="915" t="s">
        <v>866</v>
      </c>
      <c r="I15" s="915"/>
      <c r="J15" s="915"/>
      <c r="K15" s="915"/>
      <c r="L15" s="915"/>
      <c r="M15" s="915"/>
      <c r="N15" s="904"/>
      <c r="O15" s="915" t="s">
        <v>867</v>
      </c>
      <c r="P15" s="915"/>
      <c r="Q15" s="915"/>
      <c r="R15" s="915"/>
      <c r="S15" s="915"/>
      <c r="T15" s="915"/>
      <c r="U15" s="915"/>
      <c r="V15" s="915"/>
      <c r="W15" s="915"/>
      <c r="X15" s="915"/>
      <c r="Y15" s="915"/>
      <c r="Z15" s="915"/>
      <c r="AA15" s="915"/>
      <c r="AB15" s="904"/>
      <c r="AC15" s="899" t="s">
        <v>863</v>
      </c>
      <c r="AD15" s="899"/>
      <c r="AE15" s="899"/>
      <c r="AF15" s="899"/>
      <c r="AG15" s="899"/>
      <c r="AH15" s="899"/>
      <c r="AI15" s="904"/>
      <c r="AJ15" s="899" t="s">
        <v>868</v>
      </c>
      <c r="AK15" s="899"/>
      <c r="AL15" s="899"/>
      <c r="AM15" s="899"/>
      <c r="AN15" s="899"/>
      <c r="AO15" s="900"/>
      <c r="AQ15" s="906" t="s">
        <v>869</v>
      </c>
    </row>
    <row r="16" spans="1:67" s="901" customFormat="1" ht="12.75" customHeight="1" x14ac:dyDescent="0.25">
      <c r="A16" s="1585"/>
      <c r="B16" s="1563"/>
      <c r="C16" s="1563"/>
      <c r="D16" s="1563"/>
      <c r="E16" s="1563"/>
      <c r="F16" s="1564"/>
      <c r="G16" s="904"/>
      <c r="H16" s="915" t="s">
        <v>870</v>
      </c>
      <c r="I16" s="915"/>
      <c r="J16" s="915"/>
      <c r="K16" s="915"/>
      <c r="L16" s="915"/>
      <c r="M16" s="915"/>
      <c r="N16" s="904"/>
      <c r="O16" s="915" t="s">
        <v>871</v>
      </c>
      <c r="P16" s="915"/>
      <c r="Q16" s="915"/>
      <c r="R16" s="915"/>
      <c r="S16" s="915"/>
      <c r="T16" s="915"/>
      <c r="U16" s="915"/>
      <c r="V16" s="915"/>
      <c r="W16" s="915"/>
      <c r="X16" s="915"/>
      <c r="Y16" s="915"/>
      <c r="Z16" s="915"/>
      <c r="AA16" s="915"/>
      <c r="AB16" s="904"/>
      <c r="AC16" s="899" t="s">
        <v>866</v>
      </c>
      <c r="AD16" s="899"/>
      <c r="AE16" s="899"/>
      <c r="AF16" s="899"/>
      <c r="AG16" s="899"/>
      <c r="AH16" s="899"/>
      <c r="AI16" s="904" t="s">
        <v>856</v>
      </c>
      <c r="AJ16" s="899" t="s">
        <v>872</v>
      </c>
      <c r="AK16" s="899"/>
      <c r="AL16" s="899"/>
      <c r="AM16" s="899"/>
      <c r="AN16" s="899"/>
      <c r="AO16" s="900"/>
    </row>
    <row r="17" spans="1:46" s="901" customFormat="1" ht="12.75" customHeight="1" x14ac:dyDescent="0.25">
      <c r="A17" s="1579" t="s">
        <v>873</v>
      </c>
      <c r="B17" s="1580"/>
      <c r="C17" s="1580"/>
      <c r="D17" s="1580"/>
      <c r="E17" s="1580"/>
      <c r="F17" s="1581"/>
      <c r="G17" s="921"/>
      <c r="H17" s="909"/>
      <c r="I17" s="909"/>
      <c r="J17" s="909"/>
      <c r="K17" s="909"/>
      <c r="L17" s="909"/>
      <c r="M17" s="909"/>
      <c r="N17" s="909"/>
      <c r="O17" s="909"/>
      <c r="P17" s="909"/>
      <c r="Q17" s="904"/>
      <c r="R17" s="921" t="s">
        <v>874</v>
      </c>
      <c r="S17" s="909"/>
      <c r="T17" s="909"/>
      <c r="U17" s="909"/>
      <c r="V17" s="909"/>
      <c r="W17" s="909"/>
      <c r="X17" s="909"/>
      <c r="Y17" s="909"/>
      <c r="Z17" s="909"/>
      <c r="AA17" s="920"/>
      <c r="AB17" s="921"/>
      <c r="AC17" s="909"/>
      <c r="AD17" s="909"/>
      <c r="AE17" s="909"/>
      <c r="AF17" s="909"/>
      <c r="AG17" s="904"/>
      <c r="AH17" s="921" t="s">
        <v>875</v>
      </c>
      <c r="AI17" s="909"/>
      <c r="AJ17" s="909"/>
      <c r="AK17" s="909"/>
      <c r="AL17" s="909"/>
      <c r="AM17" s="909"/>
      <c r="AN17" s="909"/>
      <c r="AO17" s="920"/>
      <c r="AQ17" s="906" t="s">
        <v>876</v>
      </c>
    </row>
    <row r="18" spans="1:46" s="901" customFormat="1" ht="12.75" customHeight="1" x14ac:dyDescent="0.25">
      <c r="A18" s="1585"/>
      <c r="B18" s="1563"/>
      <c r="C18" s="1563"/>
      <c r="D18" s="1563"/>
      <c r="E18" s="1563"/>
      <c r="F18" s="1564"/>
      <c r="G18" s="922"/>
      <c r="H18" s="923"/>
      <c r="I18" s="923"/>
      <c r="J18" s="923"/>
      <c r="K18" s="923"/>
      <c r="L18" s="923"/>
      <c r="M18" s="923"/>
      <c r="N18" s="923"/>
      <c r="O18" s="923"/>
      <c r="P18" s="923"/>
      <c r="Q18" s="904"/>
      <c r="R18" s="922" t="s">
        <v>875</v>
      </c>
      <c r="S18" s="923"/>
      <c r="T18" s="923"/>
      <c r="U18" s="923"/>
      <c r="V18" s="923"/>
      <c r="W18" s="923"/>
      <c r="X18" s="923"/>
      <c r="Y18" s="923"/>
      <c r="Z18" s="923"/>
      <c r="AA18" s="924"/>
      <c r="AB18" s="1586"/>
      <c r="AC18" s="1587"/>
      <c r="AD18" s="1587"/>
      <c r="AE18" s="1587"/>
      <c r="AF18" s="1587"/>
      <c r="AG18" s="1587"/>
      <c r="AH18" s="1587"/>
      <c r="AI18" s="1587"/>
      <c r="AJ18" s="1587"/>
      <c r="AK18" s="1587"/>
      <c r="AL18" s="1587"/>
      <c r="AM18" s="1587"/>
      <c r="AN18" s="1587"/>
      <c r="AO18" s="1588"/>
      <c r="AQ18" s="906" t="s">
        <v>877</v>
      </c>
    </row>
    <row r="19" spans="1:46" s="901" customFormat="1" ht="12.75" customHeight="1" x14ac:dyDescent="0.35">
      <c r="A19" s="915"/>
      <c r="B19" s="915"/>
      <c r="C19" s="915"/>
      <c r="D19" s="915"/>
      <c r="E19" s="915"/>
      <c r="F19" s="915"/>
      <c r="G19" s="1558" t="s">
        <v>878</v>
      </c>
      <c r="H19" s="1559"/>
      <c r="I19" s="1559"/>
      <c r="J19" s="1559"/>
      <c r="K19" s="1559"/>
      <c r="L19" s="1559"/>
      <c r="M19" s="1560"/>
      <c r="N19" s="1589" t="s">
        <v>879</v>
      </c>
      <c r="O19" s="1589"/>
      <c r="P19" s="1589"/>
      <c r="Q19" s="1589"/>
      <c r="R19" s="1589"/>
      <c r="S19" s="1589"/>
      <c r="T19" s="1589"/>
      <c r="U19" s="1589" t="s">
        <v>880</v>
      </c>
      <c r="V19" s="1589"/>
      <c r="W19" s="1589"/>
      <c r="X19" s="1589"/>
      <c r="Y19" s="1589"/>
      <c r="Z19" s="1589"/>
      <c r="AA19" s="1589"/>
      <c r="AB19" s="1552" t="s">
        <v>881</v>
      </c>
      <c r="AC19" s="1553"/>
      <c r="AD19" s="1553"/>
      <c r="AE19" s="1553"/>
      <c r="AF19" s="1553"/>
      <c r="AG19" s="1553"/>
      <c r="AH19" s="1554"/>
      <c r="AI19" s="1552" t="s">
        <v>882</v>
      </c>
      <c r="AJ19" s="1553"/>
      <c r="AK19" s="1553"/>
      <c r="AL19" s="1553"/>
      <c r="AM19" s="1553"/>
      <c r="AN19" s="1553"/>
      <c r="AO19" s="1554"/>
    </row>
    <row r="20" spans="1:46" s="901" customFormat="1" ht="12.75" customHeight="1" x14ac:dyDescent="0.25">
      <c r="A20" s="1579" t="s">
        <v>883</v>
      </c>
      <c r="B20" s="1580"/>
      <c r="C20" s="1580"/>
      <c r="D20" s="1580"/>
      <c r="E20" s="1580"/>
      <c r="F20" s="1581"/>
      <c r="G20" s="904" t="s">
        <v>856</v>
      </c>
      <c r="H20" s="1583" t="s">
        <v>884</v>
      </c>
      <c r="I20" s="1583"/>
      <c r="J20" s="1583"/>
      <c r="K20" s="1583"/>
      <c r="L20" s="1583"/>
      <c r="M20" s="1584"/>
      <c r="N20" s="904" t="s">
        <v>856</v>
      </c>
      <c r="O20" s="1583" t="s">
        <v>884</v>
      </c>
      <c r="P20" s="1583"/>
      <c r="Q20" s="1583"/>
      <c r="R20" s="1583"/>
      <c r="S20" s="1583"/>
      <c r="T20" s="1584"/>
      <c r="U20" s="904" t="s">
        <v>856</v>
      </c>
      <c r="V20" s="1583" t="s">
        <v>884</v>
      </c>
      <c r="W20" s="1583"/>
      <c r="X20" s="1583"/>
      <c r="Y20" s="1583"/>
      <c r="Z20" s="1583"/>
      <c r="AA20" s="1584"/>
      <c r="AB20" s="921" t="s">
        <v>885</v>
      </c>
      <c r="AC20" s="925"/>
      <c r="AD20" s="907"/>
      <c r="AE20" s="925"/>
      <c r="AF20" s="925"/>
      <c r="AG20" s="925"/>
      <c r="AH20" s="926"/>
      <c r="AI20" s="921" t="s">
        <v>885</v>
      </c>
      <c r="AJ20" s="925"/>
      <c r="AK20" s="907"/>
      <c r="AL20" s="925"/>
      <c r="AM20" s="925"/>
      <c r="AN20" s="925"/>
      <c r="AO20" s="926"/>
    </row>
    <row r="21" spans="1:46" s="901" customFormat="1" ht="12.75" customHeight="1" x14ac:dyDescent="0.25">
      <c r="A21" s="1582"/>
      <c r="B21" s="1583"/>
      <c r="C21" s="1583"/>
      <c r="D21" s="1583"/>
      <c r="E21" s="1583"/>
      <c r="F21" s="1584"/>
      <c r="G21" s="904"/>
      <c r="H21" s="1583" t="s">
        <v>886</v>
      </c>
      <c r="I21" s="1583"/>
      <c r="J21" s="1583"/>
      <c r="K21" s="1583"/>
      <c r="L21" s="1583"/>
      <c r="M21" s="1584"/>
      <c r="N21" s="904"/>
      <c r="O21" s="1583" t="s">
        <v>886</v>
      </c>
      <c r="P21" s="1583"/>
      <c r="Q21" s="1583"/>
      <c r="R21" s="1583"/>
      <c r="S21" s="1583"/>
      <c r="T21" s="1584"/>
      <c r="U21" s="904"/>
      <c r="V21" s="1583" t="s">
        <v>886</v>
      </c>
      <c r="W21" s="1583"/>
      <c r="X21" s="1583"/>
      <c r="Y21" s="1583"/>
      <c r="Z21" s="1583"/>
      <c r="AA21" s="1584"/>
      <c r="AB21" s="927"/>
      <c r="AC21" s="913"/>
      <c r="AD21" s="904"/>
      <c r="AE21" s="899" t="s">
        <v>459</v>
      </c>
      <c r="AF21" s="913"/>
      <c r="AG21" s="913"/>
      <c r="AH21" s="928"/>
      <c r="AI21" s="927"/>
      <c r="AJ21" s="913"/>
      <c r="AK21" s="904"/>
      <c r="AL21" s="899" t="s">
        <v>459</v>
      </c>
      <c r="AM21" s="913"/>
      <c r="AN21" s="913"/>
      <c r="AO21" s="928"/>
    </row>
    <row r="22" spans="1:46" s="901" customFormat="1" ht="12.75" customHeight="1" x14ac:dyDescent="0.25">
      <c r="A22" s="1582"/>
      <c r="B22" s="1583"/>
      <c r="C22" s="1583"/>
      <c r="D22" s="1583"/>
      <c r="E22" s="1583"/>
      <c r="F22" s="1584"/>
      <c r="G22" s="904"/>
      <c r="H22" s="1583" t="s">
        <v>887</v>
      </c>
      <c r="I22" s="1583"/>
      <c r="J22" s="1583"/>
      <c r="K22" s="1583"/>
      <c r="L22" s="1583"/>
      <c r="M22" s="1584"/>
      <c r="N22" s="904"/>
      <c r="O22" s="1583" t="s">
        <v>887</v>
      </c>
      <c r="P22" s="1583"/>
      <c r="Q22" s="1583"/>
      <c r="R22" s="1583"/>
      <c r="S22" s="1583"/>
      <c r="T22" s="1584"/>
      <c r="U22" s="904"/>
      <c r="V22" s="1583" t="s">
        <v>887</v>
      </c>
      <c r="W22" s="1583"/>
      <c r="X22" s="1583"/>
      <c r="Y22" s="1583"/>
      <c r="Z22" s="1583"/>
      <c r="AA22" s="1584"/>
      <c r="AB22" s="929"/>
      <c r="AC22" s="899"/>
      <c r="AD22" s="904" t="s">
        <v>856</v>
      </c>
      <c r="AE22" s="899" t="s">
        <v>437</v>
      </c>
      <c r="AF22" s="899"/>
      <c r="AG22" s="899"/>
      <c r="AH22" s="900"/>
      <c r="AI22" s="929"/>
      <c r="AJ22" s="899"/>
      <c r="AK22" s="904"/>
      <c r="AL22" s="899" t="s">
        <v>437</v>
      </c>
      <c r="AM22" s="899"/>
      <c r="AN22" s="899"/>
      <c r="AO22" s="900"/>
    </row>
    <row r="23" spans="1:46" s="901" customFormat="1" ht="12.75" customHeight="1" x14ac:dyDescent="0.25">
      <c r="A23" s="1582"/>
      <c r="B23" s="1583"/>
      <c r="C23" s="1583"/>
      <c r="D23" s="1583"/>
      <c r="E23" s="1583"/>
      <c r="F23" s="1584"/>
      <c r="G23" s="904"/>
      <c r="H23" s="1583" t="s">
        <v>888</v>
      </c>
      <c r="I23" s="1583"/>
      <c r="J23" s="1583"/>
      <c r="K23" s="1583"/>
      <c r="L23" s="1583"/>
      <c r="M23" s="1584"/>
      <c r="N23" s="904"/>
      <c r="O23" s="1583" t="s">
        <v>888</v>
      </c>
      <c r="P23" s="1583"/>
      <c r="Q23" s="1583"/>
      <c r="R23" s="1583"/>
      <c r="S23" s="1583"/>
      <c r="T23" s="1584"/>
      <c r="U23" s="904"/>
      <c r="V23" s="1583" t="s">
        <v>888</v>
      </c>
      <c r="W23" s="1583"/>
      <c r="X23" s="1583"/>
      <c r="Y23" s="1583"/>
      <c r="Z23" s="1583"/>
      <c r="AA23" s="1584"/>
      <c r="AB23" s="929"/>
      <c r="AC23" s="899"/>
      <c r="AD23" s="899"/>
      <c r="AE23" s="899"/>
      <c r="AF23" s="899"/>
      <c r="AG23" s="899"/>
      <c r="AH23" s="900"/>
      <c r="AI23" s="929"/>
      <c r="AJ23" s="899"/>
      <c r="AK23" s="899"/>
      <c r="AL23" s="899"/>
      <c r="AM23" s="899"/>
      <c r="AN23" s="899"/>
      <c r="AO23" s="900"/>
    </row>
    <row r="24" spans="1:46" s="901" customFormat="1" ht="12.75" customHeight="1" x14ac:dyDescent="0.25">
      <c r="A24" s="1582"/>
      <c r="B24" s="1583"/>
      <c r="C24" s="1583"/>
      <c r="D24" s="1583"/>
      <c r="E24" s="1583"/>
      <c r="F24" s="1584"/>
      <c r="G24" s="904"/>
      <c r="H24" s="1583" t="s">
        <v>889</v>
      </c>
      <c r="I24" s="1583"/>
      <c r="J24" s="1583"/>
      <c r="K24" s="1583"/>
      <c r="L24" s="1583"/>
      <c r="M24" s="1584"/>
      <c r="N24" s="904"/>
      <c r="O24" s="1583" t="s">
        <v>889</v>
      </c>
      <c r="P24" s="1583"/>
      <c r="Q24" s="1583"/>
      <c r="R24" s="1583"/>
      <c r="S24" s="1583"/>
      <c r="T24" s="1584"/>
      <c r="U24" s="904"/>
      <c r="V24" s="1583" t="s">
        <v>889</v>
      </c>
      <c r="W24" s="1583"/>
      <c r="X24" s="1583"/>
      <c r="Y24" s="1583"/>
      <c r="Z24" s="1583"/>
      <c r="AA24" s="1584"/>
      <c r="AB24" s="922"/>
      <c r="AC24" s="923"/>
      <c r="AD24" s="923"/>
      <c r="AE24" s="923"/>
      <c r="AF24" s="923"/>
      <c r="AG24" s="923"/>
      <c r="AH24" s="924"/>
      <c r="AI24" s="922"/>
      <c r="AJ24" s="923"/>
      <c r="AK24" s="923"/>
      <c r="AL24" s="923"/>
      <c r="AM24" s="923"/>
      <c r="AN24" s="923"/>
      <c r="AO24" s="924"/>
    </row>
    <row r="25" spans="1:46" s="901" customFormat="1" ht="12.75" customHeight="1" x14ac:dyDescent="0.25">
      <c r="A25" s="1579" t="s">
        <v>890</v>
      </c>
      <c r="B25" s="1580"/>
      <c r="C25" s="1580"/>
      <c r="D25" s="1580"/>
      <c r="E25" s="1580"/>
      <c r="F25" s="1581"/>
      <c r="G25" s="904"/>
      <c r="H25" s="1577" t="s">
        <v>884</v>
      </c>
      <c r="I25" s="1577"/>
      <c r="J25" s="1577"/>
      <c r="K25" s="1577"/>
      <c r="L25" s="1577"/>
      <c r="M25" s="1578"/>
      <c r="N25" s="904"/>
      <c r="O25" s="1577" t="s">
        <v>884</v>
      </c>
      <c r="P25" s="1577"/>
      <c r="Q25" s="1577"/>
      <c r="R25" s="1577"/>
      <c r="S25" s="1577"/>
      <c r="T25" s="1578"/>
      <c r="U25" s="904"/>
      <c r="V25" s="1577" t="s">
        <v>884</v>
      </c>
      <c r="W25" s="1577"/>
      <c r="X25" s="1577"/>
      <c r="Y25" s="1577"/>
      <c r="Z25" s="1577"/>
      <c r="AA25" s="1578"/>
      <c r="AB25" s="921"/>
      <c r="AC25" s="909"/>
      <c r="AD25" s="909"/>
      <c r="AE25" s="909"/>
      <c r="AF25" s="909"/>
      <c r="AG25" s="909"/>
      <c r="AH25" s="909"/>
      <c r="AI25" s="909"/>
      <c r="AJ25" s="909"/>
      <c r="AK25" s="909"/>
      <c r="AL25" s="909"/>
      <c r="AM25" s="909"/>
      <c r="AN25" s="909"/>
      <c r="AO25" s="920"/>
    </row>
    <row r="26" spans="1:46" s="901" customFormat="1" ht="12.75" customHeight="1" x14ac:dyDescent="0.25">
      <c r="A26" s="1582"/>
      <c r="B26" s="1583"/>
      <c r="C26" s="1583"/>
      <c r="D26" s="1583"/>
      <c r="E26" s="1583"/>
      <c r="F26" s="1584"/>
      <c r="G26" s="904"/>
      <c r="H26" s="1590" t="s">
        <v>891</v>
      </c>
      <c r="I26" s="1590"/>
      <c r="J26" s="1590"/>
      <c r="K26" s="1590"/>
      <c r="L26" s="1590"/>
      <c r="M26" s="1591"/>
      <c r="N26" s="904"/>
      <c r="O26" s="1590" t="s">
        <v>891</v>
      </c>
      <c r="P26" s="1590"/>
      <c r="Q26" s="1590"/>
      <c r="R26" s="1590"/>
      <c r="S26" s="1590"/>
      <c r="T26" s="1591"/>
      <c r="U26" s="904"/>
      <c r="V26" s="1590" t="s">
        <v>891</v>
      </c>
      <c r="W26" s="1590"/>
      <c r="X26" s="1590"/>
      <c r="Y26" s="1590"/>
      <c r="Z26" s="1590"/>
      <c r="AA26" s="1591"/>
      <c r="AB26" s="929"/>
      <c r="AC26" s="899"/>
      <c r="AD26" s="899"/>
      <c r="AE26" s="899"/>
      <c r="AF26" s="899"/>
      <c r="AG26" s="899"/>
      <c r="AH26" s="899"/>
      <c r="AI26" s="899"/>
      <c r="AJ26" s="899"/>
      <c r="AK26" s="899"/>
      <c r="AL26" s="899"/>
      <c r="AM26" s="899"/>
      <c r="AN26" s="899"/>
      <c r="AO26" s="900"/>
    </row>
    <row r="27" spans="1:46" s="901" customFormat="1" ht="12.75" customHeight="1" x14ac:dyDescent="0.25">
      <c r="A27" s="1582"/>
      <c r="B27" s="1583"/>
      <c r="C27" s="1583"/>
      <c r="D27" s="1583"/>
      <c r="E27" s="1583"/>
      <c r="F27" s="1584"/>
      <c r="G27" s="904"/>
      <c r="H27" s="1590" t="s">
        <v>892</v>
      </c>
      <c r="I27" s="1590"/>
      <c r="J27" s="1590"/>
      <c r="K27" s="1590"/>
      <c r="L27" s="1590"/>
      <c r="M27" s="1591"/>
      <c r="N27" s="904"/>
      <c r="O27" s="1590" t="s">
        <v>892</v>
      </c>
      <c r="P27" s="1590"/>
      <c r="Q27" s="1590"/>
      <c r="R27" s="1590"/>
      <c r="S27" s="1590"/>
      <c r="T27" s="1591"/>
      <c r="U27" s="904"/>
      <c r="V27" s="1590" t="s">
        <v>892</v>
      </c>
      <c r="W27" s="1590"/>
      <c r="X27" s="1590"/>
      <c r="Y27" s="1590"/>
      <c r="Z27" s="1590"/>
      <c r="AA27" s="1591"/>
      <c r="AB27" s="929"/>
      <c r="AC27" s="899"/>
      <c r="AD27" s="899"/>
      <c r="AE27" s="899"/>
      <c r="AF27" s="899"/>
      <c r="AG27" s="899"/>
      <c r="AH27" s="899"/>
      <c r="AI27" s="899"/>
      <c r="AJ27" s="899"/>
      <c r="AK27" s="899"/>
      <c r="AL27" s="899"/>
      <c r="AM27" s="899"/>
      <c r="AN27" s="899"/>
      <c r="AO27" s="900"/>
    </row>
    <row r="28" spans="1:46" s="901" customFormat="1" ht="12.75" customHeight="1" x14ac:dyDescent="0.25">
      <c r="A28" s="1585"/>
      <c r="B28" s="1563"/>
      <c r="C28" s="1563"/>
      <c r="D28" s="1563"/>
      <c r="E28" s="1563"/>
      <c r="F28" s="1564"/>
      <c r="G28" s="904"/>
      <c r="H28" s="1590" t="s">
        <v>893</v>
      </c>
      <c r="I28" s="1590"/>
      <c r="J28" s="1590"/>
      <c r="K28" s="1590"/>
      <c r="L28" s="1590"/>
      <c r="M28" s="1591"/>
      <c r="N28" s="904"/>
      <c r="O28" s="1590" t="s">
        <v>893</v>
      </c>
      <c r="P28" s="1590"/>
      <c r="Q28" s="1590"/>
      <c r="R28" s="1590"/>
      <c r="S28" s="1590"/>
      <c r="T28" s="1591"/>
      <c r="U28" s="904"/>
      <c r="V28" s="1590" t="s">
        <v>893</v>
      </c>
      <c r="W28" s="1590"/>
      <c r="X28" s="1590"/>
      <c r="Y28" s="1590"/>
      <c r="Z28" s="1590"/>
      <c r="AA28" s="1591"/>
      <c r="AB28" s="929"/>
      <c r="AC28" s="899"/>
      <c r="AD28" s="899"/>
      <c r="AE28" s="899"/>
      <c r="AF28" s="899"/>
      <c r="AG28" s="899"/>
      <c r="AH28" s="899"/>
      <c r="AI28" s="899"/>
      <c r="AJ28" s="899"/>
      <c r="AK28" s="899"/>
      <c r="AL28" s="899"/>
      <c r="AM28" s="899"/>
      <c r="AN28" s="899"/>
      <c r="AO28" s="900"/>
    </row>
    <row r="29" spans="1:46" s="901" customFormat="1" ht="12.75" customHeight="1" x14ac:dyDescent="0.25">
      <c r="A29" s="1579" t="s">
        <v>894</v>
      </c>
      <c r="B29" s="1580"/>
      <c r="C29" s="1580"/>
      <c r="D29" s="1580"/>
      <c r="E29" s="1580"/>
      <c r="F29" s="1581"/>
      <c r="G29" s="904"/>
      <c r="H29" s="1580" t="s">
        <v>895</v>
      </c>
      <c r="I29" s="1580"/>
      <c r="J29" s="1580"/>
      <c r="K29" s="1580"/>
      <c r="L29" s="1580"/>
      <c r="M29" s="1581"/>
      <c r="N29" s="904"/>
      <c r="O29" s="1580" t="s">
        <v>895</v>
      </c>
      <c r="P29" s="1580"/>
      <c r="Q29" s="1580"/>
      <c r="R29" s="1580"/>
      <c r="S29" s="1580"/>
      <c r="T29" s="1581"/>
      <c r="U29" s="904"/>
      <c r="V29" s="1580" t="s">
        <v>895</v>
      </c>
      <c r="W29" s="1580"/>
      <c r="X29" s="1580"/>
      <c r="Y29" s="1580"/>
      <c r="Z29" s="1580"/>
      <c r="AA29" s="1581"/>
      <c r="AB29" s="929"/>
      <c r="AC29" s="899"/>
      <c r="AD29" s="899"/>
      <c r="AE29" s="899"/>
      <c r="AF29" s="899"/>
      <c r="AG29" s="899"/>
      <c r="AH29" s="899"/>
      <c r="AI29" s="899"/>
      <c r="AJ29" s="899"/>
      <c r="AK29" s="899"/>
      <c r="AL29" s="899"/>
      <c r="AM29" s="899"/>
      <c r="AN29" s="899"/>
      <c r="AO29" s="900"/>
    </row>
    <row r="30" spans="1:46" s="901" customFormat="1" ht="12.75" customHeight="1" x14ac:dyDescent="0.25">
      <c r="A30" s="1585"/>
      <c r="B30" s="1563"/>
      <c r="C30" s="1563"/>
      <c r="D30" s="1563"/>
      <c r="E30" s="1563"/>
      <c r="F30" s="1564"/>
      <c r="G30" s="904"/>
      <c r="H30" s="1563" t="s">
        <v>896</v>
      </c>
      <c r="I30" s="1563"/>
      <c r="J30" s="1563"/>
      <c r="K30" s="1563"/>
      <c r="L30" s="1563"/>
      <c r="M30" s="1564"/>
      <c r="N30" s="904"/>
      <c r="O30" s="1563" t="s">
        <v>896</v>
      </c>
      <c r="P30" s="1563"/>
      <c r="Q30" s="1563"/>
      <c r="R30" s="1563"/>
      <c r="S30" s="1563"/>
      <c r="T30" s="1564"/>
      <c r="U30" s="904"/>
      <c r="V30" s="1563" t="s">
        <v>896</v>
      </c>
      <c r="W30" s="1563"/>
      <c r="X30" s="1563"/>
      <c r="Y30" s="1563"/>
      <c r="Z30" s="1563"/>
      <c r="AA30" s="1564"/>
      <c r="AB30" s="929"/>
      <c r="AC30" s="899"/>
      <c r="AD30" s="899"/>
      <c r="AE30" s="899"/>
      <c r="AF30" s="899"/>
      <c r="AG30" s="899"/>
      <c r="AH30" s="899"/>
      <c r="AI30" s="899"/>
      <c r="AJ30" s="899"/>
      <c r="AK30" s="899"/>
      <c r="AL30" s="899"/>
      <c r="AM30" s="899"/>
      <c r="AN30" s="899"/>
      <c r="AO30" s="900"/>
    </row>
    <row r="31" spans="1:46" s="901" customFormat="1" ht="12.75" customHeight="1" x14ac:dyDescent="0.25">
      <c r="A31" s="1595" t="s">
        <v>897</v>
      </c>
      <c r="B31" s="1595"/>
      <c r="C31" s="1595"/>
      <c r="D31" s="1595"/>
      <c r="E31" s="1595"/>
      <c r="F31" s="1595"/>
      <c r="G31" s="1589" t="s">
        <v>898</v>
      </c>
      <c r="H31" s="1558"/>
      <c r="I31" s="1593">
        <v>5</v>
      </c>
      <c r="J31" s="1594"/>
      <c r="K31" s="1594"/>
      <c r="L31" s="1594"/>
      <c r="M31" s="1594"/>
      <c r="N31" s="1589" t="s">
        <v>898</v>
      </c>
      <c r="O31" s="1558"/>
      <c r="P31" s="1593">
        <v>5</v>
      </c>
      <c r="Q31" s="1594"/>
      <c r="R31" s="1594"/>
      <c r="S31" s="1594"/>
      <c r="T31" s="1594"/>
      <c r="U31" s="1589" t="s">
        <v>898</v>
      </c>
      <c r="V31" s="1558"/>
      <c r="W31" s="1593">
        <v>5</v>
      </c>
      <c r="X31" s="1594"/>
      <c r="Y31" s="1594"/>
      <c r="Z31" s="1594"/>
      <c r="AA31" s="1594"/>
      <c r="AB31" s="929"/>
      <c r="AC31" s="915"/>
      <c r="AD31" s="915"/>
      <c r="AE31" s="915"/>
      <c r="AF31" s="915"/>
      <c r="AG31" s="899"/>
      <c r="AH31" s="899"/>
      <c r="AI31" s="899"/>
      <c r="AJ31" s="899"/>
      <c r="AK31" s="899"/>
      <c r="AL31" s="899"/>
      <c r="AM31" s="899"/>
      <c r="AN31" s="899"/>
      <c r="AO31" s="900"/>
      <c r="AQ31" s="930" t="s">
        <v>899</v>
      </c>
      <c r="AR31" s="931"/>
      <c r="AS31" s="931"/>
      <c r="AT31" s="931"/>
    </row>
    <row r="32" spans="1:46" s="901" customFormat="1" ht="12.75" customHeight="1" x14ac:dyDescent="0.25">
      <c r="A32" s="1579" t="s">
        <v>900</v>
      </c>
      <c r="B32" s="1580"/>
      <c r="C32" s="1580"/>
      <c r="D32" s="1580"/>
      <c r="E32" s="1580"/>
      <c r="F32" s="1581"/>
      <c r="G32" s="904" t="s">
        <v>856</v>
      </c>
      <c r="H32" s="1583" t="s">
        <v>901</v>
      </c>
      <c r="I32" s="1583"/>
      <c r="J32" s="1583"/>
      <c r="K32" s="1583"/>
      <c r="L32" s="1583"/>
      <c r="M32" s="1584"/>
      <c r="N32" s="904" t="s">
        <v>856</v>
      </c>
      <c r="O32" s="1583" t="s">
        <v>901</v>
      </c>
      <c r="P32" s="1583"/>
      <c r="Q32" s="1583"/>
      <c r="R32" s="1583"/>
      <c r="S32" s="1583"/>
      <c r="T32" s="1584"/>
      <c r="U32" s="904" t="s">
        <v>856</v>
      </c>
      <c r="V32" s="1583" t="s">
        <v>901</v>
      </c>
      <c r="W32" s="1583"/>
      <c r="X32" s="1583"/>
      <c r="Y32" s="1583"/>
      <c r="Z32" s="1583"/>
      <c r="AA32" s="1584"/>
      <c r="AB32" s="929"/>
      <c r="AC32" s="899"/>
      <c r="AD32" s="899"/>
      <c r="AE32" s="899"/>
      <c r="AF32" s="899"/>
      <c r="AG32" s="899"/>
      <c r="AH32" s="899"/>
      <c r="AI32" s="899"/>
      <c r="AJ32" s="899"/>
      <c r="AK32" s="899"/>
      <c r="AL32" s="899"/>
      <c r="AM32" s="899"/>
      <c r="AN32" s="899"/>
      <c r="AO32" s="900"/>
    </row>
    <row r="33" spans="1:43" s="901" customFormat="1" ht="12.75" customHeight="1" x14ac:dyDescent="0.25">
      <c r="A33" s="1582"/>
      <c r="B33" s="1583"/>
      <c r="C33" s="1583"/>
      <c r="D33" s="1583"/>
      <c r="E33" s="1583"/>
      <c r="F33" s="1584"/>
      <c r="G33" s="904"/>
      <c r="H33" s="1583" t="s">
        <v>902</v>
      </c>
      <c r="I33" s="1583"/>
      <c r="J33" s="1583"/>
      <c r="K33" s="1583"/>
      <c r="L33" s="1583"/>
      <c r="M33" s="1584"/>
      <c r="N33" s="904"/>
      <c r="O33" s="1583" t="s">
        <v>902</v>
      </c>
      <c r="P33" s="1583"/>
      <c r="Q33" s="1583"/>
      <c r="R33" s="1583"/>
      <c r="S33" s="1583"/>
      <c r="T33" s="1584"/>
      <c r="U33" s="904"/>
      <c r="V33" s="1583" t="s">
        <v>902</v>
      </c>
      <c r="W33" s="1583"/>
      <c r="X33" s="1583"/>
      <c r="Y33" s="1583"/>
      <c r="Z33" s="1583"/>
      <c r="AA33" s="1584"/>
      <c r="AB33" s="929"/>
      <c r="AC33" s="899"/>
      <c r="AD33" s="899"/>
      <c r="AE33" s="899"/>
      <c r="AF33" s="899"/>
      <c r="AG33" s="899"/>
      <c r="AH33" s="899"/>
      <c r="AI33" s="899"/>
      <c r="AJ33" s="899"/>
      <c r="AK33" s="899"/>
      <c r="AL33" s="899"/>
      <c r="AM33" s="899"/>
      <c r="AN33" s="899"/>
      <c r="AO33" s="900"/>
    </row>
    <row r="34" spans="1:43" s="901" customFormat="1" ht="12.75" customHeight="1" x14ac:dyDescent="0.25">
      <c r="A34" s="1582"/>
      <c r="B34" s="1583"/>
      <c r="C34" s="1583"/>
      <c r="D34" s="1583"/>
      <c r="E34" s="1583"/>
      <c r="F34" s="1584"/>
      <c r="G34" s="904"/>
      <c r="H34" s="1583" t="s">
        <v>903</v>
      </c>
      <c r="I34" s="1583"/>
      <c r="J34" s="1583"/>
      <c r="K34" s="1583"/>
      <c r="L34" s="1583"/>
      <c r="M34" s="1584"/>
      <c r="N34" s="904"/>
      <c r="O34" s="1583" t="s">
        <v>903</v>
      </c>
      <c r="P34" s="1583"/>
      <c r="Q34" s="1583"/>
      <c r="R34" s="1583"/>
      <c r="S34" s="1583"/>
      <c r="T34" s="1584"/>
      <c r="U34" s="904"/>
      <c r="V34" s="1583" t="s">
        <v>903</v>
      </c>
      <c r="W34" s="1583"/>
      <c r="X34" s="1583"/>
      <c r="Y34" s="1583"/>
      <c r="Z34" s="1583"/>
      <c r="AA34" s="1584"/>
      <c r="AB34" s="929"/>
      <c r="AC34" s="899"/>
      <c r="AD34" s="899"/>
      <c r="AE34" s="899"/>
      <c r="AF34" s="899"/>
      <c r="AG34" s="899"/>
      <c r="AH34" s="899"/>
      <c r="AI34" s="899"/>
      <c r="AJ34" s="899"/>
      <c r="AK34" s="899"/>
      <c r="AL34" s="899"/>
      <c r="AM34" s="899"/>
      <c r="AN34" s="899"/>
      <c r="AO34" s="900"/>
    </row>
    <row r="35" spans="1:43" s="901" customFormat="1" ht="12.75" customHeight="1" x14ac:dyDescent="0.25">
      <c r="A35" s="1582"/>
      <c r="B35" s="1583"/>
      <c r="C35" s="1583"/>
      <c r="D35" s="1583"/>
      <c r="E35" s="1583"/>
      <c r="F35" s="1584"/>
      <c r="G35" s="904"/>
      <c r="H35" s="1583" t="s">
        <v>904</v>
      </c>
      <c r="I35" s="1583"/>
      <c r="J35" s="1583"/>
      <c r="K35" s="1583"/>
      <c r="L35" s="1583"/>
      <c r="M35" s="1584"/>
      <c r="N35" s="904"/>
      <c r="O35" s="1583" t="s">
        <v>904</v>
      </c>
      <c r="P35" s="1583"/>
      <c r="Q35" s="1583"/>
      <c r="R35" s="1583"/>
      <c r="S35" s="1583"/>
      <c r="T35" s="1584"/>
      <c r="U35" s="904"/>
      <c r="V35" s="1583" t="s">
        <v>904</v>
      </c>
      <c r="W35" s="1583"/>
      <c r="X35" s="1583"/>
      <c r="Y35" s="1583"/>
      <c r="Z35" s="1583"/>
      <c r="AA35" s="1584"/>
      <c r="AB35" s="929"/>
      <c r="AC35" s="899"/>
      <c r="AD35" s="899"/>
      <c r="AE35" s="899"/>
      <c r="AF35" s="899"/>
      <c r="AG35" s="899"/>
      <c r="AH35" s="899"/>
      <c r="AI35" s="899"/>
      <c r="AJ35" s="899"/>
      <c r="AK35" s="899"/>
      <c r="AL35" s="899"/>
      <c r="AM35" s="899"/>
      <c r="AN35" s="899"/>
      <c r="AO35" s="900"/>
    </row>
    <row r="36" spans="1:43" s="901" customFormat="1" ht="12.75" customHeight="1" x14ac:dyDescent="0.25">
      <c r="A36" s="1592" t="s">
        <v>905</v>
      </c>
      <c r="B36" s="1549"/>
      <c r="C36" s="1549"/>
      <c r="D36" s="1549"/>
      <c r="E36" s="1549"/>
      <c r="F36" s="1550"/>
      <c r="G36" s="904" t="s">
        <v>856</v>
      </c>
      <c r="H36" s="917" t="s">
        <v>459</v>
      </c>
      <c r="I36" s="917"/>
      <c r="J36" s="904"/>
      <c r="K36" s="917" t="s">
        <v>437</v>
      </c>
      <c r="L36" s="917"/>
      <c r="M36" s="918"/>
      <c r="N36" s="904" t="s">
        <v>856</v>
      </c>
      <c r="O36" s="917" t="s">
        <v>459</v>
      </c>
      <c r="P36" s="917"/>
      <c r="Q36" s="904"/>
      <c r="R36" s="917" t="s">
        <v>437</v>
      </c>
      <c r="S36" s="917"/>
      <c r="T36" s="918"/>
      <c r="U36" s="904" t="s">
        <v>856</v>
      </c>
      <c r="V36" s="917" t="s">
        <v>459</v>
      </c>
      <c r="W36" s="917"/>
      <c r="X36" s="904"/>
      <c r="Y36" s="917" t="s">
        <v>437</v>
      </c>
      <c r="Z36" s="917"/>
      <c r="AA36" s="918"/>
      <c r="AB36" s="922"/>
      <c r="AC36" s="923"/>
      <c r="AD36" s="923"/>
      <c r="AE36" s="923"/>
      <c r="AF36" s="923"/>
      <c r="AG36" s="923"/>
      <c r="AH36" s="923"/>
      <c r="AI36" s="923"/>
      <c r="AJ36" s="923"/>
      <c r="AK36" s="923"/>
      <c r="AL36" s="923"/>
      <c r="AM36" s="923"/>
      <c r="AN36" s="923"/>
      <c r="AO36" s="924"/>
      <c r="AQ36" s="906" t="s">
        <v>906</v>
      </c>
    </row>
    <row r="37" spans="1:43" s="901" customFormat="1" ht="12.75" customHeight="1" x14ac:dyDescent="0.25">
      <c r="A37" s="1579" t="s">
        <v>907</v>
      </c>
      <c r="B37" s="1580"/>
      <c r="C37" s="1580"/>
      <c r="D37" s="1580"/>
      <c r="E37" s="1580"/>
      <c r="F37" s="1581"/>
      <c r="G37" s="904"/>
      <c r="H37" s="1583" t="s">
        <v>908</v>
      </c>
      <c r="I37" s="1583"/>
      <c r="J37" s="1583"/>
      <c r="K37" s="1583"/>
      <c r="L37" s="1583"/>
      <c r="M37" s="1584"/>
      <c r="N37" s="904"/>
      <c r="O37" s="1583" t="s">
        <v>908</v>
      </c>
      <c r="P37" s="1583"/>
      <c r="Q37" s="1583"/>
      <c r="R37" s="1583"/>
      <c r="S37" s="1583"/>
      <c r="T37" s="1584"/>
      <c r="U37" s="904"/>
      <c r="V37" s="1583" t="s">
        <v>908</v>
      </c>
      <c r="W37" s="1583"/>
      <c r="X37" s="1583"/>
      <c r="Y37" s="1583"/>
      <c r="Z37" s="1583"/>
      <c r="AA37" s="1584"/>
      <c r="AB37" s="904"/>
      <c r="AC37" s="1580" t="s">
        <v>908</v>
      </c>
      <c r="AD37" s="1580"/>
      <c r="AE37" s="1580"/>
      <c r="AF37" s="1580"/>
      <c r="AG37" s="1580"/>
      <c r="AH37" s="1580"/>
      <c r="AI37" s="904"/>
      <c r="AJ37" s="1580" t="s">
        <v>908</v>
      </c>
      <c r="AK37" s="1580"/>
      <c r="AL37" s="1580"/>
      <c r="AM37" s="1580"/>
      <c r="AN37" s="1580"/>
      <c r="AO37" s="1580"/>
    </row>
    <row r="38" spans="1:43" s="901" customFormat="1" ht="12.75" customHeight="1" x14ac:dyDescent="0.25">
      <c r="A38" s="1582"/>
      <c r="B38" s="1583"/>
      <c r="C38" s="1583"/>
      <c r="D38" s="1583"/>
      <c r="E38" s="1583"/>
      <c r="F38" s="1584"/>
      <c r="G38" s="904"/>
      <c r="H38" s="1583" t="s">
        <v>909</v>
      </c>
      <c r="I38" s="1583"/>
      <c r="J38" s="1583"/>
      <c r="K38" s="1583"/>
      <c r="L38" s="1583"/>
      <c r="M38" s="1584"/>
      <c r="N38" s="904"/>
      <c r="O38" s="1583" t="s">
        <v>909</v>
      </c>
      <c r="P38" s="1583"/>
      <c r="Q38" s="1583"/>
      <c r="R38" s="1583"/>
      <c r="S38" s="1583"/>
      <c r="T38" s="1584"/>
      <c r="U38" s="904"/>
      <c r="V38" s="1583" t="s">
        <v>909</v>
      </c>
      <c r="W38" s="1583"/>
      <c r="X38" s="1583"/>
      <c r="Y38" s="1583"/>
      <c r="Z38" s="1583"/>
      <c r="AA38" s="1584"/>
      <c r="AB38" s="904"/>
      <c r="AC38" s="1583" t="s">
        <v>909</v>
      </c>
      <c r="AD38" s="1583"/>
      <c r="AE38" s="1583"/>
      <c r="AF38" s="1583"/>
      <c r="AG38" s="1583"/>
      <c r="AH38" s="1583"/>
      <c r="AI38" s="904"/>
      <c r="AJ38" s="1583" t="s">
        <v>909</v>
      </c>
      <c r="AK38" s="1583"/>
      <c r="AL38" s="1583"/>
      <c r="AM38" s="1583"/>
      <c r="AN38" s="1583"/>
      <c r="AO38" s="1583"/>
      <c r="AQ38" s="932" t="s">
        <v>910</v>
      </c>
    </row>
    <row r="39" spans="1:43" s="901" customFormat="1" ht="12.75" customHeight="1" x14ac:dyDescent="0.25">
      <c r="A39" s="1582"/>
      <c r="B39" s="1583"/>
      <c r="C39" s="1583"/>
      <c r="D39" s="1583"/>
      <c r="E39" s="1583"/>
      <c r="F39" s="1584"/>
      <c r="G39" s="904"/>
      <c r="H39" s="1583" t="s">
        <v>911</v>
      </c>
      <c r="I39" s="1583"/>
      <c r="J39" s="1583"/>
      <c r="K39" s="1583"/>
      <c r="L39" s="1583"/>
      <c r="M39" s="1583"/>
      <c r="N39" s="904"/>
      <c r="O39" s="1583" t="s">
        <v>911</v>
      </c>
      <c r="P39" s="1583"/>
      <c r="Q39" s="1583"/>
      <c r="R39" s="1583"/>
      <c r="S39" s="1583"/>
      <c r="T39" s="1583"/>
      <c r="U39" s="904"/>
      <c r="V39" s="1583" t="s">
        <v>911</v>
      </c>
      <c r="W39" s="1583"/>
      <c r="X39" s="1583"/>
      <c r="Y39" s="1583"/>
      <c r="Z39" s="1583"/>
      <c r="AA39" s="1583"/>
      <c r="AB39" s="904"/>
      <c r="AC39" s="1583" t="s">
        <v>911</v>
      </c>
      <c r="AD39" s="1583"/>
      <c r="AE39" s="1583"/>
      <c r="AF39" s="1583"/>
      <c r="AG39" s="1583"/>
      <c r="AH39" s="1583"/>
      <c r="AI39" s="904"/>
      <c r="AJ39" s="1583" t="s">
        <v>911</v>
      </c>
      <c r="AK39" s="1583"/>
      <c r="AL39" s="1583"/>
      <c r="AM39" s="1583"/>
      <c r="AN39" s="1583"/>
      <c r="AO39" s="1583"/>
    </row>
    <row r="40" spans="1:43" s="901" customFormat="1" ht="12.75" customHeight="1" x14ac:dyDescent="0.25">
      <c r="A40" s="1585"/>
      <c r="B40" s="1563"/>
      <c r="C40" s="1563"/>
      <c r="D40" s="1563"/>
      <c r="E40" s="1563"/>
      <c r="F40" s="1564"/>
      <c r="G40" s="933"/>
      <c r="H40" s="1563"/>
      <c r="I40" s="1563"/>
      <c r="J40" s="1563"/>
      <c r="K40" s="1563"/>
      <c r="L40" s="1563"/>
      <c r="M40" s="1563"/>
      <c r="N40" s="933"/>
      <c r="O40" s="1563"/>
      <c r="P40" s="1563"/>
      <c r="Q40" s="1563"/>
      <c r="R40" s="1563"/>
      <c r="S40" s="1563"/>
      <c r="T40" s="1563"/>
      <c r="U40" s="933"/>
      <c r="V40" s="1563"/>
      <c r="W40" s="1563"/>
      <c r="X40" s="1563"/>
      <c r="Y40" s="1563"/>
      <c r="Z40" s="1563"/>
      <c r="AA40" s="1563"/>
      <c r="AB40" s="904"/>
      <c r="AC40" s="1563" t="s">
        <v>912</v>
      </c>
      <c r="AD40" s="1563"/>
      <c r="AE40" s="1563"/>
      <c r="AF40" s="1563"/>
      <c r="AG40" s="1563"/>
      <c r="AH40" s="1563"/>
      <c r="AI40" s="904"/>
      <c r="AJ40" s="1563" t="s">
        <v>912</v>
      </c>
      <c r="AK40" s="1563"/>
      <c r="AL40" s="1563"/>
      <c r="AM40" s="1563"/>
      <c r="AN40" s="1563"/>
      <c r="AO40" s="1563"/>
    </row>
    <row r="41" spans="1:43" s="901" customFormat="1" ht="12.75" customHeight="1" x14ac:dyDescent="0.25">
      <c r="A41" s="1579" t="s">
        <v>913</v>
      </c>
      <c r="B41" s="1580"/>
      <c r="C41" s="1580"/>
      <c r="D41" s="1580"/>
      <c r="E41" s="1580"/>
      <c r="F41" s="1581"/>
      <c r="G41" s="904" t="s">
        <v>856</v>
      </c>
      <c r="H41" s="1580" t="s">
        <v>914</v>
      </c>
      <c r="I41" s="1580"/>
      <c r="J41" s="1580"/>
      <c r="K41" s="1580"/>
      <c r="L41" s="1580"/>
      <c r="M41" s="1581"/>
      <c r="N41" s="904" t="s">
        <v>856</v>
      </c>
      <c r="O41" s="1580" t="s">
        <v>914</v>
      </c>
      <c r="P41" s="1580"/>
      <c r="Q41" s="1580"/>
      <c r="R41" s="1580"/>
      <c r="S41" s="1580"/>
      <c r="T41" s="1581"/>
      <c r="U41" s="904" t="s">
        <v>856</v>
      </c>
      <c r="V41" s="1580" t="s">
        <v>914</v>
      </c>
      <c r="W41" s="1580"/>
      <c r="X41" s="1580"/>
      <c r="Y41" s="1580"/>
      <c r="Z41" s="1580"/>
      <c r="AA41" s="1581"/>
      <c r="AB41" s="904"/>
      <c r="AC41" s="1580" t="s">
        <v>914</v>
      </c>
      <c r="AD41" s="1580"/>
      <c r="AE41" s="1580"/>
      <c r="AF41" s="1580"/>
      <c r="AG41" s="1580"/>
      <c r="AH41" s="1580"/>
      <c r="AI41" s="904"/>
      <c r="AJ41" s="1580" t="s">
        <v>914</v>
      </c>
      <c r="AK41" s="1580"/>
      <c r="AL41" s="1580"/>
      <c r="AM41" s="1580"/>
      <c r="AN41" s="1580"/>
      <c r="AO41" s="1580"/>
    </row>
    <row r="42" spans="1:43" s="901" customFormat="1" ht="12.75" customHeight="1" x14ac:dyDescent="0.25">
      <c r="A42" s="1585"/>
      <c r="B42" s="1563"/>
      <c r="C42" s="1563"/>
      <c r="D42" s="1563"/>
      <c r="E42" s="1563"/>
      <c r="F42" s="1564"/>
      <c r="G42" s="904"/>
      <c r="H42" s="1563" t="s">
        <v>915</v>
      </c>
      <c r="I42" s="1563"/>
      <c r="J42" s="1563"/>
      <c r="K42" s="1563"/>
      <c r="L42" s="1563"/>
      <c r="M42" s="1564"/>
      <c r="N42" s="904"/>
      <c r="O42" s="1563" t="s">
        <v>915</v>
      </c>
      <c r="P42" s="1563"/>
      <c r="Q42" s="1563"/>
      <c r="R42" s="1563"/>
      <c r="S42" s="1563"/>
      <c r="T42" s="1564"/>
      <c r="U42" s="904"/>
      <c r="V42" s="1563" t="s">
        <v>915</v>
      </c>
      <c r="W42" s="1563"/>
      <c r="X42" s="1563"/>
      <c r="Y42" s="1563"/>
      <c r="Z42" s="1563"/>
      <c r="AA42" s="1564"/>
      <c r="AB42" s="904"/>
      <c r="AC42" s="1563" t="s">
        <v>915</v>
      </c>
      <c r="AD42" s="1563"/>
      <c r="AE42" s="1563"/>
      <c r="AF42" s="1563"/>
      <c r="AG42" s="1563"/>
      <c r="AH42" s="1563"/>
      <c r="AI42" s="904"/>
      <c r="AJ42" s="1563" t="s">
        <v>915</v>
      </c>
      <c r="AK42" s="1563"/>
      <c r="AL42" s="1563"/>
      <c r="AM42" s="1563"/>
      <c r="AN42" s="1563"/>
      <c r="AO42" s="1563"/>
    </row>
    <row r="43" spans="1:43" s="901" customFormat="1" ht="12.75" customHeight="1" x14ac:dyDescent="0.25">
      <c r="A43" s="1579" t="s">
        <v>916</v>
      </c>
      <c r="B43" s="1580"/>
      <c r="C43" s="1580"/>
      <c r="D43" s="1580"/>
      <c r="E43" s="1580"/>
      <c r="F43" s="1581"/>
      <c r="G43" s="904"/>
      <c r="H43" s="909" t="s">
        <v>459</v>
      </c>
      <c r="I43" s="909"/>
      <c r="J43" s="909"/>
      <c r="K43" s="904" t="s">
        <v>856</v>
      </c>
      <c r="L43" s="909" t="s">
        <v>437</v>
      </c>
      <c r="M43" s="920"/>
      <c r="N43" s="904"/>
      <c r="O43" s="909" t="s">
        <v>459</v>
      </c>
      <c r="P43" s="909"/>
      <c r="Q43" s="909"/>
      <c r="R43" s="904" t="s">
        <v>856</v>
      </c>
      <c r="S43" s="909" t="s">
        <v>437</v>
      </c>
      <c r="T43" s="920"/>
      <c r="U43" s="904"/>
      <c r="V43" s="909" t="s">
        <v>459</v>
      </c>
      <c r="W43" s="909"/>
      <c r="X43" s="909"/>
      <c r="Y43" s="904" t="s">
        <v>856</v>
      </c>
      <c r="Z43" s="909" t="s">
        <v>437</v>
      </c>
      <c r="AA43" s="920"/>
      <c r="AB43" s="904"/>
      <c r="AC43" s="921" t="s">
        <v>459</v>
      </c>
      <c r="AD43" s="909"/>
      <c r="AE43" s="909"/>
      <c r="AF43" s="904"/>
      <c r="AG43" s="929" t="s">
        <v>437</v>
      </c>
      <c r="AH43" s="909"/>
      <c r="AI43" s="904"/>
      <c r="AJ43" s="921" t="s">
        <v>459</v>
      </c>
      <c r="AK43" s="909"/>
      <c r="AL43" s="909"/>
      <c r="AM43" s="904"/>
      <c r="AN43" s="929" t="s">
        <v>437</v>
      </c>
      <c r="AO43" s="909"/>
    </row>
    <row r="44" spans="1:43" s="901" customFormat="1" ht="12.75" customHeight="1" x14ac:dyDescent="0.25">
      <c r="A44" s="1582"/>
      <c r="B44" s="1583"/>
      <c r="C44" s="1583"/>
      <c r="D44" s="1583"/>
      <c r="E44" s="1583"/>
      <c r="F44" s="1584"/>
      <c r="G44" s="904"/>
      <c r="H44" s="1583" t="s">
        <v>917</v>
      </c>
      <c r="I44" s="1583"/>
      <c r="J44" s="1583"/>
      <c r="K44" s="1583"/>
      <c r="L44" s="1583"/>
      <c r="M44" s="1584"/>
      <c r="N44" s="904"/>
      <c r="O44" s="1583" t="s">
        <v>917</v>
      </c>
      <c r="P44" s="1583"/>
      <c r="Q44" s="1583"/>
      <c r="R44" s="1583"/>
      <c r="S44" s="1583"/>
      <c r="T44" s="1584"/>
      <c r="U44" s="904"/>
      <c r="V44" s="1583" t="s">
        <v>917</v>
      </c>
      <c r="W44" s="1583"/>
      <c r="X44" s="1583"/>
      <c r="Y44" s="1583"/>
      <c r="Z44" s="1583"/>
      <c r="AA44" s="1583"/>
      <c r="AB44" s="905"/>
      <c r="AC44" s="934"/>
      <c r="AD44" s="899"/>
      <c r="AE44" s="899"/>
      <c r="AF44" s="899"/>
      <c r="AG44" s="899"/>
      <c r="AH44" s="899"/>
      <c r="AI44" s="905"/>
      <c r="AJ44" s="934"/>
      <c r="AK44" s="899"/>
      <c r="AL44" s="899"/>
      <c r="AM44" s="899"/>
      <c r="AN44" s="899"/>
      <c r="AO44" s="899"/>
    </row>
    <row r="45" spans="1:43" s="901" customFormat="1" ht="12.75" customHeight="1" x14ac:dyDescent="0.25">
      <c r="A45" s="1582"/>
      <c r="B45" s="1583"/>
      <c r="C45" s="1583"/>
      <c r="D45" s="1583"/>
      <c r="E45" s="1583"/>
      <c r="F45" s="1584"/>
      <c r="G45" s="904"/>
      <c r="H45" s="1596" t="s">
        <v>918</v>
      </c>
      <c r="I45" s="1596"/>
      <c r="J45" s="1596"/>
      <c r="K45" s="1596"/>
      <c r="L45" s="1596"/>
      <c r="M45" s="1597"/>
      <c r="N45" s="904"/>
      <c r="O45" s="1596" t="s">
        <v>918</v>
      </c>
      <c r="P45" s="1596"/>
      <c r="Q45" s="1596"/>
      <c r="R45" s="1596"/>
      <c r="S45" s="1596"/>
      <c r="T45" s="1597"/>
      <c r="U45" s="904"/>
      <c r="V45" s="1596" t="s">
        <v>918</v>
      </c>
      <c r="W45" s="1596"/>
      <c r="X45" s="1596"/>
      <c r="Y45" s="1596"/>
      <c r="Z45" s="1596"/>
      <c r="AA45" s="1597"/>
      <c r="AB45" s="929"/>
      <c r="AC45" s="899"/>
      <c r="AD45" s="899"/>
      <c r="AE45" s="899"/>
      <c r="AF45" s="899"/>
      <c r="AG45" s="899"/>
      <c r="AH45" s="899"/>
      <c r="AI45" s="929"/>
      <c r="AJ45" s="899"/>
      <c r="AK45" s="899"/>
      <c r="AL45" s="899"/>
      <c r="AM45" s="899"/>
      <c r="AN45" s="899"/>
      <c r="AO45" s="899"/>
    </row>
    <row r="46" spans="1:43" s="901" customFormat="1" ht="12.75" customHeight="1" x14ac:dyDescent="0.25">
      <c r="A46" s="1579" t="s">
        <v>919</v>
      </c>
      <c r="B46" s="1580"/>
      <c r="C46" s="1580"/>
      <c r="D46" s="1580"/>
      <c r="E46" s="1580"/>
      <c r="F46" s="1581"/>
      <c r="G46" s="904"/>
      <c r="H46" s="909" t="s">
        <v>459</v>
      </c>
      <c r="I46" s="909"/>
      <c r="J46" s="909"/>
      <c r="K46" s="904" t="s">
        <v>856</v>
      </c>
      <c r="L46" s="909" t="s">
        <v>437</v>
      </c>
      <c r="M46" s="909"/>
      <c r="N46" s="904"/>
      <c r="O46" s="909" t="s">
        <v>459</v>
      </c>
      <c r="P46" s="909"/>
      <c r="Q46" s="909"/>
      <c r="R46" s="904" t="s">
        <v>856</v>
      </c>
      <c r="S46" s="909" t="s">
        <v>437</v>
      </c>
      <c r="T46" s="909"/>
      <c r="U46" s="904"/>
      <c r="V46" s="909" t="s">
        <v>459</v>
      </c>
      <c r="W46" s="909"/>
      <c r="X46" s="909"/>
      <c r="Y46" s="904" t="s">
        <v>856</v>
      </c>
      <c r="Z46" s="909" t="s">
        <v>437</v>
      </c>
      <c r="AA46" s="909"/>
      <c r="AB46" s="904"/>
      <c r="AC46" s="909" t="s">
        <v>459</v>
      </c>
      <c r="AD46" s="909"/>
      <c r="AE46" s="909"/>
      <c r="AF46" s="904"/>
      <c r="AG46" s="909" t="s">
        <v>437</v>
      </c>
      <c r="AH46" s="909"/>
      <c r="AI46" s="904"/>
      <c r="AJ46" s="909" t="s">
        <v>459</v>
      </c>
      <c r="AK46" s="909"/>
      <c r="AL46" s="909"/>
      <c r="AM46" s="904"/>
      <c r="AN46" s="909" t="s">
        <v>437</v>
      </c>
      <c r="AO46" s="909"/>
    </row>
    <row r="47" spans="1:43" s="901" customFormat="1" ht="12.75" customHeight="1" x14ac:dyDescent="0.25">
      <c r="A47" s="1582"/>
      <c r="B47" s="1583"/>
      <c r="C47" s="1583"/>
      <c r="D47" s="1583"/>
      <c r="E47" s="1583"/>
      <c r="F47" s="1584"/>
      <c r="G47" s="904"/>
      <c r="H47" s="899" t="s">
        <v>920</v>
      </c>
      <c r="I47" s="899"/>
      <c r="J47" s="899"/>
      <c r="K47" s="899"/>
      <c r="L47" s="899"/>
      <c r="M47" s="899"/>
      <c r="N47" s="904"/>
      <c r="O47" s="899" t="s">
        <v>920</v>
      </c>
      <c r="P47" s="899"/>
      <c r="Q47" s="899"/>
      <c r="R47" s="899"/>
      <c r="S47" s="899"/>
      <c r="T47" s="899"/>
      <c r="U47" s="904"/>
      <c r="V47" s="899" t="s">
        <v>920</v>
      </c>
      <c r="W47" s="899"/>
      <c r="X47" s="899"/>
      <c r="Y47" s="899"/>
      <c r="Z47" s="899"/>
      <c r="AA47" s="899"/>
      <c r="AB47" s="904"/>
      <c r="AC47" s="899" t="s">
        <v>920</v>
      </c>
      <c r="AD47" s="899"/>
      <c r="AE47" s="899"/>
      <c r="AF47" s="899"/>
      <c r="AG47" s="899"/>
      <c r="AH47" s="899"/>
      <c r="AI47" s="904"/>
      <c r="AJ47" s="899" t="s">
        <v>920</v>
      </c>
      <c r="AK47" s="899"/>
      <c r="AL47" s="899"/>
      <c r="AM47" s="899"/>
      <c r="AN47" s="899"/>
      <c r="AO47" s="899"/>
    </row>
    <row r="48" spans="1:43" s="901" customFormat="1" ht="12.75" customHeight="1" x14ac:dyDescent="0.25">
      <c r="A48" s="1582"/>
      <c r="B48" s="1583"/>
      <c r="C48" s="1583"/>
      <c r="D48" s="1583"/>
      <c r="E48" s="1583"/>
      <c r="F48" s="1584"/>
      <c r="G48" s="904"/>
      <c r="H48" s="899" t="s">
        <v>921</v>
      </c>
      <c r="I48" s="899"/>
      <c r="J48" s="899"/>
      <c r="K48" s="899"/>
      <c r="L48" s="899"/>
      <c r="M48" s="899"/>
      <c r="N48" s="904"/>
      <c r="O48" s="899" t="s">
        <v>921</v>
      </c>
      <c r="P48" s="899"/>
      <c r="Q48" s="899"/>
      <c r="R48" s="899"/>
      <c r="S48" s="899"/>
      <c r="T48" s="899"/>
      <c r="U48" s="904"/>
      <c r="V48" s="899" t="s">
        <v>921</v>
      </c>
      <c r="W48" s="899"/>
      <c r="X48" s="899"/>
      <c r="Y48" s="899"/>
      <c r="Z48" s="899"/>
      <c r="AA48" s="899"/>
      <c r="AB48" s="904"/>
      <c r="AC48" s="899" t="s">
        <v>921</v>
      </c>
      <c r="AD48" s="899"/>
      <c r="AE48" s="899"/>
      <c r="AF48" s="899"/>
      <c r="AG48" s="899"/>
      <c r="AH48" s="899"/>
      <c r="AI48" s="904"/>
      <c r="AJ48" s="899" t="s">
        <v>921</v>
      </c>
      <c r="AK48" s="899"/>
      <c r="AL48" s="899"/>
      <c r="AM48" s="899"/>
      <c r="AN48" s="899"/>
      <c r="AO48" s="899"/>
    </row>
    <row r="49" spans="1:41" s="901" customFormat="1" ht="12.75" customHeight="1" x14ac:dyDescent="0.25">
      <c r="A49" s="1582"/>
      <c r="B49" s="1583"/>
      <c r="C49" s="1583"/>
      <c r="D49" s="1583"/>
      <c r="E49" s="1583"/>
      <c r="F49" s="1584"/>
      <c r="G49" s="904"/>
      <c r="H49" s="899" t="s">
        <v>922</v>
      </c>
      <c r="I49" s="899"/>
      <c r="J49" s="899"/>
      <c r="K49" s="899"/>
      <c r="L49" s="899"/>
      <c r="M49" s="899"/>
      <c r="N49" s="904"/>
      <c r="O49" s="899" t="s">
        <v>922</v>
      </c>
      <c r="P49" s="899"/>
      <c r="Q49" s="899"/>
      <c r="R49" s="899"/>
      <c r="S49" s="899"/>
      <c r="T49" s="899"/>
      <c r="U49" s="904"/>
      <c r="V49" s="899" t="s">
        <v>922</v>
      </c>
      <c r="W49" s="899"/>
      <c r="X49" s="899"/>
      <c r="Y49" s="899"/>
      <c r="Z49" s="899"/>
      <c r="AA49" s="899"/>
      <c r="AB49" s="904"/>
      <c r="AC49" s="923" t="s">
        <v>922</v>
      </c>
      <c r="AD49" s="923"/>
      <c r="AE49" s="923"/>
      <c r="AF49" s="923"/>
      <c r="AG49" s="923"/>
      <c r="AH49" s="923"/>
      <c r="AI49" s="904"/>
      <c r="AJ49" s="923" t="s">
        <v>922</v>
      </c>
      <c r="AK49" s="923"/>
      <c r="AL49" s="923"/>
      <c r="AM49" s="923"/>
      <c r="AN49" s="923"/>
      <c r="AO49" s="923"/>
    </row>
    <row r="50" spans="1:41" s="901" customFormat="1" ht="12.75" customHeight="1" x14ac:dyDescent="0.25">
      <c r="A50" s="1579" t="s">
        <v>923</v>
      </c>
      <c r="B50" s="1580"/>
      <c r="C50" s="1580"/>
      <c r="D50" s="1580"/>
      <c r="E50" s="1580"/>
      <c r="F50" s="1581"/>
      <c r="G50" s="1579" t="s">
        <v>924</v>
      </c>
      <c r="H50" s="1580"/>
      <c r="I50" s="1580"/>
      <c r="J50" s="1580"/>
      <c r="K50" s="1598">
        <v>0</v>
      </c>
      <c r="L50" s="1598"/>
      <c r="M50" s="1599"/>
      <c r="N50" s="1579" t="s">
        <v>924</v>
      </c>
      <c r="O50" s="1580"/>
      <c r="P50" s="1580"/>
      <c r="Q50" s="1580"/>
      <c r="R50" s="1598">
        <v>0</v>
      </c>
      <c r="S50" s="1598"/>
      <c r="T50" s="1599"/>
      <c r="U50" s="1579" t="s">
        <v>924</v>
      </c>
      <c r="V50" s="1580"/>
      <c r="W50" s="1580"/>
      <c r="X50" s="1580"/>
      <c r="Y50" s="1598">
        <v>0</v>
      </c>
      <c r="Z50" s="1598"/>
      <c r="AA50" s="1599"/>
      <c r="AB50" s="915"/>
      <c r="AC50" s="915"/>
      <c r="AD50" s="915"/>
      <c r="AE50" s="915"/>
      <c r="AF50" s="915"/>
      <c r="AG50" s="915"/>
      <c r="AH50" s="915"/>
      <c r="AI50" s="915"/>
      <c r="AJ50" s="915"/>
      <c r="AK50" s="915"/>
      <c r="AL50" s="915"/>
      <c r="AM50" s="915"/>
      <c r="AN50" s="915"/>
      <c r="AO50" s="915"/>
    </row>
    <row r="51" spans="1:41" s="901" customFormat="1" ht="12.75" customHeight="1" x14ac:dyDescent="0.25">
      <c r="A51" s="1582"/>
      <c r="B51" s="1583"/>
      <c r="C51" s="1583"/>
      <c r="D51" s="1583"/>
      <c r="E51" s="1583"/>
      <c r="F51" s="1584"/>
      <c r="G51" s="1600" t="s">
        <v>925</v>
      </c>
      <c r="H51" s="1590"/>
      <c r="I51" s="1590"/>
      <c r="J51" s="1590"/>
      <c r="K51" s="1590"/>
      <c r="L51" s="1601">
        <v>0</v>
      </c>
      <c r="M51" s="1602"/>
      <c r="N51" s="1600" t="s">
        <v>925</v>
      </c>
      <c r="O51" s="1590"/>
      <c r="P51" s="1590"/>
      <c r="Q51" s="1590"/>
      <c r="R51" s="1590"/>
      <c r="S51" s="1601">
        <v>0</v>
      </c>
      <c r="T51" s="1602"/>
      <c r="U51" s="1600" t="s">
        <v>925</v>
      </c>
      <c r="V51" s="1590"/>
      <c r="W51" s="1590"/>
      <c r="X51" s="1590"/>
      <c r="Y51" s="1590"/>
      <c r="Z51" s="1601">
        <v>0</v>
      </c>
      <c r="AA51" s="1602"/>
      <c r="AB51" s="915"/>
      <c r="AC51" s="915"/>
      <c r="AD51" s="915"/>
      <c r="AE51" s="915"/>
      <c r="AF51" s="915"/>
      <c r="AG51" s="915"/>
      <c r="AH51" s="915"/>
      <c r="AI51" s="915"/>
      <c r="AJ51" s="915"/>
      <c r="AK51" s="915"/>
      <c r="AL51" s="915"/>
      <c r="AM51" s="915"/>
      <c r="AN51" s="915"/>
      <c r="AO51" s="915"/>
    </row>
    <row r="52" spans="1:41" s="901" customFormat="1" ht="12.75" customHeight="1" x14ac:dyDescent="0.25">
      <c r="A52" s="1582"/>
      <c r="B52" s="1583"/>
      <c r="C52" s="1583"/>
      <c r="D52" s="1583"/>
      <c r="E52" s="1583"/>
      <c r="F52" s="1584"/>
      <c r="G52" s="929" t="s">
        <v>926</v>
      </c>
      <c r="H52" s="899"/>
      <c r="I52" s="904"/>
      <c r="J52" s="899" t="s">
        <v>927</v>
      </c>
      <c r="K52" s="899"/>
      <c r="L52" s="899"/>
      <c r="M52" s="900"/>
      <c r="N52" s="929" t="s">
        <v>926</v>
      </c>
      <c r="O52" s="899"/>
      <c r="P52" s="904"/>
      <c r="Q52" s="899" t="s">
        <v>927</v>
      </c>
      <c r="R52" s="899"/>
      <c r="S52" s="899"/>
      <c r="T52" s="900"/>
      <c r="U52" s="929" t="s">
        <v>926</v>
      </c>
      <c r="V52" s="899"/>
      <c r="W52" s="904"/>
      <c r="X52" s="899" t="s">
        <v>927</v>
      </c>
      <c r="Y52" s="899"/>
      <c r="Z52" s="899"/>
      <c r="AA52" s="900"/>
      <c r="AB52" s="915"/>
      <c r="AC52" s="915"/>
      <c r="AD52" s="915"/>
      <c r="AE52" s="915"/>
      <c r="AF52" s="915"/>
      <c r="AG52" s="915"/>
      <c r="AH52" s="915"/>
      <c r="AI52" s="915"/>
      <c r="AJ52" s="915"/>
      <c r="AK52" s="915"/>
      <c r="AL52" s="915"/>
      <c r="AM52" s="915"/>
      <c r="AN52" s="915"/>
      <c r="AO52" s="915"/>
    </row>
    <row r="53" spans="1:41" s="901" customFormat="1" ht="12.75" customHeight="1" x14ac:dyDescent="0.25">
      <c r="A53" s="1585"/>
      <c r="B53" s="1563"/>
      <c r="C53" s="1563"/>
      <c r="D53" s="1563"/>
      <c r="E53" s="1563"/>
      <c r="F53" s="1564"/>
      <c r="G53" s="922"/>
      <c r="H53" s="923"/>
      <c r="I53" s="904"/>
      <c r="J53" s="923" t="s">
        <v>854</v>
      </c>
      <c r="K53" s="923"/>
      <c r="L53" s="923"/>
      <c r="M53" s="924"/>
      <c r="N53" s="922"/>
      <c r="O53" s="923"/>
      <c r="P53" s="904"/>
      <c r="Q53" s="923" t="s">
        <v>854</v>
      </c>
      <c r="R53" s="923"/>
      <c r="S53" s="923"/>
      <c r="T53" s="924"/>
      <c r="U53" s="922"/>
      <c r="V53" s="923"/>
      <c r="W53" s="904"/>
      <c r="X53" s="923" t="s">
        <v>854</v>
      </c>
      <c r="Y53" s="923"/>
      <c r="Z53" s="923"/>
      <c r="AA53" s="924"/>
      <c r="AB53" s="915"/>
      <c r="AC53" s="915"/>
      <c r="AD53" s="915"/>
      <c r="AE53" s="915"/>
      <c r="AF53" s="915"/>
      <c r="AG53" s="915"/>
      <c r="AH53" s="915"/>
      <c r="AI53" s="915"/>
      <c r="AJ53" s="915"/>
      <c r="AK53" s="915"/>
      <c r="AL53" s="915"/>
      <c r="AM53" s="915"/>
      <c r="AN53" s="915"/>
      <c r="AO53" s="915"/>
    </row>
    <row r="54" spans="1:41" s="901" customFormat="1" ht="12.75" customHeight="1" x14ac:dyDescent="0.25">
      <c r="A54" s="1579" t="s">
        <v>928</v>
      </c>
      <c r="B54" s="1580"/>
      <c r="C54" s="1580"/>
      <c r="D54" s="1580"/>
      <c r="E54" s="1580"/>
      <c r="F54" s="1581"/>
      <c r="G54" s="904"/>
      <c r="H54" s="935" t="s">
        <v>459</v>
      </c>
      <c r="I54" s="904" t="s">
        <v>856</v>
      </c>
      <c r="J54" s="909" t="s">
        <v>437</v>
      </c>
      <c r="K54" s="909"/>
      <c r="L54" s="936" t="s">
        <v>929</v>
      </c>
      <c r="M54" s="937">
        <v>0</v>
      </c>
      <c r="N54" s="904"/>
      <c r="O54" s="935" t="s">
        <v>459</v>
      </c>
      <c r="P54" s="904" t="s">
        <v>856</v>
      </c>
      <c r="Q54" s="909" t="s">
        <v>437</v>
      </c>
      <c r="R54" s="909"/>
      <c r="S54" s="936" t="s">
        <v>929</v>
      </c>
      <c r="T54" s="937">
        <v>0</v>
      </c>
      <c r="U54" s="904"/>
      <c r="V54" s="935" t="s">
        <v>459</v>
      </c>
      <c r="W54" s="904" t="s">
        <v>856</v>
      </c>
      <c r="X54" s="909" t="s">
        <v>437</v>
      </c>
      <c r="Y54" s="909"/>
      <c r="Z54" s="936" t="s">
        <v>929</v>
      </c>
      <c r="AA54" s="937">
        <v>0</v>
      </c>
      <c r="AB54" s="938" t="s">
        <v>930</v>
      </c>
      <c r="AC54" s="915"/>
      <c r="AD54" s="915"/>
      <c r="AE54" s="915"/>
      <c r="AF54" s="915"/>
      <c r="AG54" s="915"/>
      <c r="AH54" s="915"/>
      <c r="AI54" s="915"/>
      <c r="AJ54" s="915"/>
      <c r="AK54" s="915"/>
      <c r="AL54" s="915"/>
      <c r="AM54" s="915"/>
      <c r="AN54" s="915"/>
      <c r="AO54" s="915"/>
    </row>
    <row r="55" spans="1:41" s="901" customFormat="1" ht="12.75" customHeight="1" x14ac:dyDescent="0.25">
      <c r="A55" s="1585"/>
      <c r="B55" s="1563"/>
      <c r="C55" s="1563"/>
      <c r="D55" s="1563"/>
      <c r="E55" s="1563"/>
      <c r="F55" s="1564"/>
      <c r="G55" s="904"/>
      <c r="H55" s="923" t="s">
        <v>931</v>
      </c>
      <c r="I55" s="923"/>
      <c r="J55" s="923"/>
      <c r="K55" s="923"/>
      <c r="L55" s="923"/>
      <c r="M55" s="924"/>
      <c r="N55" s="904"/>
      <c r="O55" s="923" t="s">
        <v>931</v>
      </c>
      <c r="P55" s="923"/>
      <c r="Q55" s="923"/>
      <c r="R55" s="923"/>
      <c r="S55" s="923"/>
      <c r="T55" s="924"/>
      <c r="U55" s="904"/>
      <c r="V55" s="923" t="s">
        <v>931</v>
      </c>
      <c r="W55" s="923"/>
      <c r="X55" s="923"/>
      <c r="Y55" s="923"/>
      <c r="Z55" s="923"/>
      <c r="AA55" s="924"/>
      <c r="AB55" s="915"/>
      <c r="AC55" s="915"/>
      <c r="AD55" s="915"/>
      <c r="AE55" s="915"/>
      <c r="AF55" s="915"/>
      <c r="AG55" s="915"/>
      <c r="AH55" s="915"/>
      <c r="AI55" s="915"/>
      <c r="AJ55" s="915"/>
      <c r="AK55" s="915"/>
      <c r="AL55" s="915"/>
      <c r="AM55" s="915"/>
      <c r="AN55" s="915"/>
      <c r="AO55" s="915"/>
    </row>
    <row r="56" spans="1:41" s="901" customFormat="1" ht="12.75" customHeight="1" x14ac:dyDescent="0.25">
      <c r="A56" s="1579" t="s">
        <v>932</v>
      </c>
      <c r="B56" s="1580"/>
      <c r="C56" s="1580"/>
      <c r="D56" s="1580"/>
      <c r="E56" s="1580"/>
      <c r="F56" s="1581"/>
      <c r="G56" s="904" t="s">
        <v>856</v>
      </c>
      <c r="H56" s="909" t="s">
        <v>933</v>
      </c>
      <c r="I56" s="909"/>
      <c r="J56" s="909"/>
      <c r="K56" s="904" t="s">
        <v>856</v>
      </c>
      <c r="L56" s="909" t="s">
        <v>934</v>
      </c>
      <c r="M56" s="939"/>
      <c r="N56" s="904" t="s">
        <v>856</v>
      </c>
      <c r="O56" s="909" t="s">
        <v>933</v>
      </c>
      <c r="P56" s="909"/>
      <c r="Q56" s="909"/>
      <c r="R56" s="904" t="s">
        <v>856</v>
      </c>
      <c r="S56" s="909" t="s">
        <v>934</v>
      </c>
      <c r="T56" s="939"/>
      <c r="U56" s="904" t="s">
        <v>856</v>
      </c>
      <c r="V56" s="909" t="s">
        <v>933</v>
      </c>
      <c r="W56" s="909"/>
      <c r="X56" s="909"/>
      <c r="Y56" s="904" t="s">
        <v>856</v>
      </c>
      <c r="Z56" s="909" t="s">
        <v>934</v>
      </c>
      <c r="AA56" s="939"/>
      <c r="AB56" s="915"/>
      <c r="AC56" s="915"/>
      <c r="AD56" s="915"/>
      <c r="AE56" s="915"/>
      <c r="AF56" s="915"/>
      <c r="AG56" s="915"/>
      <c r="AH56" s="915"/>
      <c r="AI56" s="915"/>
      <c r="AJ56" s="915"/>
      <c r="AK56" s="915"/>
      <c r="AL56" s="915"/>
      <c r="AM56" s="915"/>
      <c r="AN56" s="915"/>
      <c r="AO56" s="915"/>
    </row>
    <row r="57" spans="1:41" s="901" customFormat="1" ht="12.75" customHeight="1" x14ac:dyDescent="0.25">
      <c r="A57" s="1582"/>
      <c r="B57" s="1583"/>
      <c r="C57" s="1583"/>
      <c r="D57" s="1583"/>
      <c r="E57" s="1583"/>
      <c r="F57" s="1584"/>
      <c r="G57" s="904"/>
      <c r="H57" s="1583" t="s">
        <v>935</v>
      </c>
      <c r="I57" s="1583"/>
      <c r="J57" s="1583"/>
      <c r="K57" s="1583"/>
      <c r="L57" s="1583"/>
      <c r="M57" s="1584"/>
      <c r="N57" s="904"/>
      <c r="O57" s="1583" t="s">
        <v>935</v>
      </c>
      <c r="P57" s="1583"/>
      <c r="Q57" s="1583"/>
      <c r="R57" s="1583"/>
      <c r="S57" s="1583"/>
      <c r="T57" s="1584"/>
      <c r="U57" s="904"/>
      <c r="V57" s="1583" t="s">
        <v>935</v>
      </c>
      <c r="W57" s="1583"/>
      <c r="X57" s="1583"/>
      <c r="Y57" s="1583"/>
      <c r="Z57" s="1583"/>
      <c r="AA57" s="1584"/>
      <c r="AB57" s="915"/>
      <c r="AC57" s="915"/>
      <c r="AD57" s="915"/>
      <c r="AE57" s="915"/>
      <c r="AF57" s="915"/>
      <c r="AG57" s="915"/>
      <c r="AH57" s="915"/>
      <c r="AI57" s="915"/>
      <c r="AJ57" s="915"/>
      <c r="AK57" s="915"/>
      <c r="AL57" s="915"/>
      <c r="AM57" s="915"/>
      <c r="AN57" s="915"/>
      <c r="AO57" s="915"/>
    </row>
    <row r="58" spans="1:41" s="901" customFormat="1" ht="12.75" customHeight="1" x14ac:dyDescent="0.25">
      <c r="A58" s="1582"/>
      <c r="B58" s="1583"/>
      <c r="C58" s="1583"/>
      <c r="D58" s="1583"/>
      <c r="E58" s="1583"/>
      <c r="F58" s="1584"/>
      <c r="G58" s="904"/>
      <c r="H58" s="1583" t="s">
        <v>936</v>
      </c>
      <c r="I58" s="1583"/>
      <c r="J58" s="1583"/>
      <c r="K58" s="1583"/>
      <c r="L58" s="1583"/>
      <c r="M58" s="1584"/>
      <c r="N58" s="904"/>
      <c r="O58" s="1583" t="s">
        <v>936</v>
      </c>
      <c r="P58" s="1583"/>
      <c r="Q58" s="1583"/>
      <c r="R58" s="1583"/>
      <c r="S58" s="1583"/>
      <c r="T58" s="1584"/>
      <c r="U58" s="904"/>
      <c r="V58" s="1583" t="s">
        <v>936</v>
      </c>
      <c r="W58" s="1583"/>
      <c r="X58" s="1583"/>
      <c r="Y58" s="1583"/>
      <c r="Z58" s="1583"/>
      <c r="AA58" s="1584"/>
      <c r="AB58" s="938"/>
      <c r="AC58" s="915"/>
      <c r="AD58" s="915"/>
      <c r="AE58" s="915"/>
      <c r="AF58" s="915"/>
      <c r="AG58" s="915"/>
      <c r="AH58" s="915"/>
      <c r="AI58" s="915"/>
      <c r="AJ58" s="915"/>
      <c r="AK58" s="915"/>
      <c r="AL58" s="915"/>
      <c r="AM58" s="915"/>
      <c r="AN58" s="915"/>
      <c r="AO58" s="915"/>
    </row>
    <row r="59" spans="1:41" s="901" customFormat="1" ht="12.75" customHeight="1" x14ac:dyDescent="0.25">
      <c r="A59" s="1582"/>
      <c r="B59" s="1583"/>
      <c r="C59" s="1583"/>
      <c r="D59" s="1583"/>
      <c r="E59" s="1583"/>
      <c r="F59" s="1584"/>
      <c r="G59" s="904" t="s">
        <v>856</v>
      </c>
      <c r="H59" s="1583" t="s">
        <v>937</v>
      </c>
      <c r="I59" s="1583"/>
      <c r="J59" s="1583"/>
      <c r="K59" s="1583"/>
      <c r="L59" s="1583"/>
      <c r="M59" s="1584"/>
      <c r="N59" s="904" t="s">
        <v>856</v>
      </c>
      <c r="O59" s="1583" t="s">
        <v>937</v>
      </c>
      <c r="P59" s="1583"/>
      <c r="Q59" s="1583"/>
      <c r="R59" s="1583"/>
      <c r="S59" s="1583"/>
      <c r="T59" s="1584"/>
      <c r="U59" s="904" t="s">
        <v>856</v>
      </c>
      <c r="V59" s="1583" t="s">
        <v>937</v>
      </c>
      <c r="W59" s="1583"/>
      <c r="X59" s="1583"/>
      <c r="Y59" s="1583"/>
      <c r="Z59" s="1583"/>
      <c r="AA59" s="1584"/>
      <c r="AB59" s="915"/>
      <c r="AC59" s="915"/>
      <c r="AD59" s="915"/>
      <c r="AE59" s="915"/>
      <c r="AF59" s="915"/>
      <c r="AG59" s="915"/>
      <c r="AH59" s="915"/>
      <c r="AI59" s="915"/>
      <c r="AJ59" s="915"/>
      <c r="AK59" s="915"/>
      <c r="AL59" s="915"/>
      <c r="AM59" s="915"/>
      <c r="AN59" s="915"/>
      <c r="AO59" s="915"/>
    </row>
    <row r="60" spans="1:41" s="901" customFormat="1" ht="12.75" customHeight="1" x14ac:dyDescent="0.25">
      <c r="A60" s="1585"/>
      <c r="B60" s="1563"/>
      <c r="C60" s="1563"/>
      <c r="D60" s="1563"/>
      <c r="E60" s="1563"/>
      <c r="F60" s="1564"/>
      <c r="G60" s="904"/>
      <c r="H60" s="1563" t="s">
        <v>938</v>
      </c>
      <c r="I60" s="1563"/>
      <c r="J60" s="1563"/>
      <c r="K60" s="1563"/>
      <c r="L60" s="1563"/>
      <c r="M60" s="1564"/>
      <c r="N60" s="904"/>
      <c r="O60" s="1563" t="s">
        <v>938</v>
      </c>
      <c r="P60" s="1563"/>
      <c r="Q60" s="1563"/>
      <c r="R60" s="1563"/>
      <c r="S60" s="1563"/>
      <c r="T60" s="1564"/>
      <c r="U60" s="904"/>
      <c r="V60" s="1563" t="s">
        <v>938</v>
      </c>
      <c r="W60" s="1563"/>
      <c r="X60" s="1563"/>
      <c r="Y60" s="1563"/>
      <c r="Z60" s="1563"/>
      <c r="AA60" s="1564"/>
      <c r="AB60" s="915"/>
      <c r="AC60" s="915"/>
      <c r="AD60" s="915"/>
      <c r="AE60" s="915"/>
      <c r="AF60" s="915"/>
      <c r="AG60" s="915"/>
      <c r="AH60" s="915"/>
      <c r="AI60" s="915"/>
      <c r="AJ60" s="915"/>
      <c r="AK60" s="915"/>
      <c r="AL60" s="915"/>
      <c r="AM60" s="915"/>
      <c r="AN60" s="915"/>
      <c r="AO60" s="915"/>
    </row>
    <row r="61" spans="1:41" s="901" customFormat="1" ht="12.75" customHeight="1" x14ac:dyDescent="0.25">
      <c r="A61" s="915"/>
      <c r="B61" s="915"/>
      <c r="C61" s="915"/>
      <c r="D61" s="915"/>
      <c r="E61" s="915"/>
      <c r="F61" s="915"/>
      <c r="G61" s="915"/>
      <c r="H61" s="915"/>
      <c r="I61" s="915"/>
      <c r="J61" s="915"/>
      <c r="K61" s="915"/>
      <c r="L61" s="915"/>
      <c r="M61" s="915"/>
      <c r="N61" s="915"/>
      <c r="O61" s="915"/>
      <c r="P61" s="915"/>
      <c r="Q61" s="915"/>
      <c r="R61" s="915"/>
      <c r="S61" s="915"/>
      <c r="T61" s="915"/>
      <c r="U61" s="915"/>
      <c r="V61" s="915"/>
      <c r="W61" s="915"/>
      <c r="X61" s="915"/>
      <c r="Y61" s="915"/>
      <c r="Z61" s="915"/>
      <c r="AA61" s="915"/>
      <c r="AB61" s="915"/>
      <c r="AC61" s="915"/>
      <c r="AD61" s="915"/>
      <c r="AE61" s="915"/>
      <c r="AF61" s="915"/>
      <c r="AG61" s="915"/>
      <c r="AH61" s="915"/>
      <c r="AI61" s="915"/>
      <c r="AJ61" s="915"/>
      <c r="AK61" s="915"/>
      <c r="AL61" s="915"/>
      <c r="AM61" s="915"/>
      <c r="AN61" s="915"/>
      <c r="AO61" s="915"/>
    </row>
    <row r="62" spans="1:41" s="901" customFormat="1" ht="12.75" customHeight="1" x14ac:dyDescent="0.25">
      <c r="A62" s="1579" t="s">
        <v>939</v>
      </c>
      <c r="B62" s="1580"/>
      <c r="C62" s="1580"/>
      <c r="D62" s="1580"/>
      <c r="E62" s="1580"/>
      <c r="F62" s="1581"/>
      <c r="G62" s="940" t="s">
        <v>940</v>
      </c>
      <c r="H62" s="935"/>
      <c r="I62" s="909"/>
      <c r="J62" s="909"/>
      <c r="K62" s="909"/>
      <c r="L62" s="909"/>
      <c r="M62" s="904"/>
      <c r="N62" s="909" t="s">
        <v>459</v>
      </c>
      <c r="O62" s="904" t="s">
        <v>856</v>
      </c>
      <c r="P62" s="909" t="s">
        <v>437</v>
      </c>
      <c r="Q62" s="909"/>
      <c r="R62" s="936" t="s">
        <v>941</v>
      </c>
      <c r="S62" s="1603"/>
      <c r="T62" s="1604"/>
      <c r="U62" s="921" t="s">
        <v>942</v>
      </c>
      <c r="V62" s="909"/>
      <c r="W62" s="909"/>
      <c r="X62" s="909"/>
      <c r="Y62" s="909"/>
      <c r="Z62" s="909"/>
      <c r="AA62" s="909"/>
      <c r="AB62" s="909"/>
      <c r="AC62" s="909"/>
      <c r="AD62" s="909"/>
      <c r="AE62" s="909"/>
      <c r="AF62" s="904"/>
      <c r="AG62" s="909" t="s">
        <v>459</v>
      </c>
      <c r="AH62" s="909"/>
      <c r="AI62" s="904" t="s">
        <v>856</v>
      </c>
      <c r="AJ62" s="909" t="s">
        <v>437</v>
      </c>
      <c r="AK62" s="909"/>
      <c r="AL62" s="909"/>
      <c r="AM62" s="936" t="s">
        <v>943</v>
      </c>
      <c r="AN62" s="1605"/>
      <c r="AO62" s="1606"/>
    </row>
    <row r="63" spans="1:41" s="901" customFormat="1" ht="12.75" customHeight="1" x14ac:dyDescent="0.25">
      <c r="A63" s="1582"/>
      <c r="B63" s="1583"/>
      <c r="C63" s="1583"/>
      <c r="D63" s="1583"/>
      <c r="E63" s="1583"/>
      <c r="F63" s="1584"/>
      <c r="G63" s="941" t="s">
        <v>944</v>
      </c>
      <c r="H63" s="942"/>
      <c r="I63" s="899"/>
      <c r="J63" s="899"/>
      <c r="K63" s="899"/>
      <c r="L63" s="899"/>
      <c r="M63" s="904"/>
      <c r="N63" s="899" t="s">
        <v>459</v>
      </c>
      <c r="O63" s="904" t="s">
        <v>856</v>
      </c>
      <c r="P63" s="899" t="s">
        <v>437</v>
      </c>
      <c r="Q63" s="899"/>
      <c r="R63" s="943" t="s">
        <v>941</v>
      </c>
      <c r="S63" s="1601"/>
      <c r="T63" s="1602"/>
      <c r="U63" s="929" t="s">
        <v>945</v>
      </c>
      <c r="V63" s="899"/>
      <c r="W63" s="899"/>
      <c r="X63" s="899"/>
      <c r="Y63" s="899"/>
      <c r="Z63" s="899"/>
      <c r="AA63" s="899" t="s">
        <v>946</v>
      </c>
      <c r="AB63" s="899"/>
      <c r="AC63" s="899"/>
      <c r="AD63" s="1607">
        <v>0</v>
      </c>
      <c r="AE63" s="1607"/>
      <c r="AF63" s="899"/>
      <c r="AG63" s="899"/>
      <c r="AH63" s="943" t="s">
        <v>947</v>
      </c>
      <c r="AI63" s="1607">
        <v>0</v>
      </c>
      <c r="AJ63" s="1607"/>
      <c r="AK63" s="899"/>
      <c r="AL63" s="899"/>
      <c r="AM63" s="943" t="s">
        <v>948</v>
      </c>
      <c r="AN63" s="1607">
        <v>0</v>
      </c>
      <c r="AO63" s="1608"/>
    </row>
    <row r="64" spans="1:41" s="901" customFormat="1" ht="12.75" customHeight="1" x14ac:dyDescent="0.25">
      <c r="A64" s="1585"/>
      <c r="B64" s="1563"/>
      <c r="C64" s="1563"/>
      <c r="D64" s="1563"/>
      <c r="E64" s="1563"/>
      <c r="F64" s="1564"/>
      <c r="G64" s="944" t="s">
        <v>949</v>
      </c>
      <c r="H64" s="945"/>
      <c r="I64" s="923"/>
      <c r="J64" s="923"/>
      <c r="K64" s="923"/>
      <c r="L64" s="923"/>
      <c r="M64" s="923"/>
      <c r="N64" s="946" t="s">
        <v>929</v>
      </c>
      <c r="O64" s="1609">
        <v>0</v>
      </c>
      <c r="P64" s="1609"/>
      <c r="Q64" s="923"/>
      <c r="R64" s="946" t="s">
        <v>941</v>
      </c>
      <c r="S64" s="1609"/>
      <c r="T64" s="1610"/>
      <c r="U64" s="922" t="s">
        <v>945</v>
      </c>
      <c r="V64" s="923"/>
      <c r="W64" s="923"/>
      <c r="X64" s="923"/>
      <c r="Y64" s="923"/>
      <c r="Z64" s="923"/>
      <c r="AA64" s="923" t="s">
        <v>950</v>
      </c>
      <c r="AB64" s="923"/>
      <c r="AC64" s="923"/>
      <c r="AD64" s="1611">
        <v>0</v>
      </c>
      <c r="AE64" s="1611"/>
      <c r="AF64" s="923"/>
      <c r="AG64" s="923"/>
      <c r="AH64" s="946" t="s">
        <v>951</v>
      </c>
      <c r="AI64" s="1611">
        <v>0</v>
      </c>
      <c r="AJ64" s="1611"/>
      <c r="AK64" s="923"/>
      <c r="AL64" s="923"/>
      <c r="AM64" s="946" t="s">
        <v>952</v>
      </c>
      <c r="AN64" s="1611">
        <v>0</v>
      </c>
      <c r="AO64" s="1612"/>
    </row>
    <row r="65" spans="1:42" s="901" customFormat="1" ht="12.75" customHeight="1" x14ac:dyDescent="0.25">
      <c r="A65" s="915"/>
      <c r="B65" s="915"/>
      <c r="C65" s="915"/>
      <c r="D65" s="915"/>
      <c r="E65" s="915"/>
      <c r="F65" s="915"/>
      <c r="G65" s="915"/>
      <c r="H65" s="915"/>
      <c r="I65" s="915"/>
      <c r="J65" s="915"/>
      <c r="K65" s="915"/>
      <c r="L65" s="915"/>
      <c r="M65" s="915"/>
      <c r="N65" s="915"/>
      <c r="O65" s="915"/>
      <c r="P65" s="915"/>
      <c r="Q65" s="915"/>
      <c r="R65" s="915"/>
      <c r="S65" s="915"/>
      <c r="T65" s="915"/>
      <c r="U65" s="915"/>
      <c r="V65" s="915"/>
      <c r="W65" s="915"/>
      <c r="X65" s="915"/>
      <c r="Y65" s="915"/>
      <c r="Z65" s="915"/>
      <c r="AA65" s="915"/>
      <c r="AB65" s="915"/>
      <c r="AC65" s="915"/>
      <c r="AD65" s="915"/>
      <c r="AE65" s="915"/>
      <c r="AF65" s="915"/>
      <c r="AG65" s="915"/>
      <c r="AH65" s="915"/>
      <c r="AI65" s="915"/>
      <c r="AJ65" s="915"/>
      <c r="AK65" s="915"/>
      <c r="AL65" s="915"/>
      <c r="AM65" s="915"/>
      <c r="AN65" s="915"/>
      <c r="AO65" s="915"/>
    </row>
    <row r="66" spans="1:42" s="901" customFormat="1" ht="12.75" customHeight="1" x14ac:dyDescent="0.25">
      <c r="A66" s="1579" t="s">
        <v>953</v>
      </c>
      <c r="B66" s="1580"/>
      <c r="C66" s="1580"/>
      <c r="D66" s="1580"/>
      <c r="E66" s="1580"/>
      <c r="F66" s="1581"/>
      <c r="G66" s="904"/>
      <c r="H66" s="935" t="s">
        <v>954</v>
      </c>
      <c r="I66" s="925"/>
      <c r="J66" s="925"/>
      <c r="K66" s="936" t="s">
        <v>929</v>
      </c>
      <c r="L66" s="1603"/>
      <c r="M66" s="1604"/>
      <c r="N66" s="904"/>
      <c r="O66" s="935" t="s">
        <v>954</v>
      </c>
      <c r="P66" s="925"/>
      <c r="Q66" s="925"/>
      <c r="R66" s="936" t="s">
        <v>929</v>
      </c>
      <c r="S66" s="1603"/>
      <c r="T66" s="1604"/>
      <c r="U66" s="904"/>
      <c r="V66" s="935" t="s">
        <v>954</v>
      </c>
      <c r="W66" s="925"/>
      <c r="X66" s="925"/>
      <c r="Y66" s="936" t="s">
        <v>929</v>
      </c>
      <c r="Z66" s="1603"/>
      <c r="AA66" s="1604"/>
      <c r="AB66" s="904"/>
      <c r="AC66" s="935" t="s">
        <v>954</v>
      </c>
      <c r="AD66" s="925"/>
      <c r="AE66" s="925"/>
      <c r="AF66" s="936" t="s">
        <v>929</v>
      </c>
      <c r="AG66" s="1603"/>
      <c r="AH66" s="1604"/>
      <c r="AI66" s="904"/>
      <c r="AJ66" s="935" t="s">
        <v>954</v>
      </c>
      <c r="AK66" s="925"/>
      <c r="AL66" s="925"/>
      <c r="AM66" s="936" t="s">
        <v>929</v>
      </c>
      <c r="AN66" s="1603"/>
      <c r="AO66" s="1604"/>
    </row>
    <row r="67" spans="1:42" s="901" customFormat="1" ht="12.75" customHeight="1" x14ac:dyDescent="0.25">
      <c r="A67" s="1582"/>
      <c r="B67" s="1583"/>
      <c r="C67" s="1583"/>
      <c r="D67" s="1583"/>
      <c r="E67" s="1583"/>
      <c r="F67" s="1584"/>
      <c r="G67" s="904"/>
      <c r="H67" s="1583" t="s">
        <v>955</v>
      </c>
      <c r="I67" s="1583"/>
      <c r="J67" s="1583"/>
      <c r="K67" s="943" t="s">
        <v>929</v>
      </c>
      <c r="L67" s="1601"/>
      <c r="M67" s="1602"/>
      <c r="N67" s="904"/>
      <c r="O67" s="1583" t="s">
        <v>955</v>
      </c>
      <c r="P67" s="1583"/>
      <c r="Q67" s="1583"/>
      <c r="R67" s="943" t="s">
        <v>929</v>
      </c>
      <c r="S67" s="1601"/>
      <c r="T67" s="1602"/>
      <c r="U67" s="904"/>
      <c r="V67" s="1583" t="s">
        <v>955</v>
      </c>
      <c r="W67" s="1583"/>
      <c r="X67" s="1583"/>
      <c r="Y67" s="943" t="s">
        <v>929</v>
      </c>
      <c r="Z67" s="1601"/>
      <c r="AA67" s="1602"/>
      <c r="AB67" s="929"/>
      <c r="AC67" s="1583"/>
      <c r="AD67" s="1583"/>
      <c r="AE67" s="1583"/>
      <c r="AF67" s="943"/>
      <c r="AG67" s="1613"/>
      <c r="AH67" s="1614"/>
      <c r="AI67" s="929"/>
      <c r="AJ67" s="1583"/>
      <c r="AK67" s="1583"/>
      <c r="AL67" s="1583"/>
      <c r="AM67" s="943"/>
      <c r="AN67" s="1613"/>
      <c r="AO67" s="1614"/>
    </row>
    <row r="68" spans="1:42" s="901" customFormat="1" ht="12.75" customHeight="1" x14ac:dyDescent="0.25">
      <c r="A68" s="1585"/>
      <c r="B68" s="1563"/>
      <c r="C68" s="1563"/>
      <c r="D68" s="1563"/>
      <c r="E68" s="1563"/>
      <c r="F68" s="1564"/>
      <c r="G68" s="904"/>
      <c r="H68" s="1563" t="s">
        <v>956</v>
      </c>
      <c r="I68" s="1563"/>
      <c r="J68" s="1563"/>
      <c r="K68" s="946" t="s">
        <v>929</v>
      </c>
      <c r="L68" s="1609"/>
      <c r="M68" s="1610"/>
      <c r="N68" s="904"/>
      <c r="O68" s="1563" t="s">
        <v>956</v>
      </c>
      <c r="P68" s="1563"/>
      <c r="Q68" s="1563"/>
      <c r="R68" s="946" t="s">
        <v>929</v>
      </c>
      <c r="S68" s="1609"/>
      <c r="T68" s="1610"/>
      <c r="U68" s="904"/>
      <c r="V68" s="1563" t="s">
        <v>956</v>
      </c>
      <c r="W68" s="1563"/>
      <c r="X68" s="1563"/>
      <c r="Y68" s="946" t="s">
        <v>929</v>
      </c>
      <c r="Z68" s="1609"/>
      <c r="AA68" s="1610"/>
      <c r="AB68" s="904"/>
      <c r="AC68" s="1563" t="s">
        <v>956</v>
      </c>
      <c r="AD68" s="1563"/>
      <c r="AE68" s="1563"/>
      <c r="AF68" s="946" t="s">
        <v>929</v>
      </c>
      <c r="AG68" s="1609"/>
      <c r="AH68" s="1610"/>
      <c r="AI68" s="904"/>
      <c r="AJ68" s="1563" t="s">
        <v>956</v>
      </c>
      <c r="AK68" s="1563"/>
      <c r="AL68" s="1563"/>
      <c r="AM68" s="946" t="s">
        <v>929</v>
      </c>
      <c r="AN68" s="1609"/>
      <c r="AO68" s="1610"/>
    </row>
    <row r="69" spans="1:42" s="901" customFormat="1" ht="12.75" customHeight="1" x14ac:dyDescent="0.25">
      <c r="A69" s="1579" t="s">
        <v>957</v>
      </c>
      <c r="B69" s="1580"/>
      <c r="C69" s="1580"/>
      <c r="D69" s="1580"/>
      <c r="E69" s="1580"/>
      <c r="F69" s="1581"/>
      <c r="G69" s="904"/>
      <c r="H69" s="909" t="s">
        <v>958</v>
      </c>
      <c r="I69" s="909"/>
      <c r="J69" s="909"/>
      <c r="K69" s="909"/>
      <c r="L69" s="909"/>
      <c r="M69" s="920"/>
      <c r="N69" s="904"/>
      <c r="O69" s="909" t="s">
        <v>958</v>
      </c>
      <c r="P69" s="909"/>
      <c r="Q69" s="909"/>
      <c r="R69" s="909"/>
      <c r="S69" s="909"/>
      <c r="T69" s="920"/>
      <c r="U69" s="904"/>
      <c r="V69" s="909" t="s">
        <v>958</v>
      </c>
      <c r="W69" s="909"/>
      <c r="X69" s="909"/>
      <c r="Y69" s="909"/>
      <c r="Z69" s="909"/>
      <c r="AA69" s="920"/>
      <c r="AB69" s="904"/>
      <c r="AC69" s="909" t="s">
        <v>958</v>
      </c>
      <c r="AD69" s="909"/>
      <c r="AE69" s="909"/>
      <c r="AF69" s="909"/>
      <c r="AG69" s="909"/>
      <c r="AH69" s="920"/>
      <c r="AI69" s="904"/>
      <c r="AJ69" s="909" t="s">
        <v>958</v>
      </c>
      <c r="AK69" s="909"/>
      <c r="AL69" s="909"/>
      <c r="AM69" s="909"/>
      <c r="AN69" s="909"/>
      <c r="AO69" s="920"/>
    </row>
    <row r="70" spans="1:42" s="901" customFormat="1" ht="12.75" customHeight="1" x14ac:dyDescent="0.25">
      <c r="A70" s="1582"/>
      <c r="B70" s="1583"/>
      <c r="C70" s="1583"/>
      <c r="D70" s="1583"/>
      <c r="E70" s="1583"/>
      <c r="F70" s="1584"/>
      <c r="G70" s="904"/>
      <c r="H70" s="899" t="s">
        <v>959</v>
      </c>
      <c r="I70" s="899"/>
      <c r="J70" s="899"/>
      <c r="K70" s="899"/>
      <c r="L70" s="899"/>
      <c r="M70" s="900"/>
      <c r="N70" s="904"/>
      <c r="O70" s="899" t="s">
        <v>959</v>
      </c>
      <c r="P70" s="899"/>
      <c r="Q70" s="899"/>
      <c r="R70" s="899"/>
      <c r="S70" s="899"/>
      <c r="T70" s="900"/>
      <c r="U70" s="904"/>
      <c r="V70" s="899" t="s">
        <v>959</v>
      </c>
      <c r="W70" s="899"/>
      <c r="X70" s="899"/>
      <c r="Y70" s="899"/>
      <c r="Z70" s="899"/>
      <c r="AA70" s="900"/>
      <c r="AB70" s="904"/>
      <c r="AC70" s="899" t="s">
        <v>959</v>
      </c>
      <c r="AD70" s="899"/>
      <c r="AE70" s="899"/>
      <c r="AF70" s="899"/>
      <c r="AG70" s="899"/>
      <c r="AH70" s="900"/>
      <c r="AI70" s="904"/>
      <c r="AJ70" s="899" t="s">
        <v>959</v>
      </c>
      <c r="AK70" s="899"/>
      <c r="AL70" s="899"/>
      <c r="AM70" s="899"/>
      <c r="AN70" s="899"/>
      <c r="AO70" s="900"/>
      <c r="AP70" s="906" t="s">
        <v>960</v>
      </c>
    </row>
    <row r="71" spans="1:42" s="901" customFormat="1" ht="12.75" customHeight="1" x14ac:dyDescent="0.25">
      <c r="A71" s="1582"/>
      <c r="B71" s="1583"/>
      <c r="C71" s="1583"/>
      <c r="D71" s="1583"/>
      <c r="E71" s="1583"/>
      <c r="F71" s="1584"/>
      <c r="G71" s="904"/>
      <c r="H71" s="899" t="s">
        <v>961</v>
      </c>
      <c r="I71" s="899"/>
      <c r="J71" s="899"/>
      <c r="K71" s="899"/>
      <c r="L71" s="899"/>
      <c r="M71" s="900"/>
      <c r="N71" s="904"/>
      <c r="O71" s="899" t="s">
        <v>961</v>
      </c>
      <c r="P71" s="899"/>
      <c r="Q71" s="899"/>
      <c r="R71" s="899"/>
      <c r="S71" s="899"/>
      <c r="T71" s="900"/>
      <c r="U71" s="904"/>
      <c r="V71" s="899" t="s">
        <v>961</v>
      </c>
      <c r="W71" s="899"/>
      <c r="X71" s="899"/>
      <c r="Y71" s="899"/>
      <c r="Z71" s="899"/>
      <c r="AA71" s="900"/>
      <c r="AB71" s="904"/>
      <c r="AC71" s="899" t="s">
        <v>961</v>
      </c>
      <c r="AD71" s="899"/>
      <c r="AE71" s="899"/>
      <c r="AF71" s="899"/>
      <c r="AG71" s="899"/>
      <c r="AH71" s="900"/>
      <c r="AI71" s="904"/>
      <c r="AJ71" s="899" t="s">
        <v>961</v>
      </c>
      <c r="AK71" s="899"/>
      <c r="AL71" s="899"/>
      <c r="AM71" s="899"/>
      <c r="AN71" s="899"/>
      <c r="AO71" s="900"/>
      <c r="AP71" s="906" t="s">
        <v>962</v>
      </c>
    </row>
    <row r="72" spans="1:42" s="901" customFormat="1" ht="12.75" customHeight="1" x14ac:dyDescent="0.25">
      <c r="A72" s="1585"/>
      <c r="B72" s="1563"/>
      <c r="C72" s="1563"/>
      <c r="D72" s="1563"/>
      <c r="E72" s="1563"/>
      <c r="F72" s="1564"/>
      <c r="G72" s="922" t="s">
        <v>898</v>
      </c>
      <c r="H72" s="923"/>
      <c r="I72" s="1609"/>
      <c r="J72" s="1609"/>
      <c r="K72" s="1609"/>
      <c r="L72" s="923"/>
      <c r="M72" s="924"/>
      <c r="N72" s="922" t="s">
        <v>898</v>
      </c>
      <c r="O72" s="923"/>
      <c r="P72" s="1609"/>
      <c r="Q72" s="1609"/>
      <c r="R72" s="1609"/>
      <c r="S72" s="923"/>
      <c r="T72" s="924"/>
      <c r="U72" s="922" t="s">
        <v>898</v>
      </c>
      <c r="V72" s="923"/>
      <c r="W72" s="1609"/>
      <c r="X72" s="1609"/>
      <c r="Y72" s="1609"/>
      <c r="Z72" s="923"/>
      <c r="AA72" s="924"/>
      <c r="AB72" s="922" t="s">
        <v>898</v>
      </c>
      <c r="AC72" s="923"/>
      <c r="AD72" s="1609"/>
      <c r="AE72" s="1609"/>
      <c r="AF72" s="1609"/>
      <c r="AG72" s="923"/>
      <c r="AH72" s="924"/>
      <c r="AI72" s="922" t="s">
        <v>898</v>
      </c>
      <c r="AJ72" s="947"/>
      <c r="AK72" s="1609"/>
      <c r="AL72" s="1609"/>
      <c r="AM72" s="1609"/>
      <c r="AN72" s="923"/>
      <c r="AO72" s="924"/>
    </row>
    <row r="73" spans="1:42" s="901" customFormat="1" ht="12.75" customHeight="1" x14ac:dyDescent="0.25">
      <c r="A73" s="915"/>
      <c r="B73" s="915"/>
      <c r="C73" s="915"/>
      <c r="D73" s="915"/>
      <c r="E73" s="915"/>
      <c r="F73" s="915"/>
      <c r="G73" s="915"/>
      <c r="H73" s="915"/>
      <c r="I73" s="915"/>
      <c r="J73" s="915"/>
      <c r="K73" s="915"/>
      <c r="L73" s="915"/>
      <c r="M73" s="915"/>
      <c r="N73" s="915"/>
      <c r="O73" s="915"/>
      <c r="P73" s="915"/>
      <c r="Q73" s="915"/>
      <c r="R73" s="915"/>
      <c r="S73" s="915"/>
      <c r="T73" s="915"/>
      <c r="U73" s="915"/>
      <c r="V73" s="915"/>
      <c r="W73" s="915"/>
      <c r="X73" s="915"/>
      <c r="Y73" s="915"/>
      <c r="Z73" s="915"/>
      <c r="AA73" s="915"/>
      <c r="AB73" s="915"/>
      <c r="AC73" s="915"/>
      <c r="AD73" s="915"/>
      <c r="AE73" s="915"/>
      <c r="AF73" s="915"/>
      <c r="AG73" s="915"/>
      <c r="AH73" s="915"/>
      <c r="AI73" s="915"/>
      <c r="AJ73" s="915"/>
      <c r="AK73" s="915"/>
      <c r="AL73" s="915"/>
      <c r="AM73" s="915"/>
      <c r="AN73" s="915"/>
      <c r="AO73" s="915"/>
    </row>
    <row r="74" spans="1:42" s="901" customFormat="1" ht="12.75" customHeight="1" x14ac:dyDescent="0.25">
      <c r="A74" s="1576" t="s">
        <v>963</v>
      </c>
      <c r="B74" s="1577"/>
      <c r="C74" s="1577"/>
      <c r="D74" s="1577"/>
      <c r="E74" s="1577"/>
      <c r="F74" s="1578"/>
      <c r="G74" s="904"/>
      <c r="H74" s="909" t="s">
        <v>964</v>
      </c>
      <c r="I74" s="909"/>
      <c r="J74" s="909"/>
      <c r="K74" s="909"/>
      <c r="L74" s="909"/>
      <c r="M74" s="920"/>
      <c r="N74" s="904"/>
      <c r="O74" s="909" t="s">
        <v>964</v>
      </c>
      <c r="P74" s="909"/>
      <c r="Q74" s="909"/>
      <c r="R74" s="909"/>
      <c r="S74" s="909"/>
      <c r="T74" s="920"/>
      <c r="U74" s="904"/>
      <c r="V74" s="909" t="s">
        <v>964</v>
      </c>
      <c r="W74" s="909"/>
      <c r="X74" s="909"/>
      <c r="Y74" s="909"/>
      <c r="Z74" s="909"/>
      <c r="AA74" s="909"/>
      <c r="AB74" s="920"/>
      <c r="AC74" s="915"/>
      <c r="AD74" s="915"/>
      <c r="AE74" s="915"/>
      <c r="AF74" s="915"/>
      <c r="AG74" s="915"/>
      <c r="AH74" s="915"/>
      <c r="AI74" s="915"/>
      <c r="AJ74" s="915"/>
      <c r="AK74" s="915"/>
      <c r="AL74" s="915"/>
      <c r="AM74" s="915"/>
      <c r="AN74" s="915"/>
      <c r="AO74" s="915"/>
    </row>
    <row r="75" spans="1:42" s="901" customFormat="1" ht="12.75" customHeight="1" x14ac:dyDescent="0.25">
      <c r="A75" s="1600"/>
      <c r="B75" s="1590"/>
      <c r="C75" s="1590"/>
      <c r="D75" s="1590"/>
      <c r="E75" s="1590"/>
      <c r="F75" s="1591"/>
      <c r="G75" s="904"/>
      <c r="H75" s="899" t="s">
        <v>965</v>
      </c>
      <c r="I75" s="899"/>
      <c r="J75" s="899"/>
      <c r="K75" s="899"/>
      <c r="L75" s="899"/>
      <c r="M75" s="900"/>
      <c r="N75" s="904"/>
      <c r="O75" s="899" t="s">
        <v>965</v>
      </c>
      <c r="P75" s="899"/>
      <c r="Q75" s="899"/>
      <c r="R75" s="899"/>
      <c r="S75" s="899"/>
      <c r="T75" s="900"/>
      <c r="U75" s="904"/>
      <c r="V75" s="948" t="s">
        <v>965</v>
      </c>
      <c r="W75" s="899"/>
      <c r="X75" s="899"/>
      <c r="Y75" s="899"/>
      <c r="Z75" s="899"/>
      <c r="AA75" s="899"/>
      <c r="AB75" s="900"/>
      <c r="AC75" s="915"/>
      <c r="AD75" s="915"/>
      <c r="AE75" s="915"/>
      <c r="AF75" s="915"/>
      <c r="AG75" s="915"/>
      <c r="AH75" s="915"/>
      <c r="AI75" s="915"/>
      <c r="AJ75" s="915"/>
      <c r="AK75" s="915"/>
      <c r="AL75" s="915"/>
      <c r="AM75" s="915"/>
      <c r="AN75" s="915"/>
      <c r="AO75" s="915"/>
    </row>
    <row r="76" spans="1:42" s="901" customFormat="1" ht="12.75" customHeight="1" x14ac:dyDescent="0.25">
      <c r="A76" s="1615"/>
      <c r="B76" s="1616"/>
      <c r="C76" s="1616"/>
      <c r="D76" s="1616"/>
      <c r="E76" s="1616"/>
      <c r="F76" s="1617"/>
      <c r="G76" s="922" t="s">
        <v>898</v>
      </c>
      <c r="H76" s="923"/>
      <c r="I76" s="1609"/>
      <c r="J76" s="1609"/>
      <c r="K76" s="923"/>
      <c r="L76" s="923"/>
      <c r="M76" s="924"/>
      <c r="N76" s="922" t="s">
        <v>898</v>
      </c>
      <c r="O76" s="923"/>
      <c r="P76" s="1609"/>
      <c r="Q76" s="1609"/>
      <c r="R76" s="923"/>
      <c r="S76" s="923"/>
      <c r="T76" s="924"/>
      <c r="U76" s="922" t="s">
        <v>898</v>
      </c>
      <c r="V76" s="923"/>
      <c r="W76" s="1609"/>
      <c r="X76" s="1609"/>
      <c r="Y76" s="923"/>
      <c r="Z76" s="923"/>
      <c r="AA76" s="923"/>
      <c r="AB76" s="900"/>
      <c r="AC76" s="915"/>
      <c r="AD76" s="915"/>
      <c r="AE76" s="915"/>
      <c r="AF76" s="915"/>
      <c r="AG76" s="915"/>
      <c r="AH76" s="915"/>
      <c r="AI76" s="915"/>
      <c r="AJ76" s="915"/>
      <c r="AK76" s="915"/>
      <c r="AL76" s="915"/>
      <c r="AM76" s="915"/>
      <c r="AN76" s="915"/>
      <c r="AO76" s="915"/>
    </row>
    <row r="77" spans="1:42" s="901" customFormat="1" ht="12.75" customHeight="1" x14ac:dyDescent="0.25">
      <c r="A77" s="1579" t="s">
        <v>966</v>
      </c>
      <c r="B77" s="1580"/>
      <c r="C77" s="1580"/>
      <c r="D77" s="1580"/>
      <c r="E77" s="1580"/>
      <c r="F77" s="1581"/>
      <c r="G77" s="921" t="s">
        <v>898</v>
      </c>
      <c r="H77" s="909"/>
      <c r="I77" s="1603"/>
      <c r="J77" s="1603"/>
      <c r="K77" s="909"/>
      <c r="L77" s="909"/>
      <c r="M77" s="920"/>
      <c r="N77" s="921" t="s">
        <v>898</v>
      </c>
      <c r="O77" s="909"/>
      <c r="P77" s="1603"/>
      <c r="Q77" s="1603"/>
      <c r="R77" s="909"/>
      <c r="S77" s="909"/>
      <c r="T77" s="920"/>
      <c r="U77" s="921" t="s">
        <v>898</v>
      </c>
      <c r="V77" s="909"/>
      <c r="W77" s="1603"/>
      <c r="X77" s="1603"/>
      <c r="Y77" s="909"/>
      <c r="Z77" s="909"/>
      <c r="AA77" s="909"/>
      <c r="AB77" s="920"/>
      <c r="AC77" s="915"/>
      <c r="AD77" s="915"/>
      <c r="AE77" s="915"/>
      <c r="AF77" s="915"/>
      <c r="AG77" s="915"/>
      <c r="AH77" s="915"/>
      <c r="AI77" s="915"/>
      <c r="AJ77" s="915"/>
      <c r="AK77" s="915"/>
      <c r="AL77" s="915"/>
      <c r="AM77" s="915"/>
      <c r="AN77" s="915"/>
      <c r="AO77" s="915"/>
    </row>
    <row r="78" spans="1:42" s="901" customFormat="1" ht="12.75" customHeight="1" x14ac:dyDescent="0.25">
      <c r="A78" s="1585"/>
      <c r="B78" s="1563"/>
      <c r="C78" s="1563"/>
      <c r="D78" s="1563"/>
      <c r="E78" s="1563"/>
      <c r="F78" s="1564"/>
      <c r="G78" s="922"/>
      <c r="H78" s="923"/>
      <c r="I78" s="923"/>
      <c r="J78" s="923"/>
      <c r="K78" s="923"/>
      <c r="L78" s="923"/>
      <c r="M78" s="924"/>
      <c r="N78" s="922"/>
      <c r="O78" s="923"/>
      <c r="P78" s="923"/>
      <c r="Q78" s="923"/>
      <c r="R78" s="923"/>
      <c r="S78" s="923"/>
      <c r="T78" s="924"/>
      <c r="U78" s="922"/>
      <c r="V78" s="923"/>
      <c r="W78" s="923"/>
      <c r="X78" s="923"/>
      <c r="Y78" s="923"/>
      <c r="Z78" s="923"/>
      <c r="AA78" s="923"/>
      <c r="AB78" s="924"/>
      <c r="AC78" s="915"/>
      <c r="AD78" s="915"/>
      <c r="AE78" s="915"/>
      <c r="AF78" s="915"/>
      <c r="AG78" s="915"/>
      <c r="AH78" s="915"/>
      <c r="AI78" s="915"/>
      <c r="AJ78" s="915"/>
      <c r="AK78" s="915"/>
      <c r="AL78" s="915"/>
      <c r="AM78" s="915"/>
      <c r="AN78" s="915"/>
      <c r="AO78" s="915"/>
    </row>
    <row r="79" spans="1:42" s="901" customFormat="1" ht="12.75" customHeight="1" x14ac:dyDescent="0.25">
      <c r="A79" s="910" t="s">
        <v>967</v>
      </c>
      <c r="B79" s="917"/>
      <c r="C79" s="917"/>
      <c r="D79" s="917"/>
      <c r="E79" s="917"/>
      <c r="F79" s="918"/>
      <c r="G79" s="910" t="s">
        <v>968</v>
      </c>
      <c r="H79" s="917"/>
      <c r="I79" s="917"/>
      <c r="J79" s="917"/>
      <c r="K79" s="917"/>
      <c r="L79" s="1618"/>
      <c r="M79" s="1618"/>
      <c r="N79" s="917" t="s">
        <v>969</v>
      </c>
      <c r="O79" s="917"/>
      <c r="P79" s="917"/>
      <c r="Q79" s="917"/>
      <c r="R79" s="1618"/>
      <c r="S79" s="1618"/>
      <c r="T79" s="917" t="s">
        <v>929</v>
      </c>
      <c r="U79" s="917"/>
      <c r="V79" s="1618"/>
      <c r="W79" s="1618"/>
      <c r="X79" s="917"/>
      <c r="Y79" s="917"/>
      <c r="Z79" s="917"/>
      <c r="AA79" s="917"/>
      <c r="AB79" s="924"/>
      <c r="AC79" s="915"/>
      <c r="AD79" s="915"/>
      <c r="AE79" s="915"/>
      <c r="AF79" s="915"/>
      <c r="AG79" s="915"/>
      <c r="AH79" s="915"/>
      <c r="AI79" s="915"/>
      <c r="AJ79" s="915"/>
      <c r="AK79" s="915"/>
      <c r="AL79" s="915"/>
      <c r="AM79" s="915"/>
      <c r="AN79" s="915"/>
      <c r="AO79" s="915"/>
    </row>
    <row r="80" spans="1:42" s="901" customFormat="1" ht="12.75" customHeight="1" x14ac:dyDescent="0.25">
      <c r="A80" s="915"/>
      <c r="B80" s="915"/>
      <c r="C80" s="915"/>
      <c r="D80" s="915"/>
      <c r="E80" s="915"/>
      <c r="F80" s="915"/>
      <c r="G80" s="915"/>
      <c r="H80" s="915"/>
      <c r="I80" s="915"/>
      <c r="J80" s="915"/>
      <c r="K80" s="915"/>
      <c r="L80" s="915"/>
      <c r="M80" s="915"/>
      <c r="N80" s="915"/>
      <c r="O80" s="915"/>
      <c r="P80" s="915"/>
      <c r="Q80" s="915"/>
      <c r="R80" s="915"/>
      <c r="S80" s="915"/>
      <c r="T80" s="915"/>
      <c r="U80" s="915"/>
      <c r="V80" s="915"/>
      <c r="W80" s="915"/>
      <c r="X80" s="915"/>
      <c r="Y80" s="915"/>
      <c r="Z80" s="915"/>
      <c r="AA80" s="915"/>
      <c r="AB80" s="915"/>
      <c r="AC80" s="915"/>
      <c r="AD80" s="915"/>
      <c r="AE80" s="915"/>
      <c r="AF80" s="915"/>
      <c r="AG80" s="915"/>
      <c r="AH80" s="915"/>
      <c r="AI80" s="915"/>
      <c r="AJ80" s="915"/>
      <c r="AK80" s="915"/>
      <c r="AL80" s="915"/>
      <c r="AM80" s="915"/>
      <c r="AN80" s="915"/>
      <c r="AO80" s="915"/>
    </row>
    <row r="81" spans="1:43" s="901" customFormat="1" ht="12.75" customHeight="1" x14ac:dyDescent="0.25">
      <c r="A81" s="915"/>
      <c r="B81" s="915"/>
      <c r="C81" s="915"/>
      <c r="D81" s="915"/>
      <c r="E81" s="915"/>
      <c r="F81" s="915"/>
      <c r="G81" s="915"/>
      <c r="H81" s="915"/>
      <c r="I81" s="915"/>
      <c r="J81" s="915"/>
      <c r="K81" s="915"/>
      <c r="L81" s="915"/>
      <c r="M81" s="915"/>
      <c r="N81" s="915"/>
      <c r="O81" s="915"/>
      <c r="P81" s="915"/>
      <c r="Q81" s="915"/>
      <c r="R81" s="915"/>
      <c r="S81" s="915"/>
      <c r="T81" s="915"/>
      <c r="U81" s="915"/>
      <c r="V81" s="915"/>
      <c r="W81" s="915"/>
      <c r="X81" s="915"/>
      <c r="Y81" s="915"/>
      <c r="Z81" s="915"/>
      <c r="AA81" s="915"/>
      <c r="AB81" s="915"/>
      <c r="AC81" s="915"/>
      <c r="AD81" s="915"/>
      <c r="AE81" s="915"/>
      <c r="AF81" s="915"/>
      <c r="AG81" s="915"/>
      <c r="AH81" s="915"/>
      <c r="AI81" s="915"/>
      <c r="AJ81" s="915"/>
      <c r="AK81" s="915"/>
      <c r="AL81" s="915"/>
      <c r="AM81" s="915"/>
      <c r="AN81" s="915"/>
      <c r="AO81" s="915"/>
    </row>
    <row r="82" spans="1:43" s="901" customFormat="1" ht="12.75" customHeight="1" x14ac:dyDescent="0.25">
      <c r="A82" s="1579" t="s">
        <v>970</v>
      </c>
      <c r="B82" s="1580"/>
      <c r="C82" s="1580"/>
      <c r="D82" s="1580"/>
      <c r="E82" s="1580"/>
      <c r="F82" s="1581"/>
      <c r="G82" s="921" t="s">
        <v>971</v>
      </c>
      <c r="H82" s="909"/>
      <c r="I82" s="909"/>
      <c r="J82" s="909"/>
      <c r="K82" s="936" t="s">
        <v>929</v>
      </c>
      <c r="L82" s="1603"/>
      <c r="M82" s="1604"/>
      <c r="N82" s="921" t="s">
        <v>971</v>
      </c>
      <c r="O82" s="909"/>
      <c r="P82" s="909"/>
      <c r="Q82" s="909"/>
      <c r="R82" s="936" t="s">
        <v>929</v>
      </c>
      <c r="S82" s="1603"/>
      <c r="T82" s="1604"/>
      <c r="U82" s="921" t="s">
        <v>971</v>
      </c>
      <c r="V82" s="909"/>
      <c r="W82" s="909"/>
      <c r="X82" s="909"/>
      <c r="Y82" s="936" t="s">
        <v>929</v>
      </c>
      <c r="Z82" s="1603"/>
      <c r="AA82" s="1604"/>
      <c r="AB82" s="921" t="s">
        <v>971</v>
      </c>
      <c r="AC82" s="909"/>
      <c r="AD82" s="909"/>
      <c r="AE82" s="909"/>
      <c r="AF82" s="936" t="s">
        <v>929</v>
      </c>
      <c r="AG82" s="1603"/>
      <c r="AH82" s="1604"/>
      <c r="AI82" s="921" t="s">
        <v>971</v>
      </c>
      <c r="AJ82" s="909"/>
      <c r="AK82" s="909"/>
      <c r="AL82" s="909"/>
      <c r="AM82" s="936" t="s">
        <v>929</v>
      </c>
      <c r="AN82" s="1603"/>
      <c r="AO82" s="1604"/>
    </row>
    <row r="83" spans="1:43" s="901" customFormat="1" ht="12.75" customHeight="1" x14ac:dyDescent="0.25">
      <c r="A83" s="1582"/>
      <c r="B83" s="1583"/>
      <c r="C83" s="1583"/>
      <c r="D83" s="1583"/>
      <c r="E83" s="1583"/>
      <c r="F83" s="1584"/>
      <c r="G83" s="929" t="s">
        <v>972</v>
      </c>
      <c r="H83" s="899"/>
      <c r="I83" s="899"/>
      <c r="J83" s="899"/>
      <c r="K83" s="943" t="s">
        <v>929</v>
      </c>
      <c r="L83" s="1601"/>
      <c r="M83" s="1602"/>
      <c r="N83" s="929" t="s">
        <v>972</v>
      </c>
      <c r="O83" s="899"/>
      <c r="P83" s="899"/>
      <c r="Q83" s="899"/>
      <c r="R83" s="943" t="s">
        <v>929</v>
      </c>
      <c r="S83" s="1601"/>
      <c r="T83" s="1602"/>
      <c r="U83" s="929" t="s">
        <v>972</v>
      </c>
      <c r="V83" s="899"/>
      <c r="W83" s="899"/>
      <c r="X83" s="899"/>
      <c r="Y83" s="943" t="s">
        <v>929</v>
      </c>
      <c r="Z83" s="1601"/>
      <c r="AA83" s="1602"/>
      <c r="AB83" s="929" t="s">
        <v>972</v>
      </c>
      <c r="AC83" s="899"/>
      <c r="AD83" s="899"/>
      <c r="AE83" s="899"/>
      <c r="AF83" s="943" t="s">
        <v>929</v>
      </c>
      <c r="AG83" s="1601"/>
      <c r="AH83" s="1602"/>
      <c r="AI83" s="929" t="s">
        <v>972</v>
      </c>
      <c r="AJ83" s="899"/>
      <c r="AK83" s="899"/>
      <c r="AL83" s="899"/>
      <c r="AM83" s="943" t="s">
        <v>929</v>
      </c>
      <c r="AN83" s="1601"/>
      <c r="AO83" s="1602"/>
    </row>
    <row r="84" spans="1:43" s="901" customFormat="1" ht="12.75" customHeight="1" x14ac:dyDescent="0.25">
      <c r="A84" s="1582"/>
      <c r="B84" s="1583"/>
      <c r="C84" s="1583"/>
      <c r="D84" s="1583"/>
      <c r="E84" s="1583"/>
      <c r="F84" s="1584"/>
      <c r="G84" s="929" t="s">
        <v>973</v>
      </c>
      <c r="H84" s="899"/>
      <c r="I84" s="899"/>
      <c r="J84" s="899"/>
      <c r="K84" s="943" t="s">
        <v>929</v>
      </c>
      <c r="L84" s="1601"/>
      <c r="M84" s="1602"/>
      <c r="N84" s="929" t="s">
        <v>973</v>
      </c>
      <c r="O84" s="899"/>
      <c r="P84" s="899"/>
      <c r="Q84" s="899"/>
      <c r="R84" s="943" t="s">
        <v>929</v>
      </c>
      <c r="S84" s="1601"/>
      <c r="T84" s="1602"/>
      <c r="U84" s="929" t="s">
        <v>973</v>
      </c>
      <c r="V84" s="899"/>
      <c r="W84" s="899"/>
      <c r="X84" s="899"/>
      <c r="Y84" s="943" t="s">
        <v>929</v>
      </c>
      <c r="Z84" s="1601"/>
      <c r="AA84" s="1602"/>
      <c r="AB84" s="929" t="s">
        <v>973</v>
      </c>
      <c r="AC84" s="899"/>
      <c r="AD84" s="899"/>
      <c r="AE84" s="899"/>
      <c r="AF84" s="943" t="s">
        <v>929</v>
      </c>
      <c r="AG84" s="1601"/>
      <c r="AH84" s="1602"/>
      <c r="AI84" s="929" t="s">
        <v>973</v>
      </c>
      <c r="AJ84" s="899"/>
      <c r="AK84" s="899"/>
      <c r="AL84" s="899"/>
      <c r="AM84" s="943" t="s">
        <v>929</v>
      </c>
      <c r="AN84" s="1601"/>
      <c r="AO84" s="1602"/>
    </row>
    <row r="85" spans="1:43" s="901" customFormat="1" ht="12.75" customHeight="1" x14ac:dyDescent="0.25">
      <c r="A85" s="1582"/>
      <c r="B85" s="1583"/>
      <c r="C85" s="1583"/>
      <c r="D85" s="1583"/>
      <c r="E85" s="1583"/>
      <c r="F85" s="1584"/>
      <c r="G85" s="929" t="s">
        <v>974</v>
      </c>
      <c r="H85" s="899"/>
      <c r="I85" s="899"/>
      <c r="J85" s="899"/>
      <c r="K85" s="943" t="s">
        <v>929</v>
      </c>
      <c r="L85" s="1601"/>
      <c r="M85" s="1602"/>
      <c r="N85" s="929" t="s">
        <v>974</v>
      </c>
      <c r="O85" s="899"/>
      <c r="P85" s="899"/>
      <c r="Q85" s="899"/>
      <c r="R85" s="943" t="s">
        <v>929</v>
      </c>
      <c r="S85" s="1601"/>
      <c r="T85" s="1602"/>
      <c r="U85" s="929" t="s">
        <v>974</v>
      </c>
      <c r="V85" s="899"/>
      <c r="W85" s="899"/>
      <c r="X85" s="899"/>
      <c r="Y85" s="943" t="s">
        <v>929</v>
      </c>
      <c r="Z85" s="1601"/>
      <c r="AA85" s="1602"/>
      <c r="AB85" s="929" t="s">
        <v>974</v>
      </c>
      <c r="AC85" s="899"/>
      <c r="AD85" s="899"/>
      <c r="AE85" s="899"/>
      <c r="AF85" s="943" t="s">
        <v>929</v>
      </c>
      <c r="AG85" s="1601"/>
      <c r="AH85" s="1602"/>
      <c r="AI85" s="929" t="s">
        <v>974</v>
      </c>
      <c r="AJ85" s="899"/>
      <c r="AK85" s="899"/>
      <c r="AL85" s="899"/>
      <c r="AM85" s="943" t="s">
        <v>929</v>
      </c>
      <c r="AN85" s="1601"/>
      <c r="AO85" s="1602"/>
    </row>
    <row r="86" spans="1:43" s="901" customFormat="1" ht="12.75" customHeight="1" x14ac:dyDescent="0.25">
      <c r="A86" s="1585"/>
      <c r="B86" s="1563"/>
      <c r="C86" s="1563"/>
      <c r="D86" s="1563"/>
      <c r="E86" s="1563"/>
      <c r="F86" s="1564"/>
      <c r="G86" s="922" t="s">
        <v>975</v>
      </c>
      <c r="H86" s="923"/>
      <c r="I86" s="923"/>
      <c r="J86" s="923"/>
      <c r="K86" s="946" t="s">
        <v>929</v>
      </c>
      <c r="L86" s="1609"/>
      <c r="M86" s="1610"/>
      <c r="N86" s="922" t="s">
        <v>975</v>
      </c>
      <c r="O86" s="923"/>
      <c r="P86" s="923"/>
      <c r="Q86" s="923"/>
      <c r="R86" s="946" t="s">
        <v>929</v>
      </c>
      <c r="S86" s="1609"/>
      <c r="T86" s="1610"/>
      <c r="U86" s="922" t="s">
        <v>975</v>
      </c>
      <c r="V86" s="923"/>
      <c r="W86" s="923"/>
      <c r="X86" s="923"/>
      <c r="Y86" s="946" t="s">
        <v>929</v>
      </c>
      <c r="Z86" s="1609"/>
      <c r="AA86" s="1610"/>
      <c r="AB86" s="922" t="s">
        <v>975</v>
      </c>
      <c r="AC86" s="923"/>
      <c r="AD86" s="923"/>
      <c r="AE86" s="923"/>
      <c r="AF86" s="946" t="s">
        <v>929</v>
      </c>
      <c r="AG86" s="1609"/>
      <c r="AH86" s="1610"/>
      <c r="AI86" s="922" t="s">
        <v>975</v>
      </c>
      <c r="AJ86" s="923"/>
      <c r="AK86" s="923"/>
      <c r="AL86" s="923"/>
      <c r="AM86" s="946" t="s">
        <v>929</v>
      </c>
      <c r="AN86" s="1609"/>
      <c r="AO86" s="1610"/>
    </row>
    <row r="87" spans="1:43" s="901" customFormat="1" ht="12.75" customHeight="1" x14ac:dyDescent="0.25">
      <c r="A87" s="915"/>
      <c r="B87" s="915"/>
      <c r="C87" s="915"/>
      <c r="D87" s="915"/>
      <c r="E87" s="915"/>
      <c r="F87" s="915"/>
      <c r="G87" s="915"/>
      <c r="H87" s="915"/>
      <c r="I87" s="915"/>
      <c r="J87" s="915"/>
      <c r="K87" s="915"/>
      <c r="L87" s="915"/>
      <c r="M87" s="915"/>
      <c r="N87" s="915"/>
      <c r="O87" s="915"/>
      <c r="P87" s="915"/>
      <c r="Q87" s="915"/>
      <c r="R87" s="915"/>
      <c r="S87" s="915"/>
      <c r="T87" s="915"/>
      <c r="U87" s="915"/>
      <c r="V87" s="915"/>
      <c r="W87" s="915"/>
      <c r="X87" s="915"/>
      <c r="Y87" s="915"/>
      <c r="Z87" s="915"/>
      <c r="AA87" s="915"/>
      <c r="AB87" s="915"/>
      <c r="AC87" s="915"/>
      <c r="AD87" s="915"/>
      <c r="AE87" s="915"/>
      <c r="AF87" s="915"/>
      <c r="AG87" s="915"/>
      <c r="AH87" s="915"/>
      <c r="AI87" s="915"/>
      <c r="AJ87" s="915"/>
      <c r="AK87" s="915"/>
      <c r="AL87" s="915"/>
      <c r="AM87" s="915"/>
      <c r="AN87" s="915"/>
      <c r="AO87" s="915"/>
    </row>
    <row r="88" spans="1:43" s="901" customFormat="1" ht="12.75" customHeight="1" x14ac:dyDescent="0.25">
      <c r="A88" s="1579" t="s">
        <v>976</v>
      </c>
      <c r="B88" s="1580"/>
      <c r="C88" s="1580"/>
      <c r="D88" s="1580"/>
      <c r="E88" s="1580"/>
      <c r="F88" s="1581"/>
      <c r="G88" s="904"/>
      <c r="H88" s="909" t="s">
        <v>977</v>
      </c>
      <c r="I88" s="909"/>
      <c r="J88" s="909"/>
      <c r="K88" s="909"/>
      <c r="L88" s="909"/>
      <c r="M88" s="909"/>
      <c r="N88" s="904"/>
      <c r="O88" s="909" t="s">
        <v>978</v>
      </c>
      <c r="P88" s="909"/>
      <c r="Q88" s="909"/>
      <c r="R88" s="909"/>
      <c r="S88" s="909"/>
      <c r="T88" s="909"/>
      <c r="U88" s="909"/>
      <c r="V88" s="909"/>
      <c r="W88" s="909"/>
      <c r="X88" s="909"/>
      <c r="Y88" s="909"/>
      <c r="Z88" s="909"/>
      <c r="AA88" s="909"/>
      <c r="AB88" s="909"/>
      <c r="AC88" s="909" t="s">
        <v>979</v>
      </c>
      <c r="AD88" s="909"/>
      <c r="AE88" s="909"/>
      <c r="AF88" s="904"/>
      <c r="AG88" s="909"/>
      <c r="AH88" s="909"/>
      <c r="AI88" s="909" t="s">
        <v>980</v>
      </c>
      <c r="AJ88" s="909"/>
      <c r="AK88" s="909"/>
      <c r="AL88" s="904"/>
      <c r="AM88" s="909"/>
      <c r="AN88" s="909"/>
      <c r="AO88" s="920"/>
    </row>
    <row r="89" spans="1:43" s="901" customFormat="1" ht="12.75" customHeight="1" x14ac:dyDescent="0.25">
      <c r="A89" s="1582"/>
      <c r="B89" s="1583"/>
      <c r="C89" s="1583"/>
      <c r="D89" s="1583"/>
      <c r="E89" s="1583"/>
      <c r="F89" s="1584"/>
      <c r="G89" s="904"/>
      <c r="H89" s="899" t="s">
        <v>981</v>
      </c>
      <c r="I89" s="899"/>
      <c r="J89" s="899"/>
      <c r="K89" s="899"/>
      <c r="L89" s="899"/>
      <c r="M89" s="899"/>
      <c r="N89" s="904"/>
      <c r="O89" s="899" t="s">
        <v>982</v>
      </c>
      <c r="P89" s="899"/>
      <c r="Q89" s="899"/>
      <c r="R89" s="899"/>
      <c r="S89" s="899"/>
      <c r="T89" s="899"/>
      <c r="U89" s="899"/>
      <c r="V89" s="899"/>
      <c r="W89" s="899"/>
      <c r="X89" s="899"/>
      <c r="Y89" s="899"/>
      <c r="Z89" s="899"/>
      <c r="AA89" s="899"/>
      <c r="AB89" s="899"/>
      <c r="AC89" s="899" t="s">
        <v>983</v>
      </c>
      <c r="AD89" s="899"/>
      <c r="AE89" s="899"/>
      <c r="AF89" s="904"/>
      <c r="AG89" s="899"/>
      <c r="AH89" s="899"/>
      <c r="AI89" s="899" t="s">
        <v>984</v>
      </c>
      <c r="AJ89" s="899"/>
      <c r="AK89" s="899"/>
      <c r="AL89" s="904"/>
      <c r="AM89" s="899"/>
      <c r="AN89" s="899"/>
      <c r="AO89" s="900"/>
    </row>
    <row r="90" spans="1:43" s="901" customFormat="1" ht="12.75" customHeight="1" x14ac:dyDescent="0.25">
      <c r="A90" s="1585"/>
      <c r="B90" s="1563"/>
      <c r="C90" s="1563"/>
      <c r="D90" s="1563"/>
      <c r="E90" s="1563"/>
      <c r="F90" s="1564"/>
      <c r="G90" s="904"/>
      <c r="H90" s="923" t="s">
        <v>985</v>
      </c>
      <c r="I90" s="923"/>
      <c r="J90" s="923"/>
      <c r="K90" s="923"/>
      <c r="L90" s="923"/>
      <c r="M90" s="923"/>
      <c r="N90" s="904"/>
      <c r="O90" s="923" t="s">
        <v>986</v>
      </c>
      <c r="P90" s="923"/>
      <c r="Q90" s="923"/>
      <c r="R90" s="923"/>
      <c r="S90" s="923"/>
      <c r="T90" s="923"/>
      <c r="U90" s="923"/>
      <c r="V90" s="923"/>
      <c r="W90" s="923"/>
      <c r="X90" s="923"/>
      <c r="Y90" s="923"/>
      <c r="Z90" s="923"/>
      <c r="AA90" s="923"/>
      <c r="AB90" s="923"/>
      <c r="AC90" s="923" t="s">
        <v>987</v>
      </c>
      <c r="AD90" s="923"/>
      <c r="AE90" s="923"/>
      <c r="AF90" s="904"/>
      <c r="AG90" s="923"/>
      <c r="AH90" s="923"/>
      <c r="AI90" s="923"/>
      <c r="AJ90" s="923"/>
      <c r="AK90" s="923"/>
      <c r="AL90" s="949"/>
      <c r="AM90" s="923"/>
      <c r="AN90" s="923"/>
      <c r="AO90" s="924"/>
    </row>
    <row r="91" spans="1:43" s="901" customFormat="1" ht="12.75" customHeight="1" x14ac:dyDescent="0.25">
      <c r="A91" s="915"/>
      <c r="B91" s="915"/>
      <c r="C91" s="915"/>
      <c r="D91" s="915"/>
      <c r="E91" s="915"/>
      <c r="F91" s="915"/>
      <c r="G91" s="915"/>
      <c r="H91" s="915"/>
      <c r="I91" s="915"/>
      <c r="J91" s="915"/>
      <c r="K91" s="915"/>
      <c r="L91" s="915"/>
      <c r="M91" s="915"/>
      <c r="N91" s="915"/>
      <c r="O91" s="915"/>
      <c r="P91" s="915"/>
      <c r="Q91" s="915"/>
      <c r="R91" s="915"/>
      <c r="S91" s="915"/>
      <c r="T91" s="915"/>
      <c r="U91" s="915"/>
      <c r="V91" s="915"/>
      <c r="W91" s="915"/>
      <c r="X91" s="915"/>
      <c r="Y91" s="915"/>
      <c r="Z91" s="915"/>
      <c r="AA91" s="915"/>
      <c r="AB91" s="915"/>
      <c r="AC91" s="915"/>
      <c r="AD91" s="915"/>
      <c r="AE91" s="915"/>
      <c r="AF91" s="915"/>
      <c r="AG91" s="915"/>
      <c r="AH91" s="915"/>
      <c r="AI91" s="915"/>
      <c r="AJ91" s="915"/>
      <c r="AK91" s="915"/>
      <c r="AL91" s="915"/>
      <c r="AM91" s="915"/>
      <c r="AN91" s="915"/>
      <c r="AO91" s="915"/>
    </row>
    <row r="92" spans="1:43" s="901" customFormat="1" ht="12.75" customHeight="1" x14ac:dyDescent="0.25">
      <c r="A92" s="1579" t="s">
        <v>988</v>
      </c>
      <c r="B92" s="1580"/>
      <c r="C92" s="1580"/>
      <c r="D92" s="1580"/>
      <c r="E92" s="1580"/>
      <c r="F92" s="1581"/>
      <c r="G92" s="909" t="s">
        <v>989</v>
      </c>
      <c r="H92" s="909"/>
      <c r="I92" s="909"/>
      <c r="J92" s="909"/>
      <c r="K92" s="909"/>
      <c r="L92" s="909"/>
      <c r="M92" s="909"/>
      <c r="N92" s="909"/>
      <c r="O92" s="904"/>
      <c r="P92" s="909" t="s">
        <v>459</v>
      </c>
      <c r="Q92" s="909"/>
      <c r="R92" s="909"/>
      <c r="S92" s="904" t="s">
        <v>856</v>
      </c>
      <c r="T92" s="909" t="s">
        <v>437</v>
      </c>
      <c r="U92" s="909"/>
      <c r="V92" s="909"/>
      <c r="W92" s="909"/>
      <c r="X92" s="909"/>
      <c r="Y92" s="909"/>
      <c r="Z92" s="909"/>
      <c r="AA92" s="909"/>
      <c r="AB92" s="909"/>
      <c r="AC92" s="909"/>
      <c r="AD92" s="909"/>
      <c r="AE92" s="909"/>
      <c r="AF92" s="909"/>
      <c r="AG92" s="909"/>
      <c r="AH92" s="909"/>
      <c r="AI92" s="909"/>
      <c r="AJ92" s="909"/>
      <c r="AK92" s="909"/>
      <c r="AL92" s="909"/>
      <c r="AM92" s="909"/>
      <c r="AN92" s="909"/>
      <c r="AO92" s="920"/>
    </row>
    <row r="93" spans="1:43" s="901" customFormat="1" ht="12.75" customHeight="1" x14ac:dyDescent="0.25">
      <c r="A93" s="1582"/>
      <c r="B93" s="1583"/>
      <c r="C93" s="1583"/>
      <c r="D93" s="1583"/>
      <c r="E93" s="1583"/>
      <c r="F93" s="1584"/>
      <c r="G93" s="899" t="s">
        <v>990</v>
      </c>
      <c r="H93" s="899"/>
      <c r="I93" s="899"/>
      <c r="J93" s="899"/>
      <c r="K93" s="1623"/>
      <c r="L93" s="1623"/>
      <c r="M93" s="1623"/>
      <c r="N93" s="1623"/>
      <c r="O93" s="1623"/>
      <c r="P93" s="1623"/>
      <c r="Q93" s="1623"/>
      <c r="R93" s="1623"/>
      <c r="S93" s="1623"/>
      <c r="T93" s="1623"/>
      <c r="U93" s="1623"/>
      <c r="V93" s="1623"/>
      <c r="W93" s="1623"/>
      <c r="X93" s="1623"/>
      <c r="Y93" s="1623"/>
      <c r="Z93" s="1623"/>
      <c r="AA93" s="1623"/>
      <c r="AB93" s="1623"/>
      <c r="AC93" s="1623"/>
      <c r="AD93" s="1623"/>
      <c r="AE93" s="1623"/>
      <c r="AF93" s="1623"/>
      <c r="AG93" s="1623"/>
      <c r="AH93" s="1623"/>
      <c r="AI93" s="1623"/>
      <c r="AJ93" s="1623"/>
      <c r="AK93" s="1623"/>
      <c r="AL93" s="1623"/>
      <c r="AM93" s="1623"/>
      <c r="AN93" s="1623"/>
      <c r="AO93" s="1624"/>
      <c r="AP93" s="950"/>
      <c r="AQ93" s="950"/>
    </row>
    <row r="94" spans="1:43" s="901" customFormat="1" ht="12.75" customHeight="1" x14ac:dyDescent="0.25">
      <c r="A94" s="1582"/>
      <c r="B94" s="1583"/>
      <c r="C94" s="1583"/>
      <c r="D94" s="1583"/>
      <c r="E94" s="1583"/>
      <c r="F94" s="1584"/>
      <c r="G94" s="899"/>
      <c r="H94" s="899"/>
      <c r="I94" s="899"/>
      <c r="J94" s="899"/>
      <c r="K94" s="1623"/>
      <c r="L94" s="1623"/>
      <c r="M94" s="1623"/>
      <c r="N94" s="1623"/>
      <c r="O94" s="1623"/>
      <c r="P94" s="1623"/>
      <c r="Q94" s="1623"/>
      <c r="R94" s="1623"/>
      <c r="S94" s="1623"/>
      <c r="T94" s="1623"/>
      <c r="U94" s="1623"/>
      <c r="V94" s="1623"/>
      <c r="W94" s="1623"/>
      <c r="X94" s="1623"/>
      <c r="Y94" s="1623"/>
      <c r="Z94" s="1623"/>
      <c r="AA94" s="1623"/>
      <c r="AB94" s="1623"/>
      <c r="AC94" s="1623"/>
      <c r="AD94" s="1623"/>
      <c r="AE94" s="1623"/>
      <c r="AF94" s="1623"/>
      <c r="AG94" s="1623"/>
      <c r="AH94" s="1623"/>
      <c r="AI94" s="1623"/>
      <c r="AJ94" s="1623"/>
      <c r="AK94" s="1623"/>
      <c r="AL94" s="1623"/>
      <c r="AM94" s="1623"/>
      <c r="AN94" s="1623"/>
      <c r="AO94" s="1624"/>
      <c r="AP94" s="950"/>
      <c r="AQ94" s="950"/>
    </row>
    <row r="95" spans="1:43" s="901" customFormat="1" ht="12.75" customHeight="1" x14ac:dyDescent="0.25">
      <c r="A95" s="1585"/>
      <c r="B95" s="1563"/>
      <c r="C95" s="1563"/>
      <c r="D95" s="1563"/>
      <c r="E95" s="1563"/>
      <c r="F95" s="1564"/>
      <c r="G95" s="923"/>
      <c r="H95" s="923"/>
      <c r="I95" s="923"/>
      <c r="J95" s="923"/>
      <c r="K95" s="1626"/>
      <c r="L95" s="1626"/>
      <c r="M95" s="1626"/>
      <c r="N95" s="1626"/>
      <c r="O95" s="1626"/>
      <c r="P95" s="1626"/>
      <c r="Q95" s="1626"/>
      <c r="R95" s="1626"/>
      <c r="S95" s="1626"/>
      <c r="T95" s="1626"/>
      <c r="U95" s="1626"/>
      <c r="V95" s="1626"/>
      <c r="W95" s="1626"/>
      <c r="X95" s="1626"/>
      <c r="Y95" s="1626"/>
      <c r="Z95" s="1626"/>
      <c r="AA95" s="1626"/>
      <c r="AB95" s="1626"/>
      <c r="AC95" s="1626"/>
      <c r="AD95" s="1626"/>
      <c r="AE95" s="1626"/>
      <c r="AF95" s="1626"/>
      <c r="AG95" s="1626"/>
      <c r="AH95" s="1626"/>
      <c r="AI95" s="1626"/>
      <c r="AJ95" s="1626"/>
      <c r="AK95" s="1626"/>
      <c r="AL95" s="1626"/>
      <c r="AM95" s="1626"/>
      <c r="AN95" s="1626"/>
      <c r="AO95" s="1627"/>
      <c r="AP95" s="950"/>
      <c r="AQ95" s="950"/>
    </row>
    <row r="96" spans="1:43" s="901" customFormat="1" ht="12.75" customHeight="1" x14ac:dyDescent="0.25">
      <c r="A96" s="915"/>
      <c r="B96" s="915"/>
      <c r="C96" s="915"/>
      <c r="D96" s="915"/>
      <c r="E96" s="915"/>
      <c r="F96" s="915"/>
      <c r="G96" s="915"/>
      <c r="H96" s="915"/>
      <c r="I96" s="915"/>
      <c r="J96" s="915"/>
      <c r="K96" s="915"/>
      <c r="L96" s="915"/>
      <c r="M96" s="915"/>
      <c r="N96" s="915"/>
      <c r="O96" s="915"/>
      <c r="P96" s="915"/>
      <c r="Q96" s="915"/>
      <c r="R96" s="915"/>
      <c r="S96" s="915"/>
      <c r="T96" s="915"/>
      <c r="U96" s="915"/>
      <c r="V96" s="915"/>
      <c r="W96" s="915"/>
      <c r="X96" s="915"/>
      <c r="Y96" s="915"/>
      <c r="Z96" s="915"/>
      <c r="AA96" s="915"/>
      <c r="AB96" s="915"/>
      <c r="AC96" s="915"/>
      <c r="AD96" s="915"/>
      <c r="AE96" s="915"/>
      <c r="AF96" s="915"/>
      <c r="AG96" s="915"/>
      <c r="AH96" s="915"/>
      <c r="AI96" s="915"/>
      <c r="AJ96" s="915"/>
      <c r="AK96" s="915"/>
      <c r="AL96" s="915"/>
      <c r="AM96" s="915"/>
      <c r="AN96" s="915"/>
      <c r="AO96" s="915"/>
    </row>
    <row r="97" spans="1:48" s="901" customFormat="1" ht="12.75" customHeight="1" x14ac:dyDescent="0.25">
      <c r="A97" s="1619" t="s">
        <v>991</v>
      </c>
      <c r="B97" s="1620"/>
      <c r="C97" s="1620"/>
      <c r="D97" s="1620"/>
      <c r="E97" s="1620"/>
      <c r="F97" s="1620"/>
      <c r="G97" s="1620"/>
      <c r="H97" s="1620"/>
      <c r="I97" s="1620"/>
      <c r="J97" s="1620"/>
      <c r="K97" s="1620"/>
      <c r="L97" s="1620"/>
      <c r="M97" s="1620"/>
      <c r="N97" s="1620"/>
      <c r="O97" s="1620"/>
      <c r="P97" s="1620"/>
      <c r="Q97" s="1620"/>
      <c r="R97" s="1620"/>
      <c r="S97" s="1620"/>
      <c r="T97" s="1620"/>
      <c r="U97" s="1620"/>
      <c r="V97" s="1620"/>
      <c r="W97" s="1620"/>
      <c r="X97" s="1620"/>
      <c r="Y97" s="1620"/>
      <c r="Z97" s="1620"/>
      <c r="AA97" s="1620"/>
      <c r="AB97" s="1620"/>
      <c r="AC97" s="1620"/>
      <c r="AD97" s="1620"/>
      <c r="AE97" s="1620"/>
      <c r="AF97" s="1620"/>
      <c r="AG97" s="1620"/>
      <c r="AH97" s="1620"/>
      <c r="AI97" s="1620"/>
      <c r="AJ97" s="1620"/>
      <c r="AK97" s="1620"/>
      <c r="AL97" s="1620"/>
      <c r="AM97" s="1620"/>
      <c r="AN97" s="1620"/>
      <c r="AO97" s="1621"/>
    </row>
    <row r="98" spans="1:48" s="901" customFormat="1" ht="12.75" customHeight="1" x14ac:dyDescent="0.25">
      <c r="A98" s="1622"/>
      <c r="B98" s="1623"/>
      <c r="C98" s="1623"/>
      <c r="D98" s="1623"/>
      <c r="E98" s="1623"/>
      <c r="F98" s="1623"/>
      <c r="G98" s="1623"/>
      <c r="H98" s="1623"/>
      <c r="I98" s="1623"/>
      <c r="J98" s="1623"/>
      <c r="K98" s="1623"/>
      <c r="L98" s="1623"/>
      <c r="M98" s="1623"/>
      <c r="N98" s="1623"/>
      <c r="O98" s="1623"/>
      <c r="P98" s="1623"/>
      <c r="Q98" s="1623"/>
      <c r="R98" s="1623"/>
      <c r="S98" s="1623"/>
      <c r="T98" s="1623"/>
      <c r="U98" s="1623"/>
      <c r="V98" s="1623"/>
      <c r="W98" s="1623"/>
      <c r="X98" s="1623"/>
      <c r="Y98" s="1623"/>
      <c r="Z98" s="1623"/>
      <c r="AA98" s="1623"/>
      <c r="AB98" s="1623"/>
      <c r="AC98" s="1623"/>
      <c r="AD98" s="1623"/>
      <c r="AE98" s="1623"/>
      <c r="AF98" s="1623"/>
      <c r="AG98" s="1623"/>
      <c r="AH98" s="1623"/>
      <c r="AI98" s="1623"/>
      <c r="AJ98" s="1623"/>
      <c r="AK98" s="1623"/>
      <c r="AL98" s="1623"/>
      <c r="AM98" s="1623"/>
      <c r="AN98" s="1623"/>
      <c r="AO98" s="1624"/>
    </row>
    <row r="99" spans="1:48" s="901" customFormat="1" ht="12.75" customHeight="1" x14ac:dyDescent="0.25">
      <c r="A99" s="1622"/>
      <c r="B99" s="1623"/>
      <c r="C99" s="1623"/>
      <c r="D99" s="1623"/>
      <c r="E99" s="1623"/>
      <c r="F99" s="1623"/>
      <c r="G99" s="1623"/>
      <c r="H99" s="1623"/>
      <c r="I99" s="1623"/>
      <c r="J99" s="1623"/>
      <c r="K99" s="1623"/>
      <c r="L99" s="1623"/>
      <c r="M99" s="1623"/>
      <c r="N99" s="1623"/>
      <c r="O99" s="1623"/>
      <c r="P99" s="1623"/>
      <c r="Q99" s="1623"/>
      <c r="R99" s="1623"/>
      <c r="S99" s="1623"/>
      <c r="T99" s="1623"/>
      <c r="U99" s="1623"/>
      <c r="V99" s="1623"/>
      <c r="W99" s="1623"/>
      <c r="X99" s="1623"/>
      <c r="Y99" s="1623"/>
      <c r="Z99" s="1623"/>
      <c r="AA99" s="1623"/>
      <c r="AB99" s="1623"/>
      <c r="AC99" s="1623"/>
      <c r="AD99" s="1623"/>
      <c r="AE99" s="1623"/>
      <c r="AF99" s="1623"/>
      <c r="AG99" s="1623"/>
      <c r="AH99" s="1623"/>
      <c r="AI99" s="1623"/>
      <c r="AJ99" s="1623"/>
      <c r="AK99" s="1623"/>
      <c r="AL99" s="1623"/>
      <c r="AM99" s="1623"/>
      <c r="AN99" s="1623"/>
      <c r="AO99" s="1624"/>
    </row>
    <row r="100" spans="1:48" s="901" customFormat="1" ht="12.75" customHeight="1" x14ac:dyDescent="0.25">
      <c r="A100" s="1622"/>
      <c r="B100" s="1623"/>
      <c r="C100" s="1623"/>
      <c r="D100" s="1623"/>
      <c r="E100" s="1623"/>
      <c r="F100" s="1623"/>
      <c r="G100" s="1623"/>
      <c r="H100" s="1623"/>
      <c r="I100" s="1623"/>
      <c r="J100" s="1623"/>
      <c r="K100" s="1623"/>
      <c r="L100" s="1623"/>
      <c r="M100" s="1623"/>
      <c r="N100" s="1623"/>
      <c r="O100" s="1623"/>
      <c r="P100" s="1623"/>
      <c r="Q100" s="1623"/>
      <c r="R100" s="1623"/>
      <c r="S100" s="1623"/>
      <c r="T100" s="1623"/>
      <c r="U100" s="1623"/>
      <c r="V100" s="1623"/>
      <c r="W100" s="1623"/>
      <c r="X100" s="1623"/>
      <c r="Y100" s="1623"/>
      <c r="Z100" s="1623"/>
      <c r="AA100" s="1623"/>
      <c r="AB100" s="1623"/>
      <c r="AC100" s="1623"/>
      <c r="AD100" s="1623"/>
      <c r="AE100" s="1623"/>
      <c r="AF100" s="1623"/>
      <c r="AG100" s="1623"/>
      <c r="AH100" s="1623"/>
      <c r="AI100" s="1623"/>
      <c r="AJ100" s="1623"/>
      <c r="AK100" s="1623"/>
      <c r="AL100" s="1623"/>
      <c r="AM100" s="1623"/>
      <c r="AN100" s="1623"/>
      <c r="AO100" s="1624"/>
    </row>
    <row r="101" spans="1:48" s="901" customFormat="1" ht="12.75" customHeight="1" x14ac:dyDescent="0.25">
      <c r="A101" s="1622"/>
      <c r="B101" s="1623"/>
      <c r="C101" s="1623"/>
      <c r="D101" s="1623"/>
      <c r="E101" s="1623"/>
      <c r="F101" s="1623"/>
      <c r="G101" s="1623"/>
      <c r="H101" s="1623"/>
      <c r="I101" s="1623"/>
      <c r="J101" s="1623"/>
      <c r="K101" s="1623"/>
      <c r="L101" s="1623"/>
      <c r="M101" s="1623"/>
      <c r="N101" s="1623"/>
      <c r="O101" s="1623"/>
      <c r="P101" s="1623"/>
      <c r="Q101" s="1623"/>
      <c r="R101" s="1623"/>
      <c r="S101" s="1623"/>
      <c r="T101" s="1623"/>
      <c r="U101" s="1623"/>
      <c r="V101" s="1623"/>
      <c r="W101" s="1623"/>
      <c r="X101" s="1623"/>
      <c r="Y101" s="1623"/>
      <c r="Z101" s="1623"/>
      <c r="AA101" s="1623"/>
      <c r="AB101" s="1623"/>
      <c r="AC101" s="1623"/>
      <c r="AD101" s="1623"/>
      <c r="AE101" s="1623"/>
      <c r="AF101" s="1623"/>
      <c r="AG101" s="1623"/>
      <c r="AH101" s="1623"/>
      <c r="AI101" s="1623"/>
      <c r="AJ101" s="1623"/>
      <c r="AK101" s="1623"/>
      <c r="AL101" s="1623"/>
      <c r="AM101" s="1623"/>
      <c r="AN101" s="1623"/>
      <c r="AO101" s="1624"/>
    </row>
    <row r="102" spans="1:48" s="901" customFormat="1" ht="12.75" customHeight="1" x14ac:dyDescent="0.25">
      <c r="A102" s="1622"/>
      <c r="B102" s="1623"/>
      <c r="C102" s="1623"/>
      <c r="D102" s="1623"/>
      <c r="E102" s="1623"/>
      <c r="F102" s="1623"/>
      <c r="G102" s="1623"/>
      <c r="H102" s="1623"/>
      <c r="I102" s="1623"/>
      <c r="J102" s="1623"/>
      <c r="K102" s="1623"/>
      <c r="L102" s="1623"/>
      <c r="M102" s="1623"/>
      <c r="N102" s="1623"/>
      <c r="O102" s="1623"/>
      <c r="P102" s="1623"/>
      <c r="Q102" s="1623"/>
      <c r="R102" s="1623"/>
      <c r="S102" s="1623"/>
      <c r="T102" s="1623"/>
      <c r="U102" s="1623"/>
      <c r="V102" s="1623"/>
      <c r="W102" s="1623"/>
      <c r="X102" s="1623"/>
      <c r="Y102" s="1623"/>
      <c r="Z102" s="1623"/>
      <c r="AA102" s="1623"/>
      <c r="AB102" s="1623"/>
      <c r="AC102" s="1623"/>
      <c r="AD102" s="1623"/>
      <c r="AE102" s="1623"/>
      <c r="AF102" s="1623"/>
      <c r="AG102" s="1623"/>
      <c r="AH102" s="1623"/>
      <c r="AI102" s="1623"/>
      <c r="AJ102" s="1623"/>
      <c r="AK102" s="1623"/>
      <c r="AL102" s="1623"/>
      <c r="AM102" s="1623"/>
      <c r="AN102" s="1623"/>
      <c r="AO102" s="1624"/>
    </row>
    <row r="103" spans="1:48" s="901" customFormat="1" ht="12.75" customHeight="1" x14ac:dyDescent="0.25">
      <c r="A103" s="1622"/>
      <c r="B103" s="1623"/>
      <c r="C103" s="1623"/>
      <c r="D103" s="1623"/>
      <c r="E103" s="1623"/>
      <c r="F103" s="1623"/>
      <c r="G103" s="1623"/>
      <c r="H103" s="1623"/>
      <c r="I103" s="1623"/>
      <c r="J103" s="1623"/>
      <c r="K103" s="1623"/>
      <c r="L103" s="1623"/>
      <c r="M103" s="1623"/>
      <c r="N103" s="1623"/>
      <c r="O103" s="1623"/>
      <c r="P103" s="1623"/>
      <c r="Q103" s="1623"/>
      <c r="R103" s="1623"/>
      <c r="S103" s="1623"/>
      <c r="T103" s="1623"/>
      <c r="U103" s="1623"/>
      <c r="V103" s="1623"/>
      <c r="W103" s="1623"/>
      <c r="X103" s="1623"/>
      <c r="Y103" s="1623"/>
      <c r="Z103" s="1623"/>
      <c r="AA103" s="1623"/>
      <c r="AB103" s="1623"/>
      <c r="AC103" s="1623"/>
      <c r="AD103" s="1623"/>
      <c r="AE103" s="1623"/>
      <c r="AF103" s="1623"/>
      <c r="AG103" s="1623"/>
      <c r="AH103" s="1623"/>
      <c r="AI103" s="1623"/>
      <c r="AJ103" s="1623"/>
      <c r="AK103" s="1623"/>
      <c r="AL103" s="1623"/>
      <c r="AM103" s="1623"/>
      <c r="AN103" s="1623"/>
      <c r="AO103" s="1624"/>
    </row>
    <row r="104" spans="1:48" s="901" customFormat="1" ht="12.75" customHeight="1" x14ac:dyDescent="0.25">
      <c r="A104" s="1622"/>
      <c r="B104" s="1623"/>
      <c r="C104" s="1623"/>
      <c r="D104" s="1623"/>
      <c r="E104" s="1623"/>
      <c r="F104" s="1623"/>
      <c r="G104" s="1623"/>
      <c r="H104" s="1623"/>
      <c r="I104" s="1623"/>
      <c r="J104" s="1623"/>
      <c r="K104" s="1623"/>
      <c r="L104" s="1623"/>
      <c r="M104" s="1623"/>
      <c r="N104" s="1623"/>
      <c r="O104" s="1623"/>
      <c r="P104" s="1623"/>
      <c r="Q104" s="1623"/>
      <c r="R104" s="1623"/>
      <c r="S104" s="1623"/>
      <c r="T104" s="1623"/>
      <c r="U104" s="1623"/>
      <c r="V104" s="1623"/>
      <c r="W104" s="1623"/>
      <c r="X104" s="1623"/>
      <c r="Y104" s="1623"/>
      <c r="Z104" s="1623"/>
      <c r="AA104" s="1623"/>
      <c r="AB104" s="1623"/>
      <c r="AC104" s="1623"/>
      <c r="AD104" s="1623"/>
      <c r="AE104" s="1623"/>
      <c r="AF104" s="1623"/>
      <c r="AG104" s="1623"/>
      <c r="AH104" s="1623"/>
      <c r="AI104" s="1623"/>
      <c r="AJ104" s="1623"/>
      <c r="AK104" s="1623"/>
      <c r="AL104" s="1623"/>
      <c r="AM104" s="1623"/>
      <c r="AN104" s="1623"/>
      <c r="AO104" s="1624"/>
    </row>
    <row r="105" spans="1:48" s="901" customFormat="1" ht="12.75" customHeight="1" x14ac:dyDescent="0.25">
      <c r="A105" s="1622"/>
      <c r="B105" s="1623"/>
      <c r="C105" s="1623"/>
      <c r="D105" s="1623"/>
      <c r="E105" s="1623"/>
      <c r="F105" s="1623"/>
      <c r="G105" s="1623"/>
      <c r="H105" s="1623"/>
      <c r="I105" s="1623"/>
      <c r="J105" s="1623"/>
      <c r="K105" s="1623"/>
      <c r="L105" s="1623"/>
      <c r="M105" s="1623"/>
      <c r="N105" s="1623"/>
      <c r="O105" s="1623"/>
      <c r="P105" s="1623"/>
      <c r="Q105" s="1623"/>
      <c r="R105" s="1623"/>
      <c r="S105" s="1623"/>
      <c r="T105" s="1623"/>
      <c r="U105" s="1623"/>
      <c r="V105" s="1623"/>
      <c r="W105" s="1623"/>
      <c r="X105" s="1623"/>
      <c r="Y105" s="1623"/>
      <c r="Z105" s="1623"/>
      <c r="AA105" s="1623"/>
      <c r="AB105" s="1623"/>
      <c r="AC105" s="1623"/>
      <c r="AD105" s="1623"/>
      <c r="AE105" s="1623"/>
      <c r="AF105" s="1623"/>
      <c r="AG105" s="1623"/>
      <c r="AH105" s="1623"/>
      <c r="AI105" s="1623"/>
      <c r="AJ105" s="1623"/>
      <c r="AK105" s="1623"/>
      <c r="AL105" s="1623"/>
      <c r="AM105" s="1623"/>
      <c r="AN105" s="1623"/>
      <c r="AO105" s="1624"/>
    </row>
    <row r="106" spans="1:48" s="901" customFormat="1" ht="12.75" customHeight="1" x14ac:dyDescent="0.25">
      <c r="A106" s="1622"/>
      <c r="B106" s="1623"/>
      <c r="C106" s="1623"/>
      <c r="D106" s="1623"/>
      <c r="E106" s="1623"/>
      <c r="F106" s="1623"/>
      <c r="G106" s="1623"/>
      <c r="H106" s="1623"/>
      <c r="I106" s="1623"/>
      <c r="J106" s="1623"/>
      <c r="K106" s="1623"/>
      <c r="L106" s="1623"/>
      <c r="M106" s="1623"/>
      <c r="N106" s="1623"/>
      <c r="O106" s="1623"/>
      <c r="P106" s="1623"/>
      <c r="Q106" s="1623"/>
      <c r="R106" s="1623"/>
      <c r="S106" s="1623"/>
      <c r="T106" s="1623"/>
      <c r="U106" s="1623"/>
      <c r="V106" s="1623"/>
      <c r="W106" s="1623"/>
      <c r="X106" s="1623"/>
      <c r="Y106" s="1623"/>
      <c r="Z106" s="1623"/>
      <c r="AA106" s="1623"/>
      <c r="AB106" s="1623"/>
      <c r="AC106" s="1623"/>
      <c r="AD106" s="1623"/>
      <c r="AE106" s="1623"/>
      <c r="AF106" s="1623"/>
      <c r="AG106" s="1623"/>
      <c r="AH106" s="1623"/>
      <c r="AI106" s="1623"/>
      <c r="AJ106" s="1623"/>
      <c r="AK106" s="1623"/>
      <c r="AL106" s="1623"/>
      <c r="AM106" s="1623"/>
      <c r="AN106" s="1623"/>
      <c r="AO106" s="1624"/>
    </row>
    <row r="107" spans="1:48" s="901" customFormat="1" ht="12.75" customHeight="1" x14ac:dyDescent="0.25">
      <c r="A107" s="1622"/>
      <c r="B107" s="1623"/>
      <c r="C107" s="1623"/>
      <c r="D107" s="1623"/>
      <c r="E107" s="1623"/>
      <c r="F107" s="1623"/>
      <c r="G107" s="1623"/>
      <c r="H107" s="1623"/>
      <c r="I107" s="1623"/>
      <c r="J107" s="1623"/>
      <c r="K107" s="1623"/>
      <c r="L107" s="1623"/>
      <c r="M107" s="1623"/>
      <c r="N107" s="1623"/>
      <c r="O107" s="1623"/>
      <c r="P107" s="1623"/>
      <c r="Q107" s="1623"/>
      <c r="R107" s="1623"/>
      <c r="S107" s="1623"/>
      <c r="T107" s="1623"/>
      <c r="U107" s="1623"/>
      <c r="V107" s="1623"/>
      <c r="W107" s="1623"/>
      <c r="X107" s="1623"/>
      <c r="Y107" s="1623"/>
      <c r="Z107" s="1623"/>
      <c r="AA107" s="1623"/>
      <c r="AB107" s="1623"/>
      <c r="AC107" s="1623"/>
      <c r="AD107" s="1623"/>
      <c r="AE107" s="1623"/>
      <c r="AF107" s="1623"/>
      <c r="AG107" s="1623"/>
      <c r="AH107" s="1623"/>
      <c r="AI107" s="1623"/>
      <c r="AJ107" s="1623"/>
      <c r="AK107" s="1623"/>
      <c r="AL107" s="1623"/>
      <c r="AM107" s="1623"/>
      <c r="AN107" s="1623"/>
      <c r="AO107" s="1624"/>
    </row>
    <row r="108" spans="1:48" s="901" customFormat="1" ht="12.75" customHeight="1" x14ac:dyDescent="0.25">
      <c r="A108" s="1625"/>
      <c r="B108" s="1626"/>
      <c r="C108" s="1626"/>
      <c r="D108" s="1626"/>
      <c r="E108" s="1626"/>
      <c r="F108" s="1626"/>
      <c r="G108" s="1626"/>
      <c r="H108" s="1626"/>
      <c r="I108" s="1626"/>
      <c r="J108" s="1626"/>
      <c r="K108" s="1626"/>
      <c r="L108" s="1626"/>
      <c r="M108" s="1626"/>
      <c r="N108" s="1626"/>
      <c r="O108" s="1626"/>
      <c r="P108" s="1626"/>
      <c r="Q108" s="1626"/>
      <c r="R108" s="1626"/>
      <c r="S108" s="1626"/>
      <c r="T108" s="1626"/>
      <c r="U108" s="1626"/>
      <c r="V108" s="1626"/>
      <c r="W108" s="1626"/>
      <c r="X108" s="1626"/>
      <c r="Y108" s="1626"/>
      <c r="Z108" s="1626"/>
      <c r="AA108" s="1626"/>
      <c r="AB108" s="1626"/>
      <c r="AC108" s="1626"/>
      <c r="AD108" s="1626"/>
      <c r="AE108" s="1626"/>
      <c r="AF108" s="1626"/>
      <c r="AG108" s="1626"/>
      <c r="AH108" s="1626"/>
      <c r="AI108" s="1626"/>
      <c r="AJ108" s="1626"/>
      <c r="AK108" s="1626"/>
      <c r="AL108" s="1626"/>
      <c r="AM108" s="1626"/>
      <c r="AN108" s="1626"/>
      <c r="AO108" s="1627"/>
    </row>
    <row r="109" spans="1:48" s="901" customFormat="1" ht="12.75" customHeight="1" x14ac:dyDescent="0.25">
      <c r="A109" s="915"/>
      <c r="B109" s="915"/>
      <c r="C109" s="915"/>
      <c r="D109" s="915"/>
      <c r="E109" s="915"/>
      <c r="F109" s="915"/>
      <c r="G109" s="915"/>
      <c r="H109" s="915"/>
      <c r="I109" s="915"/>
      <c r="J109" s="915"/>
      <c r="K109" s="915"/>
      <c r="L109" s="915"/>
      <c r="M109" s="915"/>
      <c r="N109" s="915"/>
      <c r="O109" s="915"/>
      <c r="P109" s="915"/>
      <c r="Q109" s="915"/>
      <c r="R109" s="915"/>
      <c r="S109" s="915"/>
      <c r="T109" s="915"/>
      <c r="U109" s="915"/>
      <c r="V109" s="915"/>
      <c r="W109" s="915"/>
      <c r="X109" s="915"/>
      <c r="Y109" s="915"/>
      <c r="Z109" s="915"/>
      <c r="AA109" s="915"/>
      <c r="AB109" s="915"/>
      <c r="AC109" s="915"/>
      <c r="AD109" s="915"/>
      <c r="AE109" s="915"/>
      <c r="AF109" s="915"/>
      <c r="AG109" s="915"/>
      <c r="AH109" s="915"/>
      <c r="AI109" s="915"/>
      <c r="AJ109" s="915"/>
      <c r="AK109" s="915"/>
      <c r="AL109" s="915"/>
      <c r="AM109" s="915"/>
      <c r="AN109" s="915"/>
      <c r="AO109" s="915"/>
    </row>
    <row r="110" spans="1:48" s="901" customFormat="1" ht="12.75" customHeight="1" x14ac:dyDescent="0.25">
      <c r="A110" s="1619" t="s">
        <v>813</v>
      </c>
      <c r="B110" s="1620"/>
      <c r="C110" s="1620"/>
      <c r="D110" s="1620"/>
      <c r="E110" s="1620"/>
      <c r="F110" s="1620"/>
      <c r="G110" s="1620"/>
      <c r="H110" s="1620"/>
      <c r="I110" s="1621"/>
      <c r="J110" s="1628" t="s">
        <v>992</v>
      </c>
      <c r="K110" s="1629"/>
      <c r="L110" s="1629"/>
      <c r="M110" s="1629"/>
      <c r="N110" s="1629"/>
      <c r="O110" s="1629"/>
      <c r="P110" s="1629"/>
      <c r="Q110" s="1629"/>
      <c r="R110" s="1629"/>
      <c r="S110" s="1629"/>
      <c r="T110" s="1629"/>
      <c r="U110" s="1629"/>
      <c r="V110" s="1629"/>
      <c r="W110" s="1629"/>
      <c r="X110" s="1629"/>
      <c r="Y110" s="1630"/>
      <c r="Z110" s="1628" t="s">
        <v>993</v>
      </c>
      <c r="AA110" s="1629"/>
      <c r="AB110" s="1629"/>
      <c r="AC110" s="1629"/>
      <c r="AD110" s="1629"/>
      <c r="AE110" s="1629"/>
      <c r="AF110" s="1629"/>
      <c r="AG110" s="1629"/>
      <c r="AH110" s="1629"/>
      <c r="AI110" s="1629"/>
      <c r="AJ110" s="1629"/>
      <c r="AK110" s="1629"/>
      <c r="AL110" s="1629"/>
      <c r="AM110" s="1629"/>
      <c r="AN110" s="1629"/>
      <c r="AO110" s="1630"/>
    </row>
    <row r="111" spans="1:48" s="901" customFormat="1" ht="12.75" customHeight="1" x14ac:dyDescent="0.2">
      <c r="A111" s="1631" t="s">
        <v>816</v>
      </c>
      <c r="B111" s="1632"/>
      <c r="C111" s="1632"/>
      <c r="D111" s="1632"/>
      <c r="E111" s="1632"/>
      <c r="F111" s="1632"/>
      <c r="G111" s="1632"/>
      <c r="H111" s="1632"/>
      <c r="I111" s="1633"/>
      <c r="J111" s="1634" t="str">
        <f>'30_Annexe7'!$C$44</f>
        <v>Non</v>
      </c>
      <c r="K111" s="1635"/>
      <c r="L111" s="1635"/>
      <c r="M111" s="1635"/>
      <c r="N111" s="1635"/>
      <c r="O111" s="1635"/>
      <c r="P111" s="1635"/>
      <c r="Q111" s="1635"/>
      <c r="R111" s="1635"/>
      <c r="S111" s="1635"/>
      <c r="T111" s="1635"/>
      <c r="U111" s="1635"/>
      <c r="V111" s="1635"/>
      <c r="W111" s="1635"/>
      <c r="X111" s="1635"/>
      <c r="Y111" s="1636"/>
      <c r="Z111" s="1634" t="str">
        <f>'30_Annexe7'!$E$44</f>
        <v>Non</v>
      </c>
      <c r="AA111" s="1635"/>
      <c r="AB111" s="1635"/>
      <c r="AC111" s="1635"/>
      <c r="AD111" s="1635"/>
      <c r="AE111" s="1635"/>
      <c r="AF111" s="1635"/>
      <c r="AG111" s="1635"/>
      <c r="AH111" s="1635"/>
      <c r="AI111" s="1635"/>
      <c r="AJ111" s="1635"/>
      <c r="AK111" s="1635"/>
      <c r="AL111" s="1635"/>
      <c r="AM111" s="1635"/>
      <c r="AN111" s="1635"/>
      <c r="AO111" s="1636"/>
      <c r="AP111" s="1637" t="s">
        <v>994</v>
      </c>
      <c r="AQ111" s="1638"/>
      <c r="AR111" s="1638"/>
      <c r="AS111" s="1638"/>
      <c r="AT111" s="1638"/>
      <c r="AU111" s="1638"/>
      <c r="AV111" s="1639"/>
    </row>
    <row r="112" spans="1:48" s="901" customFormat="1" ht="12.75" customHeight="1" x14ac:dyDescent="0.2">
      <c r="A112" s="1631" t="s">
        <v>817</v>
      </c>
      <c r="B112" s="1632"/>
      <c r="C112" s="1632"/>
      <c r="D112" s="1632"/>
      <c r="E112" s="1632"/>
      <c r="F112" s="1632"/>
      <c r="G112" s="1632"/>
      <c r="H112" s="1632"/>
      <c r="I112" s="1633"/>
      <c r="J112" s="1634" t="str">
        <f>'30_Annexe7'!$C$45</f>
        <v>Non</v>
      </c>
      <c r="K112" s="1635"/>
      <c r="L112" s="1635"/>
      <c r="M112" s="1635"/>
      <c r="N112" s="1635"/>
      <c r="O112" s="1635"/>
      <c r="P112" s="1635"/>
      <c r="Q112" s="1635"/>
      <c r="R112" s="1635"/>
      <c r="S112" s="1635"/>
      <c r="T112" s="1635"/>
      <c r="U112" s="1635"/>
      <c r="V112" s="1635"/>
      <c r="W112" s="1635"/>
      <c r="X112" s="1635"/>
      <c r="Y112" s="1636"/>
      <c r="Z112" s="1634" t="str">
        <f>'30_Annexe7'!$E$45</f>
        <v>Chemin</v>
      </c>
      <c r="AA112" s="1635"/>
      <c r="AB112" s="1635"/>
      <c r="AC112" s="1635"/>
      <c r="AD112" s="1635"/>
      <c r="AE112" s="1635"/>
      <c r="AF112" s="1635"/>
      <c r="AG112" s="1635"/>
      <c r="AH112" s="1635"/>
      <c r="AI112" s="1635"/>
      <c r="AJ112" s="1635"/>
      <c r="AK112" s="1635"/>
      <c r="AL112" s="1635"/>
      <c r="AM112" s="1635"/>
      <c r="AN112" s="1635"/>
      <c r="AO112" s="1636"/>
      <c r="AP112" s="1640"/>
      <c r="AQ112" s="1641"/>
      <c r="AR112" s="1641"/>
      <c r="AS112" s="1641"/>
      <c r="AT112" s="1641"/>
      <c r="AU112" s="1641"/>
      <c r="AV112" s="1642"/>
    </row>
    <row r="113" spans="1:48" s="901" customFormat="1" ht="12.75" customHeight="1" x14ac:dyDescent="0.2">
      <c r="A113" s="1631" t="s">
        <v>818</v>
      </c>
      <c r="B113" s="1632"/>
      <c r="C113" s="1632"/>
      <c r="D113" s="1632"/>
      <c r="E113" s="1632"/>
      <c r="F113" s="1632"/>
      <c r="G113" s="1632"/>
      <c r="H113" s="1632"/>
      <c r="I113" s="1633"/>
      <c r="J113" s="1634" t="str">
        <f>'30_Annexe7'!$C$46</f>
        <v>Non</v>
      </c>
      <c r="K113" s="1635"/>
      <c r="L113" s="1635"/>
      <c r="M113" s="1635"/>
      <c r="N113" s="1635"/>
      <c r="O113" s="1635"/>
      <c r="P113" s="1635"/>
      <c r="Q113" s="1635"/>
      <c r="R113" s="1635"/>
      <c r="S113" s="1635"/>
      <c r="T113" s="1635"/>
      <c r="U113" s="1635"/>
      <c r="V113" s="1635"/>
      <c r="W113" s="1635"/>
      <c r="X113" s="1635"/>
      <c r="Y113" s="1636"/>
      <c r="Z113" s="1634" t="str">
        <f>'30_Annexe7'!$E$46</f>
        <v>Non</v>
      </c>
      <c r="AA113" s="1635"/>
      <c r="AB113" s="1635"/>
      <c r="AC113" s="1635"/>
      <c r="AD113" s="1635"/>
      <c r="AE113" s="1635"/>
      <c r="AF113" s="1635"/>
      <c r="AG113" s="1635"/>
      <c r="AH113" s="1635"/>
      <c r="AI113" s="1635"/>
      <c r="AJ113" s="1635"/>
      <c r="AK113" s="1635"/>
      <c r="AL113" s="1635"/>
      <c r="AM113" s="1635"/>
      <c r="AN113" s="1635"/>
      <c r="AO113" s="1636"/>
      <c r="AP113" s="1640"/>
      <c r="AQ113" s="1641"/>
      <c r="AR113" s="1641"/>
      <c r="AS113" s="1641"/>
      <c r="AT113" s="1641"/>
      <c r="AU113" s="1641"/>
      <c r="AV113" s="1642"/>
    </row>
    <row r="114" spans="1:48" s="901" customFormat="1" ht="12.75" customHeight="1" x14ac:dyDescent="0.2">
      <c r="A114" s="1631" t="s">
        <v>819</v>
      </c>
      <c r="B114" s="1632"/>
      <c r="C114" s="1632"/>
      <c r="D114" s="1632"/>
      <c r="E114" s="1632"/>
      <c r="F114" s="1632"/>
      <c r="G114" s="1632"/>
      <c r="H114" s="1632"/>
      <c r="I114" s="1633"/>
      <c r="J114" s="1634" t="str">
        <f>'30_Annexe7'!$C$47</f>
        <v>Non</v>
      </c>
      <c r="K114" s="1635"/>
      <c r="L114" s="1635"/>
      <c r="M114" s="1635"/>
      <c r="N114" s="1635"/>
      <c r="O114" s="1635"/>
      <c r="P114" s="1635"/>
      <c r="Q114" s="1635"/>
      <c r="R114" s="1635"/>
      <c r="S114" s="1635"/>
      <c r="T114" s="1635"/>
      <c r="U114" s="1635"/>
      <c r="V114" s="1635"/>
      <c r="W114" s="1635"/>
      <c r="X114" s="1635"/>
      <c r="Y114" s="1636"/>
      <c r="Z114" s="1634" t="str">
        <f>'30_Annexe7'!$E$47</f>
        <v>Non</v>
      </c>
      <c r="AA114" s="1635"/>
      <c r="AB114" s="1635"/>
      <c r="AC114" s="1635"/>
      <c r="AD114" s="1635"/>
      <c r="AE114" s="1635"/>
      <c r="AF114" s="1635"/>
      <c r="AG114" s="1635"/>
      <c r="AH114" s="1635"/>
      <c r="AI114" s="1635"/>
      <c r="AJ114" s="1635"/>
      <c r="AK114" s="1635"/>
      <c r="AL114" s="1635"/>
      <c r="AM114" s="1635"/>
      <c r="AN114" s="1635"/>
      <c r="AO114" s="1636"/>
      <c r="AP114" s="1640"/>
      <c r="AQ114" s="1641"/>
      <c r="AR114" s="1641"/>
      <c r="AS114" s="1641"/>
      <c r="AT114" s="1641"/>
      <c r="AU114" s="1641"/>
      <c r="AV114" s="1642"/>
    </row>
    <row r="115" spans="1:48" s="901" customFormat="1" ht="12.75" customHeight="1" x14ac:dyDescent="0.2">
      <c r="A115" s="1631" t="s">
        <v>820</v>
      </c>
      <c r="B115" s="1632"/>
      <c r="C115" s="1632"/>
      <c r="D115" s="1632"/>
      <c r="E115" s="1632"/>
      <c r="F115" s="1632"/>
      <c r="G115" s="1632"/>
      <c r="H115" s="1632"/>
      <c r="I115" s="1633"/>
      <c r="J115" s="1634" t="str">
        <f>'30_Annexe7'!$C$48</f>
        <v>Non</v>
      </c>
      <c r="K115" s="1635"/>
      <c r="L115" s="1635"/>
      <c r="M115" s="1635"/>
      <c r="N115" s="1635"/>
      <c r="O115" s="1635"/>
      <c r="P115" s="1635"/>
      <c r="Q115" s="1635"/>
      <c r="R115" s="1635"/>
      <c r="S115" s="1635"/>
      <c r="T115" s="1635"/>
      <c r="U115" s="1635"/>
      <c r="V115" s="1635"/>
      <c r="W115" s="1635"/>
      <c r="X115" s="1635"/>
      <c r="Y115" s="1636"/>
      <c r="Z115" s="1634" t="str">
        <f>'30_Annexe7'!$E$48</f>
        <v>Non</v>
      </c>
      <c r="AA115" s="1635"/>
      <c r="AB115" s="1635"/>
      <c r="AC115" s="1635"/>
      <c r="AD115" s="1635"/>
      <c r="AE115" s="1635"/>
      <c r="AF115" s="1635"/>
      <c r="AG115" s="1635"/>
      <c r="AH115" s="1635"/>
      <c r="AI115" s="1635"/>
      <c r="AJ115" s="1635"/>
      <c r="AK115" s="1635"/>
      <c r="AL115" s="1635"/>
      <c r="AM115" s="1635"/>
      <c r="AN115" s="1635"/>
      <c r="AO115" s="1636"/>
      <c r="AP115" s="1640"/>
      <c r="AQ115" s="1641"/>
      <c r="AR115" s="1641"/>
      <c r="AS115" s="1641"/>
      <c r="AT115" s="1641"/>
      <c r="AU115" s="1641"/>
      <c r="AV115" s="1642"/>
    </row>
    <row r="116" spans="1:48" s="901" customFormat="1" ht="12.75" customHeight="1" x14ac:dyDescent="0.2">
      <c r="A116" s="1631" t="s">
        <v>821</v>
      </c>
      <c r="B116" s="1632"/>
      <c r="C116" s="1632"/>
      <c r="D116" s="1632"/>
      <c r="E116" s="1632"/>
      <c r="F116" s="1632"/>
      <c r="G116" s="1632"/>
      <c r="H116" s="1632"/>
      <c r="I116" s="1633"/>
      <c r="J116" s="1634" t="str">
        <f>'30_Annexe7'!$C$49</f>
        <v>Non</v>
      </c>
      <c r="K116" s="1635"/>
      <c r="L116" s="1635"/>
      <c r="M116" s="1635"/>
      <c r="N116" s="1635"/>
      <c r="O116" s="1635"/>
      <c r="P116" s="1635"/>
      <c r="Q116" s="1635"/>
      <c r="R116" s="1635"/>
      <c r="S116" s="1635"/>
      <c r="T116" s="1635"/>
      <c r="U116" s="1635"/>
      <c r="V116" s="1635"/>
      <c r="W116" s="1635"/>
      <c r="X116" s="1635"/>
      <c r="Y116" s="1636"/>
      <c r="Z116" s="1634" t="str">
        <f>'30_Annexe7'!$E$49</f>
        <v>Non</v>
      </c>
      <c r="AA116" s="1635"/>
      <c r="AB116" s="1635"/>
      <c r="AC116" s="1635"/>
      <c r="AD116" s="1635"/>
      <c r="AE116" s="1635"/>
      <c r="AF116" s="1635"/>
      <c r="AG116" s="1635"/>
      <c r="AH116" s="1635"/>
      <c r="AI116" s="1635"/>
      <c r="AJ116" s="1635"/>
      <c r="AK116" s="1635"/>
      <c r="AL116" s="1635"/>
      <c r="AM116" s="1635"/>
      <c r="AN116" s="1635"/>
      <c r="AO116" s="1636"/>
      <c r="AP116" s="1640"/>
      <c r="AQ116" s="1641"/>
      <c r="AR116" s="1641"/>
      <c r="AS116" s="1641"/>
      <c r="AT116" s="1641"/>
      <c r="AU116" s="1641"/>
      <c r="AV116" s="1642"/>
    </row>
    <row r="117" spans="1:48" s="901" customFormat="1" ht="12.75" customHeight="1" x14ac:dyDescent="0.2">
      <c r="A117" s="1631" t="s">
        <v>822</v>
      </c>
      <c r="B117" s="1632"/>
      <c r="C117" s="1632"/>
      <c r="D117" s="1632"/>
      <c r="E117" s="1632"/>
      <c r="F117" s="1632"/>
      <c r="G117" s="1632"/>
      <c r="H117" s="1632"/>
      <c r="I117" s="1633"/>
      <c r="J117" s="1634" t="str">
        <f>'30_Annexe7'!$C$50</f>
        <v>Non</v>
      </c>
      <c r="K117" s="1635"/>
      <c r="L117" s="1635"/>
      <c r="M117" s="1635"/>
      <c r="N117" s="1635"/>
      <c r="O117" s="1635"/>
      <c r="P117" s="1635"/>
      <c r="Q117" s="1635"/>
      <c r="R117" s="1635"/>
      <c r="S117" s="1635"/>
      <c r="T117" s="1635"/>
      <c r="U117" s="1635"/>
      <c r="V117" s="1635"/>
      <c r="W117" s="1635"/>
      <c r="X117" s="1635"/>
      <c r="Y117" s="1636"/>
      <c r="Z117" s="1634" t="str">
        <f>'30_Annexe7'!$E$50</f>
        <v>Non</v>
      </c>
      <c r="AA117" s="1635"/>
      <c r="AB117" s="1635"/>
      <c r="AC117" s="1635"/>
      <c r="AD117" s="1635"/>
      <c r="AE117" s="1635"/>
      <c r="AF117" s="1635"/>
      <c r="AG117" s="1635"/>
      <c r="AH117" s="1635"/>
      <c r="AI117" s="1635"/>
      <c r="AJ117" s="1635"/>
      <c r="AK117" s="1635"/>
      <c r="AL117" s="1635"/>
      <c r="AM117" s="1635"/>
      <c r="AN117" s="1635"/>
      <c r="AO117" s="1636"/>
      <c r="AP117" s="1640"/>
      <c r="AQ117" s="1641"/>
      <c r="AR117" s="1641"/>
      <c r="AS117" s="1641"/>
      <c r="AT117" s="1641"/>
      <c r="AU117" s="1641"/>
      <c r="AV117" s="1642"/>
    </row>
    <row r="118" spans="1:48" s="901" customFormat="1" ht="12.75" customHeight="1" x14ac:dyDescent="0.2">
      <c r="A118" s="1631" t="s">
        <v>823</v>
      </c>
      <c r="B118" s="1632"/>
      <c r="C118" s="1632"/>
      <c r="D118" s="1632"/>
      <c r="E118" s="1632"/>
      <c r="F118" s="1632"/>
      <c r="G118" s="1632"/>
      <c r="H118" s="1632"/>
      <c r="I118" s="1633"/>
      <c r="J118" s="1634" t="str">
        <f>'30_Annexe7'!$C$51</f>
        <v>Non</v>
      </c>
      <c r="K118" s="1635"/>
      <c r="L118" s="1635"/>
      <c r="M118" s="1635"/>
      <c r="N118" s="1635"/>
      <c r="O118" s="1635"/>
      <c r="P118" s="1635"/>
      <c r="Q118" s="1635"/>
      <c r="R118" s="1635"/>
      <c r="S118" s="1635"/>
      <c r="T118" s="1635"/>
      <c r="U118" s="1635"/>
      <c r="V118" s="1635"/>
      <c r="W118" s="1635"/>
      <c r="X118" s="1635"/>
      <c r="Y118" s="1636"/>
      <c r="Z118" s="1634" t="str">
        <f>'30_Annexe7'!$E$51</f>
        <v>Non</v>
      </c>
      <c r="AA118" s="1635"/>
      <c r="AB118" s="1635"/>
      <c r="AC118" s="1635"/>
      <c r="AD118" s="1635"/>
      <c r="AE118" s="1635"/>
      <c r="AF118" s="1635"/>
      <c r="AG118" s="1635"/>
      <c r="AH118" s="1635"/>
      <c r="AI118" s="1635"/>
      <c r="AJ118" s="1635"/>
      <c r="AK118" s="1635"/>
      <c r="AL118" s="1635"/>
      <c r="AM118" s="1635"/>
      <c r="AN118" s="1635"/>
      <c r="AO118" s="1636"/>
      <c r="AP118" s="1640"/>
      <c r="AQ118" s="1641"/>
      <c r="AR118" s="1641"/>
      <c r="AS118" s="1641"/>
      <c r="AT118" s="1641"/>
      <c r="AU118" s="1641"/>
      <c r="AV118" s="1642"/>
    </row>
    <row r="119" spans="1:48" s="901" customFormat="1" ht="12.75" customHeight="1" x14ac:dyDescent="0.25">
      <c r="A119" s="915"/>
      <c r="B119" s="915"/>
      <c r="C119" s="915"/>
      <c r="D119" s="915"/>
      <c r="E119" s="915"/>
      <c r="F119" s="915"/>
      <c r="G119" s="915"/>
      <c r="H119" s="915"/>
      <c r="I119" s="915"/>
      <c r="J119" s="915"/>
      <c r="K119" s="915"/>
      <c r="L119" s="915"/>
      <c r="M119" s="915"/>
      <c r="N119" s="915"/>
      <c r="O119" s="915"/>
      <c r="P119" s="915"/>
      <c r="Q119" s="915"/>
      <c r="R119" s="915"/>
      <c r="S119" s="915"/>
      <c r="T119" s="915"/>
      <c r="U119" s="915"/>
      <c r="V119" s="915"/>
      <c r="W119" s="915"/>
      <c r="X119" s="915"/>
      <c r="Y119" s="915"/>
      <c r="Z119" s="915"/>
      <c r="AA119" s="915"/>
      <c r="AB119" s="915"/>
      <c r="AC119" s="915"/>
      <c r="AD119" s="915"/>
      <c r="AE119" s="915"/>
      <c r="AF119" s="915"/>
      <c r="AG119" s="915"/>
      <c r="AH119" s="915"/>
      <c r="AI119" s="915"/>
      <c r="AJ119" s="915"/>
      <c r="AK119" s="915"/>
      <c r="AL119" s="915"/>
      <c r="AM119" s="915"/>
      <c r="AN119" s="915"/>
      <c r="AO119" s="915"/>
    </row>
    <row r="120" spans="1:48" s="901" customFormat="1" ht="12.75" customHeight="1" x14ac:dyDescent="0.25">
      <c r="A120" s="1643" t="s">
        <v>824</v>
      </c>
      <c r="B120" s="1643"/>
      <c r="C120" s="1643"/>
      <c r="D120" s="1643"/>
      <c r="E120" s="1643"/>
      <c r="F120" s="1643"/>
      <c r="G120" s="1643"/>
      <c r="H120" s="1643"/>
      <c r="I120" s="1643"/>
      <c r="J120" s="915"/>
      <c r="K120" s="915"/>
      <c r="L120" s="915"/>
      <c r="M120" s="915"/>
      <c r="N120" s="915"/>
      <c r="O120" s="915"/>
      <c r="P120" s="915"/>
      <c r="Q120" s="915"/>
      <c r="R120" s="915"/>
      <c r="S120" s="915"/>
      <c r="T120" s="915"/>
      <c r="U120" s="915"/>
      <c r="V120" s="915"/>
      <c r="W120" s="915"/>
      <c r="X120" s="915"/>
      <c r="Y120" s="915"/>
      <c r="Z120" s="915"/>
      <c r="AA120" s="915"/>
      <c r="AB120" s="915"/>
      <c r="AC120" s="915"/>
      <c r="AD120" s="915"/>
      <c r="AE120" s="915"/>
      <c r="AF120" s="915"/>
      <c r="AG120" s="915"/>
      <c r="AH120" s="915"/>
      <c r="AI120" s="915"/>
      <c r="AJ120" s="915"/>
      <c r="AK120" s="915"/>
      <c r="AL120" s="915"/>
      <c r="AM120" s="915"/>
      <c r="AN120" s="915"/>
      <c r="AO120" s="915"/>
    </row>
    <row r="121" spans="1:48" s="901" customFormat="1" ht="12.75" customHeight="1" x14ac:dyDescent="0.25">
      <c r="A121" s="1644" t="s">
        <v>995</v>
      </c>
      <c r="B121" s="1645"/>
      <c r="C121" s="1645"/>
      <c r="D121" s="1645"/>
      <c r="E121" s="1645"/>
      <c r="F121" s="1645"/>
      <c r="G121" s="1645"/>
      <c r="H121" s="1645"/>
      <c r="I121" s="1646"/>
      <c r="J121" s="1650" t="str">
        <f>'30_Annexe7'!$C$53</f>
        <v>II</v>
      </c>
      <c r="K121" s="1651"/>
      <c r="L121" s="1651"/>
      <c r="M121" s="1651"/>
      <c r="N121" s="1651"/>
      <c r="O121" s="1651"/>
      <c r="P121" s="1651"/>
      <c r="Q121" s="1651"/>
      <c r="R121" s="1651"/>
      <c r="S121" s="1651"/>
      <c r="T121" s="1651"/>
      <c r="U121" s="1651"/>
      <c r="V121" s="1651"/>
      <c r="W121" s="1651"/>
      <c r="X121" s="1651"/>
      <c r="Y121" s="1652"/>
      <c r="Z121" s="1650" t="str">
        <f>'30_Annexe7'!$E$53</f>
        <v>II</v>
      </c>
      <c r="AA121" s="1651"/>
      <c r="AB121" s="1651"/>
      <c r="AC121" s="1651"/>
      <c r="AD121" s="1651"/>
      <c r="AE121" s="1651"/>
      <c r="AF121" s="1651"/>
      <c r="AG121" s="1651"/>
      <c r="AH121" s="1651"/>
      <c r="AI121" s="1651"/>
      <c r="AJ121" s="1651"/>
      <c r="AK121" s="1651"/>
      <c r="AL121" s="1651"/>
      <c r="AM121" s="1651"/>
      <c r="AN121" s="1651"/>
      <c r="AO121" s="1652"/>
    </row>
    <row r="122" spans="1:48" ht="12.75" customHeight="1" x14ac:dyDescent="0.2">
      <c r="A122" s="1647"/>
      <c r="B122" s="1648"/>
      <c r="C122" s="1648"/>
      <c r="D122" s="1648"/>
      <c r="E122" s="1648"/>
      <c r="F122" s="1648"/>
      <c r="G122" s="1648"/>
      <c r="H122" s="1648"/>
      <c r="I122" s="1649"/>
      <c r="J122" s="1653"/>
      <c r="K122" s="1654"/>
      <c r="L122" s="1654"/>
      <c r="M122" s="1654"/>
      <c r="N122" s="1654"/>
      <c r="O122" s="1654"/>
      <c r="P122" s="1654"/>
      <c r="Q122" s="1654"/>
      <c r="R122" s="1654"/>
      <c r="S122" s="1654"/>
      <c r="T122" s="1654"/>
      <c r="U122" s="1654"/>
      <c r="V122" s="1654"/>
      <c r="W122" s="1654"/>
      <c r="X122" s="1654"/>
      <c r="Y122" s="1655"/>
      <c r="Z122" s="1653"/>
      <c r="AA122" s="1654"/>
      <c r="AB122" s="1654"/>
      <c r="AC122" s="1654"/>
      <c r="AD122" s="1654"/>
      <c r="AE122" s="1654"/>
      <c r="AF122" s="1654"/>
      <c r="AG122" s="1654"/>
      <c r="AH122" s="1654"/>
      <c r="AI122" s="1654"/>
      <c r="AJ122" s="1654"/>
      <c r="AK122" s="1654"/>
      <c r="AL122" s="1654"/>
      <c r="AM122" s="1654"/>
      <c r="AN122" s="1654"/>
      <c r="AO122" s="1655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0" fitToHeight="0" orientation="portrait" r:id="rId1"/>
  <headerFooter alignWithMargins="0"/>
  <rowBreaks count="1" manualBreakCount="1">
    <brk id="64" max="40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0"/>
  <dimension ref="A1:O85"/>
  <sheetViews>
    <sheetView tabSelected="1" view="pageBreakPreview" topLeftCell="B1" zoomScale="85" zoomScaleSheetLayoutView="85" workbookViewId="0">
      <selection activeCell="D9" sqref="D9"/>
    </sheetView>
  </sheetViews>
  <sheetFormatPr baseColWidth="10" defaultRowHeight="15" x14ac:dyDescent="0.25"/>
  <cols>
    <col min="2" max="8" width="15.5703125" customWidth="1"/>
    <col min="9" max="9" width="3.42578125" customWidth="1"/>
    <col min="11" max="11" width="14.42578125" customWidth="1"/>
    <col min="15" max="15" width="40.42578125" customWidth="1"/>
  </cols>
  <sheetData>
    <row r="1" spans="1:8" s="291" customFormat="1" ht="30" customHeight="1" thickBot="1" x14ac:dyDescent="0.4">
      <c r="A1" s="290" t="s">
        <v>425</v>
      </c>
      <c r="B1" s="1135" t="s">
        <v>426</v>
      </c>
      <c r="C1" s="1135"/>
      <c r="D1" s="1135"/>
      <c r="E1" s="1135"/>
      <c r="F1" s="1135"/>
      <c r="G1" s="1135"/>
      <c r="H1" s="1136"/>
    </row>
    <row r="2" spans="1:8" ht="30" customHeight="1" x14ac:dyDescent="0.25">
      <c r="A2" s="1137" t="s">
        <v>14</v>
      </c>
      <c r="B2" s="1138"/>
      <c r="C2" s="292" t="s">
        <v>15</v>
      </c>
      <c r="D2" s="292" t="s">
        <v>16</v>
      </c>
      <c r="E2" s="1138" t="s">
        <v>17</v>
      </c>
      <c r="F2" s="1138"/>
      <c r="G2" s="1138"/>
      <c r="H2" s="1139"/>
    </row>
    <row r="3" spans="1:8" ht="30" customHeight="1" thickBot="1" x14ac:dyDescent="0.4">
      <c r="A3" s="1140">
        <f>PDG!$AD$33</f>
        <v>0</v>
      </c>
      <c r="B3" s="1141"/>
      <c r="C3" s="293" t="str">
        <f>PDG!$D$33</f>
        <v>A</v>
      </c>
      <c r="D3" s="294">
        <f>PDG!$H$33</f>
        <v>41487</v>
      </c>
      <c r="E3" s="1141" t="str">
        <f>PDG!$L$33</f>
        <v>Création</v>
      </c>
      <c r="F3" s="1141"/>
      <c r="G3" s="1141"/>
      <c r="H3" s="1142"/>
    </row>
    <row r="4" spans="1:8" ht="20.100000000000001" customHeight="1" thickBot="1" x14ac:dyDescent="0.4">
      <c r="A4" s="295"/>
      <c r="B4" s="296"/>
      <c r="C4" s="296"/>
      <c r="D4" s="296"/>
      <c r="E4" s="296"/>
      <c r="F4" s="296"/>
      <c r="G4" s="296"/>
      <c r="H4" s="297"/>
    </row>
    <row r="5" spans="1:8" ht="30" customHeight="1" x14ac:dyDescent="0.25">
      <c r="A5" s="1128" t="s">
        <v>427</v>
      </c>
      <c r="B5" s="298" t="s">
        <v>428</v>
      </c>
      <c r="C5" s="1130" t="s">
        <v>546</v>
      </c>
      <c r="D5" s="1131"/>
      <c r="E5" s="1131"/>
      <c r="F5" s="1132"/>
      <c r="G5" s="299" t="s">
        <v>429</v>
      </c>
      <c r="H5" s="300" t="s">
        <v>547</v>
      </c>
    </row>
    <row r="6" spans="1:8" ht="9.9499999999999993" customHeight="1" x14ac:dyDescent="0.25">
      <c r="A6" s="1128"/>
      <c r="B6" s="301"/>
      <c r="C6" s="301"/>
      <c r="D6" s="301"/>
      <c r="E6" s="301"/>
      <c r="F6" s="301"/>
      <c r="G6" s="301"/>
      <c r="H6" s="302"/>
    </row>
    <row r="7" spans="1:8" ht="30" customHeight="1" thickBot="1" x14ac:dyDescent="0.3">
      <c r="A7" s="1129"/>
      <c r="B7" s="1133" t="s">
        <v>430</v>
      </c>
      <c r="C7" s="1134"/>
      <c r="D7" s="303" t="s">
        <v>548</v>
      </c>
      <c r="E7" s="304"/>
      <c r="F7" s="304"/>
      <c r="G7" s="304"/>
      <c r="H7" s="305"/>
    </row>
    <row r="8" spans="1:8" ht="20.100000000000001" customHeight="1" thickBot="1" x14ac:dyDescent="0.4"/>
    <row r="9" spans="1:8" ht="30" customHeight="1" x14ac:dyDescent="0.25">
      <c r="A9" s="1153" t="s">
        <v>431</v>
      </c>
      <c r="B9" s="1154" t="s">
        <v>432</v>
      </c>
      <c r="C9" s="1155"/>
      <c r="D9" s="357">
        <v>53</v>
      </c>
      <c r="E9" s="1156" t="s">
        <v>433</v>
      </c>
      <c r="F9" s="1157"/>
      <c r="G9" s="1147" t="s">
        <v>996</v>
      </c>
      <c r="H9" s="1158"/>
    </row>
    <row r="10" spans="1:8" ht="9.9499999999999993" customHeight="1" x14ac:dyDescent="0.25">
      <c r="A10" s="1128"/>
      <c r="B10" s="301"/>
      <c r="C10" s="301"/>
      <c r="D10" s="301"/>
      <c r="E10" s="301"/>
      <c r="F10" s="301"/>
      <c r="G10" s="307"/>
      <c r="H10" s="308"/>
    </row>
    <row r="11" spans="1:8" ht="30" customHeight="1" x14ac:dyDescent="0.25">
      <c r="A11" s="1128"/>
      <c r="B11" s="301" t="s">
        <v>434</v>
      </c>
      <c r="C11" s="1159" t="s">
        <v>490</v>
      </c>
      <c r="D11" s="1160"/>
      <c r="E11" s="1161" t="s">
        <v>435</v>
      </c>
      <c r="F11" s="1162"/>
      <c r="G11" s="1159"/>
      <c r="H11" s="1163"/>
    </row>
    <row r="12" spans="1:8" ht="9.9499999999999993" customHeight="1" x14ac:dyDescent="0.25">
      <c r="A12" s="1128"/>
      <c r="B12" s="301"/>
      <c r="C12" s="301"/>
      <c r="D12" s="301"/>
      <c r="E12" s="301"/>
      <c r="F12" s="301"/>
      <c r="G12" s="301"/>
      <c r="H12" s="302"/>
    </row>
    <row r="13" spans="1:8" ht="30" customHeight="1" x14ac:dyDescent="0.25">
      <c r="A13" s="1128"/>
      <c r="B13" s="301" t="s">
        <v>436</v>
      </c>
      <c r="C13" s="301"/>
      <c r="D13" s="291"/>
      <c r="E13" s="1164" t="s">
        <v>437</v>
      </c>
      <c r="F13" s="1165"/>
      <c r="G13" s="291"/>
      <c r="H13" s="302"/>
    </row>
    <row r="14" spans="1:8" ht="9.9499999999999993" customHeight="1" x14ac:dyDescent="0.25">
      <c r="A14" s="1128"/>
      <c r="B14" s="301"/>
      <c r="C14" s="301"/>
      <c r="D14" s="301"/>
      <c r="E14" s="301"/>
      <c r="F14" s="301"/>
      <c r="G14" s="301"/>
      <c r="H14" s="302"/>
    </row>
    <row r="15" spans="1:8" ht="30" customHeight="1" x14ac:dyDescent="0.25">
      <c r="A15" s="1128"/>
      <c r="B15" s="301" t="s">
        <v>438</v>
      </c>
      <c r="C15" s="301"/>
      <c r="D15" s="309" t="s">
        <v>437</v>
      </c>
      <c r="E15" s="299" t="s">
        <v>439</v>
      </c>
      <c r="F15" s="1166"/>
      <c r="G15" s="1167"/>
      <c r="H15" s="1168"/>
    </row>
    <row r="16" spans="1:8" ht="9.9499999999999993" customHeight="1" x14ac:dyDescent="0.25">
      <c r="A16" s="1128"/>
      <c r="B16" s="301"/>
      <c r="C16" s="301"/>
      <c r="D16" s="301"/>
      <c r="E16" s="301"/>
      <c r="F16" s="301"/>
      <c r="G16" s="301"/>
      <c r="H16" s="302"/>
    </row>
    <row r="17" spans="1:15" ht="30" customHeight="1" x14ac:dyDescent="0.25">
      <c r="A17" s="1128"/>
      <c r="B17" s="301" t="s">
        <v>440</v>
      </c>
      <c r="C17" s="301"/>
      <c r="D17" s="309" t="s">
        <v>437</v>
      </c>
      <c r="E17" s="301"/>
      <c r="F17" s="301"/>
      <c r="G17" s="301"/>
      <c r="H17" s="302"/>
    </row>
    <row r="18" spans="1:15" ht="9.9499999999999993" customHeight="1" x14ac:dyDescent="0.25">
      <c r="A18" s="1128"/>
      <c r="B18" s="301"/>
      <c r="C18" s="301"/>
      <c r="D18" s="301"/>
      <c r="E18" s="301"/>
      <c r="F18" s="301"/>
      <c r="G18" s="301"/>
      <c r="H18" s="302"/>
    </row>
    <row r="19" spans="1:15" ht="30" customHeight="1" thickBot="1" x14ac:dyDescent="0.3">
      <c r="A19" s="1129"/>
      <c r="B19" s="304" t="s">
        <v>441</v>
      </c>
      <c r="C19" s="304"/>
      <c r="D19" s="1149" t="s">
        <v>59</v>
      </c>
      <c r="E19" s="1169"/>
      <c r="F19" s="1169"/>
      <c r="G19" s="1169"/>
      <c r="H19" s="1170"/>
      <c r="J19" s="1143" t="s">
        <v>442</v>
      </c>
      <c r="K19" s="1143"/>
      <c r="L19" s="1143"/>
      <c r="M19" s="1143"/>
      <c r="N19" s="1143"/>
      <c r="O19" s="1143"/>
    </row>
    <row r="20" spans="1:15" ht="20.100000000000001" customHeight="1" thickBot="1" x14ac:dyDescent="0.4">
      <c r="J20" s="310"/>
    </row>
    <row r="21" spans="1:15" ht="30" customHeight="1" x14ac:dyDescent="0.25">
      <c r="A21" s="1144" t="s">
        <v>443</v>
      </c>
      <c r="B21" s="311" t="s">
        <v>444</v>
      </c>
      <c r="C21" s="1147" t="s">
        <v>486</v>
      </c>
      <c r="D21" s="1148"/>
      <c r="E21" s="312" t="s">
        <v>445</v>
      </c>
      <c r="F21" s="306" t="s">
        <v>486</v>
      </c>
      <c r="G21" s="313" t="s">
        <v>446</v>
      </c>
      <c r="H21" s="314">
        <v>0</v>
      </c>
    </row>
    <row r="22" spans="1:15" ht="9.9499999999999993" customHeight="1" x14ac:dyDescent="0.25">
      <c r="A22" s="1145"/>
      <c r="B22" s="301"/>
      <c r="C22" s="301"/>
      <c r="D22" s="301"/>
      <c r="E22" s="301"/>
      <c r="F22" s="301"/>
      <c r="G22" s="301"/>
      <c r="H22" s="302"/>
    </row>
    <row r="23" spans="1:15" ht="30" customHeight="1" thickBot="1" x14ac:dyDescent="0.3">
      <c r="A23" s="1146"/>
      <c r="B23" s="304" t="s">
        <v>447</v>
      </c>
      <c r="C23" s="1149" t="s">
        <v>59</v>
      </c>
      <c r="D23" s="1150"/>
      <c r="E23" s="1150"/>
      <c r="F23" s="1150"/>
      <c r="G23" s="1150"/>
      <c r="H23" s="1151"/>
      <c r="J23" s="1152" t="s">
        <v>448</v>
      </c>
      <c r="K23" s="1152"/>
      <c r="L23" s="1152"/>
      <c r="M23" s="1152"/>
      <c r="N23" s="1152"/>
      <c r="O23" s="1152"/>
    </row>
    <row r="24" spans="1:15" ht="20.100000000000001" customHeight="1" thickBot="1" x14ac:dyDescent="0.4"/>
    <row r="25" spans="1:15" ht="30" customHeight="1" x14ac:dyDescent="0.25">
      <c r="A25" s="1153" t="s">
        <v>449</v>
      </c>
      <c r="B25" s="315" t="s">
        <v>450</v>
      </c>
      <c r="C25" s="311"/>
      <c r="D25" s="1189"/>
      <c r="E25" s="1190"/>
      <c r="F25" s="1199"/>
      <c r="G25" s="311"/>
      <c r="H25" s="316"/>
    </row>
    <row r="26" spans="1:15" ht="9.9499999999999993" customHeight="1" x14ac:dyDescent="0.25">
      <c r="A26" s="1128"/>
      <c r="B26" s="317"/>
      <c r="C26" s="301"/>
      <c r="D26" s="301"/>
      <c r="E26" s="301"/>
      <c r="F26" s="301"/>
      <c r="G26" s="301"/>
      <c r="H26" s="302"/>
    </row>
    <row r="27" spans="1:15" ht="30" customHeight="1" x14ac:dyDescent="0.25">
      <c r="A27" s="1128"/>
      <c r="B27" s="317" t="s">
        <v>451</v>
      </c>
      <c r="C27" s="301"/>
      <c r="D27" s="301" t="s">
        <v>452</v>
      </c>
      <c r="E27" s="318"/>
      <c r="F27" s="319"/>
      <c r="G27" s="1200" t="s">
        <v>453</v>
      </c>
      <c r="H27" s="1201" t="s">
        <v>59</v>
      </c>
    </row>
    <row r="28" spans="1:15" ht="30" customHeight="1" x14ac:dyDescent="0.25">
      <c r="A28" s="1128"/>
      <c r="B28" s="320" t="s">
        <v>454</v>
      </c>
      <c r="C28" s="301"/>
      <c r="D28" s="301" t="s">
        <v>455</v>
      </c>
      <c r="E28" s="318"/>
      <c r="F28" s="319"/>
      <c r="G28" s="1200"/>
      <c r="H28" s="1202"/>
    </row>
    <row r="29" spans="1:15" ht="9.9499999999999993" customHeight="1" x14ac:dyDescent="0.25">
      <c r="A29" s="1128"/>
      <c r="B29" s="317"/>
      <c r="C29" s="301"/>
      <c r="D29" s="301"/>
      <c r="E29" s="301"/>
      <c r="F29" s="301"/>
      <c r="G29" s="301"/>
      <c r="H29" s="302"/>
    </row>
    <row r="30" spans="1:15" ht="30" customHeight="1" x14ac:dyDescent="0.25">
      <c r="A30" s="1128"/>
      <c r="B30" s="317" t="s">
        <v>456</v>
      </c>
      <c r="C30" s="301"/>
      <c r="D30" s="1159"/>
      <c r="E30" s="1182"/>
      <c r="F30" s="321" t="s">
        <v>457</v>
      </c>
      <c r="G30" s="1166"/>
      <c r="H30" s="1168"/>
    </row>
    <row r="31" spans="1:15" ht="9.9499999999999993" customHeight="1" x14ac:dyDescent="0.25">
      <c r="A31" s="1128"/>
      <c r="B31" s="317"/>
      <c r="C31" s="301"/>
      <c r="D31" s="322"/>
      <c r="E31" s="322"/>
      <c r="F31" s="301"/>
      <c r="G31" s="301"/>
      <c r="H31" s="302"/>
    </row>
    <row r="32" spans="1:15" ht="30" customHeight="1" x14ac:dyDescent="0.25">
      <c r="A32" s="1128"/>
      <c r="B32" s="317" t="s">
        <v>458</v>
      </c>
      <c r="C32" s="301"/>
      <c r="D32" s="1159" t="s">
        <v>459</v>
      </c>
      <c r="E32" s="1182"/>
      <c r="F32" s="301"/>
      <c r="G32" s="299" t="s">
        <v>53</v>
      </c>
      <c r="H32" s="323" t="s">
        <v>437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28"/>
      <c r="B33" s="317"/>
      <c r="C33" s="301"/>
      <c r="D33" s="301"/>
      <c r="E33" s="301"/>
      <c r="F33" s="301"/>
      <c r="G33" s="301"/>
      <c r="H33" s="302"/>
    </row>
    <row r="34" spans="1:15" ht="30" customHeight="1" x14ac:dyDescent="0.25">
      <c r="A34" s="1128"/>
      <c r="B34" s="317" t="s">
        <v>460</v>
      </c>
      <c r="C34" s="299" t="s">
        <v>461</v>
      </c>
      <c r="D34" s="309" t="s">
        <v>459</v>
      </c>
      <c r="E34" s="299" t="s">
        <v>462</v>
      </c>
      <c r="F34" s="309" t="s">
        <v>459</v>
      </c>
      <c r="G34" s="324" t="s">
        <v>463</v>
      </c>
      <c r="H34" s="325"/>
    </row>
    <row r="35" spans="1:15" ht="9.9499999999999993" customHeight="1" thickBot="1" x14ac:dyDescent="0.3">
      <c r="A35" s="1128"/>
      <c r="B35" s="317"/>
      <c r="C35" s="301"/>
      <c r="D35" s="301"/>
      <c r="E35" s="301"/>
      <c r="F35" s="301"/>
      <c r="G35" s="301"/>
      <c r="H35" s="302"/>
    </row>
    <row r="36" spans="1:15" ht="20.100000000000001" customHeight="1" thickBot="1" x14ac:dyDescent="0.3">
      <c r="A36" s="1128"/>
      <c r="B36" s="317" t="s">
        <v>464</v>
      </c>
      <c r="C36" s="1183" t="str">
        <f>IF(J36="R.A.S.","Support en bon état - Pas de travaux à prévoir",CONCATENATE("Etat général = ",J36))</f>
        <v>Support en bon état - Pas de travaux à prévoir</v>
      </c>
      <c r="D36" s="1184"/>
      <c r="E36" s="1184"/>
      <c r="F36" s="1184"/>
      <c r="G36" s="1184"/>
      <c r="H36" s="1185"/>
      <c r="J36" s="326" t="s">
        <v>465</v>
      </c>
    </row>
    <row r="37" spans="1:15" ht="20.100000000000001" customHeight="1" thickBot="1" x14ac:dyDescent="0.3">
      <c r="A37" s="1129"/>
      <c r="B37" s="327" t="s">
        <v>466</v>
      </c>
      <c r="C37" s="1186"/>
      <c r="D37" s="1187"/>
      <c r="E37" s="1187"/>
      <c r="F37" s="1187"/>
      <c r="G37" s="1187"/>
      <c r="H37" s="1188"/>
    </row>
    <row r="38" spans="1:15" ht="20.100000000000001" customHeight="1" thickBot="1" x14ac:dyDescent="0.3">
      <c r="J38" s="328"/>
    </row>
    <row r="39" spans="1:15" ht="30" customHeight="1" x14ac:dyDescent="0.25">
      <c r="A39" s="1153" t="s">
        <v>467</v>
      </c>
      <c r="B39" s="311" t="s">
        <v>468</v>
      </c>
      <c r="C39" s="311"/>
      <c r="D39" s="1189" t="s">
        <v>59</v>
      </c>
      <c r="E39" s="1190"/>
      <c r="F39" s="1190"/>
      <c r="G39" s="1190"/>
      <c r="H39" s="1191"/>
    </row>
    <row r="40" spans="1:15" ht="9.9499999999999993" customHeight="1" x14ac:dyDescent="0.25">
      <c r="A40" s="1128"/>
      <c r="B40" s="301"/>
      <c r="C40" s="301"/>
      <c r="D40" s="322"/>
      <c r="E40" s="322"/>
      <c r="F40" s="322"/>
      <c r="G40" s="322"/>
      <c r="H40" s="329"/>
    </row>
    <row r="41" spans="1:15" ht="30" customHeight="1" x14ac:dyDescent="0.25">
      <c r="A41" s="1128"/>
      <c r="B41" s="301" t="s">
        <v>469</v>
      </c>
      <c r="C41" s="301"/>
      <c r="D41" s="1159" t="s">
        <v>59</v>
      </c>
      <c r="E41" s="1192"/>
      <c r="F41" s="1192"/>
      <c r="G41" s="1192"/>
      <c r="H41" s="1163"/>
    </row>
    <row r="42" spans="1:15" ht="9.9499999999999993" customHeight="1" x14ac:dyDescent="0.25">
      <c r="A42" s="1128"/>
      <c r="B42" s="301"/>
      <c r="C42" s="301"/>
      <c r="D42" s="322"/>
      <c r="E42" s="322"/>
      <c r="F42" s="322"/>
      <c r="G42" s="322"/>
      <c r="H42" s="329"/>
    </row>
    <row r="43" spans="1:15" ht="20.100000000000001" customHeight="1" x14ac:dyDescent="0.25">
      <c r="A43" s="1128"/>
      <c r="B43" s="301" t="s">
        <v>470</v>
      </c>
      <c r="C43" s="301"/>
      <c r="D43" s="1193"/>
      <c r="E43" s="1194"/>
      <c r="F43" s="1194"/>
      <c r="G43" s="1194"/>
      <c r="H43" s="1195"/>
      <c r="J43" s="1171" t="s">
        <v>471</v>
      </c>
      <c r="K43" s="1171"/>
      <c r="L43" s="1171"/>
      <c r="M43" s="1171"/>
      <c r="N43" s="1171"/>
      <c r="O43" s="1171"/>
    </row>
    <row r="44" spans="1:15" ht="20.100000000000001" customHeight="1" thickBot="1" x14ac:dyDescent="0.3">
      <c r="A44" s="1129"/>
      <c r="B44" s="330" t="s">
        <v>472</v>
      </c>
      <c r="C44" s="304"/>
      <c r="D44" s="1196"/>
      <c r="E44" s="1197"/>
      <c r="F44" s="1197"/>
      <c r="G44" s="1197"/>
      <c r="H44" s="1198"/>
      <c r="J44" s="1171"/>
      <c r="K44" s="1171"/>
      <c r="L44" s="1171"/>
      <c r="M44" s="1171"/>
      <c r="N44" s="1171"/>
      <c r="O44" s="1171"/>
    </row>
    <row r="45" spans="1:15" ht="20.100000000000001" customHeight="1" thickBot="1" x14ac:dyDescent="0.3"/>
    <row r="46" spans="1:15" ht="30" customHeight="1" x14ac:dyDescent="0.25">
      <c r="A46" s="1172" t="s">
        <v>473</v>
      </c>
      <c r="B46" s="331" t="s">
        <v>474</v>
      </c>
      <c r="C46" s="332" t="s">
        <v>59</v>
      </c>
      <c r="D46" s="1175" t="s">
        <v>475</v>
      </c>
      <c r="E46" s="1176"/>
      <c r="F46" s="333"/>
      <c r="G46" s="333"/>
      <c r="H46" s="334"/>
    </row>
    <row r="47" spans="1:15" ht="9.9499999999999993" customHeight="1" x14ac:dyDescent="0.25">
      <c r="A47" s="1173"/>
      <c r="B47" s="335"/>
      <c r="C47" s="336"/>
      <c r="D47" s="1177"/>
      <c r="E47" s="1178"/>
      <c r="F47" s="1178"/>
      <c r="G47" s="1178"/>
      <c r="H47" s="1179"/>
    </row>
    <row r="48" spans="1:15" ht="30" customHeight="1" thickBot="1" x14ac:dyDescent="0.3">
      <c r="A48" s="1174"/>
      <c r="B48" s="337" t="s">
        <v>58</v>
      </c>
      <c r="C48" s="338" t="str">
        <f>IF(C46="X","-","X")</f>
        <v>X</v>
      </c>
      <c r="D48" s="1180"/>
      <c r="E48" s="1180"/>
      <c r="F48" s="1180"/>
      <c r="G48" s="1180"/>
      <c r="H48" s="1181"/>
    </row>
    <row r="49" spans="1:12" ht="20.100000000000001" customHeight="1" x14ac:dyDescent="0.25"/>
    <row r="50" spans="1:12" x14ac:dyDescent="0.25">
      <c r="A50" s="339"/>
    </row>
    <row r="51" spans="1:12" x14ac:dyDescent="0.25">
      <c r="A51" s="340" t="s">
        <v>476</v>
      </c>
      <c r="C51" s="340" t="s">
        <v>477</v>
      </c>
      <c r="E51" s="340" t="s">
        <v>443</v>
      </c>
      <c r="F51" s="341"/>
      <c r="G51" s="340" t="s">
        <v>478</v>
      </c>
      <c r="H51" s="342" t="s">
        <v>479</v>
      </c>
      <c r="I51" s="341"/>
      <c r="J51" s="341"/>
      <c r="K51" s="341"/>
    </row>
    <row r="52" spans="1:12" x14ac:dyDescent="0.25">
      <c r="A52" s="343" t="s">
        <v>480</v>
      </c>
      <c r="C52" s="343" t="s">
        <v>481</v>
      </c>
      <c r="E52" s="344" t="s">
        <v>482</v>
      </c>
      <c r="F52" s="341"/>
      <c r="G52" s="344" t="s">
        <v>483</v>
      </c>
      <c r="H52" s="345" t="s">
        <v>484</v>
      </c>
      <c r="I52" s="341"/>
      <c r="J52" s="341"/>
      <c r="K52" s="341"/>
    </row>
    <row r="53" spans="1:12" x14ac:dyDescent="0.25">
      <c r="A53" s="346" t="s">
        <v>485</v>
      </c>
      <c r="C53" s="347" t="s">
        <v>486</v>
      </c>
      <c r="E53" s="348" t="s">
        <v>487</v>
      </c>
      <c r="F53" s="341"/>
      <c r="G53" s="348" t="s">
        <v>488</v>
      </c>
      <c r="H53" s="346" t="s">
        <v>489</v>
      </c>
      <c r="I53" s="341"/>
      <c r="J53" s="341"/>
      <c r="K53" s="341"/>
    </row>
    <row r="54" spans="1:12" x14ac:dyDescent="0.25">
      <c r="A54" s="347" t="s">
        <v>490</v>
      </c>
      <c r="C54" s="347" t="s">
        <v>491</v>
      </c>
      <c r="E54" s="348" t="s">
        <v>492</v>
      </c>
      <c r="F54" s="341"/>
      <c r="G54" s="348" t="s">
        <v>493</v>
      </c>
      <c r="H54" s="346" t="s">
        <v>494</v>
      </c>
      <c r="I54" s="341"/>
      <c r="J54" s="341"/>
      <c r="K54" s="341"/>
    </row>
    <row r="55" spans="1:12" x14ac:dyDescent="0.25">
      <c r="A55" s="347" t="s">
        <v>495</v>
      </c>
      <c r="C55" s="349"/>
      <c r="E55" s="348" t="s">
        <v>496</v>
      </c>
      <c r="F55" s="341"/>
      <c r="G55" s="348" t="s">
        <v>497</v>
      </c>
      <c r="H55" s="346" t="s">
        <v>498</v>
      </c>
      <c r="I55" s="341"/>
      <c r="J55" s="341"/>
      <c r="K55" s="341"/>
    </row>
    <row r="56" spans="1:12" x14ac:dyDescent="0.25">
      <c r="A56" s="347" t="s">
        <v>499</v>
      </c>
      <c r="C56" s="340" t="s">
        <v>500</v>
      </c>
      <c r="E56" s="348" t="s">
        <v>501</v>
      </c>
      <c r="F56" s="341"/>
      <c r="G56" s="348" t="s">
        <v>502</v>
      </c>
      <c r="H56" s="350" t="s">
        <v>465</v>
      </c>
      <c r="I56" s="341"/>
      <c r="J56" s="341"/>
      <c r="K56" s="341"/>
    </row>
    <row r="57" spans="1:12" x14ac:dyDescent="0.25">
      <c r="A57" s="347" t="s">
        <v>503</v>
      </c>
      <c r="C57" s="343" t="s">
        <v>481</v>
      </c>
      <c r="E57" s="348" t="s">
        <v>504</v>
      </c>
      <c r="F57" s="341"/>
      <c r="G57" s="348" t="s">
        <v>505</v>
      </c>
      <c r="H57" s="341"/>
      <c r="I57" s="341"/>
      <c r="J57" s="341"/>
      <c r="K57" s="341"/>
    </row>
    <row r="58" spans="1:12" x14ac:dyDescent="0.25">
      <c r="A58" s="346" t="s">
        <v>506</v>
      </c>
      <c r="C58" s="347" t="s">
        <v>486</v>
      </c>
      <c r="E58" s="348" t="s">
        <v>507</v>
      </c>
      <c r="F58" s="341"/>
      <c r="G58" s="348" t="s">
        <v>508</v>
      </c>
      <c r="H58" s="341"/>
      <c r="I58" s="341"/>
      <c r="J58" s="341"/>
      <c r="K58" s="341"/>
    </row>
    <row r="59" spans="1:12" x14ac:dyDescent="0.25">
      <c r="A59" s="347" t="s">
        <v>509</v>
      </c>
      <c r="C59" s="350" t="s">
        <v>510</v>
      </c>
      <c r="E59" s="348" t="s">
        <v>511</v>
      </c>
      <c r="F59" s="341"/>
      <c r="G59" s="351" t="s">
        <v>59</v>
      </c>
      <c r="H59" s="341"/>
      <c r="I59" s="341"/>
      <c r="J59" s="341"/>
      <c r="K59" s="341"/>
    </row>
    <row r="60" spans="1:12" x14ac:dyDescent="0.25">
      <c r="A60" s="347" t="s">
        <v>512</v>
      </c>
      <c r="E60" s="348" t="s">
        <v>513</v>
      </c>
      <c r="F60" s="341"/>
      <c r="G60" s="341"/>
      <c r="H60" s="341"/>
      <c r="I60" s="341"/>
      <c r="J60" s="341"/>
      <c r="K60" s="341"/>
    </row>
    <row r="61" spans="1:12" x14ac:dyDescent="0.25">
      <c r="A61" s="352" t="s">
        <v>514</v>
      </c>
      <c r="E61" s="348" t="s">
        <v>515</v>
      </c>
      <c r="F61" s="341"/>
      <c r="G61" s="341"/>
      <c r="H61" s="341"/>
      <c r="I61" s="341"/>
      <c r="J61" s="341"/>
      <c r="K61" s="341"/>
      <c r="L61" s="341"/>
    </row>
    <row r="62" spans="1:12" x14ac:dyDescent="0.25">
      <c r="C62" s="353" t="s">
        <v>451</v>
      </c>
      <c r="E62" s="348" t="s">
        <v>516</v>
      </c>
      <c r="F62" s="341"/>
      <c r="G62" s="341"/>
      <c r="H62" s="341"/>
      <c r="I62" s="341"/>
      <c r="J62" s="341"/>
      <c r="K62" s="341"/>
      <c r="L62" s="341"/>
    </row>
    <row r="63" spans="1:12" x14ac:dyDescent="0.25">
      <c r="C63" s="354" t="s">
        <v>517</v>
      </c>
      <c r="E63" s="348" t="s">
        <v>518</v>
      </c>
      <c r="F63" s="341"/>
      <c r="G63" s="341"/>
      <c r="H63" s="341"/>
      <c r="I63" s="341"/>
      <c r="J63" s="341"/>
      <c r="K63" s="341"/>
      <c r="L63" s="341"/>
    </row>
    <row r="64" spans="1:12" x14ac:dyDescent="0.25">
      <c r="A64" s="353" t="s">
        <v>519</v>
      </c>
      <c r="C64" s="355" t="s">
        <v>520</v>
      </c>
      <c r="E64" s="348" t="s">
        <v>521</v>
      </c>
      <c r="F64" s="341"/>
      <c r="G64" s="341"/>
      <c r="H64" s="341"/>
      <c r="I64" s="341"/>
      <c r="J64" s="341"/>
      <c r="K64" s="341"/>
      <c r="L64" s="341"/>
    </row>
    <row r="65" spans="1:12" x14ac:dyDescent="0.25">
      <c r="A65" s="354" t="s">
        <v>522</v>
      </c>
      <c r="C65" s="356" t="s">
        <v>523</v>
      </c>
      <c r="E65" s="348" t="s">
        <v>524</v>
      </c>
      <c r="F65" s="341"/>
      <c r="G65" s="341"/>
      <c r="H65" s="341"/>
      <c r="I65" s="341"/>
      <c r="J65" s="341"/>
      <c r="K65" s="341"/>
      <c r="L65" s="341"/>
    </row>
    <row r="66" spans="1:12" x14ac:dyDescent="0.25">
      <c r="A66" s="355" t="s">
        <v>525</v>
      </c>
      <c r="E66" s="348" t="s">
        <v>526</v>
      </c>
      <c r="F66" s="341"/>
      <c r="G66" s="341"/>
      <c r="H66" s="341"/>
      <c r="I66" s="341"/>
      <c r="J66" s="341"/>
      <c r="K66" s="341"/>
      <c r="L66" s="341"/>
    </row>
    <row r="67" spans="1:12" x14ac:dyDescent="0.25">
      <c r="A67" s="355" t="s">
        <v>527</v>
      </c>
      <c r="E67" s="348" t="s">
        <v>528</v>
      </c>
      <c r="F67" s="341"/>
      <c r="G67" s="341"/>
      <c r="H67" s="341"/>
      <c r="I67" s="341"/>
      <c r="J67" s="341"/>
      <c r="K67" s="341"/>
      <c r="L67" s="341"/>
    </row>
    <row r="68" spans="1:12" x14ac:dyDescent="0.25">
      <c r="A68" s="356" t="s">
        <v>529</v>
      </c>
      <c r="E68" s="348" t="s">
        <v>530</v>
      </c>
      <c r="F68" s="341"/>
      <c r="G68" s="341"/>
      <c r="H68" s="341"/>
      <c r="I68" s="341"/>
      <c r="J68" s="341"/>
      <c r="K68" s="341"/>
      <c r="L68" s="341"/>
    </row>
    <row r="69" spans="1:12" x14ac:dyDescent="0.25">
      <c r="A69" s="341"/>
      <c r="E69" s="348" t="s">
        <v>531</v>
      </c>
      <c r="F69" s="341"/>
      <c r="G69" s="341"/>
      <c r="H69" s="341"/>
      <c r="I69" s="341"/>
      <c r="J69" s="341"/>
      <c r="K69" s="341"/>
      <c r="L69" s="341"/>
    </row>
    <row r="70" spans="1:12" x14ac:dyDescent="0.25">
      <c r="E70" s="348" t="s">
        <v>532</v>
      </c>
      <c r="F70" s="341"/>
      <c r="G70" s="341"/>
      <c r="H70" s="341"/>
      <c r="I70" s="341"/>
      <c r="J70" s="341"/>
      <c r="K70" s="341"/>
      <c r="L70" s="341"/>
    </row>
    <row r="71" spans="1:12" x14ac:dyDescent="0.25">
      <c r="E71" s="348" t="s">
        <v>533</v>
      </c>
      <c r="F71" s="341"/>
      <c r="G71" s="341"/>
      <c r="H71" s="341"/>
      <c r="I71" s="341"/>
      <c r="J71" s="341"/>
      <c r="K71" s="341"/>
      <c r="L71" s="341"/>
    </row>
    <row r="72" spans="1:12" x14ac:dyDescent="0.25">
      <c r="E72" s="348" t="s">
        <v>534</v>
      </c>
      <c r="F72" s="341"/>
      <c r="G72" s="341"/>
      <c r="H72" s="341"/>
      <c r="I72" s="341"/>
      <c r="J72" s="341"/>
      <c r="K72" s="341"/>
      <c r="L72" s="341"/>
    </row>
    <row r="73" spans="1:12" x14ac:dyDescent="0.25">
      <c r="E73" s="348" t="s">
        <v>535</v>
      </c>
      <c r="F73" s="341"/>
      <c r="G73" s="341"/>
      <c r="H73" s="341"/>
      <c r="I73" s="341"/>
      <c r="J73" s="341"/>
      <c r="K73" s="341"/>
      <c r="L73" s="341"/>
    </row>
    <row r="74" spans="1:12" x14ac:dyDescent="0.25">
      <c r="E74" s="348" t="s">
        <v>536</v>
      </c>
      <c r="F74" s="341"/>
      <c r="G74" s="341"/>
      <c r="H74" s="341"/>
      <c r="I74" s="341"/>
      <c r="J74" s="341"/>
      <c r="K74" s="341"/>
      <c r="L74" s="341"/>
    </row>
    <row r="75" spans="1:12" x14ac:dyDescent="0.25">
      <c r="E75" s="348" t="s">
        <v>537</v>
      </c>
      <c r="F75" s="341"/>
      <c r="G75" s="341"/>
      <c r="H75" s="341"/>
      <c r="I75" s="341"/>
      <c r="J75" s="341"/>
      <c r="K75" s="341"/>
      <c r="L75" s="341"/>
    </row>
    <row r="76" spans="1:12" x14ac:dyDescent="0.25">
      <c r="E76" s="348" t="s">
        <v>538</v>
      </c>
      <c r="F76" s="341"/>
      <c r="G76" s="341"/>
      <c r="H76" s="341"/>
      <c r="I76" s="341"/>
      <c r="J76" s="341"/>
      <c r="K76" s="341"/>
      <c r="L76" s="341"/>
    </row>
    <row r="77" spans="1:12" x14ac:dyDescent="0.25">
      <c r="E77" s="348" t="s">
        <v>539</v>
      </c>
      <c r="F77" s="341"/>
      <c r="G77" s="341"/>
      <c r="H77" s="341"/>
      <c r="I77" s="341"/>
      <c r="J77" s="341"/>
      <c r="K77" s="341"/>
      <c r="L77" s="341"/>
    </row>
    <row r="78" spans="1:12" x14ac:dyDescent="0.25">
      <c r="E78" s="348" t="s">
        <v>540</v>
      </c>
      <c r="F78" s="341"/>
      <c r="G78" s="341"/>
      <c r="H78" s="341"/>
      <c r="I78" s="341"/>
      <c r="J78" s="341"/>
      <c r="K78" s="341"/>
      <c r="L78" s="341"/>
    </row>
    <row r="79" spans="1:12" x14ac:dyDescent="0.25">
      <c r="E79" s="348" t="s">
        <v>541</v>
      </c>
      <c r="F79" s="341"/>
      <c r="G79" s="341"/>
      <c r="H79" s="341"/>
      <c r="I79" s="341"/>
      <c r="J79" s="341"/>
      <c r="K79" s="341"/>
      <c r="L79" s="341"/>
    </row>
    <row r="80" spans="1:12" x14ac:dyDescent="0.25">
      <c r="E80" s="348" t="s">
        <v>542</v>
      </c>
      <c r="F80" s="341"/>
      <c r="G80" s="341"/>
      <c r="H80" s="341"/>
      <c r="I80" s="341"/>
      <c r="J80" s="341"/>
      <c r="K80" s="341"/>
      <c r="L80" s="341"/>
    </row>
    <row r="81" spans="5:12" x14ac:dyDescent="0.25">
      <c r="E81" s="348" t="s">
        <v>543</v>
      </c>
      <c r="F81" s="341"/>
      <c r="G81" s="341"/>
      <c r="H81" s="341"/>
      <c r="I81" s="341"/>
      <c r="J81" s="341"/>
      <c r="K81" s="341"/>
      <c r="L81" s="341"/>
    </row>
    <row r="82" spans="5:12" x14ac:dyDescent="0.25">
      <c r="E82" s="348" t="s">
        <v>544</v>
      </c>
      <c r="F82" s="341"/>
      <c r="G82" s="341"/>
      <c r="H82" s="341"/>
      <c r="I82" s="341"/>
      <c r="J82" s="341"/>
      <c r="K82" s="341"/>
      <c r="L82" s="341"/>
    </row>
    <row r="83" spans="5:12" x14ac:dyDescent="0.25">
      <c r="E83" s="348" t="s">
        <v>545</v>
      </c>
      <c r="F83" s="341"/>
      <c r="G83" s="341"/>
      <c r="H83" s="341"/>
      <c r="I83" s="341"/>
      <c r="J83" s="341"/>
      <c r="K83" s="341"/>
      <c r="L83" s="341"/>
    </row>
    <row r="84" spans="5:12" x14ac:dyDescent="0.25">
      <c r="E84" s="351" t="s">
        <v>59</v>
      </c>
      <c r="F84" s="341"/>
      <c r="G84" s="341"/>
      <c r="H84" s="341"/>
      <c r="I84" s="341"/>
      <c r="J84" s="341"/>
      <c r="K84" s="341"/>
      <c r="L84" s="341"/>
    </row>
    <row r="85" spans="5:12" x14ac:dyDescent="0.25">
      <c r="E85" s="341"/>
      <c r="H85" s="341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1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L7" sqref="L7:N7"/>
    </sheetView>
  </sheetViews>
  <sheetFormatPr baseColWidth="10" defaultColWidth="11.42578125" defaultRowHeight="15" x14ac:dyDescent="0.25"/>
  <cols>
    <col min="1" max="1" width="2.42578125" style="359" customWidth="1"/>
    <col min="2" max="2" width="2.42578125" style="358" customWidth="1"/>
    <col min="3" max="13" width="12.5703125" style="359" customWidth="1"/>
    <col min="14" max="14" width="2.42578125" style="359" customWidth="1"/>
    <col min="15" max="16384" width="11.42578125" style="359"/>
  </cols>
  <sheetData>
    <row r="2" spans="2:24" thickBot="1" x14ac:dyDescent="0.4"/>
    <row r="3" spans="2:24" ht="30" customHeight="1" thickBot="1" x14ac:dyDescent="0.4">
      <c r="B3" s="1203" t="s">
        <v>550</v>
      </c>
      <c r="C3" s="1204"/>
      <c r="D3" s="1205" t="s">
        <v>551</v>
      </c>
      <c r="E3" s="1205"/>
      <c r="F3" s="1205"/>
      <c r="G3" s="1205"/>
      <c r="H3" s="1205"/>
      <c r="I3" s="1205"/>
      <c r="J3" s="1205"/>
      <c r="K3" s="1205"/>
      <c r="L3" s="1205"/>
      <c r="M3" s="1205"/>
      <c r="N3" s="1206"/>
      <c r="O3" s="360"/>
    </row>
    <row r="4" spans="2:24" ht="9.9499999999999993" customHeight="1" thickBot="1" x14ac:dyDescent="0.4">
      <c r="B4"/>
      <c r="C4"/>
      <c r="D4"/>
      <c r="E4"/>
      <c r="F4"/>
      <c r="G4"/>
      <c r="H4"/>
      <c r="I4"/>
      <c r="J4" s="361"/>
    </row>
    <row r="5" spans="2:24" s="363" customFormat="1" ht="15" customHeight="1" x14ac:dyDescent="0.25">
      <c r="B5" s="1207" t="s">
        <v>14</v>
      </c>
      <c r="C5" s="1208"/>
      <c r="D5" s="1208"/>
      <c r="E5" s="1208" t="s">
        <v>15</v>
      </c>
      <c r="F5" s="1208"/>
      <c r="G5" s="1208" t="s">
        <v>16</v>
      </c>
      <c r="H5" s="1208"/>
      <c r="I5" s="1208" t="s">
        <v>17</v>
      </c>
      <c r="J5" s="1208"/>
      <c r="K5" s="1208"/>
      <c r="L5" s="1208"/>
      <c r="M5" s="1208"/>
      <c r="N5" s="1209"/>
      <c r="O5" s="362"/>
    </row>
    <row r="6" spans="2:24" s="363" customFormat="1" ht="24.95" customHeight="1" thickBot="1" x14ac:dyDescent="0.4">
      <c r="B6" s="1210">
        <f>PDG!$AD$33</f>
        <v>0</v>
      </c>
      <c r="C6" s="1211"/>
      <c r="D6" s="1211"/>
      <c r="E6" s="1211" t="str">
        <f>PDG!$D$33</f>
        <v>A</v>
      </c>
      <c r="F6" s="1211"/>
      <c r="G6" s="1212">
        <f>PDG!$H$33</f>
        <v>41487</v>
      </c>
      <c r="H6" s="1212"/>
      <c r="I6" s="1211" t="str">
        <f>PDG!$L$33</f>
        <v>Création</v>
      </c>
      <c r="J6" s="1211"/>
      <c r="K6" s="1211"/>
      <c r="L6" s="1211"/>
      <c r="M6" s="1211"/>
      <c r="N6" s="1214"/>
    </row>
    <row r="7" spans="2:24" s="363" customFormat="1" ht="24.95" customHeight="1" thickBot="1" x14ac:dyDescent="0.3">
      <c r="B7" s="1215" t="s">
        <v>18</v>
      </c>
      <c r="C7" s="1216"/>
      <c r="D7" s="1216"/>
      <c r="E7" s="1217" t="s">
        <v>61</v>
      </c>
      <c r="F7" s="1217"/>
      <c r="G7" s="1217"/>
      <c r="H7" s="1217"/>
      <c r="I7" s="1218"/>
      <c r="J7" s="1215" t="s">
        <v>552</v>
      </c>
      <c r="K7" s="1216"/>
      <c r="L7" s="1219">
        <v>53</v>
      </c>
      <c r="M7" s="1219"/>
      <c r="N7" s="1220"/>
    </row>
    <row r="8" spans="2:24" s="367" customFormat="1" ht="24.95" customHeight="1" x14ac:dyDescent="0.35">
      <c r="B8" s="364"/>
      <c r="C8" s="365"/>
      <c r="D8" s="365"/>
      <c r="E8" s="366"/>
      <c r="F8" s="365"/>
      <c r="G8" s="365"/>
      <c r="H8" s="365"/>
      <c r="I8" s="365"/>
      <c r="N8" s="368"/>
    </row>
    <row r="9" spans="2:24" ht="15" customHeight="1" x14ac:dyDescent="0.25">
      <c r="B9" s="369"/>
      <c r="C9" s="1213" t="s">
        <v>553</v>
      </c>
      <c r="D9" s="1213"/>
      <c r="E9" s="1213"/>
      <c r="F9" s="1213"/>
      <c r="H9" s="370"/>
      <c r="J9" s="1213" t="s">
        <v>554</v>
      </c>
      <c r="K9" s="1213"/>
      <c r="L9" s="1213"/>
      <c r="M9" s="1213"/>
      <c r="N9" s="371"/>
      <c r="O9" s="372"/>
      <c r="W9" s="373"/>
    </row>
    <row r="10" spans="2:24" ht="5.0999999999999996" customHeight="1" thickBot="1" x14ac:dyDescent="0.4">
      <c r="B10" s="369"/>
      <c r="H10" s="372"/>
      <c r="J10" s="372"/>
      <c r="K10" s="372"/>
      <c r="L10" s="372"/>
      <c r="M10" s="372"/>
      <c r="N10" s="371"/>
      <c r="O10" s="372"/>
    </row>
    <row r="11" spans="2:24" x14ac:dyDescent="0.25">
      <c r="B11" s="369"/>
      <c r="D11" s="1221" t="s">
        <v>555</v>
      </c>
      <c r="E11" s="1223" t="s">
        <v>556</v>
      </c>
      <c r="F11" s="374"/>
      <c r="G11" s="374"/>
      <c r="H11" s="372"/>
      <c r="J11" s="372"/>
      <c r="K11" s="1225" t="s">
        <v>557</v>
      </c>
      <c r="L11" s="1226"/>
      <c r="M11" s="375" t="s">
        <v>558</v>
      </c>
      <c r="N11" s="371"/>
      <c r="O11" s="372"/>
      <c r="W11" s="373"/>
    </row>
    <row r="12" spans="2:24" ht="15" customHeight="1" thickBot="1" x14ac:dyDescent="0.3">
      <c r="B12" s="369"/>
      <c r="D12" s="1222"/>
      <c r="E12" s="1224"/>
      <c r="F12" s="374"/>
      <c r="G12" s="374"/>
      <c r="H12" s="376"/>
      <c r="J12" s="372"/>
      <c r="K12" s="377" t="s">
        <v>559</v>
      </c>
      <c r="L12" s="378" t="s">
        <v>560</v>
      </c>
      <c r="M12" s="379" t="s">
        <v>561</v>
      </c>
      <c r="N12" s="371"/>
      <c r="O12" s="372"/>
      <c r="W12" s="373"/>
    </row>
    <row r="13" spans="2:24" x14ac:dyDescent="0.25">
      <c r="B13" s="369"/>
      <c r="C13" s="380"/>
      <c r="D13" s="1230" t="str">
        <f>CONCATENATE(L7,"-18")</f>
        <v>53-18</v>
      </c>
      <c r="E13" s="1233" t="str">
        <f>CONCATENATE(L7,"-19")</f>
        <v>53-19</v>
      </c>
      <c r="F13" s="381"/>
      <c r="G13" s="381"/>
      <c r="H13" s="382"/>
      <c r="J13" s="383" t="s">
        <v>562</v>
      </c>
      <c r="K13" s="384" t="s">
        <v>563</v>
      </c>
      <c r="L13" s="385" t="s">
        <v>563</v>
      </c>
      <c r="M13" s="386" t="s">
        <v>563</v>
      </c>
      <c r="N13" s="371"/>
      <c r="O13" s="387"/>
      <c r="T13" s="388" t="str">
        <f>IF(K13="E2","X",IF(K13="E3","X",IF(L13="E7","X","")))</f>
        <v/>
      </c>
      <c r="U13" s="388" t="str">
        <f>IF(M13="S2","X",IF(M13="S3","X",""))</f>
        <v/>
      </c>
      <c r="W13" s="389">
        <f>IF(K13="",IF(L13="",1,0),0)</f>
        <v>0</v>
      </c>
      <c r="X13" s="390">
        <f>IF(L13="E4",1,IF(L13="E5",1,0))</f>
        <v>0</v>
      </c>
    </row>
    <row r="14" spans="2:24" x14ac:dyDescent="0.25">
      <c r="B14" s="369"/>
      <c r="C14" s="380"/>
      <c r="D14" s="1231"/>
      <c r="E14" s="1234"/>
      <c r="F14" s="381"/>
      <c r="G14" s="381"/>
      <c r="H14" s="372"/>
      <c r="J14" s="391" t="s">
        <v>564</v>
      </c>
      <c r="K14" s="392" t="s">
        <v>563</v>
      </c>
      <c r="L14" s="393" t="s">
        <v>563</v>
      </c>
      <c r="M14" s="394" t="s">
        <v>563</v>
      </c>
      <c r="N14" s="371"/>
      <c r="O14" s="372"/>
      <c r="T14" s="395" t="str">
        <f t="shared" ref="T14:T16" si="0">IF(K14="E2","X",IF(K14="E3","X",IF(L14="E7","X","")))</f>
        <v/>
      </c>
      <c r="U14" s="395" t="str">
        <f t="shared" ref="U14:U17" si="1">IF(M14="S2","X",IF(M14="S3","X",""))</f>
        <v/>
      </c>
      <c r="W14" s="396">
        <f t="shared" ref="W14:W16" si="2">IF(K14="",IF(L14="",1,0),0)</f>
        <v>0</v>
      </c>
      <c r="X14" s="397">
        <f>IF(L14="E4",1,IF(L14="E5",1,0))</f>
        <v>0</v>
      </c>
    </row>
    <row r="15" spans="2:24" ht="15.75" x14ac:dyDescent="0.25">
      <c r="B15" s="369"/>
      <c r="C15" s="380"/>
      <c r="D15" s="1231"/>
      <c r="E15" s="1234"/>
      <c r="F15" s="381"/>
      <c r="G15" s="381"/>
      <c r="H15" s="372"/>
      <c r="J15" s="391" t="s">
        <v>565</v>
      </c>
      <c r="K15" s="392" t="s">
        <v>563</v>
      </c>
      <c r="L15" s="393" t="s">
        <v>563</v>
      </c>
      <c r="M15" s="394" t="s">
        <v>563</v>
      </c>
      <c r="N15" s="371"/>
      <c r="O15" s="398" t="s">
        <v>566</v>
      </c>
      <c r="P15" s="399" t="s">
        <v>567</v>
      </c>
      <c r="T15" s="395" t="str">
        <f t="shared" si="0"/>
        <v/>
      </c>
      <c r="U15" s="395" t="str">
        <f t="shared" si="1"/>
        <v/>
      </c>
      <c r="W15" s="396">
        <f t="shared" si="2"/>
        <v>0</v>
      </c>
      <c r="X15" s="397">
        <f>IF(L15="E4",1,IF(L15="E5",1,0))</f>
        <v>0</v>
      </c>
    </row>
    <row r="16" spans="2:24" ht="16.5" thickBot="1" x14ac:dyDescent="0.3">
      <c r="B16" s="369"/>
      <c r="C16" s="380"/>
      <c r="D16" s="1232"/>
      <c r="E16" s="1235"/>
      <c r="F16" s="381"/>
      <c r="G16" s="381"/>
      <c r="H16" s="372"/>
      <c r="J16" s="400" t="s">
        <v>568</v>
      </c>
      <c r="K16" s="401" t="s">
        <v>563</v>
      </c>
      <c r="L16" s="402" t="s">
        <v>563</v>
      </c>
      <c r="M16" s="403" t="s">
        <v>563</v>
      </c>
      <c r="N16" s="371"/>
      <c r="O16" s="372"/>
      <c r="P16" s="399" t="s">
        <v>569</v>
      </c>
      <c r="T16" s="404" t="str">
        <f t="shared" si="0"/>
        <v/>
      </c>
      <c r="U16" s="404" t="str">
        <f t="shared" si="1"/>
        <v/>
      </c>
      <c r="W16" s="405">
        <f t="shared" si="2"/>
        <v>0</v>
      </c>
      <c r="X16" s="406">
        <f>IF(L16="E4",1,IF(L16="E5",1,0))</f>
        <v>0</v>
      </c>
    </row>
    <row r="17" spans="2:24" ht="16.5" thickBot="1" x14ac:dyDescent="0.3">
      <c r="B17" s="369"/>
      <c r="C17" s="380"/>
      <c r="D17" s="407"/>
      <c r="E17" s="407"/>
      <c r="F17" s="407"/>
      <c r="G17" s="407"/>
      <c r="H17" s="407"/>
      <c r="J17" s="1227" t="s">
        <v>570</v>
      </c>
      <c r="K17" s="1228"/>
      <c r="L17" s="1229"/>
      <c r="M17" s="408" t="s">
        <v>563</v>
      </c>
      <c r="N17" s="371"/>
      <c r="O17" s="372"/>
      <c r="P17" s="409" t="s">
        <v>571</v>
      </c>
      <c r="U17" s="410" t="str">
        <f t="shared" si="1"/>
        <v/>
      </c>
      <c r="W17" s="411">
        <f>SUM(W13:W16)</f>
        <v>0</v>
      </c>
      <c r="X17" s="412">
        <f>SUM(X13:X16)</f>
        <v>0</v>
      </c>
    </row>
    <row r="18" spans="2:24" ht="24.95" customHeight="1" x14ac:dyDescent="0.35">
      <c r="B18" s="369"/>
      <c r="C18" s="372"/>
      <c r="D18" s="372"/>
      <c r="E18" s="372"/>
      <c r="F18" s="372"/>
      <c r="G18" s="372"/>
      <c r="H18" s="372"/>
      <c r="I18" s="372"/>
      <c r="J18" s="372"/>
      <c r="K18" s="372"/>
      <c r="L18" s="372"/>
      <c r="M18" s="372"/>
      <c r="N18" s="413"/>
      <c r="O18" s="372"/>
    </row>
    <row r="19" spans="2:24" ht="15" customHeight="1" x14ac:dyDescent="0.25">
      <c r="B19" s="369"/>
      <c r="C19" s="1213" t="s">
        <v>572</v>
      </c>
      <c r="D19" s="1213"/>
      <c r="E19" s="1213"/>
      <c r="F19" s="1213"/>
      <c r="G19" s="1213"/>
      <c r="H19" s="1213"/>
      <c r="I19" s="414"/>
      <c r="J19" s="415" t="s">
        <v>573</v>
      </c>
      <c r="K19" s="372"/>
      <c r="L19" s="372"/>
      <c r="M19" s="372"/>
      <c r="N19" s="371"/>
      <c r="O19" s="372"/>
    </row>
    <row r="20" spans="2:24" ht="5.0999999999999996" customHeight="1" thickBot="1" x14ac:dyDescent="0.4">
      <c r="B20" s="369"/>
      <c r="C20" s="372"/>
      <c r="D20" s="372"/>
      <c r="E20" s="372"/>
      <c r="F20" s="372"/>
      <c r="G20" s="372"/>
      <c r="H20" s="372"/>
      <c r="I20" s="414"/>
      <c r="J20" s="372"/>
      <c r="K20" s="372"/>
      <c r="L20" s="372"/>
      <c r="M20" s="372"/>
      <c r="N20" s="371"/>
      <c r="O20" s="372"/>
    </row>
    <row r="21" spans="2:24" ht="32.25" customHeight="1" thickBot="1" x14ac:dyDescent="0.3">
      <c r="B21" s="369"/>
      <c r="C21" s="372"/>
      <c r="D21" s="416" t="s">
        <v>574</v>
      </c>
      <c r="E21" s="417" t="s">
        <v>575</v>
      </c>
      <c r="F21" s="418" t="s">
        <v>576</v>
      </c>
      <c r="G21" s="418" t="s">
        <v>577</v>
      </c>
      <c r="H21" s="419" t="s">
        <v>578</v>
      </c>
      <c r="I21" s="420"/>
      <c r="J21" s="421"/>
      <c r="K21" s="422" t="s">
        <v>579</v>
      </c>
      <c r="L21" s="423" t="s">
        <v>580</v>
      </c>
      <c r="M21" s="424" t="s">
        <v>581</v>
      </c>
      <c r="N21" s="371"/>
      <c r="O21" s="372"/>
      <c r="R21" s="425" t="str">
        <f>R25</f>
        <v/>
      </c>
      <c r="S21" s="426"/>
      <c r="T21" s="425" t="str">
        <f>T25</f>
        <v/>
      </c>
    </row>
    <row r="22" spans="2:24" ht="15" customHeight="1" x14ac:dyDescent="0.35">
      <c r="B22" s="369"/>
      <c r="C22" s="383" t="s">
        <v>562</v>
      </c>
      <c r="D22" s="427" t="s">
        <v>563</v>
      </c>
      <c r="E22" s="428" t="s">
        <v>563</v>
      </c>
      <c r="F22" s="428" t="s">
        <v>563</v>
      </c>
      <c r="G22" s="428" t="s">
        <v>563</v>
      </c>
      <c r="H22" s="429" t="s">
        <v>563</v>
      </c>
      <c r="I22" s="420"/>
      <c r="J22" s="383" t="s">
        <v>562</v>
      </c>
      <c r="K22" s="430" t="s">
        <v>563</v>
      </c>
      <c r="L22" s="431" t="s">
        <v>563</v>
      </c>
      <c r="M22" s="432" t="s">
        <v>437</v>
      </c>
      <c r="N22" s="413"/>
      <c r="O22" s="360"/>
      <c r="P22" s="359">
        <f>IF(L22="Sectionnée",1,IF(L22="Manquante",2,IF(L22="Déteriorée",2,0)))</f>
        <v>0</v>
      </c>
      <c r="Q22" s="359" t="str">
        <f>IF(P22=1,J22,"")</f>
        <v/>
      </c>
      <c r="R22" s="372" t="str">
        <f>Q22</f>
        <v/>
      </c>
      <c r="S22" s="359" t="str">
        <f>IF(P22=2,J22,"")</f>
        <v/>
      </c>
      <c r="T22" s="372" t="str">
        <f>S22</f>
        <v/>
      </c>
    </row>
    <row r="23" spans="2:24" ht="14.45" x14ac:dyDescent="0.35">
      <c r="B23" s="369"/>
      <c r="C23" s="391" t="s">
        <v>564</v>
      </c>
      <c r="D23" s="433" t="s">
        <v>563</v>
      </c>
      <c r="E23" s="434" t="s">
        <v>563</v>
      </c>
      <c r="F23" s="434" t="s">
        <v>563</v>
      </c>
      <c r="G23" s="434" t="s">
        <v>563</v>
      </c>
      <c r="H23" s="435" t="s">
        <v>563</v>
      </c>
      <c r="I23" s="420"/>
      <c r="J23" s="391" t="s">
        <v>564</v>
      </c>
      <c r="K23" s="436" t="s">
        <v>563</v>
      </c>
      <c r="L23" s="437" t="s">
        <v>563</v>
      </c>
      <c r="M23" s="438" t="s">
        <v>437</v>
      </c>
      <c r="N23" s="413"/>
      <c r="O23" s="372"/>
      <c r="P23" s="359">
        <f t="shared" ref="P23:P25" si="3">IF(L23="Sectionnée",1,IF(L23="Manquante",2,IF(L23="Déteriorée",2,0)))</f>
        <v>0</v>
      </c>
      <c r="Q23" s="359" t="str">
        <f>IF(P23=1,J23,"")</f>
        <v/>
      </c>
      <c r="R23" s="359" t="str">
        <f>IF(R22="",Q23,IF(Q23="",R22,CONCATENATE(R22," + ",Q23)))</f>
        <v/>
      </c>
      <c r="S23" s="359" t="str">
        <f t="shared" ref="S23:S25" si="4">IF(P23=2,J23,"")</f>
        <v/>
      </c>
      <c r="T23" s="359" t="str">
        <f>IF(T22="",S23,IF(S23="",T22,CONCATENATE(T22," + ",S23)))</f>
        <v/>
      </c>
    </row>
    <row r="24" spans="2:24" ht="14.45" x14ac:dyDescent="0.35">
      <c r="B24" s="369"/>
      <c r="C24" s="391" t="s">
        <v>565</v>
      </c>
      <c r="D24" s="433" t="s">
        <v>563</v>
      </c>
      <c r="E24" s="434" t="s">
        <v>563</v>
      </c>
      <c r="F24" s="434" t="s">
        <v>563</v>
      </c>
      <c r="G24" s="434" t="s">
        <v>563</v>
      </c>
      <c r="H24" s="435" t="s">
        <v>563</v>
      </c>
      <c r="I24" s="420"/>
      <c r="J24" s="391" t="s">
        <v>565</v>
      </c>
      <c r="K24" s="436" t="s">
        <v>563</v>
      </c>
      <c r="L24" s="437" t="s">
        <v>563</v>
      </c>
      <c r="M24" s="438" t="s">
        <v>437</v>
      </c>
      <c r="N24" s="413"/>
      <c r="O24" s="372"/>
      <c r="P24" s="359">
        <f t="shared" si="3"/>
        <v>0</v>
      </c>
      <c r="Q24" s="359" t="str">
        <f>IF(P24=1,J24,"")</f>
        <v/>
      </c>
      <c r="R24" s="359" t="str">
        <f t="shared" ref="R24:T25" si="5">IF(R23="",Q24,IF(Q24="",R23,CONCATENATE(R23," + ",Q24)))</f>
        <v/>
      </c>
      <c r="S24" s="359" t="str">
        <f t="shared" si="4"/>
        <v/>
      </c>
      <c r="T24" s="359" t="str">
        <f t="shared" si="5"/>
        <v/>
      </c>
    </row>
    <row r="25" spans="2:24" thickBot="1" x14ac:dyDescent="0.4">
      <c r="B25" s="369"/>
      <c r="C25" s="439" t="s">
        <v>568</v>
      </c>
      <c r="D25" s="440" t="s">
        <v>563</v>
      </c>
      <c r="E25" s="441" t="s">
        <v>563</v>
      </c>
      <c r="F25" s="441" t="s">
        <v>563</v>
      </c>
      <c r="G25" s="441" t="s">
        <v>563</v>
      </c>
      <c r="H25" s="442" t="s">
        <v>563</v>
      </c>
      <c r="I25" s="420"/>
      <c r="J25" s="439" t="s">
        <v>568</v>
      </c>
      <c r="K25" s="443" t="s">
        <v>563</v>
      </c>
      <c r="L25" s="444" t="s">
        <v>563</v>
      </c>
      <c r="M25" s="445" t="s">
        <v>437</v>
      </c>
      <c r="N25" s="371"/>
      <c r="O25" s="372"/>
      <c r="P25" s="359">
        <f t="shared" si="3"/>
        <v>0</v>
      </c>
      <c r="Q25" s="359" t="str">
        <f>IF(P25=1,J25,"")</f>
        <v/>
      </c>
      <c r="R25" s="359" t="str">
        <f t="shared" si="5"/>
        <v/>
      </c>
      <c r="S25" s="359" t="str">
        <f t="shared" si="4"/>
        <v/>
      </c>
      <c r="T25" s="359" t="str">
        <f t="shared" si="5"/>
        <v/>
      </c>
    </row>
    <row r="26" spans="2:24" ht="24.95" customHeight="1" thickBot="1" x14ac:dyDescent="0.4">
      <c r="B26" s="369"/>
      <c r="C26" s="372"/>
      <c r="D26" s="372"/>
      <c r="E26" s="372"/>
      <c r="F26" s="372"/>
      <c r="G26" s="372"/>
      <c r="H26" s="372"/>
      <c r="I26" s="372"/>
      <c r="J26" s="1236" t="s">
        <v>582</v>
      </c>
      <c r="K26" s="1237"/>
      <c r="L26" s="1238">
        <f>4-COUNTIF(K22:K25,"/")</f>
        <v>0</v>
      </c>
      <c r="M26" s="1239"/>
      <c r="N26" s="371"/>
      <c r="O26" s="372"/>
    </row>
    <row r="27" spans="2:24" ht="15" customHeight="1" x14ac:dyDescent="0.25">
      <c r="B27" s="369"/>
      <c r="C27" s="1213" t="s">
        <v>583</v>
      </c>
      <c r="D27" s="1213"/>
      <c r="E27" s="1213"/>
      <c r="F27" s="1213"/>
      <c r="G27" s="370"/>
      <c r="H27" s="372"/>
      <c r="I27" s="1213" t="s">
        <v>584</v>
      </c>
      <c r="J27" s="1213"/>
      <c r="K27" s="1213"/>
      <c r="L27" s="1213"/>
      <c r="M27" s="372"/>
      <c r="N27" s="371"/>
    </row>
    <row r="28" spans="2:24" ht="5.0999999999999996" customHeight="1" thickBot="1" x14ac:dyDescent="0.4">
      <c r="B28" s="369"/>
      <c r="C28" s="372"/>
      <c r="D28" s="372"/>
      <c r="E28" s="372"/>
      <c r="F28" s="372"/>
      <c r="G28" s="372"/>
      <c r="H28" s="372"/>
      <c r="I28" s="372"/>
      <c r="J28" s="372"/>
      <c r="K28" s="372"/>
      <c r="L28" s="372"/>
      <c r="M28" s="372"/>
      <c r="N28" s="371"/>
    </row>
    <row r="29" spans="2:24" ht="35.25" customHeight="1" thickBot="1" x14ac:dyDescent="0.3">
      <c r="B29" s="369"/>
      <c r="C29" s="372"/>
      <c r="D29" s="1240" t="s">
        <v>585</v>
      </c>
      <c r="E29" s="1241"/>
      <c r="F29" s="1241"/>
      <c r="G29" s="1242"/>
      <c r="H29" s="446"/>
      <c r="I29" s="446"/>
      <c r="J29" s="1243" t="s">
        <v>586</v>
      </c>
      <c r="K29" s="1244"/>
      <c r="L29" s="1244" t="s">
        <v>587</v>
      </c>
      <c r="M29" s="1245"/>
      <c r="N29" s="371"/>
    </row>
    <row r="30" spans="2:24" ht="45" customHeight="1" x14ac:dyDescent="0.25">
      <c r="B30" s="369"/>
      <c r="C30" s="447" t="s">
        <v>588</v>
      </c>
      <c r="D30" s="1246" t="s">
        <v>589</v>
      </c>
      <c r="E30" s="1247"/>
      <c r="F30" s="1247"/>
      <c r="G30" s="1248"/>
      <c r="H30" s="372"/>
      <c r="I30" s="447" t="s">
        <v>588</v>
      </c>
      <c r="J30" s="1246" t="s">
        <v>590</v>
      </c>
      <c r="K30" s="1247"/>
      <c r="L30" s="1247"/>
      <c r="M30" s="1248"/>
      <c r="N30" s="371"/>
    </row>
    <row r="31" spans="2:24" ht="45" customHeight="1" x14ac:dyDescent="0.35">
      <c r="B31" s="369"/>
      <c r="C31" s="448" t="s">
        <v>564</v>
      </c>
      <c r="D31" s="1261"/>
      <c r="E31" s="1262"/>
      <c r="F31" s="1262"/>
      <c r="G31" s="1263"/>
      <c r="H31" s="372"/>
      <c r="I31" s="449" t="s">
        <v>564</v>
      </c>
      <c r="J31" s="1261"/>
      <c r="K31" s="1262"/>
      <c r="L31" s="1262"/>
      <c r="M31" s="1263"/>
      <c r="N31" s="371"/>
    </row>
    <row r="32" spans="2:24" ht="45" customHeight="1" x14ac:dyDescent="0.35">
      <c r="B32" s="369"/>
      <c r="C32" s="448" t="s">
        <v>565</v>
      </c>
      <c r="D32" s="1261"/>
      <c r="E32" s="1262"/>
      <c r="F32" s="1262"/>
      <c r="G32" s="1263"/>
      <c r="H32" s="372"/>
      <c r="I32" s="449" t="s">
        <v>565</v>
      </c>
      <c r="J32" s="1261"/>
      <c r="K32" s="1262"/>
      <c r="L32" s="1262"/>
      <c r="M32" s="1263"/>
      <c r="N32" s="371"/>
    </row>
    <row r="33" spans="2:32" ht="45" customHeight="1" thickBot="1" x14ac:dyDescent="0.4">
      <c r="B33" s="369"/>
      <c r="C33" s="450" t="s">
        <v>568</v>
      </c>
      <c r="D33" s="1249"/>
      <c r="E33" s="1250"/>
      <c r="F33" s="1250"/>
      <c r="G33" s="1251"/>
      <c r="H33" s="372"/>
      <c r="I33" s="451" t="s">
        <v>568</v>
      </c>
      <c r="J33" s="1249"/>
      <c r="K33" s="1250"/>
      <c r="L33" s="1250"/>
      <c r="M33" s="1251"/>
      <c r="N33" s="371"/>
    </row>
    <row r="34" spans="2:32" ht="24.95" customHeight="1" x14ac:dyDescent="0.35">
      <c r="B34" s="369"/>
      <c r="C34" s="446"/>
      <c r="D34" s="372"/>
      <c r="E34" s="372"/>
      <c r="F34" s="372"/>
      <c r="G34" s="372"/>
      <c r="H34" s="372"/>
      <c r="I34" s="372"/>
      <c r="J34" s="372"/>
      <c r="K34" s="372"/>
      <c r="L34" s="372"/>
      <c r="M34" s="372"/>
      <c r="N34" s="371"/>
      <c r="O34" s="372"/>
    </row>
    <row r="35" spans="2:32" x14ac:dyDescent="0.25">
      <c r="B35" s="369"/>
      <c r="C35" s="415" t="s">
        <v>591</v>
      </c>
      <c r="D35" s="372"/>
      <c r="E35" s="372"/>
      <c r="F35" s="387"/>
      <c r="G35" s="452"/>
      <c r="H35" s="372"/>
      <c r="I35" s="372"/>
      <c r="J35" s="372"/>
      <c r="K35" s="372"/>
      <c r="L35" s="372"/>
      <c r="M35" s="372"/>
      <c r="N35" s="371"/>
      <c r="O35" s="372"/>
    </row>
    <row r="36" spans="2:32" ht="5.0999999999999996" customHeight="1" thickBot="1" x14ac:dyDescent="0.4">
      <c r="B36" s="369"/>
      <c r="C36" s="372"/>
      <c r="D36" s="372"/>
      <c r="E36" s="372"/>
      <c r="F36" s="387"/>
      <c r="G36" s="452"/>
      <c r="H36" s="372"/>
      <c r="I36" s="372"/>
      <c r="J36" s="372"/>
      <c r="K36" s="372"/>
      <c r="L36" s="372"/>
      <c r="M36" s="372"/>
      <c r="N36" s="371"/>
      <c r="O36" s="372"/>
    </row>
    <row r="37" spans="2:32" x14ac:dyDescent="0.25">
      <c r="B37" s="369"/>
      <c r="C37" s="1252"/>
      <c r="D37" s="1253"/>
      <c r="E37" s="1253"/>
      <c r="F37" s="1253"/>
      <c r="G37" s="1253"/>
      <c r="H37" s="1253"/>
      <c r="I37" s="1253"/>
      <c r="J37" s="1253"/>
      <c r="K37" s="1253"/>
      <c r="L37" s="1253"/>
      <c r="M37" s="1254"/>
      <c r="N37" s="413"/>
      <c r="O37" s="372"/>
    </row>
    <row r="38" spans="2:32" x14ac:dyDescent="0.25">
      <c r="B38" s="369"/>
      <c r="C38" s="1255"/>
      <c r="D38" s="1256"/>
      <c r="E38" s="1256"/>
      <c r="F38" s="1256"/>
      <c r="G38" s="1256"/>
      <c r="H38" s="1256"/>
      <c r="I38" s="1256"/>
      <c r="J38" s="1256"/>
      <c r="K38" s="1256"/>
      <c r="L38" s="1256"/>
      <c r="M38" s="1257"/>
      <c r="N38" s="413"/>
      <c r="O38" s="372"/>
    </row>
    <row r="39" spans="2:32" x14ac:dyDescent="0.25">
      <c r="B39" s="369"/>
      <c r="C39" s="1255"/>
      <c r="D39" s="1256"/>
      <c r="E39" s="1256"/>
      <c r="F39" s="1256"/>
      <c r="G39" s="1256"/>
      <c r="H39" s="1256"/>
      <c r="I39" s="1256"/>
      <c r="J39" s="1256"/>
      <c r="K39" s="1256"/>
      <c r="L39" s="1256"/>
      <c r="M39" s="1257"/>
      <c r="N39" s="413"/>
      <c r="O39" s="372"/>
    </row>
    <row r="40" spans="2:32" x14ac:dyDescent="0.25">
      <c r="B40" s="369"/>
      <c r="C40" s="1255"/>
      <c r="D40" s="1256"/>
      <c r="E40" s="1256"/>
      <c r="F40" s="1256"/>
      <c r="G40" s="1256"/>
      <c r="H40" s="1256"/>
      <c r="I40" s="1256"/>
      <c r="J40" s="1256"/>
      <c r="K40" s="1256"/>
      <c r="L40" s="1256"/>
      <c r="M40" s="1257"/>
      <c r="N40" s="413"/>
      <c r="O40" s="372"/>
    </row>
    <row r="41" spans="2:32" ht="15.75" thickBot="1" x14ac:dyDescent="0.3">
      <c r="B41" s="369"/>
      <c r="C41" s="1258"/>
      <c r="D41" s="1259"/>
      <c r="E41" s="1259"/>
      <c r="F41" s="1259"/>
      <c r="G41" s="1259"/>
      <c r="H41" s="1259"/>
      <c r="I41" s="1259"/>
      <c r="J41" s="1259"/>
      <c r="K41" s="1259"/>
      <c r="L41" s="1259"/>
      <c r="M41" s="1260"/>
      <c r="N41" s="413"/>
      <c r="O41" s="372"/>
    </row>
    <row r="42" spans="2:32" ht="15.75" thickBot="1" x14ac:dyDescent="0.3">
      <c r="B42" s="453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5"/>
    </row>
    <row r="44" spans="2:32" x14ac:dyDescent="0.25">
      <c r="C44" s="340" t="s">
        <v>592</v>
      </c>
      <c r="H44" s="340" t="s">
        <v>593</v>
      </c>
      <c r="M44" s="340" t="s">
        <v>594</v>
      </c>
    </row>
    <row r="45" spans="2:32" x14ac:dyDescent="0.25">
      <c r="C45" s="456" t="s">
        <v>563</v>
      </c>
      <c r="D45" s="373" t="s">
        <v>595</v>
      </c>
      <c r="H45" s="457" t="s">
        <v>563</v>
      </c>
      <c r="I45" s="359" t="s">
        <v>596</v>
      </c>
      <c r="M45" s="456" t="s">
        <v>563</v>
      </c>
    </row>
    <row r="46" spans="2:32" x14ac:dyDescent="0.25">
      <c r="C46" s="458" t="s">
        <v>597</v>
      </c>
      <c r="D46" s="459" t="s">
        <v>598</v>
      </c>
      <c r="H46" s="458" t="s">
        <v>599</v>
      </c>
      <c r="I46" s="459" t="s">
        <v>600</v>
      </c>
      <c r="K46" s="460" t="s">
        <v>601</v>
      </c>
      <c r="M46" s="461" t="s">
        <v>484</v>
      </c>
    </row>
    <row r="47" spans="2:32" x14ac:dyDescent="0.25">
      <c r="C47" s="458" t="s">
        <v>602</v>
      </c>
      <c r="D47" s="459" t="s">
        <v>603</v>
      </c>
      <c r="H47" s="458" t="s">
        <v>604</v>
      </c>
      <c r="I47" s="459" t="s">
        <v>605</v>
      </c>
      <c r="K47" s="460" t="s">
        <v>601</v>
      </c>
      <c r="M47" s="461" t="s">
        <v>489</v>
      </c>
    </row>
    <row r="48" spans="2:32" x14ac:dyDescent="0.25">
      <c r="C48" s="458" t="s">
        <v>606</v>
      </c>
      <c r="D48" s="459" t="s">
        <v>607</v>
      </c>
      <c r="H48" s="462" t="s">
        <v>608</v>
      </c>
      <c r="I48" s="459" t="s">
        <v>609</v>
      </c>
      <c r="L48" s="460" t="s">
        <v>610</v>
      </c>
      <c r="M48" s="461" t="s">
        <v>494</v>
      </c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</row>
    <row r="49" spans="3:32" x14ac:dyDescent="0.25">
      <c r="C49" s="462" t="s">
        <v>611</v>
      </c>
      <c r="D49" s="459" t="s">
        <v>612</v>
      </c>
      <c r="M49" s="461" t="s">
        <v>498</v>
      </c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</row>
    <row r="50" spans="3:32" ht="18.75" x14ac:dyDescent="0.3">
      <c r="C50" s="464"/>
      <c r="D50" s="459"/>
      <c r="H50" s="340" t="s">
        <v>613</v>
      </c>
      <c r="M50" s="465" t="s">
        <v>614</v>
      </c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/>
      <c r="AD50" s="463"/>
      <c r="AE50" s="463"/>
      <c r="AF50" s="463"/>
    </row>
    <row r="51" spans="3:32" ht="15" customHeight="1" x14ac:dyDescent="0.25">
      <c r="C51" s="466" t="s">
        <v>615</v>
      </c>
      <c r="E51" s="466" t="s">
        <v>616</v>
      </c>
      <c r="H51" s="456" t="s">
        <v>563</v>
      </c>
      <c r="I51" s="359" t="s">
        <v>596</v>
      </c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/>
      <c r="AD51" s="463"/>
      <c r="AE51" s="463"/>
      <c r="AF51" s="463"/>
    </row>
    <row r="52" spans="3:32" ht="15" customHeight="1" x14ac:dyDescent="0.25">
      <c r="C52" s="456" t="s">
        <v>563</v>
      </c>
      <c r="E52" s="457" t="s">
        <v>563</v>
      </c>
      <c r="H52" s="458" t="s">
        <v>617</v>
      </c>
      <c r="I52" s="459" t="s">
        <v>618</v>
      </c>
      <c r="L52" s="467"/>
      <c r="O52" s="37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/>
      <c r="AD52" s="463"/>
      <c r="AE52" s="463"/>
      <c r="AF52" s="463"/>
    </row>
    <row r="53" spans="3:32" x14ac:dyDescent="0.25">
      <c r="C53" s="468" t="s">
        <v>619</v>
      </c>
      <c r="E53" s="469" t="s">
        <v>620</v>
      </c>
      <c r="H53" s="458" t="s">
        <v>621</v>
      </c>
      <c r="I53" s="459" t="s">
        <v>622</v>
      </c>
      <c r="O53" s="37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</row>
    <row r="54" spans="3:32" x14ac:dyDescent="0.25">
      <c r="C54" s="468" t="s">
        <v>623</v>
      </c>
      <c r="E54" s="469" t="s">
        <v>624</v>
      </c>
      <c r="H54" s="458" t="s">
        <v>625</v>
      </c>
      <c r="I54" s="459" t="s">
        <v>626</v>
      </c>
      <c r="O54" s="37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</row>
    <row r="55" spans="3:32" x14ac:dyDescent="0.25">
      <c r="C55" s="468" t="s">
        <v>627</v>
      </c>
      <c r="E55" s="469" t="s">
        <v>628</v>
      </c>
      <c r="H55" s="458" t="s">
        <v>629</v>
      </c>
      <c r="I55" s="459" t="s">
        <v>630</v>
      </c>
      <c r="O55" s="37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/>
      <c r="AD55" s="463"/>
      <c r="AE55" s="463"/>
      <c r="AF55" s="463"/>
    </row>
    <row r="56" spans="3:32" x14ac:dyDescent="0.25">
      <c r="C56" s="468" t="s">
        <v>631</v>
      </c>
      <c r="E56" s="470" t="s">
        <v>632</v>
      </c>
      <c r="H56" s="462" t="s">
        <v>633</v>
      </c>
      <c r="I56" s="459" t="s">
        <v>634</v>
      </c>
      <c r="O56" s="37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/>
      <c r="AD56" s="463"/>
      <c r="AE56" s="463"/>
      <c r="AF56" s="463"/>
    </row>
    <row r="57" spans="3:32" ht="14.25" customHeight="1" x14ac:dyDescent="0.3">
      <c r="C57" s="471" t="s">
        <v>635</v>
      </c>
      <c r="L57" s="472"/>
      <c r="P57" s="463"/>
      <c r="Q57" s="463"/>
      <c r="R57" s="463"/>
      <c r="S57" s="463"/>
      <c r="T57" s="463"/>
      <c r="U57" s="463"/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</row>
    <row r="58" spans="3:32" x14ac:dyDescent="0.25">
      <c r="P58" s="463"/>
      <c r="Q58" s="463"/>
      <c r="R58" s="463"/>
      <c r="S58" s="463"/>
      <c r="T58" s="463"/>
      <c r="U58" s="463"/>
      <c r="V58" s="463"/>
      <c r="W58" s="463"/>
      <c r="X58" s="463"/>
      <c r="Y58" s="463"/>
      <c r="Z58" s="463"/>
      <c r="AA58" s="463"/>
      <c r="AB58" s="463"/>
      <c r="AC58" s="463"/>
      <c r="AD58" s="463"/>
      <c r="AE58" s="463"/>
      <c r="AF58" s="463"/>
    </row>
    <row r="59" spans="3:32" x14ac:dyDescent="0.25">
      <c r="P59" s="463"/>
      <c r="Q59" s="463"/>
      <c r="R59" s="463"/>
      <c r="S59" s="463"/>
      <c r="T59" s="463"/>
      <c r="U59" s="463"/>
      <c r="V59" s="463"/>
      <c r="W59" s="463"/>
      <c r="X59" s="463"/>
      <c r="Y59" s="463"/>
      <c r="Z59" s="463"/>
      <c r="AA59" s="463"/>
      <c r="AB59" s="463"/>
      <c r="AC59" s="463"/>
      <c r="AD59" s="463"/>
      <c r="AE59" s="463"/>
      <c r="AF59" s="463"/>
    </row>
    <row r="60" spans="3:32" x14ac:dyDescent="0.25">
      <c r="L60" s="373"/>
      <c r="P60" s="463"/>
      <c r="Q60" s="463"/>
      <c r="R60" s="463"/>
      <c r="S60" s="463"/>
      <c r="T60" s="463"/>
      <c r="U60" s="463"/>
      <c r="V60" s="463"/>
      <c r="W60" s="463"/>
      <c r="X60" s="463"/>
      <c r="Y60" s="463"/>
      <c r="Z60" s="463"/>
      <c r="AA60" s="463"/>
      <c r="AB60" s="463"/>
      <c r="AC60" s="463"/>
      <c r="AD60" s="463"/>
      <c r="AE60" s="463"/>
      <c r="AF60" s="463"/>
    </row>
    <row r="61" spans="3:32" x14ac:dyDescent="0.25">
      <c r="L61" s="373"/>
      <c r="P61" s="463"/>
      <c r="Q61" s="463"/>
      <c r="R61" s="463"/>
      <c r="S61" s="463"/>
      <c r="T61" s="463"/>
      <c r="U61" s="463"/>
      <c r="V61" s="463"/>
      <c r="W61" s="463"/>
      <c r="X61" s="463"/>
      <c r="Y61" s="463"/>
      <c r="Z61" s="463"/>
      <c r="AA61" s="463"/>
      <c r="AB61" s="463"/>
      <c r="AC61" s="463"/>
      <c r="AD61" s="463"/>
      <c r="AE61" s="463"/>
      <c r="AF61" s="463"/>
    </row>
    <row r="62" spans="3:32" x14ac:dyDescent="0.25">
      <c r="L62" s="373"/>
      <c r="P62" s="463"/>
      <c r="Q62" s="463"/>
      <c r="R62" s="463"/>
      <c r="S62" s="463"/>
      <c r="T62" s="463"/>
      <c r="U62" s="463"/>
      <c r="V62" s="463"/>
      <c r="W62" s="463"/>
      <c r="X62" s="463"/>
      <c r="Y62" s="463"/>
      <c r="Z62" s="463"/>
      <c r="AA62" s="463"/>
      <c r="AB62" s="463"/>
      <c r="AC62" s="463"/>
      <c r="AD62" s="463"/>
      <c r="AE62" s="463"/>
      <c r="AF62" s="463"/>
    </row>
    <row r="63" spans="3:32" x14ac:dyDescent="0.25">
      <c r="L63" s="373"/>
      <c r="P63" s="463"/>
      <c r="Q63" s="463"/>
      <c r="R63" s="463"/>
      <c r="S63" s="463"/>
      <c r="T63" s="463"/>
      <c r="U63" s="463"/>
      <c r="V63" s="463"/>
      <c r="W63" s="463"/>
      <c r="X63" s="463"/>
      <c r="Y63" s="463"/>
      <c r="Z63" s="463"/>
      <c r="AA63" s="463"/>
      <c r="AB63" s="463"/>
      <c r="AC63" s="463"/>
      <c r="AD63" s="463"/>
      <c r="AE63" s="463"/>
      <c r="AF63" s="463"/>
    </row>
    <row r="64" spans="3:32" x14ac:dyDescent="0.25">
      <c r="P64" s="463"/>
      <c r="Q64" s="463"/>
      <c r="R64" s="463"/>
      <c r="S64" s="463"/>
      <c r="T64" s="463"/>
      <c r="U64" s="463"/>
      <c r="V64" s="463"/>
      <c r="W64" s="463"/>
      <c r="X64" s="463"/>
      <c r="Y64" s="463"/>
      <c r="Z64" s="463"/>
      <c r="AA64" s="463"/>
      <c r="AB64" s="463"/>
      <c r="AC64" s="463"/>
      <c r="AD64" s="463"/>
      <c r="AE64" s="463"/>
      <c r="AF64" s="463"/>
    </row>
    <row r="65" spans="16:32" x14ac:dyDescent="0.25">
      <c r="P65" s="463"/>
      <c r="Q65" s="463"/>
      <c r="R65" s="463"/>
      <c r="S65" s="463"/>
      <c r="T65" s="463"/>
      <c r="U65" s="463"/>
      <c r="V65" s="463"/>
      <c r="W65" s="463"/>
      <c r="X65" s="463"/>
      <c r="Y65" s="463"/>
      <c r="Z65" s="463"/>
      <c r="AA65" s="463"/>
      <c r="AB65" s="463"/>
      <c r="AC65" s="463"/>
      <c r="AD65" s="463"/>
      <c r="AE65" s="463"/>
      <c r="AF65" s="463"/>
    </row>
    <row r="66" spans="16:32" x14ac:dyDescent="0.25">
      <c r="P66" s="463"/>
      <c r="Q66" s="463"/>
      <c r="R66" s="463"/>
      <c r="S66" s="463"/>
      <c r="T66" s="463"/>
      <c r="U66" s="463"/>
      <c r="V66" s="463"/>
      <c r="W66" s="463"/>
      <c r="X66" s="463"/>
      <c r="Y66" s="463"/>
      <c r="Z66" s="463"/>
      <c r="AA66" s="463"/>
      <c r="AB66" s="463"/>
      <c r="AC66" s="463"/>
      <c r="AD66" s="463"/>
      <c r="AE66" s="463"/>
      <c r="AF66" s="463"/>
    </row>
    <row r="67" spans="16:32" x14ac:dyDescent="0.25">
      <c r="P67" s="463"/>
      <c r="Q67" s="463"/>
      <c r="R67" s="463"/>
      <c r="S67" s="463"/>
      <c r="T67" s="463"/>
      <c r="U67" s="463"/>
      <c r="V67" s="463"/>
      <c r="W67" s="463"/>
      <c r="X67" s="463"/>
      <c r="Y67" s="463"/>
      <c r="Z67" s="463"/>
      <c r="AA67" s="463"/>
      <c r="AB67" s="463"/>
      <c r="AC67" s="463"/>
      <c r="AD67" s="463"/>
      <c r="AE67" s="463"/>
      <c r="AF67" s="463"/>
    </row>
    <row r="68" spans="16:32" x14ac:dyDescent="0.25">
      <c r="P68" s="463"/>
      <c r="Q68" s="463"/>
      <c r="R68" s="463"/>
      <c r="S68" s="463"/>
      <c r="T68" s="463"/>
      <c r="U68" s="463"/>
      <c r="V68" s="463"/>
      <c r="W68" s="463"/>
      <c r="X68" s="463"/>
      <c r="Y68" s="463"/>
      <c r="Z68" s="463"/>
      <c r="AA68" s="463"/>
      <c r="AB68" s="463"/>
      <c r="AC68" s="463"/>
      <c r="AD68" s="463"/>
      <c r="AE68" s="463"/>
      <c r="AF68" s="463"/>
    </row>
    <row r="69" spans="16:32" x14ac:dyDescent="0.25">
      <c r="P69" s="463"/>
      <c r="Q69" s="463"/>
      <c r="R69" s="463"/>
      <c r="S69" s="463"/>
      <c r="T69" s="463"/>
      <c r="U69" s="463"/>
      <c r="V69" s="463"/>
      <c r="W69" s="463"/>
      <c r="X69" s="463"/>
      <c r="Y69" s="463"/>
      <c r="Z69" s="463"/>
      <c r="AA69" s="463"/>
      <c r="AB69" s="463"/>
      <c r="AC69" s="463"/>
      <c r="AD69" s="463"/>
      <c r="AE69" s="463"/>
      <c r="AF69" s="463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59" priority="14" operator="equal">
      <formula>"E3"</formula>
    </cfRule>
    <cfRule type="cellIs" dxfId="58" priority="15" operator="equal">
      <formula>"E2"</formula>
    </cfRule>
    <cfRule type="cellIs" dxfId="57" priority="16" operator="equal">
      <formula>"E1"</formula>
    </cfRule>
  </conditionalFormatting>
  <conditionalFormatting sqref="D22:H25">
    <cfRule type="cellIs" dxfId="56" priority="6" operator="equal">
      <formula>"~ tordue"</formula>
    </cfRule>
    <cfRule type="cellIs" dxfId="55" priority="7" operator="equal">
      <formula>"CD"</formula>
    </cfRule>
    <cfRule type="cellIs" dxfId="54" priority="8" operator="equal">
      <formula>"CC"</formula>
    </cfRule>
    <cfRule type="cellIs" dxfId="53" priority="9" operator="equal">
      <formula>"CB"</formula>
    </cfRule>
    <cfRule type="cellIs" dxfId="52" priority="10" operator="equal">
      <formula>"CA"</formula>
    </cfRule>
  </conditionalFormatting>
  <conditionalFormatting sqref="L13:L16">
    <cfRule type="cellIs" dxfId="51" priority="5" operator="equal">
      <formula>"E7"</formula>
    </cfRule>
  </conditionalFormatting>
  <conditionalFormatting sqref="L22:L25">
    <cfRule type="cellIs" dxfId="50" priority="1" operator="equal">
      <formula>"Déteriorée"</formula>
    </cfRule>
    <cfRule type="cellIs" dxfId="49" priority="2" operator="equal">
      <formula>"Manquante"</formula>
    </cfRule>
    <cfRule type="cellIs" dxfId="48" priority="3" operator="equal">
      <formula>"Corrodée"</formula>
    </cfRule>
    <cfRule type="cellIs" dxfId="47" priority="4" operator="equal">
      <formula>"Sectionnée"</formula>
    </cfRule>
  </conditionalFormatting>
  <conditionalFormatting sqref="M13:M17">
    <cfRule type="cellIs" dxfId="46" priority="11" operator="equal">
      <formula>"S3"</formula>
    </cfRule>
    <cfRule type="cellIs" dxfId="45" priority="12" operator="equal">
      <formula>"S2"</formula>
    </cfRule>
    <cfRule type="cellIs" dxfId="4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2">
    <pageSetUpPr fitToPage="1"/>
  </sheetPr>
  <dimension ref="A1:AO161"/>
  <sheetViews>
    <sheetView showGridLines="0" view="pageBreakPreview" topLeftCell="A10" zoomScale="80" zoomScaleNormal="85" zoomScaleSheetLayoutView="80" workbookViewId="0">
      <selection activeCell="M4" sqref="M4:P4"/>
    </sheetView>
  </sheetViews>
  <sheetFormatPr baseColWidth="10" defaultColWidth="11.42578125" defaultRowHeight="12.75" x14ac:dyDescent="0.2"/>
  <cols>
    <col min="1" max="1" width="9.5703125" style="474" customWidth="1"/>
    <col min="2" max="2" width="4.5703125" style="474" customWidth="1"/>
    <col min="3" max="3" width="10.5703125" style="474" customWidth="1"/>
    <col min="4" max="4" width="6.5703125" style="474" customWidth="1"/>
    <col min="5" max="5" width="11.42578125" style="474"/>
    <col min="6" max="6" width="4.5703125" style="474" customWidth="1"/>
    <col min="7" max="7" width="9.42578125" style="474" customWidth="1"/>
    <col min="8" max="8" width="4.5703125" style="474" customWidth="1"/>
    <col min="9" max="9" width="8.140625" style="474" customWidth="1"/>
    <col min="10" max="10" width="7.5703125" style="474" customWidth="1"/>
    <col min="11" max="11" width="4.5703125" style="474" customWidth="1"/>
    <col min="12" max="12" width="9.140625" style="474" customWidth="1"/>
    <col min="13" max="13" width="4.5703125" style="474" customWidth="1"/>
    <col min="14" max="14" width="8" style="474" customWidth="1"/>
    <col min="15" max="15" width="4.5703125" style="474" customWidth="1"/>
    <col min="16" max="16" width="12.42578125" style="474" customWidth="1"/>
    <col min="17" max="17" width="11.42578125" style="474"/>
    <col min="18" max="18" width="15" style="474" customWidth="1"/>
    <col min="19" max="19" width="4.85546875" style="474" customWidth="1"/>
    <col min="20" max="21" width="11.42578125" style="474"/>
    <col min="22" max="22" width="13.140625" style="474" customWidth="1"/>
    <col min="23" max="23" width="11.42578125" style="474"/>
    <col min="24" max="24" width="10.42578125" style="474" customWidth="1"/>
    <col min="25" max="25" width="17.85546875" style="474" customWidth="1"/>
    <col min="26" max="26" width="15.85546875" style="474" customWidth="1"/>
    <col min="27" max="27" width="17.85546875" style="474" customWidth="1"/>
    <col min="28" max="28" width="14.5703125" style="474" customWidth="1"/>
    <col min="29" max="31" width="2.140625" style="474" bestFit="1" customWidth="1"/>
    <col min="32" max="16384" width="11.42578125" style="474"/>
  </cols>
  <sheetData>
    <row r="1" spans="1:41" ht="20.100000000000001" customHeight="1" thickBot="1" x14ac:dyDescent="0.3">
      <c r="A1" s="1203" t="s">
        <v>636</v>
      </c>
      <c r="B1" s="1204"/>
      <c r="C1" s="1205" t="s">
        <v>637</v>
      </c>
      <c r="D1" s="1205"/>
      <c r="E1" s="1205"/>
      <c r="F1" s="1205"/>
      <c r="G1" s="1205"/>
      <c r="H1" s="1205"/>
      <c r="I1" s="1205"/>
      <c r="J1" s="1205"/>
      <c r="K1" s="1205"/>
      <c r="L1" s="1205"/>
      <c r="M1" s="1205"/>
      <c r="N1" s="1205"/>
      <c r="O1" s="1205"/>
      <c r="P1" s="1206"/>
      <c r="Q1" s="473"/>
      <c r="R1" s="473"/>
      <c r="S1" s="473"/>
      <c r="T1" s="473"/>
      <c r="U1" s="473"/>
      <c r="V1" s="473"/>
      <c r="W1" s="473"/>
      <c r="X1" s="473"/>
      <c r="Y1" s="473"/>
    </row>
    <row r="2" spans="1:41" s="475" customFormat="1" ht="20.100000000000001" customHeight="1" x14ac:dyDescent="0.25">
      <c r="A2" s="1207" t="s">
        <v>14</v>
      </c>
      <c r="B2" s="1208"/>
      <c r="C2" s="1208" t="s">
        <v>15</v>
      </c>
      <c r="D2" s="1208"/>
      <c r="E2" s="1208" t="s">
        <v>16</v>
      </c>
      <c r="F2" s="1208"/>
      <c r="G2" s="1208" t="s">
        <v>17</v>
      </c>
      <c r="H2" s="1208"/>
      <c r="I2" s="1208"/>
      <c r="J2" s="1208"/>
      <c r="K2" s="1208"/>
      <c r="L2" s="1208"/>
      <c r="M2" s="1208"/>
      <c r="N2" s="1208"/>
      <c r="O2" s="1208"/>
      <c r="P2" s="1209"/>
      <c r="X2" s="476"/>
      <c r="Y2" s="476"/>
    </row>
    <row r="3" spans="1:41" ht="20.100000000000001" customHeight="1" thickBot="1" x14ac:dyDescent="0.3">
      <c r="A3" s="1210">
        <f>PDG!$AD$33</f>
        <v>0</v>
      </c>
      <c r="B3" s="1211"/>
      <c r="C3" s="1211" t="str">
        <f>PDG!$D$33</f>
        <v>A</v>
      </c>
      <c r="D3" s="1211"/>
      <c r="E3" s="1212">
        <f>PDG!$H$33</f>
        <v>41487</v>
      </c>
      <c r="F3" s="1212"/>
      <c r="G3" s="1211" t="str">
        <f>PDG!$L$33</f>
        <v>Création</v>
      </c>
      <c r="H3" s="1211"/>
      <c r="I3" s="1211"/>
      <c r="J3" s="1211"/>
      <c r="K3" s="1211"/>
      <c r="L3" s="1211"/>
      <c r="M3" s="1211"/>
      <c r="N3" s="1211"/>
      <c r="O3" s="1211"/>
      <c r="P3" s="1214"/>
      <c r="X3" s="473"/>
      <c r="Y3" s="473"/>
    </row>
    <row r="4" spans="1:41" ht="20.100000000000001" customHeight="1" thickBot="1" x14ac:dyDescent="0.3">
      <c r="A4" s="1264" t="s">
        <v>18</v>
      </c>
      <c r="B4" s="1265"/>
      <c r="C4" s="1266"/>
      <c r="D4" s="1267" t="s">
        <v>61</v>
      </c>
      <c r="E4" s="1268"/>
      <c r="F4" s="1268"/>
      <c r="G4" s="1268"/>
      <c r="H4" s="1268"/>
      <c r="I4" s="1269"/>
      <c r="J4" s="1270" t="s">
        <v>638</v>
      </c>
      <c r="K4" s="1271"/>
      <c r="L4" s="1272"/>
      <c r="M4" s="1273">
        <v>53</v>
      </c>
      <c r="N4" s="1273"/>
      <c r="O4" s="1273"/>
      <c r="P4" s="1274"/>
      <c r="Q4" s="477"/>
      <c r="R4" s="473"/>
      <c r="S4" s="473"/>
      <c r="U4" s="473"/>
      <c r="V4" s="473"/>
      <c r="W4" s="473"/>
      <c r="X4" s="473"/>
      <c r="Y4" s="473"/>
    </row>
    <row r="5" spans="1:41" ht="20.100000000000001" customHeight="1" thickBot="1" x14ac:dyDescent="0.45">
      <c r="A5" s="478"/>
      <c r="B5" s="479"/>
      <c r="C5" s="480"/>
      <c r="D5" s="480"/>
      <c r="E5" s="480"/>
      <c r="F5" s="480"/>
      <c r="G5" s="480"/>
      <c r="H5" s="480"/>
      <c r="I5" s="480"/>
      <c r="J5" s="480"/>
      <c r="K5" s="480"/>
      <c r="L5" s="480"/>
      <c r="M5" s="480"/>
      <c r="N5" s="480"/>
      <c r="O5" s="480"/>
      <c r="P5" s="481"/>
      <c r="Q5" s="482"/>
      <c r="S5" s="483"/>
      <c r="T5" s="473"/>
      <c r="U5" s="473"/>
      <c r="V5" s="473"/>
      <c r="W5" s="473"/>
      <c r="X5" s="473"/>
      <c r="Y5" s="473"/>
    </row>
    <row r="6" spans="1:41" ht="20.100000000000001" customHeight="1" x14ac:dyDescent="0.25">
      <c r="A6" s="1275" t="s">
        <v>639</v>
      </c>
      <c r="B6" s="1276"/>
      <c r="C6" s="1276"/>
      <c r="D6" s="1276"/>
      <c r="E6" s="1277" t="str">
        <f>CONCATENATE("L",A67,"x",A67,"x",A68)</f>
        <v>L100x100x10</v>
      </c>
      <c r="F6" s="1277"/>
      <c r="G6" s="1277"/>
      <c r="H6" s="1278" t="s">
        <v>640</v>
      </c>
      <c r="I6" s="1279"/>
      <c r="J6" s="1279"/>
      <c r="K6" s="1282" t="s">
        <v>641</v>
      </c>
      <c r="L6" s="1283"/>
      <c r="M6" s="1283"/>
      <c r="N6" s="1284"/>
      <c r="O6" s="1285">
        <f>'53_Annexe5'!$H$21</f>
        <v>0</v>
      </c>
      <c r="P6" s="1286"/>
      <c r="Q6" s="484"/>
      <c r="R6" s="484"/>
      <c r="S6" s="484"/>
      <c r="T6" s="484"/>
      <c r="U6" s="485"/>
      <c r="V6" s="485"/>
      <c r="W6" s="485"/>
      <c r="X6" s="486"/>
      <c r="Y6" s="486"/>
      <c r="Z6" s="486"/>
      <c r="AA6" s="486"/>
      <c r="AB6" s="486"/>
      <c r="AC6" s="486"/>
      <c r="AD6" s="486"/>
      <c r="AE6" s="486"/>
      <c r="AF6" s="483"/>
      <c r="AG6" s="482"/>
      <c r="AH6" s="473"/>
      <c r="AI6" s="473"/>
      <c r="AJ6" s="473"/>
      <c r="AK6" s="473"/>
      <c r="AL6" s="473"/>
      <c r="AM6" s="473"/>
      <c r="AN6" s="473"/>
      <c r="AO6" s="473"/>
    </row>
    <row r="7" spans="1:41" ht="20.100000000000001" customHeight="1" thickBot="1" x14ac:dyDescent="0.3">
      <c r="A7" s="1287" t="s">
        <v>642</v>
      </c>
      <c r="B7" s="1288"/>
      <c r="C7" s="1288"/>
      <c r="D7" s="1288"/>
      <c r="E7" s="1289" t="s">
        <v>705</v>
      </c>
      <c r="F7" s="1289"/>
      <c r="G7" s="1289"/>
      <c r="H7" s="1280"/>
      <c r="I7" s="1281"/>
      <c r="J7" s="1281"/>
      <c r="K7" s="1290" t="s">
        <v>643</v>
      </c>
      <c r="L7" s="1291"/>
      <c r="M7" s="1291"/>
      <c r="N7" s="1292"/>
      <c r="O7" s="1293" t="str">
        <f>'53_Annexe5'!$C$21</f>
        <v>Suspension</v>
      </c>
      <c r="P7" s="1294"/>
      <c r="Q7" s="484"/>
      <c r="S7" s="484"/>
      <c r="T7" s="484"/>
      <c r="U7" s="485"/>
      <c r="V7" s="485"/>
      <c r="W7" s="485"/>
      <c r="X7" s="486"/>
      <c r="Y7" s="486"/>
      <c r="Z7" s="486"/>
      <c r="AA7" s="486"/>
      <c r="AB7" s="486"/>
      <c r="AC7" s="486"/>
      <c r="AD7" s="486"/>
      <c r="AE7" s="486"/>
      <c r="AF7" s="483"/>
      <c r="AG7" s="482"/>
      <c r="AH7" s="473"/>
      <c r="AI7" s="473"/>
      <c r="AJ7" s="473"/>
      <c r="AK7" s="473"/>
      <c r="AL7" s="473"/>
      <c r="AM7" s="473"/>
      <c r="AN7" s="473"/>
      <c r="AO7" s="473"/>
    </row>
    <row r="8" spans="1:41" ht="20.100000000000001" customHeight="1" x14ac:dyDescent="0.25">
      <c r="A8" s="487"/>
      <c r="B8" s="488"/>
      <c r="C8" s="488"/>
      <c r="D8" s="488"/>
      <c r="E8" s="488"/>
      <c r="F8" s="488"/>
      <c r="G8" s="488"/>
      <c r="H8" s="1281"/>
      <c r="I8" s="1281"/>
      <c r="J8" s="1281"/>
      <c r="K8" s="1295" t="s">
        <v>644</v>
      </c>
      <c r="L8" s="1296"/>
      <c r="M8" s="1296"/>
      <c r="N8" s="1297"/>
      <c r="O8" s="1298" t="str">
        <f>'53_Annexe5'!$F$21</f>
        <v>Suspension</v>
      </c>
      <c r="P8" s="1299"/>
      <c r="Q8" s="484"/>
      <c r="R8" s="489">
        <f>'53_Annexe3.1'!$X$17</f>
        <v>0</v>
      </c>
      <c r="S8" s="484"/>
      <c r="T8" s="484"/>
      <c r="U8" s="485"/>
      <c r="V8" s="485"/>
      <c r="W8" s="485"/>
      <c r="X8" s="486"/>
      <c r="Y8" s="486"/>
      <c r="Z8" s="486"/>
      <c r="AA8" s="486"/>
      <c r="AB8" s="486"/>
      <c r="AC8" s="486"/>
      <c r="AD8" s="486"/>
      <c r="AE8" s="486"/>
      <c r="AF8" s="483"/>
      <c r="AG8" s="482"/>
      <c r="AH8" s="473"/>
      <c r="AI8" s="473"/>
      <c r="AJ8" s="473"/>
      <c r="AK8" s="473"/>
      <c r="AL8" s="473"/>
      <c r="AM8" s="473"/>
      <c r="AN8" s="473"/>
      <c r="AO8" s="473"/>
    </row>
    <row r="9" spans="1:41" ht="20.100000000000001" customHeight="1" thickBot="1" x14ac:dyDescent="0.3">
      <c r="A9" s="1287" t="s">
        <v>645</v>
      </c>
      <c r="B9" s="1288"/>
      <c r="C9" s="1288"/>
      <c r="D9" s="1288"/>
      <c r="E9" s="1288"/>
      <c r="F9" s="1288"/>
      <c r="G9" s="1288"/>
      <c r="H9" s="1300" t="str">
        <f>IF(R8&lt;&gt;0,"Oui","Non")</f>
        <v>Non</v>
      </c>
      <c r="I9" s="1300"/>
      <c r="J9" s="1301" t="s">
        <v>646</v>
      </c>
      <c r="K9" s="1301"/>
      <c r="L9" s="1301"/>
      <c r="M9" s="1301"/>
      <c r="N9" s="1301"/>
      <c r="O9" s="1293" t="str">
        <f>IF(R9=4,"Oui","Non")</f>
        <v>Non</v>
      </c>
      <c r="P9" s="1294"/>
      <c r="Q9" s="484"/>
      <c r="R9" s="490">
        <f>'53_Annexe3.1'!$W$17</f>
        <v>0</v>
      </c>
      <c r="S9" s="484"/>
      <c r="T9" s="484"/>
      <c r="U9" s="485"/>
      <c r="V9" s="485"/>
      <c r="W9" s="485"/>
      <c r="X9" s="486"/>
      <c r="Y9" s="486"/>
      <c r="Z9" s="486"/>
      <c r="AA9" s="486"/>
      <c r="AB9" s="486"/>
      <c r="AC9" s="486"/>
      <c r="AD9" s="486"/>
      <c r="AE9" s="486"/>
      <c r="AF9" s="483"/>
      <c r="AG9" s="482"/>
      <c r="AH9" s="473"/>
      <c r="AI9" s="473"/>
      <c r="AJ9" s="473"/>
      <c r="AK9" s="473"/>
      <c r="AL9" s="473"/>
      <c r="AM9" s="473"/>
      <c r="AN9" s="473"/>
      <c r="AO9" s="473"/>
    </row>
    <row r="10" spans="1:41" ht="20.100000000000001" customHeight="1" x14ac:dyDescent="0.25">
      <c r="A10" s="1302" t="s">
        <v>647</v>
      </c>
      <c r="B10" s="1303"/>
      <c r="C10" s="1303"/>
      <c r="D10" s="491" t="s">
        <v>648</v>
      </c>
      <c r="E10" s="1306"/>
      <c r="F10" s="1306"/>
      <c r="G10" s="1306"/>
      <c r="H10" s="492"/>
      <c r="I10" s="492"/>
      <c r="J10" s="492"/>
      <c r="K10" s="493"/>
      <c r="L10" s="494"/>
      <c r="M10" s="494"/>
      <c r="N10" s="494"/>
      <c r="O10" s="494"/>
      <c r="P10" s="495"/>
      <c r="Q10" s="484"/>
      <c r="S10" s="484"/>
      <c r="T10" s="484"/>
      <c r="U10" s="485"/>
      <c r="V10" s="485"/>
      <c r="W10" s="485"/>
      <c r="X10" s="486"/>
      <c r="Y10" s="486"/>
      <c r="Z10" s="486"/>
      <c r="AA10" s="486"/>
      <c r="AB10" s="486"/>
      <c r="AC10" s="486"/>
      <c r="AD10" s="486"/>
      <c r="AE10" s="486"/>
      <c r="AF10" s="483"/>
      <c r="AG10" s="482"/>
      <c r="AH10" s="473"/>
      <c r="AI10" s="473"/>
      <c r="AJ10" s="473"/>
      <c r="AK10" s="473"/>
      <c r="AL10" s="473"/>
      <c r="AM10" s="473"/>
      <c r="AN10" s="473"/>
      <c r="AO10" s="473"/>
    </row>
    <row r="11" spans="1:41" ht="20.100000000000001" customHeight="1" x14ac:dyDescent="0.25">
      <c r="A11" s="1304"/>
      <c r="B11" s="1305"/>
      <c r="C11" s="1305"/>
      <c r="D11" s="491" t="s">
        <v>649</v>
      </c>
      <c r="E11" s="1306" t="s">
        <v>705</v>
      </c>
      <c r="F11" s="1306"/>
      <c r="G11" s="1306"/>
      <c r="H11" s="492"/>
      <c r="I11" s="1288" t="s">
        <v>650</v>
      </c>
      <c r="J11" s="1288"/>
      <c r="K11" s="1288"/>
      <c r="L11" s="1288"/>
      <c r="M11" s="1288"/>
      <c r="N11" s="1307" t="s">
        <v>437</v>
      </c>
      <c r="O11" s="1307"/>
      <c r="P11" s="1308"/>
      <c r="Q11" s="484"/>
      <c r="S11" s="484"/>
      <c r="T11" s="484"/>
      <c r="U11" s="485"/>
      <c r="V11" s="485"/>
      <c r="W11" s="485"/>
      <c r="X11" s="486"/>
      <c r="Y11" s="486"/>
      <c r="Z11" s="486"/>
      <c r="AA11" s="486"/>
      <c r="AB11" s="486"/>
      <c r="AC11" s="486"/>
      <c r="AD11" s="486"/>
      <c r="AE11" s="486"/>
      <c r="AF11" s="483"/>
      <c r="AG11" s="482"/>
      <c r="AH11" s="473"/>
      <c r="AI11" s="473"/>
      <c r="AJ11" s="473"/>
      <c r="AK11" s="473"/>
      <c r="AL11" s="473"/>
      <c r="AM11" s="473"/>
      <c r="AN11" s="473"/>
      <c r="AO11" s="473"/>
    </row>
    <row r="12" spans="1:41" ht="20.100000000000001" customHeight="1" x14ac:dyDescent="0.25">
      <c r="A12" s="1287" t="s">
        <v>651</v>
      </c>
      <c r="B12" s="1288"/>
      <c r="C12" s="1288"/>
      <c r="D12" s="1288"/>
      <c r="E12" s="1306"/>
      <c r="F12" s="1306"/>
      <c r="G12" s="1306"/>
      <c r="H12" s="492"/>
      <c r="I12" s="1288" t="s">
        <v>652</v>
      </c>
      <c r="J12" s="1288"/>
      <c r="K12" s="1288"/>
      <c r="L12" s="1288"/>
      <c r="M12" s="1288"/>
      <c r="N12" s="1306" t="str">
        <f>CONCATENATE(R12," x ",T12)</f>
        <v>A renseigner x A renseigner</v>
      </c>
      <c r="O12" s="1306"/>
      <c r="P12" s="1315"/>
      <c r="Q12" s="484"/>
      <c r="R12" s="496" t="s">
        <v>705</v>
      </c>
      <c r="S12" s="484"/>
      <c r="T12" s="497" t="s">
        <v>705</v>
      </c>
      <c r="U12" s="485"/>
      <c r="V12" s="485"/>
      <c r="W12" s="485"/>
      <c r="X12" s="486"/>
      <c r="Y12" s="486"/>
      <c r="Z12" s="486"/>
      <c r="AA12" s="486"/>
      <c r="AB12" s="486"/>
      <c r="AC12" s="486"/>
      <c r="AD12" s="486"/>
      <c r="AE12" s="486"/>
      <c r="AF12" s="483"/>
      <c r="AG12" s="482"/>
      <c r="AH12" s="473"/>
      <c r="AI12" s="473"/>
      <c r="AJ12" s="473"/>
      <c r="AK12" s="473"/>
      <c r="AL12" s="473"/>
      <c r="AM12" s="473"/>
      <c r="AN12" s="473"/>
      <c r="AO12" s="473"/>
    </row>
    <row r="13" spans="1:41" ht="20.100000000000001" customHeight="1" x14ac:dyDescent="0.25">
      <c r="A13" s="1287" t="s">
        <v>653</v>
      </c>
      <c r="B13" s="1288"/>
      <c r="C13" s="1288"/>
      <c r="D13" s="1288"/>
      <c r="E13" s="1306"/>
      <c r="F13" s="1306"/>
      <c r="G13" s="1306"/>
      <c r="H13" s="492"/>
      <c r="I13" s="1316" t="s">
        <v>654</v>
      </c>
      <c r="J13" s="1301"/>
      <c r="K13" s="1301"/>
      <c r="L13" s="1301"/>
      <c r="M13" s="1301"/>
      <c r="N13" s="1318" t="s">
        <v>655</v>
      </c>
      <c r="O13" s="1306"/>
      <c r="P13" s="1315"/>
      <c r="Q13" s="484"/>
      <c r="S13" s="484"/>
      <c r="T13" s="484"/>
      <c r="U13" s="485"/>
      <c r="V13" s="485"/>
      <c r="W13" s="485"/>
      <c r="X13" s="486"/>
      <c r="Y13" s="486"/>
      <c r="Z13" s="486"/>
      <c r="AA13" s="486"/>
      <c r="AB13" s="486"/>
      <c r="AC13" s="486"/>
      <c r="AD13" s="486"/>
      <c r="AE13" s="486"/>
      <c r="AF13" s="483"/>
      <c r="AG13" s="482"/>
      <c r="AH13" s="473"/>
      <c r="AI13" s="473"/>
      <c r="AJ13" s="473"/>
      <c r="AK13" s="473"/>
      <c r="AL13" s="473"/>
      <c r="AM13" s="473"/>
      <c r="AN13" s="473"/>
      <c r="AO13" s="473"/>
    </row>
    <row r="14" spans="1:41" ht="20.100000000000001" customHeight="1" thickBot="1" x14ac:dyDescent="0.3">
      <c r="A14" s="1321" t="s">
        <v>656</v>
      </c>
      <c r="B14" s="1322"/>
      <c r="C14" s="1322"/>
      <c r="D14" s="1322"/>
      <c r="E14" s="1323"/>
      <c r="F14" s="1323"/>
      <c r="G14" s="1323"/>
      <c r="H14" s="498"/>
      <c r="I14" s="1317"/>
      <c r="J14" s="1317"/>
      <c r="K14" s="1317"/>
      <c r="L14" s="1317"/>
      <c r="M14" s="1317"/>
      <c r="N14" s="1319"/>
      <c r="O14" s="1319"/>
      <c r="P14" s="1320"/>
      <c r="Q14" s="484"/>
      <c r="S14" s="484"/>
      <c r="T14" s="484"/>
      <c r="U14" s="485"/>
      <c r="V14" s="485"/>
      <c r="W14" s="485"/>
      <c r="X14" s="486"/>
      <c r="Y14" s="486"/>
      <c r="Z14" s="486"/>
      <c r="AA14" s="486"/>
      <c r="AB14" s="486"/>
      <c r="AC14" s="486"/>
      <c r="AD14" s="486"/>
      <c r="AE14" s="486"/>
      <c r="AF14" s="483"/>
      <c r="AG14" s="482"/>
      <c r="AH14" s="473"/>
      <c r="AI14" s="473"/>
      <c r="AJ14" s="473"/>
      <c r="AK14" s="473"/>
      <c r="AL14" s="473"/>
      <c r="AM14" s="473"/>
      <c r="AN14" s="473"/>
      <c r="AO14" s="473"/>
    </row>
    <row r="15" spans="1:41" ht="20.100000000000001" customHeight="1" thickBot="1" x14ac:dyDescent="0.45">
      <c r="A15" s="499"/>
      <c r="B15" s="484"/>
      <c r="C15" s="484"/>
      <c r="D15" s="484"/>
      <c r="E15" s="484"/>
      <c r="F15" s="484"/>
      <c r="G15" s="484"/>
      <c r="H15" s="492"/>
      <c r="I15" s="492"/>
      <c r="J15" s="492"/>
      <c r="K15" s="493"/>
      <c r="L15" s="494"/>
      <c r="M15" s="494"/>
      <c r="N15" s="494"/>
      <c r="O15" s="494"/>
      <c r="P15" s="495"/>
      <c r="Q15" s="484"/>
      <c r="S15" s="484"/>
      <c r="T15" s="484"/>
      <c r="U15" s="485"/>
      <c r="V15" s="485"/>
      <c r="W15" s="485"/>
      <c r="X15" s="486"/>
      <c r="Y15" s="486"/>
      <c r="Z15" s="486"/>
      <c r="AA15" s="486"/>
      <c r="AB15" s="486"/>
      <c r="AC15" s="486"/>
      <c r="AD15" s="486"/>
      <c r="AE15" s="486"/>
      <c r="AF15" s="483"/>
      <c r="AG15" s="482"/>
      <c r="AH15" s="473"/>
      <c r="AI15" s="473"/>
      <c r="AJ15" s="473"/>
      <c r="AK15" s="473"/>
      <c r="AL15" s="473"/>
      <c r="AM15" s="473"/>
      <c r="AN15" s="473"/>
      <c r="AO15" s="473"/>
    </row>
    <row r="16" spans="1:41" ht="27" customHeight="1" x14ac:dyDescent="0.25">
      <c r="A16" s="1309" t="s">
        <v>657</v>
      </c>
      <c r="B16" s="1310"/>
      <c r="C16" s="1310"/>
      <c r="D16" s="1310"/>
      <c r="E16" s="1311" t="s">
        <v>658</v>
      </c>
      <c r="F16" s="1311"/>
      <c r="G16" s="1311" t="s">
        <v>659</v>
      </c>
      <c r="H16" s="1311"/>
      <c r="I16" s="1312" t="s">
        <v>660</v>
      </c>
      <c r="J16" s="1312"/>
      <c r="K16" s="1312" t="s">
        <v>661</v>
      </c>
      <c r="L16" s="1312"/>
      <c r="M16" s="1312"/>
      <c r="N16" s="1313" t="s">
        <v>662</v>
      </c>
      <c r="O16" s="1313"/>
      <c r="P16" s="1314"/>
      <c r="Q16" s="484"/>
      <c r="S16" s="484"/>
      <c r="T16" s="484"/>
      <c r="U16" s="485"/>
      <c r="V16" s="485"/>
      <c r="W16" s="485"/>
      <c r="X16" s="486"/>
      <c r="Y16" s="486"/>
      <c r="Z16" s="486"/>
      <c r="AA16" s="486"/>
      <c r="AB16" s="486"/>
      <c r="AC16" s="486"/>
      <c r="AD16" s="486"/>
      <c r="AE16" s="486"/>
      <c r="AF16" s="483"/>
      <c r="AG16" s="482"/>
      <c r="AH16" s="473"/>
      <c r="AI16" s="473"/>
      <c r="AJ16" s="473"/>
      <c r="AK16" s="473"/>
      <c r="AL16" s="473"/>
      <c r="AM16" s="473"/>
      <c r="AN16" s="473"/>
      <c r="AO16" s="473"/>
    </row>
    <row r="17" spans="1:41" ht="20.100000000000001" customHeight="1" x14ac:dyDescent="0.4">
      <c r="A17" s="1331" t="s">
        <v>577</v>
      </c>
      <c r="B17" s="1332"/>
      <c r="C17" s="1332"/>
      <c r="D17" s="1332"/>
      <c r="E17" s="1333" t="s">
        <v>705</v>
      </c>
      <c r="F17" s="1334"/>
      <c r="G17" s="1335"/>
      <c r="H17" s="1335"/>
      <c r="I17" s="1336"/>
      <c r="J17" s="1336"/>
      <c r="K17" s="1335"/>
      <c r="L17" s="1335"/>
      <c r="M17" s="1335"/>
      <c r="N17" s="1337"/>
      <c r="O17" s="1337"/>
      <c r="P17" s="1338"/>
      <c r="Q17" s="484"/>
      <c r="S17" s="484"/>
      <c r="T17" s="484"/>
      <c r="U17" s="485"/>
      <c r="V17" s="485"/>
      <c r="W17" s="485"/>
      <c r="X17" s="486"/>
      <c r="Y17" s="486"/>
      <c r="Z17" s="486"/>
      <c r="AA17" s="486"/>
      <c r="AB17" s="486"/>
      <c r="AC17" s="486"/>
      <c r="AD17" s="486"/>
      <c r="AE17" s="486"/>
      <c r="AF17" s="483"/>
      <c r="AG17" s="482"/>
      <c r="AH17" s="473"/>
      <c r="AI17" s="473"/>
      <c r="AJ17" s="473"/>
      <c r="AK17" s="473"/>
      <c r="AL17" s="473"/>
      <c r="AM17" s="473"/>
      <c r="AN17" s="473"/>
      <c r="AO17" s="473"/>
    </row>
    <row r="18" spans="1:41" ht="20.100000000000001" customHeight="1" thickBot="1" x14ac:dyDescent="0.45">
      <c r="A18" s="1324" t="s">
        <v>663</v>
      </c>
      <c r="B18" s="1325"/>
      <c r="C18" s="1325"/>
      <c r="D18" s="1325"/>
      <c r="E18" s="1326" t="s">
        <v>705</v>
      </c>
      <c r="F18" s="1326"/>
      <c r="G18" s="1327"/>
      <c r="H18" s="1327"/>
      <c r="I18" s="1328"/>
      <c r="J18" s="1328"/>
      <c r="K18" s="1327"/>
      <c r="L18" s="1327"/>
      <c r="M18" s="1327"/>
      <c r="N18" s="1329"/>
      <c r="O18" s="1329"/>
      <c r="P18" s="1330"/>
      <c r="Q18" s="484"/>
      <c r="S18" s="484"/>
      <c r="T18" s="484"/>
      <c r="U18" s="485"/>
      <c r="V18" s="485"/>
      <c r="W18" s="485"/>
      <c r="X18" s="486"/>
      <c r="Y18" s="486"/>
      <c r="Z18" s="486"/>
      <c r="AA18" s="486"/>
      <c r="AB18" s="486"/>
      <c r="AC18" s="486"/>
      <c r="AD18" s="486"/>
      <c r="AE18" s="486"/>
      <c r="AF18" s="483"/>
      <c r="AG18" s="482"/>
      <c r="AH18" s="473"/>
      <c r="AI18" s="473"/>
      <c r="AJ18" s="473"/>
      <c r="AK18" s="473"/>
      <c r="AL18" s="473"/>
      <c r="AM18" s="473"/>
      <c r="AN18" s="473"/>
      <c r="AO18" s="473"/>
    </row>
    <row r="19" spans="1:41" ht="20.100000000000001" customHeight="1" thickBot="1" x14ac:dyDescent="0.45">
      <c r="A19" s="500"/>
      <c r="B19" s="501"/>
      <c r="C19" s="502"/>
      <c r="D19" s="502"/>
      <c r="E19" s="502"/>
      <c r="F19" s="502"/>
      <c r="G19" s="502"/>
      <c r="H19" s="502"/>
      <c r="I19" s="502"/>
      <c r="J19" s="502"/>
      <c r="K19" s="502"/>
      <c r="L19" s="502"/>
      <c r="M19" s="502"/>
      <c r="N19" s="502"/>
      <c r="O19" s="502"/>
      <c r="P19" s="503"/>
      <c r="Q19" s="504"/>
      <c r="R19" s="504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3"/>
      <c r="AG19" s="482"/>
      <c r="AH19" s="473"/>
      <c r="AI19" s="473"/>
      <c r="AJ19" s="473"/>
      <c r="AK19" s="473"/>
      <c r="AL19" s="473"/>
      <c r="AM19" s="473"/>
      <c r="AN19" s="473"/>
      <c r="AO19" s="473"/>
    </row>
    <row r="20" spans="1:41" s="520" customFormat="1" ht="12.75" customHeight="1" x14ac:dyDescent="0.35">
      <c r="A20" s="505" t="s">
        <v>664</v>
      </c>
      <c r="B20" s="506"/>
      <c r="C20" s="507"/>
      <c r="D20" s="508"/>
      <c r="E20" s="508"/>
      <c r="F20" s="508"/>
      <c r="G20" s="508"/>
      <c r="H20" s="509"/>
      <c r="I20" s="510"/>
      <c r="J20" s="511"/>
      <c r="K20" s="511"/>
      <c r="L20" s="511"/>
      <c r="M20" s="511"/>
      <c r="N20" s="512" t="s">
        <v>664</v>
      </c>
      <c r="O20" s="513"/>
      <c r="P20" s="514"/>
      <c r="Q20" s="508"/>
      <c r="R20" s="508"/>
      <c r="S20" s="508"/>
      <c r="T20" s="515"/>
      <c r="U20" s="516"/>
      <c r="V20" s="516"/>
      <c r="W20" s="516"/>
      <c r="X20" s="516"/>
      <c r="Y20" s="517"/>
      <c r="Z20" s="518"/>
      <c r="AA20" s="519"/>
      <c r="AB20" s="519"/>
      <c r="AC20" s="519"/>
      <c r="AD20" s="519"/>
      <c r="AE20" s="519"/>
      <c r="AF20" s="516"/>
      <c r="AG20" s="516"/>
    </row>
    <row r="21" spans="1:41" s="520" customFormat="1" ht="12.75" customHeight="1" x14ac:dyDescent="0.35">
      <c r="A21" s="521"/>
      <c r="B21" s="508"/>
      <c r="C21" s="522"/>
      <c r="D21" s="508"/>
      <c r="E21" s="523"/>
      <c r="F21" s="523"/>
      <c r="G21" s="523"/>
      <c r="H21" s="524"/>
      <c r="I21" s="521"/>
      <c r="J21" s="508"/>
      <c r="K21" s="508"/>
      <c r="L21" s="508"/>
      <c r="M21" s="508"/>
      <c r="N21" s="525"/>
      <c r="O21" s="508"/>
      <c r="P21" s="509"/>
      <c r="Q21" s="515"/>
      <c r="R21" s="515"/>
      <c r="S21" s="515"/>
      <c r="T21" s="515"/>
      <c r="U21" s="515"/>
      <c r="V21" s="515"/>
      <c r="W21" s="515"/>
      <c r="X21" s="516"/>
      <c r="Y21" s="517"/>
      <c r="Z21" s="518"/>
      <c r="AA21" s="519"/>
      <c r="AB21" s="519"/>
      <c r="AC21" s="519"/>
      <c r="AD21" s="519"/>
      <c r="AE21" s="519"/>
      <c r="AF21" s="516"/>
      <c r="AG21" s="516"/>
    </row>
    <row r="22" spans="1:41" s="520" customFormat="1" ht="12.75" customHeight="1" x14ac:dyDescent="0.25">
      <c r="A22" s="521" t="s">
        <v>665</v>
      </c>
      <c r="B22" s="508"/>
      <c r="C22" s="526">
        <f>IF($E$72="","non relevé",IF($E$72&gt;0,$A$67))</f>
        <v>100</v>
      </c>
      <c r="D22" s="508"/>
      <c r="E22" s="508" t="s">
        <v>666</v>
      </c>
      <c r="F22" s="508"/>
      <c r="G22" s="527">
        <f>IF($C$22="non relevé","-",$E$72)</f>
        <v>100</v>
      </c>
      <c r="H22" s="524"/>
      <c r="I22" s="521"/>
      <c r="J22" s="508" t="s">
        <v>666</v>
      </c>
      <c r="K22" s="508"/>
      <c r="L22" s="527">
        <f>IF($P$22="non relevé","-",$E$74)</f>
        <v>100</v>
      </c>
      <c r="M22" s="508"/>
      <c r="N22" s="525" t="s">
        <v>665</v>
      </c>
      <c r="O22" s="508"/>
      <c r="P22" s="528">
        <f>IF($E$74="","non relevé",IF($E$74&gt;0,$A$67))</f>
        <v>100</v>
      </c>
      <c r="Q22" s="529"/>
      <c r="R22" s="530"/>
      <c r="S22" s="530"/>
      <c r="T22" s="515"/>
      <c r="U22" s="531"/>
      <c r="V22" s="515"/>
      <c r="W22" s="515"/>
      <c r="X22" s="516"/>
      <c r="Y22" s="517"/>
      <c r="Z22" s="518"/>
      <c r="AA22" s="519"/>
      <c r="AB22" s="519"/>
      <c r="AC22" s="519"/>
      <c r="AD22" s="519"/>
      <c r="AE22" s="519"/>
      <c r="AF22" s="516"/>
      <c r="AG22" s="516"/>
    </row>
    <row r="23" spans="1:41" s="520" customFormat="1" ht="12.75" customHeight="1" x14ac:dyDescent="0.25">
      <c r="A23" s="521" t="s">
        <v>667</v>
      </c>
      <c r="B23" s="508"/>
      <c r="C23" s="532">
        <f>IF($F$72="","",$A$68)</f>
        <v>10</v>
      </c>
      <c r="D23" s="508"/>
      <c r="E23" s="508"/>
      <c r="F23" s="508"/>
      <c r="G23" s="533"/>
      <c r="H23" s="524"/>
      <c r="I23" s="521"/>
      <c r="J23" s="508"/>
      <c r="K23" s="508"/>
      <c r="L23" s="533"/>
      <c r="M23" s="508"/>
      <c r="N23" s="525" t="s">
        <v>667</v>
      </c>
      <c r="O23" s="508"/>
      <c r="P23" s="534">
        <f>IF($F$74="","",$A$68)</f>
        <v>10</v>
      </c>
      <c r="Q23" s="508"/>
      <c r="R23" s="535"/>
      <c r="S23" s="535"/>
      <c r="T23" s="508"/>
      <c r="U23" s="508"/>
      <c r="V23" s="508"/>
      <c r="W23" s="508"/>
      <c r="X23" s="536"/>
      <c r="Y23" s="537"/>
      <c r="Z23" s="537"/>
      <c r="AA23" s="537"/>
      <c r="AB23" s="537"/>
      <c r="AC23" s="537"/>
      <c r="AD23" s="537"/>
      <c r="AE23" s="537"/>
      <c r="AF23" s="516"/>
      <c r="AG23" s="516"/>
    </row>
    <row r="24" spans="1:41" s="520" customFormat="1" ht="12.75" customHeight="1" x14ac:dyDescent="0.3">
      <c r="A24" s="538"/>
      <c r="B24" s="539"/>
      <c r="C24" s="540"/>
      <c r="D24" s="508"/>
      <c r="E24" s="508" t="s">
        <v>668</v>
      </c>
      <c r="F24" s="541" t="s">
        <v>669</v>
      </c>
      <c r="G24" s="527">
        <f>IF($C$22="non relevé","-",$F$72)</f>
        <v>10</v>
      </c>
      <c r="H24" s="509"/>
      <c r="I24" s="521"/>
      <c r="J24" s="508" t="s">
        <v>668</v>
      </c>
      <c r="K24" s="541" t="s">
        <v>669</v>
      </c>
      <c r="L24" s="527">
        <f>IF($P$22="non relevé","-",$F$74)</f>
        <v>10</v>
      </c>
      <c r="M24" s="508"/>
      <c r="N24" s="542"/>
      <c r="O24" s="539"/>
      <c r="P24" s="543"/>
      <c r="Q24" s="515"/>
      <c r="R24" s="515"/>
      <c r="S24" s="515"/>
      <c r="T24" s="515"/>
      <c r="U24" s="515"/>
      <c r="V24" s="515"/>
      <c r="W24" s="515"/>
      <c r="X24" s="516"/>
      <c r="Y24" s="537"/>
      <c r="Z24" s="544"/>
      <c r="AA24" s="537"/>
      <c r="AB24" s="537"/>
      <c r="AC24" s="537"/>
      <c r="AD24" s="537"/>
      <c r="AE24" s="537"/>
      <c r="AF24" s="516"/>
      <c r="AG24" s="516"/>
    </row>
    <row r="25" spans="1:41" s="520" customFormat="1" ht="12.75" customHeight="1" x14ac:dyDescent="0.2">
      <c r="A25" s="1349" t="s">
        <v>670</v>
      </c>
      <c r="B25" s="1350"/>
      <c r="C25" s="1350"/>
      <c r="D25" s="525"/>
      <c r="E25" s="508" t="s">
        <v>671</v>
      </c>
      <c r="F25" s="541" t="s">
        <v>669</v>
      </c>
      <c r="G25" s="527">
        <f>IF($C$22="non relevé","-",$H$72)</f>
        <v>10</v>
      </c>
      <c r="H25" s="509"/>
      <c r="I25" s="521"/>
      <c r="J25" s="508" t="s">
        <v>671</v>
      </c>
      <c r="K25" s="541" t="s">
        <v>669</v>
      </c>
      <c r="L25" s="527">
        <f>IF($P$22="non relevé","-",$H$74)</f>
        <v>10</v>
      </c>
      <c r="M25" s="508"/>
      <c r="N25" s="1343" t="str">
        <f>A25</f>
        <v>* Estimation si prise mesure impossible</v>
      </c>
      <c r="O25" s="1340"/>
      <c r="P25" s="1344"/>
      <c r="Q25" s="545"/>
      <c r="R25" s="508"/>
      <c r="S25" s="508"/>
      <c r="T25" s="508"/>
      <c r="U25" s="508"/>
      <c r="V25" s="508"/>
      <c r="W25" s="508"/>
      <c r="X25" s="536"/>
      <c r="Y25" s="537"/>
      <c r="Z25" s="537"/>
      <c r="AA25" s="537"/>
      <c r="AB25" s="537"/>
      <c r="AC25" s="537"/>
      <c r="AD25" s="537"/>
      <c r="AE25" s="537"/>
      <c r="AF25" s="516"/>
      <c r="AG25" s="516"/>
    </row>
    <row r="26" spans="1:41" s="520" customFormat="1" ht="12.75" customHeight="1" x14ac:dyDescent="0.25">
      <c r="A26" s="1351"/>
      <c r="B26" s="1352"/>
      <c r="C26" s="1352"/>
      <c r="D26" s="525"/>
      <c r="E26" s="508"/>
      <c r="F26" s="508"/>
      <c r="G26" s="508"/>
      <c r="H26" s="509"/>
      <c r="I26" s="521"/>
      <c r="J26" s="508"/>
      <c r="K26" s="508"/>
      <c r="L26" s="508"/>
      <c r="M26" s="508"/>
      <c r="N26" s="1345"/>
      <c r="O26" s="1342"/>
      <c r="P26" s="1346"/>
      <c r="Q26" s="545"/>
      <c r="S26" s="508"/>
      <c r="T26" s="508"/>
      <c r="U26" s="508"/>
      <c r="V26" s="508"/>
      <c r="W26" s="508"/>
      <c r="X26" s="536"/>
      <c r="Y26" s="537"/>
      <c r="Z26" s="537"/>
      <c r="AA26" s="537"/>
      <c r="AB26" s="537"/>
      <c r="AC26" s="537"/>
      <c r="AD26" s="537"/>
      <c r="AE26" s="537"/>
      <c r="AF26" s="516"/>
      <c r="AG26" s="516"/>
    </row>
    <row r="27" spans="1:41" s="520" customFormat="1" ht="12.75" customHeight="1" x14ac:dyDescent="0.35">
      <c r="A27" s="546"/>
      <c r="B27" s="547"/>
      <c r="C27" s="508"/>
      <c r="D27" s="508"/>
      <c r="E27" s="508"/>
      <c r="F27" s="508"/>
      <c r="G27" s="508"/>
      <c r="H27" s="509"/>
      <c r="I27" s="521"/>
      <c r="J27" s="508"/>
      <c r="K27" s="508"/>
      <c r="L27" s="508"/>
      <c r="M27" s="508"/>
      <c r="N27" s="547"/>
      <c r="O27" s="547"/>
      <c r="P27" s="509"/>
      <c r="Q27" s="548"/>
      <c r="S27" s="515"/>
      <c r="T27" s="515"/>
      <c r="U27" s="515"/>
      <c r="V27" s="515"/>
      <c r="W27" s="515"/>
      <c r="X27" s="516"/>
      <c r="Y27" s="537"/>
      <c r="Z27" s="537"/>
      <c r="AA27" s="537"/>
      <c r="AB27" s="537"/>
      <c r="AC27" s="537"/>
      <c r="AD27" s="537"/>
      <c r="AE27" s="537"/>
      <c r="AF27" s="516"/>
      <c r="AG27" s="516"/>
    </row>
    <row r="28" spans="1:41" s="520" customFormat="1" ht="12.75" customHeight="1" x14ac:dyDescent="0.35">
      <c r="A28" s="521"/>
      <c r="B28" s="508"/>
      <c r="C28" s="508"/>
      <c r="D28" s="508"/>
      <c r="E28" s="508"/>
      <c r="F28" s="508"/>
      <c r="G28" s="508"/>
      <c r="H28" s="509"/>
      <c r="I28" s="521"/>
      <c r="J28" s="508"/>
      <c r="K28" s="508"/>
      <c r="L28" s="508"/>
      <c r="M28" s="508"/>
      <c r="N28" s="508"/>
      <c r="O28" s="508"/>
      <c r="P28" s="509"/>
      <c r="Q28" s="545"/>
      <c r="R28" s="549"/>
      <c r="S28" s="508"/>
      <c r="T28" s="508"/>
      <c r="U28" s="545"/>
      <c r="V28" s="508"/>
      <c r="W28" s="508"/>
      <c r="X28" s="536"/>
      <c r="Y28" s="537"/>
      <c r="Z28" s="550"/>
      <c r="AA28" s="537"/>
      <c r="AB28" s="537"/>
      <c r="AC28" s="537"/>
      <c r="AD28" s="537"/>
      <c r="AE28" s="537"/>
      <c r="AF28" s="516"/>
      <c r="AG28" s="516"/>
    </row>
    <row r="29" spans="1:41" ht="12.75" customHeight="1" x14ac:dyDescent="0.3">
      <c r="A29" s="551"/>
      <c r="B29" s="483"/>
      <c r="C29" s="552"/>
      <c r="D29" s="483"/>
      <c r="E29" s="483"/>
      <c r="F29" s="483"/>
      <c r="G29" s="483"/>
      <c r="H29" s="553"/>
      <c r="I29" s="551"/>
      <c r="J29" s="483"/>
      <c r="K29" s="483"/>
      <c r="L29" s="483"/>
      <c r="M29" s="483"/>
      <c r="N29" s="483"/>
      <c r="O29" s="483"/>
      <c r="P29" s="554"/>
      <c r="Q29" s="555"/>
      <c r="R29" s="483"/>
      <c r="S29" s="483"/>
      <c r="T29" s="483"/>
      <c r="U29" s="483"/>
      <c r="V29" s="483"/>
      <c r="W29" s="483"/>
      <c r="X29" s="556"/>
      <c r="Y29" s="557"/>
      <c r="Z29" s="557"/>
      <c r="AA29" s="557"/>
      <c r="AB29" s="557"/>
      <c r="AC29" s="558"/>
      <c r="AD29" s="558"/>
      <c r="AE29" s="558"/>
      <c r="AF29" s="559"/>
      <c r="AG29" s="559"/>
    </row>
    <row r="30" spans="1:41" ht="12.75" customHeight="1" x14ac:dyDescent="0.25">
      <c r="A30" s="551" t="s">
        <v>666</v>
      </c>
      <c r="B30" s="483"/>
      <c r="C30" s="527">
        <f>IF($C$22="non relevé","-",$E$73)</f>
        <v>100</v>
      </c>
      <c r="D30" s="483"/>
      <c r="E30" s="483"/>
      <c r="F30" s="483"/>
      <c r="G30" s="483"/>
      <c r="H30" s="553"/>
      <c r="I30" s="551"/>
      <c r="J30" s="483"/>
      <c r="K30" s="483"/>
      <c r="L30" s="483"/>
      <c r="M30" s="483"/>
      <c r="N30" s="483" t="s">
        <v>666</v>
      </c>
      <c r="O30" s="483"/>
      <c r="P30" s="560">
        <f>IF($P$22="non relevé","-",$E$75)</f>
        <v>100</v>
      </c>
      <c r="Q30" s="561"/>
      <c r="R30" s="561"/>
      <c r="S30" s="561"/>
      <c r="T30" s="561"/>
      <c r="U30" s="561"/>
      <c r="V30" s="561"/>
      <c r="W30" s="483"/>
      <c r="X30" s="556"/>
      <c r="Y30" s="562"/>
      <c r="Z30" s="562"/>
      <c r="AA30" s="563"/>
      <c r="AB30" s="557"/>
      <c r="AC30" s="558"/>
      <c r="AD30" s="558"/>
      <c r="AE30" s="558"/>
      <c r="AF30" s="559"/>
      <c r="AG30" s="559"/>
    </row>
    <row r="31" spans="1:41" ht="12.75" customHeight="1" x14ac:dyDescent="0.25">
      <c r="A31" s="564"/>
      <c r="B31" s="565"/>
      <c r="C31" s="533"/>
      <c r="D31" s="483"/>
      <c r="E31" s="483"/>
      <c r="F31" s="483"/>
      <c r="G31" s="483"/>
      <c r="H31" s="553"/>
      <c r="I31" s="551"/>
      <c r="J31" s="483"/>
      <c r="K31" s="483"/>
      <c r="L31" s="483"/>
      <c r="M31" s="483"/>
      <c r="N31" s="565"/>
      <c r="O31" s="565"/>
      <c r="P31" s="566"/>
      <c r="Q31" s="561"/>
      <c r="R31" s="561"/>
      <c r="S31" s="561"/>
      <c r="T31" s="561"/>
      <c r="U31" s="561"/>
      <c r="V31" s="561"/>
      <c r="W31" s="483"/>
      <c r="X31" s="556"/>
      <c r="Y31" s="557"/>
      <c r="Z31" s="557"/>
      <c r="AA31" s="557"/>
      <c r="AB31" s="557"/>
      <c r="AC31" s="558"/>
      <c r="AD31" s="558"/>
      <c r="AE31" s="558"/>
      <c r="AF31" s="559"/>
      <c r="AG31" s="559"/>
    </row>
    <row r="32" spans="1:41" ht="12.75" customHeight="1" x14ac:dyDescent="0.3">
      <c r="A32" s="551" t="s">
        <v>671</v>
      </c>
      <c r="B32" s="541" t="s">
        <v>669</v>
      </c>
      <c r="C32" s="527">
        <f>IF($C$22="non relevé","-",$F$73)</f>
        <v>10</v>
      </c>
      <c r="D32" s="483"/>
      <c r="E32" s="483"/>
      <c r="F32" s="567"/>
      <c r="G32" s="568"/>
      <c r="H32" s="553"/>
      <c r="I32" s="551"/>
      <c r="J32" s="567"/>
      <c r="K32" s="568"/>
      <c r="L32" s="483"/>
      <c r="M32" s="483"/>
      <c r="N32" s="483" t="s">
        <v>671</v>
      </c>
      <c r="O32" s="541" t="s">
        <v>669</v>
      </c>
      <c r="P32" s="560">
        <f>IF($P$22="non relevé","-",$F$75)</f>
        <v>10</v>
      </c>
      <c r="Q32" s="561"/>
      <c r="R32" s="561"/>
      <c r="S32" s="561"/>
      <c r="T32" s="561"/>
      <c r="U32" s="561"/>
      <c r="V32" s="561"/>
      <c r="W32" s="483"/>
      <c r="X32" s="556"/>
      <c r="Y32" s="569"/>
      <c r="Z32" s="557"/>
      <c r="AA32" s="557"/>
      <c r="AB32" s="557"/>
      <c r="AC32" s="558"/>
      <c r="AD32" s="558"/>
      <c r="AE32" s="558"/>
      <c r="AF32" s="559"/>
      <c r="AG32" s="559"/>
    </row>
    <row r="33" spans="1:33" ht="12.75" customHeight="1" x14ac:dyDescent="0.3">
      <c r="A33" s="551" t="s">
        <v>668</v>
      </c>
      <c r="B33" s="541" t="s">
        <v>669</v>
      </c>
      <c r="C33" s="527">
        <f>IF($C$22="non relevé","-",$H$73)</f>
        <v>10</v>
      </c>
      <c r="D33" s="483"/>
      <c r="E33" s="483"/>
      <c r="F33" s="504"/>
      <c r="G33" s="570"/>
      <c r="H33" s="553"/>
      <c r="I33" s="551"/>
      <c r="J33" s="504"/>
      <c r="K33" s="570"/>
      <c r="L33" s="483"/>
      <c r="M33" s="483"/>
      <c r="N33" s="483" t="s">
        <v>668</v>
      </c>
      <c r="O33" s="541" t="s">
        <v>669</v>
      </c>
      <c r="P33" s="560">
        <f>IF($P$22="non relevé","-",$H$75)</f>
        <v>10</v>
      </c>
      <c r="Q33" s="571"/>
      <c r="R33" s="483"/>
      <c r="S33" s="483"/>
      <c r="T33" s="483"/>
      <c r="U33" s="483"/>
      <c r="V33" s="483"/>
      <c r="W33" s="483"/>
      <c r="X33" s="556"/>
      <c r="Y33" s="557"/>
      <c r="Z33" s="557"/>
      <c r="AA33" s="557"/>
      <c r="AB33" s="557"/>
      <c r="AC33" s="558"/>
      <c r="AD33" s="558"/>
      <c r="AE33" s="558"/>
      <c r="AF33" s="559"/>
      <c r="AG33" s="559"/>
    </row>
    <row r="34" spans="1:33" ht="12.75" customHeight="1" x14ac:dyDescent="0.3">
      <c r="A34" s="551"/>
      <c r="B34" s="483"/>
      <c r="C34" s="483"/>
      <c r="D34" s="483"/>
      <c r="E34" s="483"/>
      <c r="F34" s="483"/>
      <c r="G34" s="483"/>
      <c r="H34" s="553"/>
      <c r="I34" s="551"/>
      <c r="J34" s="483"/>
      <c r="K34" s="483"/>
      <c r="L34" s="483"/>
      <c r="M34" s="483"/>
      <c r="N34" s="483"/>
      <c r="O34" s="483"/>
      <c r="P34" s="553"/>
      <c r="Q34" s="572"/>
      <c r="R34" s="483"/>
      <c r="S34" s="483"/>
      <c r="T34" s="483"/>
      <c r="U34" s="483"/>
      <c r="V34" s="483"/>
      <c r="W34" s="483"/>
      <c r="X34" s="556"/>
      <c r="Y34" s="557"/>
      <c r="Z34" s="557"/>
      <c r="AA34" s="557"/>
      <c r="AB34" s="557"/>
      <c r="AC34" s="558"/>
      <c r="AD34" s="558"/>
      <c r="AE34" s="558"/>
      <c r="AF34" s="559"/>
      <c r="AG34" s="559"/>
    </row>
    <row r="35" spans="1:33" ht="12.75" customHeight="1" thickBot="1" x14ac:dyDescent="0.25">
      <c r="A35" s="1353" t="s">
        <v>565</v>
      </c>
      <c r="B35" s="1354"/>
      <c r="C35" s="1354"/>
      <c r="D35" s="483"/>
      <c r="E35" s="483"/>
      <c r="F35" s="483"/>
      <c r="G35" s="483"/>
      <c r="H35" s="553"/>
      <c r="I35" s="551"/>
      <c r="J35" s="483"/>
      <c r="K35" s="483"/>
      <c r="L35" s="483"/>
      <c r="M35" s="483"/>
      <c r="N35" s="1354" t="s">
        <v>568</v>
      </c>
      <c r="O35" s="1354"/>
      <c r="P35" s="1357"/>
      <c r="Q35" s="483"/>
      <c r="R35" s="483"/>
      <c r="S35" s="483"/>
      <c r="T35" s="483"/>
      <c r="U35" s="483"/>
      <c r="V35" s="483"/>
      <c r="W35" s="483"/>
      <c r="X35" s="556"/>
      <c r="Y35" s="557"/>
      <c r="Z35" s="557"/>
      <c r="AA35" s="569"/>
      <c r="AB35" s="557"/>
      <c r="AC35" s="558"/>
      <c r="AD35" s="558"/>
      <c r="AE35" s="558"/>
      <c r="AF35" s="559"/>
      <c r="AG35" s="559"/>
    </row>
    <row r="36" spans="1:33" ht="12.75" customHeight="1" thickBot="1" x14ac:dyDescent="0.25">
      <c r="A36" s="1355"/>
      <c r="B36" s="1356"/>
      <c r="C36" s="1356"/>
      <c r="D36" s="501"/>
      <c r="E36" s="501"/>
      <c r="F36" s="501"/>
      <c r="G36" s="501"/>
      <c r="H36" s="503"/>
      <c r="I36" s="500"/>
      <c r="J36" s="501"/>
      <c r="K36" s="501"/>
      <c r="L36" s="501"/>
      <c r="M36" s="501"/>
      <c r="N36" s="1356"/>
      <c r="O36" s="1356"/>
      <c r="P36" s="1358"/>
      <c r="Q36" s="573"/>
      <c r="R36" s="483"/>
      <c r="S36" s="483"/>
      <c r="T36" s="483"/>
      <c r="U36" s="483"/>
      <c r="V36" s="483"/>
      <c r="W36" s="483"/>
      <c r="X36" s="556"/>
      <c r="Y36" s="562"/>
      <c r="Z36" s="562"/>
      <c r="AA36" s="574"/>
      <c r="AB36" s="557"/>
      <c r="AC36" s="558"/>
      <c r="AD36" s="558"/>
      <c r="AE36" s="558"/>
      <c r="AF36" s="559"/>
      <c r="AG36" s="559"/>
    </row>
    <row r="37" spans="1:33" ht="12.75" customHeight="1" thickBot="1" x14ac:dyDescent="0.25">
      <c r="A37" s="1355" t="s">
        <v>564</v>
      </c>
      <c r="B37" s="1356"/>
      <c r="C37" s="1356"/>
      <c r="D37" s="479"/>
      <c r="E37" s="479"/>
      <c r="F37" s="479"/>
      <c r="G37" s="479"/>
      <c r="H37" s="481"/>
      <c r="I37" s="478"/>
      <c r="J37" s="479"/>
      <c r="K37" s="479"/>
      <c r="L37" s="479"/>
      <c r="M37" s="479"/>
      <c r="N37" s="1356" t="s">
        <v>562</v>
      </c>
      <c r="O37" s="1356"/>
      <c r="P37" s="1358"/>
      <c r="Q37" s="483"/>
      <c r="R37" s="473"/>
      <c r="S37" s="473"/>
      <c r="T37" s="473"/>
      <c r="U37" s="473"/>
      <c r="V37" s="473"/>
      <c r="W37" s="473"/>
      <c r="X37" s="559"/>
      <c r="Y37" s="559"/>
      <c r="Z37" s="559"/>
      <c r="AA37" s="559"/>
      <c r="AB37" s="559"/>
      <c r="AC37" s="559"/>
      <c r="AD37" s="559"/>
      <c r="AE37" s="559"/>
      <c r="AF37" s="559"/>
      <c r="AG37" s="559"/>
    </row>
    <row r="38" spans="1:33" ht="12.75" customHeight="1" x14ac:dyDescent="0.25">
      <c r="A38" s="1359"/>
      <c r="B38" s="1360"/>
      <c r="C38" s="1360"/>
      <c r="D38" s="483"/>
      <c r="E38" s="483"/>
      <c r="F38" s="483"/>
      <c r="G38" s="483"/>
      <c r="H38" s="553"/>
      <c r="I38" s="551"/>
      <c r="J38" s="483"/>
      <c r="K38" s="483"/>
      <c r="L38" s="483"/>
      <c r="M38" s="483"/>
      <c r="N38" s="1360"/>
      <c r="O38" s="1360"/>
      <c r="P38" s="1361"/>
      <c r="Q38" s="575"/>
      <c r="R38" s="473"/>
      <c r="S38" s="473"/>
      <c r="T38" s="473"/>
      <c r="U38" s="473"/>
      <c r="V38" s="473"/>
      <c r="W38" s="473"/>
      <c r="X38" s="559"/>
      <c r="Y38" s="559"/>
      <c r="Z38" s="559"/>
      <c r="AA38" s="559"/>
      <c r="AB38" s="559"/>
      <c r="AC38" s="559"/>
      <c r="AD38" s="559"/>
      <c r="AE38" s="559"/>
      <c r="AF38" s="559"/>
      <c r="AG38" s="559"/>
    </row>
    <row r="39" spans="1:33" ht="12.75" customHeight="1" x14ac:dyDescent="0.25">
      <c r="A39" s="551"/>
      <c r="B39" s="483"/>
      <c r="C39" s="483"/>
      <c r="D39" s="483"/>
      <c r="E39" s="483"/>
      <c r="F39" s="483"/>
      <c r="G39" s="483"/>
      <c r="H39" s="553"/>
      <c r="I39" s="551"/>
      <c r="J39" s="483"/>
      <c r="K39" s="483"/>
      <c r="L39" s="483"/>
      <c r="M39" s="483"/>
      <c r="N39" s="483"/>
      <c r="O39" s="483"/>
      <c r="P39" s="553"/>
      <c r="Q39" s="473"/>
      <c r="R39" s="473"/>
      <c r="S39" s="473"/>
      <c r="T39" s="473"/>
      <c r="U39" s="473"/>
      <c r="V39" s="473"/>
      <c r="W39" s="473"/>
      <c r="X39" s="473"/>
      <c r="Y39" s="576"/>
      <c r="Z39" s="576"/>
      <c r="AA39" s="576"/>
      <c r="AB39" s="576"/>
      <c r="AC39" s="576"/>
      <c r="AD39" s="576"/>
      <c r="AE39" s="576"/>
      <c r="AF39" s="559"/>
      <c r="AG39" s="559"/>
    </row>
    <row r="40" spans="1:33" ht="12.75" customHeight="1" x14ac:dyDescent="0.25">
      <c r="A40" s="551" t="s">
        <v>666</v>
      </c>
      <c r="B40" s="483"/>
      <c r="C40" s="527">
        <f>IF($C$50="non relevé","-",$E$71)</f>
        <v>100</v>
      </c>
      <c r="D40" s="483"/>
      <c r="E40" s="483"/>
      <c r="F40" s="483"/>
      <c r="G40" s="483"/>
      <c r="H40" s="553"/>
      <c r="I40" s="551"/>
      <c r="J40" s="483"/>
      <c r="K40" s="483"/>
      <c r="L40" s="483"/>
      <c r="M40" s="483"/>
      <c r="N40" s="483" t="s">
        <v>666</v>
      </c>
      <c r="O40" s="483"/>
      <c r="P40" s="560">
        <f>IF($P$50="non relevé","-",$E$69)</f>
        <v>100</v>
      </c>
      <c r="Q40" s="577" t="s">
        <v>672</v>
      </c>
      <c r="R40" s="520"/>
      <c r="S40" s="578">
        <v>1</v>
      </c>
      <c r="T40" s="579" t="s">
        <v>562</v>
      </c>
      <c r="U40" s="579" t="s">
        <v>564</v>
      </c>
      <c r="V40" s="579" t="s">
        <v>565</v>
      </c>
      <c r="W40" s="579" t="s">
        <v>568</v>
      </c>
      <c r="X40" s="473"/>
      <c r="Y40" s="576"/>
      <c r="Z40" s="576"/>
      <c r="AA40" s="576"/>
      <c r="AB40" s="576"/>
      <c r="AC40" s="576"/>
      <c r="AD40" s="576"/>
      <c r="AE40" s="576"/>
      <c r="AF40" s="559"/>
      <c r="AG40" s="559"/>
    </row>
    <row r="41" spans="1:33" ht="12.75" customHeight="1" x14ac:dyDescent="0.3">
      <c r="A41" s="564"/>
      <c r="B41" s="565"/>
      <c r="C41" s="533"/>
      <c r="D41" s="483"/>
      <c r="E41" s="483"/>
      <c r="F41" s="483"/>
      <c r="G41" s="483"/>
      <c r="H41" s="553"/>
      <c r="I41" s="551"/>
      <c r="J41" s="483"/>
      <c r="K41" s="483"/>
      <c r="L41" s="483"/>
      <c r="M41" s="483"/>
      <c r="N41" s="565"/>
      <c r="O41" s="565"/>
      <c r="P41" s="566"/>
      <c r="Q41" s="580" t="s">
        <v>673</v>
      </c>
      <c r="R41" s="581"/>
      <c r="S41" s="473"/>
      <c r="T41" s="582">
        <f>IF($P$50="non relevé",($A$67+$A$67-$A$68)*$A$68,($P$50+$P$50-$P$51)*$P$51)</f>
        <v>1900</v>
      </c>
      <c r="U41" s="582">
        <f>IF($C$50="non relevé",($A$67+$A$67-$A$68)*$A$68,($C$50+$C$50-$C$51)*$C$51)</f>
        <v>1900</v>
      </c>
      <c r="V41" s="582">
        <f>IF($C$22="non relevé",($A$67+$A$67-$A$68)*$A$68,($C$22+$C$22-$C$23)*$C$23)</f>
        <v>1900</v>
      </c>
      <c r="W41" s="582">
        <f>IF($P$22="non relevé",($A$67+$A$67-$A$68)*$A$68,($P$22+$P$22-$P$23)*$P$23)</f>
        <v>1900</v>
      </c>
      <c r="X41" s="473"/>
      <c r="Y41" s="576"/>
      <c r="Z41" s="576"/>
      <c r="AA41" s="576"/>
      <c r="AB41" s="576"/>
      <c r="AC41" s="576"/>
      <c r="AD41" s="576"/>
      <c r="AE41" s="576"/>
      <c r="AF41" s="559"/>
      <c r="AG41" s="559"/>
    </row>
    <row r="42" spans="1:33" ht="12.75" customHeight="1" x14ac:dyDescent="0.2">
      <c r="A42" s="551" t="s">
        <v>668</v>
      </c>
      <c r="B42" s="541" t="s">
        <v>669</v>
      </c>
      <c r="C42" s="583">
        <f>IF($C$50="non relevé","-",$F$71)</f>
        <v>10</v>
      </c>
      <c r="D42" s="483"/>
      <c r="E42" s="483"/>
      <c r="F42" s="483"/>
      <c r="G42" s="483"/>
      <c r="H42" s="553"/>
      <c r="I42" s="551"/>
      <c r="J42" s="483"/>
      <c r="K42" s="483"/>
      <c r="L42" s="483"/>
      <c r="M42" s="483"/>
      <c r="N42" s="483" t="s">
        <v>668</v>
      </c>
      <c r="O42" s="541" t="s">
        <v>669</v>
      </c>
      <c r="P42" s="584">
        <f>IF($P$50="non relevé","-",$F$69)</f>
        <v>10</v>
      </c>
      <c r="Q42" s="580" t="s">
        <v>674</v>
      </c>
      <c r="R42" s="581"/>
      <c r="S42" s="473"/>
      <c r="T42" s="582" t="e">
        <f>IF($E$11=0,0,IF($E$11&lt;=10,($E$11+1)*$A$68,IF($E$11&lt;=16,($E$11+1.5)*$A$68,IF($E$11&lt;=24,($E$11+2)*$A$68,($E$11+3)*$A$68))))*$S$40</f>
        <v>#VALUE!</v>
      </c>
      <c r="U42" s="582" t="e">
        <f>IF($E$11=0,0,IF($E$11&lt;=10,($E$11+1)*$A$68,IF($E$11&lt;=16,($E$11+1.5)*$A$68,IF($E$11&lt;=24,($E$11+2)*$A$68,($E$11+3)*$A$68))))*$S$40</f>
        <v>#VALUE!</v>
      </c>
      <c r="V42" s="582" t="e">
        <f>IF($E$11=0,0,IF($E$11&lt;=10,($E$11+1)*$A$68,IF($E$11&lt;=16,($E$11+1.5)*$A$68,IF($E$11&lt;=24,($E$11+2)*$A$68,($E$11+3)*$A$68))))*$S$40</f>
        <v>#VALUE!</v>
      </c>
      <c r="W42" s="582" t="e">
        <f>IF($E$11=0,0,IF($E$11&lt;=10,($E$11+1)*$A$68,IF($E$11&lt;=16,($E$11+1.5)*$A$68,IF($E$11&lt;=24,($E$11+2)*$A$68,($E$11+3)*$A$68))))*$S$40</f>
        <v>#VALUE!</v>
      </c>
      <c r="X42" s="473"/>
      <c r="Y42" s="576"/>
      <c r="Z42" s="576"/>
      <c r="AA42" s="576"/>
      <c r="AB42" s="576"/>
      <c r="AC42" s="576"/>
      <c r="AD42" s="576"/>
      <c r="AE42" s="576"/>
      <c r="AF42" s="559"/>
      <c r="AG42" s="559"/>
    </row>
    <row r="43" spans="1:33" ht="12.75" customHeight="1" x14ac:dyDescent="0.3">
      <c r="A43" s="551" t="s">
        <v>671</v>
      </c>
      <c r="B43" s="541" t="s">
        <v>669</v>
      </c>
      <c r="C43" s="583">
        <f>IF($C$50="non relevé","-",$H$71)</f>
        <v>10</v>
      </c>
      <c r="D43" s="483"/>
      <c r="E43" s="483"/>
      <c r="F43" s="483"/>
      <c r="G43" s="483"/>
      <c r="H43" s="553"/>
      <c r="I43" s="551"/>
      <c r="J43" s="483"/>
      <c r="K43" s="483"/>
      <c r="L43" s="483"/>
      <c r="M43" s="483"/>
      <c r="N43" s="483" t="s">
        <v>671</v>
      </c>
      <c r="O43" s="541" t="s">
        <v>669</v>
      </c>
      <c r="P43" s="584">
        <f>IF($P$50="non relevé","-",$H$69)</f>
        <v>10</v>
      </c>
      <c r="Q43" s="580" t="s">
        <v>675</v>
      </c>
      <c r="R43" s="581"/>
      <c r="S43" s="473"/>
      <c r="T43" s="582" t="e">
        <f>T41-T42</f>
        <v>#VALUE!</v>
      </c>
      <c r="U43" s="582" t="e">
        <f>U41-U42</f>
        <v>#VALUE!</v>
      </c>
      <c r="V43" s="582" t="e">
        <f>V41-V42</f>
        <v>#VALUE!</v>
      </c>
      <c r="W43" s="582" t="e">
        <f>W41-W42</f>
        <v>#VALUE!</v>
      </c>
      <c r="X43" s="473"/>
      <c r="Y43" s="576"/>
      <c r="Z43" s="576"/>
      <c r="AA43" s="576"/>
      <c r="AB43" s="576"/>
      <c r="AC43" s="576"/>
      <c r="AD43" s="576"/>
      <c r="AE43" s="576"/>
      <c r="AF43" s="559"/>
      <c r="AG43" s="559"/>
    </row>
    <row r="44" spans="1:33" ht="12.75" customHeight="1" x14ac:dyDescent="0.2">
      <c r="A44" s="551"/>
      <c r="B44" s="483"/>
      <c r="C44" s="483"/>
      <c r="D44" s="483"/>
      <c r="E44" s="483"/>
      <c r="F44" s="483"/>
      <c r="G44" s="483"/>
      <c r="H44" s="553"/>
      <c r="I44" s="551"/>
      <c r="J44" s="483"/>
      <c r="K44" s="483"/>
      <c r="L44" s="483"/>
      <c r="M44" s="483"/>
      <c r="N44" s="483"/>
      <c r="O44" s="483"/>
      <c r="P44" s="553"/>
      <c r="Q44" s="580" t="s">
        <v>676</v>
      </c>
      <c r="R44" s="581"/>
      <c r="S44" s="473"/>
      <c r="T44" s="585" t="e">
        <f>IF(T43=T41,0.15,T42/T41)</f>
        <v>#VALUE!</v>
      </c>
      <c r="U44" s="585" t="e">
        <f t="shared" ref="U44:V44" si="0">IF(U43=U41,0.15,U42/U41)</f>
        <v>#VALUE!</v>
      </c>
      <c r="V44" s="585" t="e">
        <f t="shared" si="0"/>
        <v>#VALUE!</v>
      </c>
      <c r="W44" s="585" t="e">
        <f>IF(W43=W41,0.15,W42/W41)</f>
        <v>#VALUE!</v>
      </c>
      <c r="X44" s="473"/>
      <c r="Y44" s="576"/>
      <c r="Z44" s="576"/>
      <c r="AA44" s="576"/>
      <c r="AB44" s="576"/>
      <c r="AC44" s="576"/>
      <c r="AD44" s="576"/>
      <c r="AE44" s="576"/>
      <c r="AF44" s="559"/>
      <c r="AG44" s="559"/>
    </row>
    <row r="45" spans="1:33" ht="12.75" customHeight="1" x14ac:dyDescent="0.2">
      <c r="A45" s="551"/>
      <c r="B45" s="483"/>
      <c r="C45" s="483"/>
      <c r="D45" s="483"/>
      <c r="E45" s="483"/>
      <c r="F45" s="483"/>
      <c r="G45" s="483"/>
      <c r="H45" s="553"/>
      <c r="I45" s="551"/>
      <c r="J45" s="483"/>
      <c r="K45" s="483"/>
      <c r="L45" s="483"/>
      <c r="M45" s="483"/>
      <c r="N45" s="483"/>
      <c r="O45" s="483"/>
      <c r="P45" s="553"/>
      <c r="Q45" s="580" t="s">
        <v>677</v>
      </c>
      <c r="R45" s="581"/>
      <c r="S45" s="473"/>
      <c r="T45" s="582">
        <f>IF($P$50="non relevé",T41,((E69*J68)+(E68*J69))-(J68*J69))</f>
        <v>1900</v>
      </c>
      <c r="U45" s="582">
        <f>IF($C$50="non relevé",U41,((E70*J70)+(E71*J71))-(J70*J71))</f>
        <v>1900</v>
      </c>
      <c r="V45" s="582">
        <f>IF($C$22="non relevé",V41,((E72*J72)+(E73*J73))-(J72*J73))</f>
        <v>1900</v>
      </c>
      <c r="W45" s="582">
        <f>IF($P$22="non relevé",W41,((E74*J74)+(E75*J75))-(J74*J75))</f>
        <v>1900</v>
      </c>
      <c r="X45" s="473"/>
      <c r="Y45" s="576"/>
      <c r="Z45" s="576"/>
      <c r="AA45" s="576"/>
      <c r="AB45" s="576"/>
      <c r="AC45" s="576"/>
      <c r="AD45" s="576"/>
      <c r="AE45" s="576"/>
      <c r="AF45" s="559"/>
      <c r="AG45" s="559"/>
    </row>
    <row r="46" spans="1:33" ht="12.75" customHeight="1" x14ac:dyDescent="0.3">
      <c r="A46" s="551"/>
      <c r="B46" s="483"/>
      <c r="C46" s="483"/>
      <c r="D46" s="483"/>
      <c r="E46" s="483"/>
      <c r="F46" s="483"/>
      <c r="G46" s="483"/>
      <c r="H46" s="553"/>
      <c r="I46" s="551"/>
      <c r="J46" s="483"/>
      <c r="K46" s="483"/>
      <c r="L46" s="483"/>
      <c r="M46" s="483"/>
      <c r="N46" s="483"/>
      <c r="O46" s="483"/>
      <c r="P46" s="553"/>
      <c r="Q46" s="580" t="s">
        <v>678</v>
      </c>
      <c r="R46" s="581"/>
      <c r="S46" s="473"/>
      <c r="T46" s="586">
        <f>($T$41-$T$45)/$T$41</f>
        <v>0</v>
      </c>
      <c r="U46" s="586">
        <f>($U$41-$U$45)/$U$41</f>
        <v>0</v>
      </c>
      <c r="V46" s="586">
        <f>($V$41-$V$45)/$V$41</f>
        <v>0</v>
      </c>
      <c r="W46" s="586">
        <f>($W$41-$W$45)/$W$41</f>
        <v>0</v>
      </c>
      <c r="X46" s="473"/>
      <c r="Y46" s="576"/>
      <c r="Z46" s="576"/>
      <c r="AA46" s="576"/>
      <c r="AB46" s="576"/>
      <c r="AC46" s="576"/>
      <c r="AD46" s="576"/>
      <c r="AE46" s="576"/>
      <c r="AF46" s="559"/>
      <c r="AG46" s="559"/>
    </row>
    <row r="47" spans="1:33" ht="12.75" customHeight="1" x14ac:dyDescent="0.2">
      <c r="A47" s="1339" t="str">
        <f>A25</f>
        <v>* Estimation si prise mesure impossible</v>
      </c>
      <c r="B47" s="1340"/>
      <c r="C47" s="1340"/>
      <c r="D47" s="587"/>
      <c r="E47" s="483"/>
      <c r="F47" s="483"/>
      <c r="G47" s="483"/>
      <c r="H47" s="553"/>
      <c r="I47" s="551"/>
      <c r="J47" s="483"/>
      <c r="K47" s="483"/>
      <c r="L47" s="483"/>
      <c r="M47" s="483"/>
      <c r="N47" s="1343" t="str">
        <f>A25</f>
        <v>* Estimation si prise mesure impossible</v>
      </c>
      <c r="O47" s="1340"/>
      <c r="P47" s="1344"/>
      <c r="X47" s="473"/>
      <c r="Y47" s="576"/>
      <c r="Z47" s="576"/>
      <c r="AA47" s="576"/>
      <c r="AB47" s="576"/>
      <c r="AC47" s="576"/>
      <c r="AD47" s="576"/>
      <c r="AE47" s="576"/>
      <c r="AF47" s="559"/>
      <c r="AG47" s="559"/>
    </row>
    <row r="48" spans="1:33" ht="12.75" customHeight="1" x14ac:dyDescent="0.2">
      <c r="A48" s="1341"/>
      <c r="B48" s="1342"/>
      <c r="C48" s="1342"/>
      <c r="D48" s="587"/>
      <c r="E48" s="483" t="s">
        <v>666</v>
      </c>
      <c r="F48" s="483"/>
      <c r="G48" s="527">
        <f>IF($C$50="non relevé","-",$E$70)</f>
        <v>100</v>
      </c>
      <c r="H48" s="553"/>
      <c r="I48" s="551"/>
      <c r="J48" s="483" t="s">
        <v>666</v>
      </c>
      <c r="K48" s="483"/>
      <c r="L48" s="527">
        <f>IF($P$50="non relevé","-",$E$68)</f>
        <v>100</v>
      </c>
      <c r="M48" s="483"/>
      <c r="N48" s="1345"/>
      <c r="O48" s="1342"/>
      <c r="P48" s="1346"/>
      <c r="R48" s="1347" t="s">
        <v>679</v>
      </c>
      <c r="S48" s="1348"/>
      <c r="T48" s="588" t="str">
        <f>IF(T46&gt;0,IF(T46&gt;=0.25,"R3",IF(T46&gt;=T44,"R2","R1")),"/")</f>
        <v>/</v>
      </c>
      <c r="U48" s="588" t="str">
        <f>IF(U46&gt;0,IF(U46&gt;=0.25,"R3",IF(U46&gt;=U44,"R2","R1")),"/")</f>
        <v>/</v>
      </c>
      <c r="V48" s="588" t="str">
        <f>IF(V46&gt;0,IF(V46&gt;=0.25,"R3",IF(V46&gt;=V44,"R2","R1")),"/")</f>
        <v>/</v>
      </c>
      <c r="W48" s="588" t="str">
        <f>IF(W46&gt;0,IF(W46&gt;=0.25,"R3",IF(W46&gt;=W44,"R2","R1")),"/")</f>
        <v>/</v>
      </c>
      <c r="X48" s="589"/>
      <c r="Y48" s="576"/>
      <c r="Z48" s="576"/>
      <c r="AA48" s="576"/>
      <c r="AB48" s="576"/>
      <c r="AC48" s="576"/>
      <c r="AD48" s="576"/>
      <c r="AE48" s="576"/>
      <c r="AF48" s="559"/>
      <c r="AG48" s="559"/>
    </row>
    <row r="49" spans="1:33" ht="12.75" customHeight="1" x14ac:dyDescent="0.25">
      <c r="A49" s="590"/>
      <c r="B49" s="591"/>
      <c r="C49" s="592"/>
      <c r="D49" s="483"/>
      <c r="E49" s="565"/>
      <c r="F49" s="565"/>
      <c r="G49" s="533"/>
      <c r="H49" s="553"/>
      <c r="I49" s="551"/>
      <c r="J49" s="565"/>
      <c r="K49" s="565"/>
      <c r="L49" s="533"/>
      <c r="M49" s="483"/>
      <c r="N49" s="593"/>
      <c r="O49" s="594"/>
      <c r="P49" s="595"/>
      <c r="R49" s="1347" t="s">
        <v>680</v>
      </c>
      <c r="S49" s="1347"/>
      <c r="T49" s="588">
        <f>IF(T48="R1",1,0)</f>
        <v>0</v>
      </c>
      <c r="U49" s="588">
        <f t="shared" ref="U49:W49" si="1">IF(U48="R1",1,0)</f>
        <v>0</v>
      </c>
      <c r="V49" s="588">
        <f t="shared" si="1"/>
        <v>0</v>
      </c>
      <c r="W49" s="588">
        <f t="shared" si="1"/>
        <v>0</v>
      </c>
      <c r="X49" s="596">
        <f>SUM(T49:W49)</f>
        <v>0</v>
      </c>
      <c r="Y49" s="576"/>
      <c r="Z49" s="576"/>
      <c r="AA49" s="576"/>
      <c r="AB49" s="576"/>
      <c r="AC49" s="576"/>
      <c r="AD49" s="576"/>
      <c r="AE49" s="576"/>
      <c r="AF49" s="559"/>
      <c r="AG49" s="559"/>
    </row>
    <row r="50" spans="1:33" ht="12.75" customHeight="1" x14ac:dyDescent="0.3">
      <c r="A50" s="551" t="s">
        <v>665</v>
      </c>
      <c r="B50" s="483"/>
      <c r="C50" s="597">
        <f>IF($E$70="","non relevé",IF($E$70&gt;0,$A$67))</f>
        <v>100</v>
      </c>
      <c r="D50" s="483"/>
      <c r="E50" s="483" t="s">
        <v>668</v>
      </c>
      <c r="F50" s="541" t="s">
        <v>669</v>
      </c>
      <c r="G50" s="583">
        <f>IF($C$50="non relevé","-",$F$70)</f>
        <v>10</v>
      </c>
      <c r="H50" s="553"/>
      <c r="I50" s="551"/>
      <c r="J50" s="483" t="s">
        <v>668</v>
      </c>
      <c r="K50" s="541" t="s">
        <v>669</v>
      </c>
      <c r="L50" s="583">
        <f>IF($P$50="non relevé","-",$F$68)</f>
        <v>10</v>
      </c>
      <c r="M50" s="483"/>
      <c r="N50" s="587" t="s">
        <v>665</v>
      </c>
      <c r="O50" s="598"/>
      <c r="P50" s="599">
        <f>IF($E$68="","non relevé",IF($E$68&gt;0,$A$67))</f>
        <v>100</v>
      </c>
      <c r="Q50" s="473"/>
      <c r="R50" s="1347" t="s">
        <v>681</v>
      </c>
      <c r="S50" s="1347"/>
      <c r="T50" s="588">
        <f>IF(T48="R2",1,0)</f>
        <v>0</v>
      </c>
      <c r="U50" s="588">
        <f t="shared" ref="U50:W50" si="2">IF(U48="R2",1,0)</f>
        <v>0</v>
      </c>
      <c r="V50" s="588">
        <f t="shared" si="2"/>
        <v>0</v>
      </c>
      <c r="W50" s="588">
        <f t="shared" si="2"/>
        <v>0</v>
      </c>
      <c r="X50" s="596">
        <f t="shared" ref="X50:X51" si="3">SUM(T50:W50)</f>
        <v>0</v>
      </c>
      <c r="Y50" s="576"/>
      <c r="Z50" s="576"/>
      <c r="AA50" s="576"/>
      <c r="AB50" s="576"/>
      <c r="AC50" s="576"/>
      <c r="AD50" s="576"/>
      <c r="AE50" s="576"/>
      <c r="AF50" s="559"/>
      <c r="AG50" s="559"/>
    </row>
    <row r="51" spans="1:33" ht="12.75" customHeight="1" x14ac:dyDescent="0.3">
      <c r="A51" s="551" t="s">
        <v>667</v>
      </c>
      <c r="B51" s="483"/>
      <c r="C51" s="532">
        <f>IF($F$70="","",$A$68)</f>
        <v>10</v>
      </c>
      <c r="D51" s="483"/>
      <c r="E51" s="483" t="s">
        <v>671</v>
      </c>
      <c r="F51" s="541" t="s">
        <v>669</v>
      </c>
      <c r="G51" s="583">
        <f>IF($C$50="non relevé","-",$H$70)</f>
        <v>10</v>
      </c>
      <c r="H51" s="553"/>
      <c r="I51" s="551"/>
      <c r="J51" s="483" t="s">
        <v>671</v>
      </c>
      <c r="K51" s="541" t="s">
        <v>669</v>
      </c>
      <c r="L51" s="583">
        <f>IF($P$50="non relevé","-",$H$68)</f>
        <v>10</v>
      </c>
      <c r="M51" s="483"/>
      <c r="N51" s="587" t="s">
        <v>667</v>
      </c>
      <c r="O51" s="598"/>
      <c r="P51" s="599">
        <f>IF($F$68="","",$A$68)</f>
        <v>10</v>
      </c>
      <c r="Q51" s="473"/>
      <c r="R51" s="1347" t="s">
        <v>682</v>
      </c>
      <c r="S51" s="1347"/>
      <c r="T51" s="588">
        <f>IF(T48="R3",1,0)</f>
        <v>0</v>
      </c>
      <c r="U51" s="588">
        <f t="shared" ref="U51:W51" si="4">IF(U48="R3",1,0)</f>
        <v>0</v>
      </c>
      <c r="V51" s="588">
        <f t="shared" si="4"/>
        <v>0</v>
      </c>
      <c r="W51" s="588">
        <f t="shared" si="4"/>
        <v>0</v>
      </c>
      <c r="X51" s="596">
        <f t="shared" si="3"/>
        <v>0</v>
      </c>
      <c r="Y51" s="576"/>
      <c r="Z51" s="576"/>
      <c r="AA51" s="576"/>
      <c r="AB51" s="576"/>
      <c r="AC51" s="576"/>
      <c r="AD51" s="576"/>
      <c r="AE51" s="576"/>
      <c r="AF51" s="559"/>
      <c r="AG51" s="559"/>
    </row>
    <row r="52" spans="1:33" ht="12.75" customHeight="1" x14ac:dyDescent="0.3">
      <c r="A52" s="600"/>
      <c r="B52" s="601"/>
      <c r="C52" s="598"/>
      <c r="D52" s="483"/>
      <c r="E52" s="483"/>
      <c r="F52" s="483"/>
      <c r="G52" s="483"/>
      <c r="H52" s="553"/>
      <c r="I52" s="551"/>
      <c r="J52" s="483"/>
      <c r="K52" s="483"/>
      <c r="L52" s="483"/>
      <c r="M52" s="483"/>
      <c r="N52" s="602"/>
      <c r="O52" s="601"/>
      <c r="P52" s="553"/>
      <c r="Q52" s="473"/>
      <c r="R52" s="1347" t="s">
        <v>679</v>
      </c>
      <c r="S52" s="1348"/>
      <c r="T52" s="588" t="str">
        <f>IF(T48="R3","R3",IF(T48="R2",IF($X51&gt;=1,"R3","R2"),IF(T48="R1","R1","/")))</f>
        <v>/</v>
      </c>
      <c r="U52" s="588" t="str">
        <f>IF(U48="R3","R3",IF(U48="R2",IF($X51&gt;=1,"R3","R2"),IF(U48="R1","R1","/")))</f>
        <v>/</v>
      </c>
      <c r="V52" s="588" t="str">
        <f>IF(V48="R3","R3",IF(V48="R2",IF($X51&gt;=1,"R3","R2"),IF(V48="R1","R1","/")))</f>
        <v>/</v>
      </c>
      <c r="W52" s="588" t="str">
        <f>IF(W48="R3","R3",IF(W48="R2",IF($X51&gt;=1,"R3","R2"),IF(W48="R1","R1","/")))</f>
        <v>/</v>
      </c>
      <c r="X52" s="473"/>
      <c r="Y52" s="559"/>
      <c r="Z52" s="556"/>
      <c r="AA52" s="556"/>
      <c r="AB52" s="556"/>
      <c r="AC52" s="556"/>
      <c r="AD52" s="556"/>
      <c r="AE52" s="556"/>
      <c r="AF52" s="559"/>
      <c r="AG52" s="559"/>
    </row>
    <row r="53" spans="1:33" ht="12.75" customHeight="1" thickBot="1" x14ac:dyDescent="0.35">
      <c r="A53" s="603" t="s">
        <v>664</v>
      </c>
      <c r="B53" s="604"/>
      <c r="C53" s="605"/>
      <c r="D53" s="501"/>
      <c r="E53" s="501"/>
      <c r="F53" s="501"/>
      <c r="G53" s="501"/>
      <c r="H53" s="503"/>
      <c r="I53" s="500"/>
      <c r="J53" s="501"/>
      <c r="K53" s="501"/>
      <c r="L53" s="501"/>
      <c r="M53" s="501"/>
      <c r="N53" s="606" t="s">
        <v>664</v>
      </c>
      <c r="O53" s="604"/>
      <c r="P53" s="503"/>
      <c r="Q53" s="473"/>
      <c r="R53" s="1347" t="s">
        <v>680</v>
      </c>
      <c r="S53" s="1347"/>
      <c r="T53" s="588">
        <f>IF(T52="R1",1,0)</f>
        <v>0</v>
      </c>
      <c r="U53" s="588">
        <f t="shared" ref="U53:W53" si="5">IF(U52="R1",1,0)</f>
        <v>0</v>
      </c>
      <c r="V53" s="588">
        <f t="shared" si="5"/>
        <v>0</v>
      </c>
      <c r="W53" s="588">
        <f t="shared" si="5"/>
        <v>0</v>
      </c>
      <c r="X53" s="596">
        <f>SUM(T53:W53)</f>
        <v>0</v>
      </c>
      <c r="Y53" s="559"/>
      <c r="Z53" s="556"/>
      <c r="AA53" s="556"/>
      <c r="AB53" s="556"/>
      <c r="AC53" s="556"/>
      <c r="AD53" s="556"/>
      <c r="AE53" s="556"/>
      <c r="AF53" s="559"/>
      <c r="AG53" s="559"/>
    </row>
    <row r="54" spans="1:33" x14ac:dyDescent="0.2">
      <c r="A54" s="607" t="s">
        <v>683</v>
      </c>
      <c r="B54" s="483"/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553"/>
      <c r="Q54" s="473"/>
      <c r="R54" s="1347" t="s">
        <v>681</v>
      </c>
      <c r="S54" s="1347"/>
      <c r="T54" s="588">
        <f>IF(T52="R2",1,0)</f>
        <v>0</v>
      </c>
      <c r="U54" s="588">
        <f t="shared" ref="U54:W54" si="6">IF(U52="R2",1,0)</f>
        <v>0</v>
      </c>
      <c r="V54" s="588">
        <f t="shared" si="6"/>
        <v>0</v>
      </c>
      <c r="W54" s="588">
        <f t="shared" si="6"/>
        <v>0</v>
      </c>
      <c r="X54" s="596">
        <f t="shared" ref="X54:X55" si="7">SUM(T54:W54)</f>
        <v>0</v>
      </c>
      <c r="Y54" s="559"/>
      <c r="Z54" s="556"/>
      <c r="AA54" s="556"/>
      <c r="AB54" s="556"/>
      <c r="AC54" s="556"/>
      <c r="AD54" s="556"/>
      <c r="AE54" s="556"/>
      <c r="AF54" s="559"/>
      <c r="AG54" s="559"/>
    </row>
    <row r="55" spans="1:33" x14ac:dyDescent="0.2">
      <c r="A55" s="608" t="s">
        <v>684</v>
      </c>
      <c r="B55" s="483"/>
      <c r="C55" s="483"/>
      <c r="D55" s="483"/>
      <c r="E55" s="483"/>
      <c r="F55" s="483"/>
      <c r="G55" s="483"/>
      <c r="H55" s="483"/>
      <c r="I55" s="483"/>
      <c r="J55" s="483"/>
      <c r="K55" s="483"/>
      <c r="L55" s="483"/>
      <c r="M55" s="483"/>
      <c r="N55" s="483"/>
      <c r="O55" s="483"/>
      <c r="P55" s="553"/>
      <c r="Q55" s="473"/>
      <c r="R55" s="1347" t="s">
        <v>682</v>
      </c>
      <c r="S55" s="1347"/>
      <c r="T55" s="588">
        <f>IF(T52="R3",1,0)</f>
        <v>0</v>
      </c>
      <c r="U55" s="588">
        <f t="shared" ref="U55:W55" si="8">IF(U52="R3",1,0)</f>
        <v>0</v>
      </c>
      <c r="V55" s="588">
        <f t="shared" si="8"/>
        <v>0</v>
      </c>
      <c r="W55" s="588">
        <f t="shared" si="8"/>
        <v>0</v>
      </c>
      <c r="X55" s="596">
        <f t="shared" si="7"/>
        <v>0</v>
      </c>
      <c r="Y55" s="559"/>
      <c r="Z55" s="556"/>
      <c r="AA55" s="609"/>
      <c r="AB55" s="556"/>
      <c r="AC55" s="609"/>
      <c r="AD55" s="556"/>
      <c r="AE55" s="556"/>
      <c r="AF55" s="559"/>
      <c r="AG55" s="559"/>
    </row>
    <row r="56" spans="1:33" ht="12.95" x14ac:dyDescent="0.3">
      <c r="A56" s="551"/>
      <c r="B56" s="483"/>
      <c r="C56" s="483"/>
      <c r="D56" s="483"/>
      <c r="E56" s="483"/>
      <c r="F56" s="483"/>
      <c r="G56" s="483"/>
      <c r="H56" s="483"/>
      <c r="I56" s="483"/>
      <c r="J56" s="483"/>
      <c r="K56" s="483"/>
      <c r="L56" s="483"/>
      <c r="M56" s="483"/>
      <c r="N56" s="483"/>
      <c r="O56" s="483"/>
      <c r="P56" s="553"/>
      <c r="Q56" s="1377" t="s">
        <v>679</v>
      </c>
      <c r="R56" s="1378"/>
      <c r="S56" s="1379"/>
      <c r="T56" s="610" t="str">
        <f>IF($X55&gt;=3,"R3",T52)</f>
        <v>/</v>
      </c>
      <c r="U56" s="610" t="str">
        <f t="shared" ref="U56:W56" si="9">IF($X55&gt;=3,"R3",U52)</f>
        <v>/</v>
      </c>
      <c r="V56" s="610" t="str">
        <f t="shared" si="9"/>
        <v>/</v>
      </c>
      <c r="W56" s="610" t="str">
        <f t="shared" si="9"/>
        <v>/</v>
      </c>
      <c r="X56" s="473"/>
      <c r="Y56" s="559"/>
      <c r="Z56" s="556"/>
      <c r="AA56" s="609"/>
      <c r="AB56" s="556"/>
      <c r="AC56" s="609"/>
      <c r="AD56" s="556"/>
      <c r="AE56" s="556"/>
      <c r="AF56" s="559"/>
      <c r="AG56" s="559"/>
    </row>
    <row r="57" spans="1:33" ht="18" x14ac:dyDescent="0.25">
      <c r="A57" s="551"/>
      <c r="B57" s="483"/>
      <c r="C57" s="1380" t="s">
        <v>685</v>
      </c>
      <c r="D57" s="1380"/>
      <c r="E57" s="1380"/>
      <c r="F57" s="1380"/>
      <c r="G57" s="1380"/>
      <c r="H57" s="1380"/>
      <c r="I57" s="1380"/>
      <c r="J57" s="1380"/>
      <c r="K57" s="1380"/>
      <c r="L57" s="1380"/>
      <c r="M57" s="1380"/>
      <c r="N57" s="1380"/>
      <c r="O57" s="611"/>
      <c r="P57" s="553"/>
      <c r="Q57" s="580"/>
      <c r="S57" s="473"/>
      <c r="T57" s="473"/>
      <c r="U57" s="473"/>
      <c r="V57" s="473"/>
      <c r="W57" s="473"/>
      <c r="X57" s="473"/>
      <c r="Y57" s="559"/>
      <c r="Z57" s="556"/>
      <c r="AA57" s="609"/>
      <c r="AB57" s="556"/>
      <c r="AC57" s="609"/>
      <c r="AD57" s="556"/>
      <c r="AE57" s="556"/>
      <c r="AF57" s="559"/>
      <c r="AG57" s="559"/>
    </row>
    <row r="58" spans="1:33" ht="13.5" thickBot="1" x14ac:dyDescent="0.35">
      <c r="A58" s="551"/>
      <c r="B58" s="483"/>
      <c r="C58" s="483"/>
      <c r="D58" s="501"/>
      <c r="E58" s="501"/>
      <c r="F58" s="501"/>
      <c r="G58" s="483"/>
      <c r="H58" s="483"/>
      <c r="I58" s="483"/>
      <c r="J58" s="483"/>
      <c r="K58" s="483"/>
      <c r="L58" s="483"/>
      <c r="M58" s="483"/>
      <c r="N58" s="483"/>
      <c r="O58" s="483"/>
      <c r="P58" s="553"/>
      <c r="Q58" s="580"/>
      <c r="S58" s="473"/>
      <c r="T58" s="473"/>
      <c r="U58" s="473"/>
      <c r="V58" s="473"/>
      <c r="W58" s="473"/>
      <c r="X58" s="473"/>
      <c r="Y58" s="473"/>
      <c r="Z58" s="492"/>
      <c r="AA58" s="612"/>
      <c r="AB58" s="613"/>
      <c r="AC58" s="612"/>
      <c r="AD58" s="492"/>
      <c r="AE58" s="492"/>
    </row>
    <row r="59" spans="1:33" ht="54.75" customHeight="1" thickBot="1" x14ac:dyDescent="0.25">
      <c r="A59" s="551"/>
      <c r="B59" s="483"/>
      <c r="C59" s="483"/>
      <c r="D59" s="1362" t="s">
        <v>686</v>
      </c>
      <c r="E59" s="1363"/>
      <c r="F59" s="1364"/>
      <c r="G59" s="1365" t="e">
        <f>CONCATENATE("% de perte Section d'embase / Perçage = ",ROUND(T44,4)*100," %")</f>
        <v>#VALUE!</v>
      </c>
      <c r="H59" s="1366"/>
      <c r="I59" s="1366"/>
      <c r="J59" s="1367" t="s">
        <v>687</v>
      </c>
      <c r="K59" s="1368"/>
      <c r="L59" s="1369"/>
      <c r="M59" s="1370"/>
      <c r="N59" s="492"/>
      <c r="O59" s="492"/>
      <c r="P59" s="614"/>
      <c r="Q59" s="477"/>
      <c r="S59" s="473"/>
      <c r="T59" s="473"/>
      <c r="U59" s="473"/>
      <c r="V59" s="473"/>
      <c r="W59" s="473"/>
      <c r="X59" s="473"/>
      <c r="Y59" s="473"/>
      <c r="Z59" s="492"/>
      <c r="AA59" s="612"/>
      <c r="AB59" s="492"/>
      <c r="AC59" s="612"/>
      <c r="AD59" s="492"/>
      <c r="AE59" s="492"/>
    </row>
    <row r="60" spans="1:33" ht="22.5" customHeight="1" x14ac:dyDescent="0.25">
      <c r="A60" s="551"/>
      <c r="B60" s="615" t="s">
        <v>562</v>
      </c>
      <c r="C60" s="616"/>
      <c r="D60" s="1371" t="str">
        <f>T56</f>
        <v>/</v>
      </c>
      <c r="E60" s="1372"/>
      <c r="F60" s="1373"/>
      <c r="G60" s="1374">
        <f>T46</f>
        <v>0</v>
      </c>
      <c r="H60" s="1375"/>
      <c r="I60" s="1376"/>
      <c r="J60" s="1371" t="str">
        <f>T48</f>
        <v>/</v>
      </c>
      <c r="K60" s="1372"/>
      <c r="L60" s="1372"/>
      <c r="M60" s="1373"/>
      <c r="N60" s="617" t="str">
        <f>IF(J60="R1","Remise en Etat",IF(J60="R2","Réparation par plaque",IF(J60="R3","Eclissage","")))</f>
        <v/>
      </c>
      <c r="O60" s="492"/>
      <c r="P60" s="614"/>
      <c r="Q60" s="618"/>
      <c r="R60" s="473"/>
      <c r="S60" s="473"/>
      <c r="T60" s="473"/>
      <c r="U60" s="473"/>
      <c r="V60" s="473"/>
      <c r="W60" s="473"/>
      <c r="X60" s="473"/>
      <c r="Y60" s="473"/>
      <c r="Z60" s="492"/>
      <c r="AA60" s="619"/>
      <c r="AB60" s="619">
        <f>IF($G60&gt;=0.25,IF($G60="-",0,1),0)</f>
        <v>0</v>
      </c>
      <c r="AC60" s="619">
        <f>IF($G60="-",0,IF($G60&gt;=0.15,2,0))</f>
        <v>0</v>
      </c>
      <c r="AD60" s="473">
        <f>IF($AB60=1,1,IF(AB$64&gt;=1,IF($AC60=2,1,0),$AC60))</f>
        <v>0</v>
      </c>
      <c r="AE60" s="620">
        <f>IF(AD$64&gt;=3,1,$AD60)</f>
        <v>0</v>
      </c>
    </row>
    <row r="61" spans="1:33" ht="22.5" customHeight="1" x14ac:dyDescent="0.25">
      <c r="A61" s="551"/>
      <c r="B61" s="621" t="s">
        <v>564</v>
      </c>
      <c r="C61" s="622"/>
      <c r="D61" s="1389" t="str">
        <f>U56</f>
        <v>/</v>
      </c>
      <c r="E61" s="1390"/>
      <c r="F61" s="1391"/>
      <c r="G61" s="1392">
        <f>U46</f>
        <v>0</v>
      </c>
      <c r="H61" s="1393"/>
      <c r="I61" s="1394"/>
      <c r="J61" s="1389" t="str">
        <f>U48</f>
        <v>/</v>
      </c>
      <c r="K61" s="1390"/>
      <c r="L61" s="1390"/>
      <c r="M61" s="1391"/>
      <c r="N61" s="617" t="str">
        <f>IF(J61="R1","Remise en Etat",IF(J61="R2","Réparation par plaque",IF(J61="R3","Eclissage","")))</f>
        <v/>
      </c>
      <c r="O61" s="492"/>
      <c r="P61" s="614"/>
      <c r="Q61" s="618"/>
      <c r="R61" s="473"/>
      <c r="S61" s="473"/>
      <c r="T61" s="473"/>
      <c r="U61" s="473"/>
      <c r="V61" s="473"/>
      <c r="W61" s="473"/>
      <c r="X61" s="473"/>
      <c r="Z61" s="492"/>
      <c r="AA61" s="619"/>
      <c r="AB61" s="619">
        <f t="shared" ref="AB61:AB63" si="10">IF($G61&gt;=0.25,IF($G61="-",0,1),0)</f>
        <v>0</v>
      </c>
      <c r="AC61" s="619">
        <f t="shared" ref="AC61:AC63" si="11">IF($G61="-",0,IF($G61&gt;=0.15,2,0))</f>
        <v>0</v>
      </c>
      <c r="AD61" s="473">
        <f t="shared" ref="AD61:AD63" si="12">IF($AB61=1,1,IF(AB$64&gt;=1,IF($AC61=2,1,0),$AC61))</f>
        <v>0</v>
      </c>
      <c r="AE61" s="620">
        <f t="shared" ref="AE61:AE63" si="13">IF(AD$64&gt;=3,1,$AD61)</f>
        <v>0</v>
      </c>
    </row>
    <row r="62" spans="1:33" ht="22.5" customHeight="1" x14ac:dyDescent="0.2">
      <c r="A62" s="551"/>
      <c r="B62" s="621" t="s">
        <v>565</v>
      </c>
      <c r="C62" s="622"/>
      <c r="D62" s="1389" t="str">
        <f>V56</f>
        <v>/</v>
      </c>
      <c r="E62" s="1390"/>
      <c r="F62" s="1391"/>
      <c r="G62" s="1392">
        <f>V46</f>
        <v>0</v>
      </c>
      <c r="H62" s="1393"/>
      <c r="I62" s="1394"/>
      <c r="J62" s="1389" t="str">
        <f>V48</f>
        <v>/</v>
      </c>
      <c r="K62" s="1390"/>
      <c r="L62" s="1390"/>
      <c r="M62" s="1391"/>
      <c r="N62" s="617" t="str">
        <f>IF(J62="R1","Remise en Etat",IF(J62="R2","Réparation par plaque",IF(J62="R3","Eclissage","")))</f>
        <v/>
      </c>
      <c r="O62" s="492"/>
      <c r="P62" s="614"/>
      <c r="Q62" s="473"/>
      <c r="V62" s="473"/>
      <c r="W62" s="473"/>
      <c r="X62" s="473"/>
      <c r="Z62" s="492"/>
      <c r="AA62" s="619"/>
      <c r="AB62" s="619">
        <f t="shared" si="10"/>
        <v>0</v>
      </c>
      <c r="AC62" s="619">
        <f t="shared" si="11"/>
        <v>0</v>
      </c>
      <c r="AD62" s="473">
        <f t="shared" si="12"/>
        <v>0</v>
      </c>
      <c r="AE62" s="620">
        <f t="shared" si="13"/>
        <v>0</v>
      </c>
    </row>
    <row r="63" spans="1:33" ht="22.5" customHeight="1" thickBot="1" x14ac:dyDescent="0.25">
      <c r="A63" s="623"/>
      <c r="B63" s="624" t="s">
        <v>568</v>
      </c>
      <c r="C63" s="625"/>
      <c r="D63" s="1381" t="str">
        <f>W56</f>
        <v>/</v>
      </c>
      <c r="E63" s="1382"/>
      <c r="F63" s="1383"/>
      <c r="G63" s="1384">
        <f>W46</f>
        <v>0</v>
      </c>
      <c r="H63" s="1385"/>
      <c r="I63" s="1386"/>
      <c r="J63" s="1381" t="str">
        <f>W48</f>
        <v>/</v>
      </c>
      <c r="K63" s="1382"/>
      <c r="L63" s="1382"/>
      <c r="M63" s="1383"/>
      <c r="N63" s="617" t="str">
        <f>IF(J63="R1","Remise en Etat",IF(J63="R2","Réparation par plaque",IF(J63="R3","Eclissage","")))</f>
        <v/>
      </c>
      <c r="O63" s="492"/>
      <c r="P63" s="614"/>
      <c r="Q63" s="473"/>
      <c r="V63" s="473"/>
      <c r="W63" s="473"/>
      <c r="X63" s="473"/>
      <c r="Y63" s="473"/>
      <c r="Z63" s="492"/>
      <c r="AA63" s="619"/>
      <c r="AB63" s="619">
        <f t="shared" si="10"/>
        <v>0</v>
      </c>
      <c r="AC63" s="619">
        <f t="shared" si="11"/>
        <v>0</v>
      </c>
      <c r="AD63" s="473">
        <f t="shared" si="12"/>
        <v>0</v>
      </c>
      <c r="AE63" s="620">
        <f t="shared" si="13"/>
        <v>0</v>
      </c>
    </row>
    <row r="64" spans="1:33" ht="18" customHeight="1" thickBot="1" x14ac:dyDescent="0.25">
      <c r="A64" s="626"/>
      <c r="B64" s="498"/>
      <c r="C64" s="501"/>
      <c r="D64" s="501"/>
      <c r="E64" s="501"/>
      <c r="F64" s="501"/>
      <c r="G64" s="501"/>
      <c r="H64" s="501"/>
      <c r="I64" s="501"/>
      <c r="J64" s="501"/>
      <c r="K64" s="501"/>
      <c r="L64" s="501"/>
      <c r="M64" s="501"/>
      <c r="N64" s="501"/>
      <c r="O64" s="501"/>
      <c r="P64" s="503"/>
      <c r="Q64" s="473"/>
      <c r="V64" s="473"/>
      <c r="W64" s="473"/>
      <c r="X64" s="473"/>
      <c r="Y64" s="473"/>
      <c r="Z64" s="492"/>
      <c r="AA64" s="619"/>
      <c r="AB64" s="619">
        <f>SUM(AB60:AB63)</f>
        <v>0</v>
      </c>
      <c r="AC64" s="619">
        <f>COUNTIF(AC60:AC63,"2")</f>
        <v>0</v>
      </c>
      <c r="AD64" s="619">
        <f>COUNTIF(AD60:AD63,"1")</f>
        <v>0</v>
      </c>
      <c r="AE64" s="620"/>
    </row>
    <row r="65" spans="1:31" ht="17.25" customHeight="1" x14ac:dyDescent="0.2">
      <c r="B65" s="473"/>
      <c r="C65" s="473"/>
      <c r="D65" s="627"/>
      <c r="E65" s="627"/>
      <c r="F65" s="627"/>
      <c r="G65" s="627"/>
      <c r="H65" s="627"/>
      <c r="I65" s="627"/>
      <c r="J65" s="627"/>
      <c r="K65" s="627"/>
      <c r="L65" s="627"/>
      <c r="M65" s="1387"/>
      <c r="N65" s="1387"/>
      <c r="O65" s="1387"/>
      <c r="P65" s="1387"/>
      <c r="V65" s="473"/>
      <c r="W65" s="473"/>
      <c r="X65" s="473"/>
      <c r="Y65" s="473"/>
      <c r="Z65" s="492"/>
      <c r="AA65" s="612"/>
      <c r="AB65" s="492"/>
      <c r="AE65" s="620"/>
    </row>
    <row r="66" spans="1:31" ht="13.5" thickBot="1" x14ac:dyDescent="0.25">
      <c r="A66" s="565"/>
      <c r="B66" s="565"/>
      <c r="C66" s="565"/>
      <c r="D66" s="565"/>
      <c r="E66" s="565"/>
      <c r="F66" s="565"/>
      <c r="G66" s="565"/>
      <c r="H66" s="565"/>
      <c r="I66" s="565"/>
      <c r="J66" s="565"/>
      <c r="K66" s="565"/>
      <c r="L66" s="565"/>
      <c r="M66" s="565"/>
      <c r="N66" s="565"/>
      <c r="O66" s="565"/>
      <c r="P66" s="565"/>
      <c r="V66" s="473"/>
      <c r="W66" s="473"/>
      <c r="X66" s="473"/>
      <c r="Y66" s="473"/>
      <c r="Z66" s="492"/>
      <c r="AA66" s="612"/>
      <c r="AB66" s="492"/>
      <c r="AE66" s="620"/>
    </row>
    <row r="67" spans="1:31" ht="13.5" thickBot="1" x14ac:dyDescent="0.25">
      <c r="A67" s="628">
        <v>100</v>
      </c>
      <c r="B67" s="565"/>
      <c r="C67" s="523"/>
      <c r="D67" s="523"/>
      <c r="E67" s="523"/>
      <c r="F67" s="1388"/>
      <c r="G67" s="1388"/>
      <c r="H67" s="1388"/>
      <c r="I67" s="1388"/>
      <c r="J67" s="629" t="s">
        <v>688</v>
      </c>
      <c r="K67" s="565"/>
      <c r="W67" s="473"/>
      <c r="X67" s="473"/>
      <c r="Y67" s="473"/>
      <c r="Z67" s="492"/>
      <c r="AA67" s="612"/>
      <c r="AB67" s="492"/>
      <c r="AC67" s="612"/>
      <c r="AE67" s="492"/>
    </row>
    <row r="68" spans="1:31" x14ac:dyDescent="0.2">
      <c r="A68" s="628">
        <v>10</v>
      </c>
      <c r="B68" s="565"/>
      <c r="C68" s="1395" t="s">
        <v>689</v>
      </c>
      <c r="D68" s="630" t="s">
        <v>690</v>
      </c>
      <c r="E68" s="631">
        <f>IF($M$68=1,"",$A$67)</f>
        <v>100</v>
      </c>
      <c r="F68" s="1397">
        <f>IF($M$68=1,"",$A$68)</f>
        <v>10</v>
      </c>
      <c r="G68" s="1397"/>
      <c r="H68" s="1397">
        <f>IF($M$68=1,"",$A$68)</f>
        <v>10</v>
      </c>
      <c r="I68" s="1398"/>
      <c r="J68" s="632">
        <f>IF(H68=0,F68*2/3,AVERAGE(F68,H68))</f>
        <v>10</v>
      </c>
      <c r="K68" s="565"/>
      <c r="M68" s="633" t="str">
        <f>'53_Annexe3.1'!$L$13</f>
        <v>/</v>
      </c>
      <c r="W68" s="473"/>
      <c r="X68" s="473"/>
      <c r="Y68" s="473"/>
      <c r="Z68" s="492"/>
      <c r="AA68" s="612"/>
      <c r="AB68" s="492"/>
      <c r="AC68" s="612"/>
      <c r="AD68" s="492"/>
      <c r="AE68" s="492"/>
    </row>
    <row r="69" spans="1:31" ht="13.5" thickBot="1" x14ac:dyDescent="0.25">
      <c r="B69" s="634"/>
      <c r="C69" s="1396"/>
      <c r="D69" s="635" t="s">
        <v>691</v>
      </c>
      <c r="E69" s="636">
        <f>IF($M$68=1,"",$A$67)</f>
        <v>100</v>
      </c>
      <c r="F69" s="1399">
        <f>IF($M$68=1,"",$A$68)</f>
        <v>10</v>
      </c>
      <c r="G69" s="1399"/>
      <c r="H69" s="1399">
        <f>IF($M$68=1,"",$A$68)</f>
        <v>10</v>
      </c>
      <c r="I69" s="1400"/>
      <c r="J69" s="637">
        <f t="shared" ref="J69:J75" si="14">IF(H69=0,F69*2/3,AVERAGE(F69,H69))</f>
        <v>10</v>
      </c>
      <c r="K69" s="634"/>
      <c r="M69" s="638" t="str">
        <f>'53_Annexe3.1'!$L$14</f>
        <v>/</v>
      </c>
      <c r="Z69" s="492"/>
      <c r="AA69" s="612"/>
      <c r="AB69" s="492"/>
      <c r="AC69" s="612"/>
      <c r="AD69" s="492"/>
      <c r="AE69" s="492"/>
    </row>
    <row r="70" spans="1:31" x14ac:dyDescent="0.2">
      <c r="A70" s="559"/>
      <c r="B70" s="634"/>
      <c r="C70" s="1401" t="s">
        <v>692</v>
      </c>
      <c r="D70" s="639" t="s">
        <v>690</v>
      </c>
      <c r="E70" s="631">
        <f>IF($M$69=1,"",$A$67)</f>
        <v>100</v>
      </c>
      <c r="F70" s="1397">
        <f>IF($M$69=1,"",$A$68)</f>
        <v>10</v>
      </c>
      <c r="G70" s="1397"/>
      <c r="H70" s="1397">
        <f>IF($M$69=1,"",$A$68)</f>
        <v>10</v>
      </c>
      <c r="I70" s="1398"/>
      <c r="J70" s="632">
        <f t="shared" si="14"/>
        <v>10</v>
      </c>
      <c r="K70" s="634"/>
      <c r="M70" s="638" t="str">
        <f>'53_Annexe3.1'!$L$15</f>
        <v>/</v>
      </c>
      <c r="Z70" s="492"/>
      <c r="AA70" s="492"/>
      <c r="AB70" s="640"/>
      <c r="AC70" s="492"/>
      <c r="AD70" s="640"/>
      <c r="AE70" s="492"/>
    </row>
    <row r="71" spans="1:31" ht="13.5" thickBot="1" x14ac:dyDescent="0.25">
      <c r="A71" s="559"/>
      <c r="B71" s="634"/>
      <c r="C71" s="1401"/>
      <c r="D71" s="641" t="s">
        <v>691</v>
      </c>
      <c r="E71" s="636">
        <f>IF($M$69=1,"",$A$67)</f>
        <v>100</v>
      </c>
      <c r="F71" s="1399">
        <f>IF($M$69=1,"",$A$68)</f>
        <v>10</v>
      </c>
      <c r="G71" s="1399"/>
      <c r="H71" s="1399">
        <f>IF($M$69=1,"",$A$68)</f>
        <v>10</v>
      </c>
      <c r="I71" s="1400"/>
      <c r="J71" s="642">
        <f t="shared" si="14"/>
        <v>10</v>
      </c>
      <c r="K71" s="634"/>
      <c r="M71" s="643" t="str">
        <f>'53_Annexe3.1'!$L$16</f>
        <v>/</v>
      </c>
      <c r="Z71" s="492"/>
      <c r="AA71" s="492"/>
      <c r="AB71" s="492"/>
      <c r="AC71" s="492"/>
      <c r="AD71" s="492"/>
      <c r="AE71" s="492"/>
    </row>
    <row r="72" spans="1:31" x14ac:dyDescent="0.2">
      <c r="A72" s="576"/>
      <c r="B72" s="634"/>
      <c r="C72" s="1395" t="s">
        <v>693</v>
      </c>
      <c r="D72" s="630" t="s">
        <v>690</v>
      </c>
      <c r="E72" s="631">
        <f>IF($M$70=1,"",$A$67)</f>
        <v>100</v>
      </c>
      <c r="F72" s="1397">
        <f>IF($M$70=1,"",$A$68)</f>
        <v>10</v>
      </c>
      <c r="G72" s="1397"/>
      <c r="H72" s="1397">
        <f>IF($M$70=1,"",$A$68)</f>
        <v>10</v>
      </c>
      <c r="I72" s="1398"/>
      <c r="J72" s="632">
        <f t="shared" si="14"/>
        <v>10</v>
      </c>
      <c r="K72" s="634"/>
      <c r="Z72" s="492"/>
      <c r="AA72" s="492"/>
      <c r="AB72" s="492"/>
      <c r="AC72" s="492"/>
      <c r="AD72" s="492"/>
      <c r="AE72" s="492"/>
    </row>
    <row r="73" spans="1:31" ht="15.75" customHeight="1" thickBot="1" x14ac:dyDescent="0.3">
      <c r="A73" s="634"/>
      <c r="B73" s="634"/>
      <c r="C73" s="1396"/>
      <c r="D73" s="635" t="s">
        <v>691</v>
      </c>
      <c r="E73" s="636">
        <f>IF($M$70=1,"",$A$67)</f>
        <v>100</v>
      </c>
      <c r="F73" s="1399">
        <f>IF($M$70=1,"",$A$68)</f>
        <v>10</v>
      </c>
      <c r="G73" s="1399"/>
      <c r="H73" s="1399">
        <f>IF($M$70=1,"",$A$68)</f>
        <v>10</v>
      </c>
      <c r="I73" s="1400"/>
      <c r="J73" s="637">
        <f t="shared" si="14"/>
        <v>10</v>
      </c>
      <c r="K73" s="634"/>
      <c r="Z73" s="644"/>
      <c r="AA73" s="492"/>
      <c r="AB73" s="492"/>
      <c r="AC73" s="492"/>
      <c r="AD73" s="492"/>
      <c r="AE73" s="492"/>
    </row>
    <row r="74" spans="1:31" ht="12.75" customHeight="1" x14ac:dyDescent="0.35">
      <c r="A74" s="645"/>
      <c r="B74" s="645"/>
      <c r="C74" s="1401" t="s">
        <v>694</v>
      </c>
      <c r="D74" s="646" t="s">
        <v>690</v>
      </c>
      <c r="E74" s="631">
        <f>IF($M$71=1,"",$A$67)</f>
        <v>100</v>
      </c>
      <c r="F74" s="1397">
        <f>IF($M$71=1,"",$A$68)</f>
        <v>10</v>
      </c>
      <c r="G74" s="1397"/>
      <c r="H74" s="1397">
        <f>IF($M$71=1,"",$A$68)</f>
        <v>10</v>
      </c>
      <c r="I74" s="1398"/>
      <c r="J74" s="647">
        <f t="shared" si="14"/>
        <v>10</v>
      </c>
      <c r="K74" s="648"/>
      <c r="Z74" s="492"/>
      <c r="AA74" s="492"/>
      <c r="AB74" s="492"/>
      <c r="AC74" s="492"/>
      <c r="AD74" s="492"/>
      <c r="AE74" s="492"/>
    </row>
    <row r="75" spans="1:31" ht="15.75" customHeight="1" thickBot="1" x14ac:dyDescent="0.4">
      <c r="A75" s="645"/>
      <c r="B75" s="645"/>
      <c r="C75" s="1402"/>
      <c r="D75" s="635" t="s">
        <v>691</v>
      </c>
      <c r="E75" s="636">
        <f>IF($M$71=1,"",$A$67)</f>
        <v>100</v>
      </c>
      <c r="F75" s="1399">
        <f>IF($M$71=1,"",$A$68)</f>
        <v>10</v>
      </c>
      <c r="G75" s="1399"/>
      <c r="H75" s="1399">
        <f>IF($M$71=1,"",$A$68)</f>
        <v>10</v>
      </c>
      <c r="I75" s="1400"/>
      <c r="J75" s="637">
        <f t="shared" si="14"/>
        <v>10</v>
      </c>
      <c r="K75" s="648"/>
      <c r="Z75" s="492"/>
      <c r="AA75" s="492"/>
      <c r="AB75" s="492"/>
      <c r="AC75" s="492"/>
      <c r="AD75" s="492"/>
      <c r="AE75" s="492"/>
    </row>
    <row r="76" spans="1:31" ht="15.75" customHeight="1" x14ac:dyDescent="0.35">
      <c r="B76" s="645"/>
      <c r="C76" s="645"/>
      <c r="D76" s="645"/>
      <c r="E76" s="648"/>
      <c r="F76" s="648"/>
      <c r="G76" s="648"/>
      <c r="H76" s="648"/>
      <c r="I76" s="648"/>
      <c r="J76" s="648"/>
      <c r="K76" s="648"/>
      <c r="M76" s="648"/>
      <c r="N76" s="648"/>
      <c r="O76" s="648"/>
      <c r="P76" s="648"/>
      <c r="Z76" s="492"/>
      <c r="AA76" s="492"/>
      <c r="AB76" s="492"/>
      <c r="AC76" s="492"/>
      <c r="AD76" s="492"/>
      <c r="AE76" s="492"/>
    </row>
    <row r="77" spans="1:31" ht="15.75" customHeight="1" x14ac:dyDescent="0.35">
      <c r="A77" s="649" t="s">
        <v>695</v>
      </c>
      <c r="B77" s="565"/>
      <c r="C77" s="565"/>
      <c r="D77" s="565"/>
      <c r="E77" s="565"/>
      <c r="H77" s="473"/>
      <c r="I77" s="473"/>
      <c r="L77" s="648"/>
      <c r="M77" s="650" t="s">
        <v>696</v>
      </c>
      <c r="N77" s="651">
        <v>80</v>
      </c>
      <c r="O77" s="648"/>
      <c r="P77" s="648"/>
    </row>
    <row r="78" spans="1:31" ht="15.75" customHeight="1" x14ac:dyDescent="0.35">
      <c r="A78" s="649" t="s">
        <v>697</v>
      </c>
      <c r="B78" s="565"/>
      <c r="C78" s="565"/>
      <c r="D78" s="565"/>
      <c r="E78" s="565"/>
      <c r="H78" s="473"/>
      <c r="I78" s="473"/>
      <c r="L78" s="648"/>
      <c r="M78" s="473"/>
      <c r="N78" s="651">
        <v>8</v>
      </c>
      <c r="O78" s="648"/>
      <c r="P78" s="648"/>
    </row>
    <row r="79" spans="1:31" ht="15.75" customHeight="1" x14ac:dyDescent="0.35">
      <c r="A79" s="652" t="s">
        <v>698</v>
      </c>
      <c r="B79" s="634"/>
      <c r="C79" s="634"/>
      <c r="D79" s="634"/>
      <c r="E79" s="634"/>
      <c r="L79" s="648"/>
      <c r="M79" s="648"/>
      <c r="N79" s="648"/>
      <c r="O79" s="648"/>
      <c r="P79" s="648"/>
    </row>
    <row r="80" spans="1:31" ht="15.75" customHeight="1" x14ac:dyDescent="0.35">
      <c r="A80" s="653" t="s">
        <v>699</v>
      </c>
      <c r="B80" s="634"/>
      <c r="C80" s="634"/>
      <c r="D80" s="634"/>
      <c r="E80" s="634"/>
      <c r="L80" s="648"/>
      <c r="M80" s="648"/>
      <c r="N80" s="648"/>
      <c r="O80" s="648"/>
      <c r="P80" s="648"/>
    </row>
    <row r="81" spans="1:16" ht="15.75" customHeight="1" x14ac:dyDescent="0.35">
      <c r="A81" s="653" t="s">
        <v>700</v>
      </c>
      <c r="B81" s="634"/>
      <c r="C81" s="634"/>
      <c r="D81" s="634"/>
      <c r="E81" s="634"/>
      <c r="L81" s="648"/>
      <c r="M81" s="648"/>
      <c r="N81" s="648"/>
      <c r="O81" s="648"/>
      <c r="P81" s="648"/>
    </row>
    <row r="82" spans="1:16" ht="15.75" customHeight="1" x14ac:dyDescent="0.35">
      <c r="A82" s="653" t="s">
        <v>701</v>
      </c>
      <c r="B82" s="634"/>
      <c r="C82" s="634"/>
      <c r="D82" s="634"/>
      <c r="E82" s="634"/>
      <c r="L82" s="648"/>
      <c r="M82" s="648"/>
      <c r="N82" s="648"/>
      <c r="O82" s="648"/>
      <c r="P82" s="648"/>
    </row>
    <row r="83" spans="1:16" ht="15.75" customHeight="1" x14ac:dyDescent="0.35">
      <c r="A83" s="654" t="s">
        <v>702</v>
      </c>
      <c r="B83" s="634"/>
      <c r="C83" s="634"/>
      <c r="D83" s="634"/>
      <c r="E83" s="634"/>
      <c r="L83" s="648"/>
      <c r="M83" s="648"/>
      <c r="N83" s="648"/>
      <c r="O83" s="648"/>
      <c r="P83" s="648"/>
    </row>
    <row r="84" spans="1:16" ht="15.75" customHeight="1" x14ac:dyDescent="0.35">
      <c r="A84" s="655" t="s">
        <v>703</v>
      </c>
      <c r="B84" s="648"/>
      <c r="C84" s="648"/>
      <c r="D84" s="648"/>
      <c r="E84" s="648"/>
      <c r="L84" s="648"/>
      <c r="M84" s="648"/>
      <c r="N84" s="648"/>
      <c r="O84" s="648"/>
      <c r="P84" s="648"/>
    </row>
    <row r="85" spans="1:16" ht="15.75" customHeight="1" x14ac:dyDescent="0.35">
      <c r="A85" s="656" t="s">
        <v>704</v>
      </c>
      <c r="B85" s="657"/>
      <c r="C85" s="658"/>
      <c r="D85" s="648"/>
      <c r="E85" s="648"/>
      <c r="L85" s="634"/>
      <c r="M85" s="634"/>
      <c r="N85" s="634"/>
      <c r="O85" s="634"/>
      <c r="P85" s="634"/>
    </row>
    <row r="86" spans="1:16" ht="15.75" customHeight="1" x14ac:dyDescent="0.2">
      <c r="A86" s="634"/>
      <c r="B86" s="634"/>
      <c r="C86" s="634"/>
      <c r="D86" s="634"/>
      <c r="E86" s="634"/>
      <c r="F86" s="634"/>
      <c r="G86" s="634"/>
      <c r="H86" s="634"/>
      <c r="I86" s="634"/>
      <c r="J86" s="634"/>
      <c r="K86" s="634"/>
      <c r="L86" s="634"/>
      <c r="M86" s="634"/>
      <c r="N86" s="634"/>
      <c r="O86" s="634"/>
      <c r="P86" s="634"/>
    </row>
    <row r="87" spans="1:16" ht="15.75" customHeight="1" x14ac:dyDescent="0.2">
      <c r="A87" s="634"/>
      <c r="B87" s="634"/>
      <c r="C87" s="634"/>
      <c r="D87" s="634"/>
      <c r="E87" s="634"/>
      <c r="F87" s="634"/>
      <c r="G87" s="634"/>
      <c r="H87" s="634"/>
      <c r="I87" s="634"/>
      <c r="J87" s="634"/>
      <c r="K87" s="634"/>
      <c r="L87" s="634"/>
      <c r="M87" s="634"/>
      <c r="N87" s="634"/>
      <c r="O87" s="634"/>
      <c r="P87" s="634"/>
    </row>
    <row r="88" spans="1:16" ht="15.75" customHeight="1" x14ac:dyDescent="0.2">
      <c r="A88" s="634"/>
      <c r="B88" s="634"/>
      <c r="C88" s="634"/>
      <c r="D88" s="634"/>
      <c r="E88" s="634"/>
      <c r="F88" s="634"/>
      <c r="G88" s="634"/>
      <c r="H88" s="634"/>
      <c r="I88" s="634"/>
      <c r="J88" s="634"/>
      <c r="K88" s="634"/>
      <c r="L88" s="634"/>
      <c r="M88" s="634"/>
      <c r="N88" s="634"/>
      <c r="O88" s="634"/>
      <c r="P88" s="634"/>
    </row>
    <row r="89" spans="1:16" ht="15.75" customHeight="1" x14ac:dyDescent="0.2">
      <c r="A89" s="634"/>
      <c r="B89" s="634"/>
      <c r="C89" s="634"/>
      <c r="D89" s="634"/>
      <c r="E89" s="634"/>
      <c r="F89" s="634"/>
      <c r="G89" s="634"/>
      <c r="H89" s="634"/>
      <c r="I89" s="634"/>
      <c r="J89" s="634"/>
      <c r="K89" s="634"/>
      <c r="L89" s="634"/>
      <c r="M89" s="634"/>
      <c r="N89" s="634"/>
      <c r="O89" s="634"/>
      <c r="P89" s="634"/>
    </row>
    <row r="90" spans="1:16" ht="15.75" customHeight="1" x14ac:dyDescent="0.2">
      <c r="A90" s="634"/>
      <c r="B90" s="634"/>
      <c r="C90" s="634"/>
      <c r="D90" s="634"/>
      <c r="E90" s="634"/>
      <c r="F90" s="634"/>
      <c r="G90" s="634"/>
      <c r="H90" s="634"/>
      <c r="I90" s="634"/>
      <c r="J90" s="634"/>
      <c r="K90" s="634"/>
      <c r="L90" s="634"/>
      <c r="M90" s="634"/>
      <c r="N90" s="634"/>
      <c r="O90" s="634"/>
      <c r="P90" s="634"/>
    </row>
    <row r="91" spans="1:16" ht="15.75" customHeight="1" x14ac:dyDescent="0.2">
      <c r="A91" s="634"/>
      <c r="B91" s="634"/>
      <c r="C91" s="634"/>
      <c r="D91" s="634"/>
      <c r="E91" s="634"/>
      <c r="F91" s="634"/>
      <c r="G91" s="634"/>
      <c r="H91" s="634"/>
      <c r="I91" s="634"/>
      <c r="J91" s="634"/>
      <c r="K91" s="634"/>
      <c r="L91" s="634"/>
      <c r="M91" s="634"/>
      <c r="N91" s="634"/>
      <c r="O91" s="634"/>
      <c r="P91" s="634"/>
    </row>
    <row r="92" spans="1:16" x14ac:dyDescent="0.2">
      <c r="A92" s="634"/>
      <c r="B92" s="634"/>
      <c r="C92" s="634"/>
      <c r="D92" s="634"/>
      <c r="E92" s="634"/>
      <c r="F92" s="634"/>
      <c r="G92" s="634"/>
      <c r="H92" s="634"/>
      <c r="I92" s="634"/>
      <c r="J92" s="634"/>
      <c r="K92" s="634"/>
      <c r="L92" s="634"/>
      <c r="M92" s="634"/>
      <c r="N92" s="634"/>
      <c r="O92" s="634"/>
      <c r="P92" s="634"/>
    </row>
    <row r="93" spans="1:16" x14ac:dyDescent="0.2">
      <c r="A93" s="634"/>
      <c r="B93" s="634"/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</row>
    <row r="94" spans="1:16" x14ac:dyDescent="0.2">
      <c r="A94" s="634"/>
      <c r="B94" s="634"/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</row>
    <row r="95" spans="1:16" x14ac:dyDescent="0.2">
      <c r="A95" s="634"/>
      <c r="B95" s="634"/>
      <c r="C95" s="634"/>
      <c r="D95" s="634"/>
      <c r="E95" s="634"/>
      <c r="F95" s="634"/>
      <c r="G95" s="634"/>
      <c r="H95" s="634"/>
      <c r="I95" s="634"/>
      <c r="J95" s="634"/>
      <c r="K95" s="634"/>
      <c r="L95" s="634"/>
      <c r="M95" s="634"/>
      <c r="N95" s="634"/>
      <c r="O95" s="634"/>
      <c r="P95" s="634"/>
    </row>
    <row r="96" spans="1:16" x14ac:dyDescent="0.2">
      <c r="A96" s="634"/>
      <c r="B96" s="634"/>
      <c r="C96" s="634"/>
      <c r="D96" s="634"/>
      <c r="E96" s="634"/>
      <c r="F96" s="634"/>
      <c r="G96" s="634"/>
      <c r="H96" s="634"/>
      <c r="I96" s="634"/>
      <c r="J96" s="634"/>
      <c r="K96" s="634"/>
      <c r="L96" s="634"/>
      <c r="M96" s="634"/>
      <c r="N96" s="634"/>
      <c r="O96" s="634"/>
      <c r="P96" s="634"/>
    </row>
    <row r="97" spans="1:16" x14ac:dyDescent="0.2">
      <c r="A97" s="634"/>
      <c r="B97" s="634"/>
      <c r="C97" s="634"/>
      <c r="D97" s="634"/>
      <c r="E97" s="634"/>
      <c r="F97" s="634"/>
      <c r="G97" s="634"/>
      <c r="H97" s="634"/>
      <c r="I97" s="634"/>
      <c r="J97" s="634"/>
      <c r="K97" s="634"/>
      <c r="L97" s="634"/>
      <c r="M97" s="634"/>
      <c r="N97" s="634"/>
      <c r="O97" s="634"/>
      <c r="P97" s="634"/>
    </row>
    <row r="98" spans="1:16" x14ac:dyDescent="0.2">
      <c r="A98" s="634"/>
      <c r="B98" s="634"/>
      <c r="C98" s="634"/>
      <c r="D98" s="634"/>
      <c r="E98" s="634"/>
      <c r="F98" s="634"/>
      <c r="G98" s="634"/>
      <c r="H98" s="634"/>
      <c r="I98" s="634"/>
      <c r="J98" s="634"/>
      <c r="K98" s="634"/>
      <c r="L98" s="634"/>
      <c r="M98" s="634"/>
      <c r="N98" s="634"/>
      <c r="O98" s="634"/>
      <c r="P98" s="634"/>
    </row>
    <row r="99" spans="1:16" x14ac:dyDescent="0.2">
      <c r="A99" s="634"/>
      <c r="B99" s="634"/>
      <c r="C99" s="634"/>
      <c r="D99" s="634"/>
      <c r="E99" s="634"/>
      <c r="F99" s="634"/>
      <c r="G99" s="634"/>
      <c r="H99" s="634"/>
      <c r="I99" s="634"/>
      <c r="J99" s="634"/>
      <c r="K99" s="634"/>
      <c r="L99" s="634"/>
      <c r="M99" s="634"/>
      <c r="N99" s="634"/>
      <c r="O99" s="634"/>
      <c r="P99" s="634"/>
    </row>
    <row r="100" spans="1:16" x14ac:dyDescent="0.2">
      <c r="A100" s="634"/>
      <c r="B100" s="634"/>
      <c r="C100" s="634"/>
      <c r="D100" s="634"/>
      <c r="E100" s="634"/>
      <c r="F100" s="634"/>
      <c r="G100" s="634"/>
      <c r="H100" s="634"/>
      <c r="I100" s="634"/>
      <c r="J100" s="634"/>
      <c r="K100" s="634"/>
      <c r="L100" s="634"/>
      <c r="M100" s="634"/>
      <c r="N100" s="634"/>
      <c r="O100" s="634"/>
      <c r="P100" s="634"/>
    </row>
    <row r="101" spans="1:16" x14ac:dyDescent="0.2">
      <c r="A101" s="634"/>
      <c r="B101" s="634"/>
      <c r="C101" s="634"/>
      <c r="D101" s="634"/>
      <c r="E101" s="634"/>
      <c r="F101" s="634"/>
      <c r="G101" s="634"/>
      <c r="H101" s="634"/>
      <c r="I101" s="634"/>
      <c r="J101" s="634"/>
      <c r="K101" s="634"/>
      <c r="L101" s="634"/>
      <c r="M101" s="634"/>
      <c r="N101" s="634"/>
      <c r="O101" s="634"/>
      <c r="P101" s="634"/>
    </row>
    <row r="102" spans="1:16" x14ac:dyDescent="0.2">
      <c r="A102" s="634"/>
      <c r="B102" s="634"/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</row>
    <row r="103" spans="1:16" x14ac:dyDescent="0.2">
      <c r="A103" s="634"/>
      <c r="B103" s="634"/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</row>
    <row r="104" spans="1:16" x14ac:dyDescent="0.2">
      <c r="A104" s="634"/>
      <c r="B104" s="634"/>
      <c r="C104" s="634"/>
      <c r="D104" s="634"/>
      <c r="E104" s="634"/>
      <c r="F104" s="634"/>
      <c r="G104" s="634"/>
      <c r="H104" s="634"/>
      <c r="I104" s="634"/>
      <c r="J104" s="634"/>
      <c r="K104" s="634"/>
      <c r="L104" s="634"/>
      <c r="M104" s="634"/>
      <c r="N104" s="634"/>
      <c r="O104" s="634"/>
      <c r="P104" s="634"/>
    </row>
    <row r="105" spans="1:16" ht="20.25" x14ac:dyDescent="0.3">
      <c r="A105" s="634"/>
      <c r="B105" s="634"/>
      <c r="C105" s="634"/>
      <c r="D105" s="659"/>
      <c r="E105" s="634"/>
      <c r="F105" s="634"/>
      <c r="G105" s="659"/>
      <c r="H105" s="659"/>
      <c r="I105" s="659"/>
      <c r="J105" s="659"/>
      <c r="K105" s="659"/>
      <c r="L105" s="659"/>
      <c r="M105" s="634"/>
      <c r="N105" s="634"/>
      <c r="O105" s="634"/>
      <c r="P105" s="634"/>
    </row>
    <row r="106" spans="1:16" ht="20.25" x14ac:dyDescent="0.3">
      <c r="A106" s="660"/>
      <c r="B106" s="634"/>
      <c r="C106" s="634"/>
      <c r="D106" s="634"/>
      <c r="E106" s="634"/>
      <c r="F106" s="634"/>
      <c r="G106" s="634"/>
      <c r="H106" s="634"/>
      <c r="I106" s="634"/>
      <c r="J106" s="634"/>
      <c r="K106" s="634"/>
      <c r="L106" s="634"/>
      <c r="M106" s="634"/>
      <c r="N106" s="634"/>
      <c r="O106" s="634"/>
      <c r="P106" s="660"/>
    </row>
    <row r="107" spans="1:16" ht="23.25" x14ac:dyDescent="0.35">
      <c r="A107" s="661"/>
      <c r="B107" s="648"/>
      <c r="C107" s="648"/>
      <c r="D107" s="648"/>
      <c r="E107" s="648"/>
      <c r="F107" s="648"/>
      <c r="G107" s="648"/>
      <c r="H107" s="648"/>
      <c r="I107" s="648"/>
      <c r="J107" s="648"/>
      <c r="K107" s="648"/>
      <c r="L107" s="648"/>
      <c r="M107" s="648"/>
      <c r="N107" s="648"/>
      <c r="O107" s="648"/>
      <c r="P107" s="661"/>
    </row>
    <row r="108" spans="1:16" ht="23.25" x14ac:dyDescent="0.35">
      <c r="A108" s="661"/>
      <c r="B108" s="648"/>
      <c r="C108" s="648"/>
      <c r="D108" s="648"/>
      <c r="E108" s="648"/>
      <c r="F108" s="648"/>
      <c r="G108" s="648"/>
      <c r="H108" s="648"/>
      <c r="I108" s="648"/>
      <c r="J108" s="648"/>
      <c r="K108" s="648"/>
      <c r="L108" s="648"/>
      <c r="M108" s="648"/>
      <c r="N108" s="648"/>
      <c r="O108" s="648"/>
      <c r="P108" s="661"/>
    </row>
    <row r="109" spans="1:16" ht="23.25" x14ac:dyDescent="0.35">
      <c r="A109" s="661"/>
      <c r="B109" s="648"/>
      <c r="C109" s="648"/>
      <c r="D109" s="648"/>
      <c r="E109" s="648"/>
      <c r="F109" s="648"/>
      <c r="G109" s="648"/>
      <c r="H109" s="648"/>
      <c r="I109" s="648"/>
      <c r="J109" s="648"/>
      <c r="K109" s="648"/>
      <c r="L109" s="648"/>
      <c r="M109" s="648"/>
      <c r="N109" s="648"/>
      <c r="O109" s="648"/>
      <c r="P109" s="661"/>
    </row>
    <row r="110" spans="1:16" ht="23.25" x14ac:dyDescent="0.35">
      <c r="A110" s="661"/>
      <c r="B110" s="648"/>
      <c r="C110" s="648"/>
      <c r="D110" s="648"/>
      <c r="E110" s="648"/>
      <c r="F110" s="648"/>
      <c r="G110" s="648"/>
      <c r="H110" s="648"/>
      <c r="I110" s="648"/>
      <c r="J110" s="648"/>
      <c r="K110" s="648"/>
      <c r="L110" s="648"/>
      <c r="M110" s="648"/>
      <c r="N110" s="648"/>
      <c r="O110" s="648"/>
      <c r="P110" s="661"/>
    </row>
    <row r="111" spans="1:16" ht="23.25" x14ac:dyDescent="0.35">
      <c r="A111" s="661"/>
      <c r="B111" s="648"/>
      <c r="C111" s="648"/>
      <c r="D111" s="648"/>
      <c r="E111" s="648"/>
      <c r="F111" s="648"/>
      <c r="G111" s="648"/>
      <c r="H111" s="648"/>
      <c r="I111" s="648"/>
      <c r="J111" s="648"/>
      <c r="K111" s="648"/>
      <c r="L111" s="648"/>
      <c r="M111" s="648"/>
      <c r="N111" s="648"/>
      <c r="O111" s="648"/>
      <c r="P111" s="661"/>
    </row>
    <row r="112" spans="1:16" ht="23.25" x14ac:dyDescent="0.35">
      <c r="A112" s="661"/>
      <c r="B112" s="648"/>
      <c r="C112" s="648"/>
      <c r="D112" s="648"/>
      <c r="E112" s="648"/>
      <c r="F112" s="648"/>
      <c r="G112" s="648"/>
      <c r="H112" s="648"/>
      <c r="I112" s="648"/>
      <c r="J112" s="648"/>
      <c r="K112" s="648"/>
      <c r="L112" s="648"/>
      <c r="M112" s="648"/>
      <c r="N112" s="648"/>
      <c r="O112" s="648"/>
      <c r="P112" s="661"/>
    </row>
    <row r="113" spans="1:16" ht="23.25" x14ac:dyDescent="0.35">
      <c r="A113" s="661"/>
      <c r="B113" s="648"/>
      <c r="C113" s="648"/>
      <c r="D113" s="648"/>
      <c r="E113" s="648"/>
      <c r="F113" s="648"/>
      <c r="G113" s="648"/>
      <c r="H113" s="648"/>
      <c r="I113" s="648"/>
      <c r="J113" s="648"/>
      <c r="K113" s="648"/>
      <c r="L113" s="648"/>
      <c r="M113" s="648"/>
      <c r="N113" s="648"/>
      <c r="O113" s="648"/>
      <c r="P113" s="661"/>
    </row>
    <row r="114" spans="1:16" ht="23.25" x14ac:dyDescent="0.35">
      <c r="A114" s="661"/>
      <c r="B114" s="648"/>
      <c r="C114" s="648"/>
      <c r="D114" s="648"/>
      <c r="E114" s="648"/>
      <c r="F114" s="648"/>
      <c r="G114" s="648"/>
      <c r="H114" s="648"/>
      <c r="I114" s="648"/>
      <c r="J114" s="648"/>
      <c r="K114" s="648"/>
      <c r="L114" s="648"/>
      <c r="M114" s="648"/>
      <c r="N114" s="648"/>
      <c r="O114" s="648"/>
      <c r="P114" s="661"/>
    </row>
    <row r="115" spans="1:16" ht="23.25" x14ac:dyDescent="0.35">
      <c r="A115" s="661"/>
      <c r="B115" s="648"/>
      <c r="C115" s="648"/>
      <c r="D115" s="648"/>
      <c r="E115" s="648"/>
      <c r="F115" s="648"/>
      <c r="G115" s="648"/>
      <c r="H115" s="648"/>
      <c r="I115" s="648"/>
      <c r="J115" s="648"/>
      <c r="K115" s="648"/>
      <c r="L115" s="648"/>
      <c r="M115" s="648"/>
      <c r="N115" s="648"/>
      <c r="O115" s="648"/>
      <c r="P115" s="661"/>
    </row>
    <row r="116" spans="1:16" ht="23.25" x14ac:dyDescent="0.35">
      <c r="A116" s="661"/>
      <c r="B116" s="648"/>
      <c r="C116" s="648"/>
      <c r="D116" s="648"/>
      <c r="E116" s="648"/>
      <c r="F116" s="648"/>
      <c r="G116" s="648"/>
      <c r="H116" s="648"/>
      <c r="I116" s="648"/>
      <c r="J116" s="648"/>
      <c r="K116" s="648"/>
      <c r="L116" s="648"/>
      <c r="M116" s="648"/>
      <c r="N116" s="648"/>
      <c r="O116" s="648"/>
      <c r="P116" s="661"/>
    </row>
    <row r="117" spans="1:16" ht="23.25" x14ac:dyDescent="0.35">
      <c r="A117" s="661"/>
      <c r="B117" s="648"/>
      <c r="C117" s="648"/>
      <c r="D117" s="648"/>
      <c r="E117" s="648"/>
      <c r="F117" s="648"/>
      <c r="G117" s="648"/>
      <c r="H117" s="648"/>
      <c r="I117" s="648"/>
      <c r="J117" s="648"/>
      <c r="K117" s="648"/>
      <c r="L117" s="648"/>
      <c r="M117" s="648"/>
      <c r="N117" s="648"/>
      <c r="O117" s="648"/>
      <c r="P117" s="661"/>
    </row>
    <row r="118" spans="1:16" ht="23.25" x14ac:dyDescent="0.35">
      <c r="A118" s="661"/>
      <c r="B118" s="648"/>
      <c r="C118" s="648"/>
      <c r="D118" s="648"/>
      <c r="E118" s="648"/>
      <c r="F118" s="648"/>
      <c r="G118" s="648"/>
      <c r="H118" s="648"/>
      <c r="I118" s="648"/>
      <c r="J118" s="648"/>
      <c r="K118" s="648"/>
      <c r="L118" s="648"/>
      <c r="M118" s="648"/>
      <c r="N118" s="648"/>
      <c r="O118" s="648"/>
      <c r="P118" s="661"/>
    </row>
    <row r="119" spans="1:16" ht="23.25" x14ac:dyDescent="0.35">
      <c r="A119" s="661"/>
      <c r="B119" s="648"/>
      <c r="C119" s="648"/>
      <c r="D119" s="648"/>
      <c r="E119" s="648"/>
      <c r="F119" s="648"/>
      <c r="G119" s="648"/>
      <c r="H119" s="648"/>
      <c r="I119" s="648"/>
      <c r="J119" s="648"/>
      <c r="K119" s="648"/>
      <c r="L119" s="648"/>
      <c r="M119" s="648"/>
      <c r="N119" s="648"/>
      <c r="O119" s="648"/>
      <c r="P119" s="661"/>
    </row>
    <row r="120" spans="1:16" ht="23.25" x14ac:dyDescent="0.35">
      <c r="A120" s="661"/>
      <c r="B120" s="648"/>
      <c r="C120" s="648"/>
      <c r="D120" s="648"/>
      <c r="E120" s="648"/>
      <c r="F120" s="648"/>
      <c r="G120" s="648"/>
      <c r="H120" s="648"/>
      <c r="I120" s="648"/>
      <c r="J120" s="648"/>
      <c r="K120" s="648"/>
      <c r="L120" s="648"/>
      <c r="M120" s="648"/>
      <c r="N120" s="648"/>
      <c r="O120" s="648"/>
      <c r="P120" s="661"/>
    </row>
    <row r="121" spans="1:16" ht="23.25" x14ac:dyDescent="0.35">
      <c r="A121" s="661"/>
      <c r="B121" s="648"/>
      <c r="C121" s="648"/>
      <c r="D121" s="648"/>
      <c r="E121" s="648"/>
      <c r="F121" s="648"/>
      <c r="G121" s="648"/>
      <c r="H121" s="648"/>
      <c r="I121" s="648"/>
      <c r="J121" s="648"/>
      <c r="K121" s="648"/>
      <c r="L121" s="648"/>
      <c r="M121" s="648"/>
      <c r="N121" s="648"/>
      <c r="O121" s="648"/>
      <c r="P121" s="661"/>
    </row>
    <row r="122" spans="1:16" ht="23.25" x14ac:dyDescent="0.35">
      <c r="A122" s="661"/>
      <c r="B122" s="648"/>
      <c r="C122" s="648"/>
      <c r="D122" s="648"/>
      <c r="E122" s="648"/>
      <c r="F122" s="648"/>
      <c r="G122" s="648"/>
      <c r="H122" s="648"/>
      <c r="I122" s="648"/>
      <c r="J122" s="648"/>
      <c r="K122" s="648"/>
      <c r="L122" s="648"/>
      <c r="M122" s="648"/>
      <c r="N122" s="648"/>
      <c r="O122" s="648"/>
      <c r="P122" s="661"/>
    </row>
    <row r="123" spans="1:16" ht="23.25" x14ac:dyDescent="0.35">
      <c r="A123" s="661"/>
      <c r="B123" s="648"/>
      <c r="C123" s="648"/>
      <c r="D123" s="648"/>
      <c r="E123" s="648"/>
      <c r="F123" s="648"/>
      <c r="G123" s="648"/>
      <c r="H123" s="648"/>
      <c r="I123" s="648"/>
      <c r="J123" s="648"/>
      <c r="K123" s="648"/>
      <c r="L123" s="648"/>
      <c r="M123" s="648"/>
      <c r="N123" s="648"/>
      <c r="O123" s="648"/>
      <c r="P123" s="661"/>
    </row>
    <row r="124" spans="1:16" ht="23.25" x14ac:dyDescent="0.35">
      <c r="A124" s="661"/>
      <c r="B124" s="648"/>
      <c r="C124" s="648"/>
      <c r="D124" s="648"/>
      <c r="E124" s="648"/>
      <c r="F124" s="648"/>
      <c r="G124" s="648"/>
      <c r="H124" s="648"/>
      <c r="I124" s="648"/>
      <c r="J124" s="648"/>
      <c r="K124" s="648"/>
      <c r="L124" s="648"/>
      <c r="M124" s="648"/>
      <c r="N124" s="648"/>
      <c r="O124" s="648"/>
      <c r="P124" s="661"/>
    </row>
    <row r="125" spans="1:16" x14ac:dyDescent="0.2">
      <c r="A125" s="634"/>
      <c r="B125" s="634"/>
      <c r="C125" s="634"/>
      <c r="D125" s="634"/>
      <c r="E125" s="634"/>
      <c r="F125" s="634"/>
      <c r="G125" s="634"/>
      <c r="H125" s="634"/>
      <c r="I125" s="634"/>
      <c r="J125" s="634"/>
      <c r="K125" s="634"/>
      <c r="L125" s="634"/>
      <c r="M125" s="634"/>
      <c r="N125" s="634"/>
      <c r="O125" s="634"/>
      <c r="P125" s="634"/>
    </row>
    <row r="126" spans="1:16" x14ac:dyDescent="0.2">
      <c r="A126" s="634"/>
      <c r="B126" s="634"/>
      <c r="C126" s="634"/>
      <c r="D126" s="634"/>
      <c r="E126" s="634"/>
      <c r="F126" s="634"/>
      <c r="G126" s="634"/>
      <c r="H126" s="634"/>
      <c r="I126" s="634"/>
      <c r="J126" s="634"/>
      <c r="K126" s="634"/>
      <c r="L126" s="634"/>
      <c r="M126" s="634"/>
      <c r="N126" s="634"/>
      <c r="O126" s="634"/>
      <c r="P126" s="634"/>
    </row>
    <row r="127" spans="1:16" ht="15" x14ac:dyDescent="0.2">
      <c r="A127" s="662"/>
      <c r="B127" s="634"/>
      <c r="C127" s="634"/>
      <c r="D127" s="634"/>
      <c r="E127" s="634"/>
      <c r="F127" s="634"/>
      <c r="G127" s="634"/>
      <c r="H127" s="634"/>
      <c r="I127" s="634"/>
      <c r="J127" s="634"/>
      <c r="K127" s="634"/>
      <c r="L127" s="634"/>
      <c r="M127" s="634"/>
      <c r="N127" s="634"/>
      <c r="O127" s="634"/>
      <c r="P127" s="634"/>
    </row>
    <row r="128" spans="1:16" x14ac:dyDescent="0.2">
      <c r="A128" s="634"/>
      <c r="B128" s="634"/>
      <c r="C128" s="634"/>
      <c r="D128" s="634"/>
      <c r="E128" s="634"/>
      <c r="F128" s="634"/>
      <c r="G128" s="634"/>
      <c r="H128" s="634"/>
      <c r="I128" s="634"/>
      <c r="J128" s="634"/>
      <c r="K128" s="634"/>
      <c r="L128" s="634"/>
      <c r="M128" s="634"/>
      <c r="N128" s="634"/>
      <c r="O128" s="634"/>
      <c r="P128" s="634"/>
    </row>
    <row r="129" spans="1:16" x14ac:dyDescent="0.2">
      <c r="A129" s="634"/>
      <c r="B129" s="634"/>
      <c r="C129" s="634"/>
      <c r="D129" s="634"/>
      <c r="E129" s="634"/>
      <c r="F129" s="634"/>
      <c r="G129" s="634"/>
      <c r="H129" s="634"/>
      <c r="I129" s="634"/>
      <c r="J129" s="634"/>
      <c r="K129" s="634"/>
      <c r="L129" s="634"/>
      <c r="M129" s="634"/>
      <c r="N129" s="634"/>
      <c r="O129" s="634"/>
      <c r="P129" s="634"/>
    </row>
    <row r="130" spans="1:16" x14ac:dyDescent="0.2">
      <c r="A130" s="634"/>
      <c r="B130" s="634"/>
      <c r="C130" s="634"/>
      <c r="D130" s="634"/>
      <c r="E130" s="634"/>
      <c r="F130" s="634"/>
      <c r="G130" s="634"/>
      <c r="H130" s="634"/>
      <c r="I130" s="634"/>
      <c r="J130" s="634"/>
      <c r="K130" s="634"/>
      <c r="L130" s="634"/>
      <c r="M130" s="634"/>
      <c r="N130" s="634"/>
      <c r="O130" s="634"/>
      <c r="P130" s="634"/>
    </row>
    <row r="131" spans="1:16" x14ac:dyDescent="0.2">
      <c r="A131" s="634"/>
      <c r="B131" s="634"/>
      <c r="C131" s="634"/>
      <c r="D131" s="634"/>
      <c r="E131" s="634"/>
      <c r="F131" s="634"/>
      <c r="G131" s="634"/>
      <c r="H131" s="634"/>
      <c r="I131" s="634"/>
      <c r="J131" s="634"/>
      <c r="K131" s="634"/>
      <c r="L131" s="634"/>
      <c r="M131" s="634"/>
      <c r="N131" s="634"/>
      <c r="O131" s="634"/>
      <c r="P131" s="634"/>
    </row>
    <row r="132" spans="1:16" x14ac:dyDescent="0.2">
      <c r="A132" s="634"/>
      <c r="B132" s="634"/>
      <c r="C132" s="634"/>
      <c r="D132" s="634"/>
      <c r="E132" s="634"/>
      <c r="F132" s="634"/>
      <c r="G132" s="634"/>
      <c r="H132" s="634"/>
      <c r="I132" s="634"/>
      <c r="J132" s="634"/>
      <c r="K132" s="634"/>
      <c r="L132" s="634"/>
      <c r="M132" s="634"/>
      <c r="N132" s="634"/>
      <c r="O132" s="634"/>
      <c r="P132" s="634"/>
    </row>
    <row r="133" spans="1:16" x14ac:dyDescent="0.2">
      <c r="A133" s="634"/>
      <c r="B133" s="634"/>
      <c r="C133" s="634"/>
      <c r="D133" s="634"/>
      <c r="E133" s="634"/>
      <c r="F133" s="634"/>
      <c r="G133" s="634"/>
      <c r="H133" s="634"/>
      <c r="I133" s="634"/>
      <c r="J133" s="634"/>
      <c r="K133" s="634"/>
      <c r="L133" s="634"/>
      <c r="M133" s="634"/>
      <c r="N133" s="634"/>
      <c r="O133" s="634"/>
      <c r="P133" s="634"/>
    </row>
    <row r="134" spans="1:16" x14ac:dyDescent="0.2">
      <c r="A134" s="634"/>
      <c r="B134" s="634"/>
      <c r="C134" s="634"/>
      <c r="D134" s="634"/>
      <c r="E134" s="634"/>
      <c r="F134" s="634"/>
      <c r="G134" s="634"/>
      <c r="H134" s="634"/>
      <c r="I134" s="634"/>
      <c r="J134" s="634"/>
      <c r="K134" s="634"/>
      <c r="L134" s="634"/>
      <c r="M134" s="634"/>
      <c r="N134" s="634"/>
      <c r="O134" s="634"/>
      <c r="P134" s="634"/>
    </row>
    <row r="135" spans="1:16" x14ac:dyDescent="0.2">
      <c r="A135" s="634"/>
      <c r="B135" s="634"/>
      <c r="C135" s="634"/>
      <c r="D135" s="634"/>
      <c r="E135" s="634"/>
      <c r="F135" s="634"/>
      <c r="G135" s="634"/>
      <c r="H135" s="634"/>
      <c r="I135" s="634"/>
      <c r="J135" s="634"/>
      <c r="K135" s="634"/>
      <c r="L135" s="634"/>
      <c r="M135" s="634"/>
      <c r="N135" s="634"/>
      <c r="O135" s="634"/>
      <c r="P135" s="634"/>
    </row>
    <row r="136" spans="1:16" x14ac:dyDescent="0.2">
      <c r="A136" s="634"/>
      <c r="B136" s="634"/>
      <c r="C136" s="634"/>
      <c r="D136" s="634"/>
      <c r="E136" s="634"/>
      <c r="F136" s="634"/>
      <c r="G136" s="634"/>
      <c r="H136" s="634"/>
      <c r="I136" s="634"/>
      <c r="J136" s="634"/>
      <c r="K136" s="634"/>
      <c r="L136" s="634"/>
      <c r="M136" s="634"/>
      <c r="N136" s="634"/>
      <c r="O136" s="634"/>
      <c r="P136" s="634"/>
    </row>
    <row r="137" spans="1:16" x14ac:dyDescent="0.2">
      <c r="A137" s="634"/>
      <c r="B137" s="634"/>
      <c r="C137" s="634"/>
      <c r="D137" s="634"/>
      <c r="E137" s="634"/>
      <c r="F137" s="634"/>
      <c r="G137" s="634"/>
      <c r="H137" s="634"/>
      <c r="I137" s="634"/>
      <c r="J137" s="634"/>
      <c r="K137" s="634"/>
      <c r="L137" s="634"/>
      <c r="M137" s="634"/>
      <c r="N137" s="634"/>
      <c r="O137" s="634"/>
      <c r="P137" s="634"/>
    </row>
    <row r="138" spans="1:16" x14ac:dyDescent="0.2">
      <c r="A138" s="634"/>
      <c r="B138" s="634"/>
      <c r="C138" s="634"/>
      <c r="D138" s="634"/>
      <c r="E138" s="634"/>
      <c r="F138" s="634"/>
      <c r="G138" s="634"/>
      <c r="H138" s="634"/>
      <c r="I138" s="634"/>
      <c r="J138" s="634"/>
      <c r="K138" s="634"/>
      <c r="L138" s="634"/>
      <c r="M138" s="634"/>
      <c r="N138" s="634"/>
      <c r="O138" s="634"/>
      <c r="P138" s="634"/>
    </row>
    <row r="139" spans="1:16" x14ac:dyDescent="0.2">
      <c r="A139" s="634"/>
      <c r="B139" s="634"/>
      <c r="C139" s="634"/>
      <c r="D139" s="634"/>
      <c r="E139" s="634"/>
      <c r="F139" s="634"/>
      <c r="G139" s="634"/>
      <c r="H139" s="634"/>
      <c r="I139" s="634"/>
      <c r="J139" s="634"/>
      <c r="K139" s="634"/>
      <c r="L139" s="634"/>
      <c r="M139" s="634"/>
      <c r="N139" s="634"/>
      <c r="O139" s="634"/>
      <c r="P139" s="634"/>
    </row>
    <row r="140" spans="1:16" x14ac:dyDescent="0.2">
      <c r="A140" s="634"/>
      <c r="B140" s="634"/>
      <c r="C140" s="634"/>
      <c r="D140" s="634"/>
      <c r="E140" s="634"/>
      <c r="F140" s="634"/>
      <c r="G140" s="634"/>
      <c r="H140" s="634"/>
      <c r="I140" s="634"/>
      <c r="J140" s="634"/>
      <c r="K140" s="634"/>
      <c r="L140" s="634"/>
      <c r="M140" s="634"/>
      <c r="N140" s="634"/>
      <c r="O140" s="634"/>
      <c r="P140" s="634"/>
    </row>
    <row r="141" spans="1:16" x14ac:dyDescent="0.2">
      <c r="A141" s="634"/>
      <c r="B141" s="634"/>
      <c r="C141" s="634"/>
      <c r="D141" s="634"/>
      <c r="E141" s="634"/>
      <c r="F141" s="634"/>
      <c r="G141" s="634"/>
      <c r="H141" s="634"/>
      <c r="I141" s="634"/>
      <c r="J141" s="634"/>
      <c r="K141" s="634"/>
      <c r="L141" s="634"/>
      <c r="M141" s="634"/>
      <c r="N141" s="634"/>
      <c r="O141" s="634"/>
      <c r="P141" s="634"/>
    </row>
    <row r="142" spans="1:16" x14ac:dyDescent="0.2">
      <c r="A142" s="634"/>
      <c r="B142" s="634"/>
      <c r="C142" s="634"/>
      <c r="D142" s="634"/>
      <c r="E142" s="634"/>
      <c r="F142" s="634"/>
      <c r="G142" s="634"/>
      <c r="H142" s="634"/>
      <c r="I142" s="634"/>
      <c r="J142" s="634"/>
      <c r="K142" s="634"/>
      <c r="L142" s="634"/>
      <c r="M142" s="634"/>
      <c r="N142" s="634"/>
      <c r="O142" s="634"/>
      <c r="P142" s="634"/>
    </row>
    <row r="143" spans="1:16" x14ac:dyDescent="0.2">
      <c r="A143" s="634"/>
      <c r="B143" s="634"/>
      <c r="C143" s="634"/>
      <c r="D143" s="634"/>
      <c r="E143" s="634"/>
      <c r="F143" s="634"/>
      <c r="G143" s="634"/>
      <c r="H143" s="634"/>
      <c r="I143" s="634"/>
      <c r="J143" s="634"/>
      <c r="K143" s="634"/>
      <c r="L143" s="634"/>
      <c r="M143" s="634"/>
      <c r="N143" s="634"/>
      <c r="O143" s="634"/>
      <c r="P143" s="634"/>
    </row>
    <row r="144" spans="1:16" x14ac:dyDescent="0.2">
      <c r="A144" s="634"/>
      <c r="B144" s="634"/>
      <c r="C144" s="634"/>
      <c r="D144" s="634"/>
      <c r="E144" s="634"/>
      <c r="F144" s="634"/>
      <c r="G144" s="634"/>
      <c r="H144" s="634"/>
      <c r="I144" s="634"/>
      <c r="J144" s="634"/>
      <c r="K144" s="634"/>
      <c r="L144" s="634"/>
      <c r="M144" s="634"/>
      <c r="N144" s="634"/>
      <c r="O144" s="634"/>
      <c r="P144" s="634"/>
    </row>
    <row r="145" spans="1:16" x14ac:dyDescent="0.2">
      <c r="A145" s="634"/>
      <c r="B145" s="634"/>
      <c r="C145" s="634"/>
      <c r="D145" s="634"/>
      <c r="E145" s="634"/>
      <c r="F145" s="634"/>
      <c r="G145" s="634"/>
      <c r="H145" s="634"/>
      <c r="I145" s="634"/>
      <c r="J145" s="634"/>
      <c r="K145" s="634"/>
      <c r="L145" s="634"/>
      <c r="M145" s="634"/>
      <c r="N145" s="634"/>
      <c r="O145" s="634"/>
      <c r="P145" s="634"/>
    </row>
    <row r="146" spans="1:16" x14ac:dyDescent="0.2">
      <c r="A146" s="634"/>
      <c r="B146" s="634"/>
      <c r="C146" s="634"/>
      <c r="D146" s="634"/>
      <c r="E146" s="634"/>
      <c r="F146" s="634"/>
      <c r="G146" s="634"/>
      <c r="H146" s="634"/>
      <c r="I146" s="634"/>
      <c r="J146" s="634"/>
      <c r="K146" s="634"/>
      <c r="L146" s="634"/>
      <c r="M146" s="634"/>
      <c r="N146" s="634"/>
      <c r="O146" s="634"/>
      <c r="P146" s="634"/>
    </row>
    <row r="147" spans="1:16" x14ac:dyDescent="0.2">
      <c r="A147" s="634"/>
      <c r="B147" s="634"/>
      <c r="C147" s="634"/>
      <c r="D147" s="634"/>
      <c r="E147" s="634"/>
      <c r="F147" s="634"/>
      <c r="G147" s="634"/>
      <c r="H147" s="634"/>
      <c r="I147" s="634"/>
      <c r="J147" s="634"/>
      <c r="K147" s="634"/>
      <c r="L147" s="634"/>
      <c r="M147" s="634"/>
      <c r="N147" s="634"/>
      <c r="O147" s="634"/>
      <c r="P147" s="634"/>
    </row>
    <row r="148" spans="1:16" x14ac:dyDescent="0.2">
      <c r="A148" s="634"/>
      <c r="B148" s="634"/>
      <c r="C148" s="634"/>
      <c r="D148" s="634"/>
      <c r="E148" s="634"/>
      <c r="F148" s="634"/>
      <c r="G148" s="634"/>
      <c r="H148" s="634"/>
      <c r="I148" s="634"/>
      <c r="J148" s="634"/>
      <c r="K148" s="634"/>
      <c r="L148" s="634"/>
      <c r="M148" s="634"/>
      <c r="N148" s="634"/>
      <c r="O148" s="634"/>
      <c r="P148" s="634"/>
    </row>
    <row r="149" spans="1:16" x14ac:dyDescent="0.2">
      <c r="A149" s="634"/>
      <c r="B149" s="634"/>
      <c r="C149" s="634"/>
      <c r="D149" s="634"/>
      <c r="E149" s="634"/>
      <c r="F149" s="634"/>
      <c r="G149" s="634"/>
      <c r="H149" s="634"/>
      <c r="I149" s="634"/>
      <c r="J149" s="634"/>
      <c r="K149" s="634"/>
      <c r="L149" s="634"/>
      <c r="M149" s="634"/>
      <c r="N149" s="634"/>
      <c r="O149" s="634"/>
      <c r="P149" s="634"/>
    </row>
    <row r="150" spans="1:16" x14ac:dyDescent="0.2">
      <c r="A150" s="634"/>
      <c r="B150" s="634"/>
      <c r="C150" s="634"/>
      <c r="D150" s="634"/>
      <c r="E150" s="634"/>
      <c r="F150" s="634"/>
      <c r="G150" s="634"/>
      <c r="H150" s="634"/>
      <c r="I150" s="634"/>
      <c r="J150" s="634"/>
      <c r="K150" s="634"/>
      <c r="L150" s="634"/>
      <c r="M150" s="634"/>
      <c r="N150" s="634"/>
      <c r="O150" s="634"/>
      <c r="P150" s="634"/>
    </row>
    <row r="151" spans="1:16" x14ac:dyDescent="0.2">
      <c r="A151" s="634"/>
      <c r="B151" s="634"/>
      <c r="C151" s="634"/>
      <c r="D151" s="634"/>
      <c r="E151" s="634"/>
      <c r="F151" s="634"/>
      <c r="G151" s="634"/>
      <c r="H151" s="634"/>
      <c r="I151" s="634"/>
      <c r="J151" s="634"/>
      <c r="K151" s="634"/>
      <c r="L151" s="634"/>
      <c r="M151" s="634"/>
      <c r="N151" s="634"/>
      <c r="O151" s="634"/>
      <c r="P151" s="634"/>
    </row>
    <row r="152" spans="1:16" x14ac:dyDescent="0.2">
      <c r="A152" s="634"/>
      <c r="B152" s="634"/>
      <c r="C152" s="634"/>
      <c r="D152" s="634"/>
      <c r="E152" s="634"/>
      <c r="F152" s="634"/>
      <c r="G152" s="634"/>
      <c r="H152" s="634"/>
      <c r="I152" s="634"/>
      <c r="J152" s="634"/>
      <c r="K152" s="634"/>
      <c r="L152" s="634"/>
      <c r="M152" s="634"/>
      <c r="N152" s="634"/>
      <c r="O152" s="634"/>
      <c r="P152" s="634"/>
    </row>
    <row r="153" spans="1:16" x14ac:dyDescent="0.2">
      <c r="A153" s="634"/>
      <c r="B153" s="634"/>
      <c r="C153" s="634"/>
      <c r="D153" s="634"/>
      <c r="E153" s="634"/>
      <c r="F153" s="634"/>
      <c r="G153" s="634"/>
      <c r="H153" s="634"/>
      <c r="I153" s="634"/>
      <c r="J153" s="634"/>
      <c r="K153" s="634"/>
      <c r="L153" s="634"/>
      <c r="M153" s="634"/>
      <c r="N153" s="634"/>
      <c r="O153" s="634"/>
      <c r="P153" s="634"/>
    </row>
    <row r="154" spans="1:16" x14ac:dyDescent="0.2">
      <c r="A154" s="634"/>
      <c r="B154" s="634"/>
      <c r="C154" s="634"/>
      <c r="D154" s="634"/>
      <c r="E154" s="634"/>
      <c r="F154" s="634"/>
      <c r="G154" s="634"/>
      <c r="H154" s="634"/>
      <c r="I154" s="634"/>
      <c r="J154" s="634"/>
      <c r="K154" s="634"/>
      <c r="L154" s="634"/>
      <c r="M154" s="634"/>
      <c r="N154" s="634"/>
      <c r="O154" s="634"/>
      <c r="P154" s="634"/>
    </row>
    <row r="155" spans="1:16" x14ac:dyDescent="0.2">
      <c r="A155" s="634"/>
      <c r="B155" s="634"/>
      <c r="C155" s="634"/>
      <c r="D155" s="634"/>
      <c r="E155" s="634"/>
      <c r="F155" s="634"/>
      <c r="G155" s="634"/>
      <c r="H155" s="634"/>
      <c r="I155" s="634"/>
      <c r="J155" s="634"/>
      <c r="K155" s="634"/>
      <c r="L155" s="634"/>
      <c r="M155" s="634"/>
      <c r="N155" s="634"/>
      <c r="O155" s="634"/>
      <c r="P155" s="634"/>
    </row>
    <row r="156" spans="1:16" x14ac:dyDescent="0.2">
      <c r="A156" s="634"/>
      <c r="B156" s="634"/>
      <c r="C156" s="634"/>
      <c r="D156" s="634"/>
      <c r="E156" s="634"/>
      <c r="F156" s="634"/>
      <c r="G156" s="634"/>
      <c r="H156" s="634"/>
      <c r="I156" s="634"/>
      <c r="J156" s="634"/>
      <c r="K156" s="634"/>
      <c r="L156" s="634"/>
      <c r="M156" s="634"/>
      <c r="N156" s="634"/>
      <c r="O156" s="634"/>
      <c r="P156" s="634"/>
    </row>
    <row r="157" spans="1:16" x14ac:dyDescent="0.2">
      <c r="A157" s="634"/>
      <c r="B157" s="634"/>
      <c r="C157" s="634"/>
      <c r="D157" s="634"/>
      <c r="E157" s="634"/>
      <c r="F157" s="634"/>
      <c r="G157" s="634"/>
      <c r="H157" s="634"/>
      <c r="I157" s="634"/>
      <c r="J157" s="634"/>
      <c r="K157" s="634"/>
      <c r="L157" s="634"/>
      <c r="M157" s="634"/>
      <c r="N157" s="634"/>
      <c r="O157" s="634"/>
      <c r="P157" s="634"/>
    </row>
    <row r="158" spans="1:16" x14ac:dyDescent="0.2">
      <c r="A158" s="634"/>
      <c r="B158" s="634"/>
      <c r="C158" s="634"/>
      <c r="D158" s="634"/>
      <c r="E158" s="634"/>
      <c r="F158" s="634"/>
      <c r="G158" s="634"/>
      <c r="H158" s="634"/>
      <c r="I158" s="634"/>
      <c r="J158" s="634"/>
      <c r="K158" s="634"/>
      <c r="L158" s="634"/>
      <c r="M158" s="634"/>
      <c r="N158" s="634"/>
      <c r="O158" s="634"/>
      <c r="P158" s="634"/>
    </row>
    <row r="159" spans="1:16" x14ac:dyDescent="0.2">
      <c r="A159" s="634"/>
      <c r="B159" s="634"/>
      <c r="C159" s="634"/>
      <c r="D159" s="634"/>
      <c r="E159" s="634"/>
      <c r="F159" s="634"/>
      <c r="G159" s="634"/>
      <c r="H159" s="634"/>
      <c r="I159" s="634"/>
      <c r="J159" s="634"/>
      <c r="K159" s="634"/>
      <c r="L159" s="634"/>
      <c r="M159" s="634"/>
      <c r="N159" s="634"/>
      <c r="O159" s="634"/>
      <c r="P159" s="634"/>
    </row>
    <row r="160" spans="1:16" x14ac:dyDescent="0.2">
      <c r="A160" s="634"/>
      <c r="B160" s="634"/>
      <c r="C160" s="634"/>
      <c r="D160" s="634"/>
      <c r="E160" s="634"/>
      <c r="F160" s="634"/>
      <c r="G160" s="634"/>
      <c r="H160" s="634"/>
      <c r="I160" s="634"/>
      <c r="J160" s="634"/>
      <c r="K160" s="634"/>
      <c r="L160" s="634"/>
      <c r="M160" s="634"/>
      <c r="N160" s="634"/>
      <c r="O160" s="634"/>
      <c r="P160" s="634"/>
    </row>
    <row r="161" spans="1:16" x14ac:dyDescent="0.2">
      <c r="A161" s="634"/>
      <c r="B161" s="634"/>
      <c r="C161" s="634"/>
      <c r="D161" s="634"/>
      <c r="E161" s="634"/>
      <c r="F161" s="634"/>
      <c r="G161" s="634"/>
      <c r="H161" s="634"/>
      <c r="I161" s="634"/>
      <c r="J161" s="634"/>
      <c r="K161" s="634"/>
      <c r="L161" s="634"/>
      <c r="M161" s="634"/>
      <c r="N161" s="634"/>
      <c r="O161" s="634"/>
      <c r="P161" s="634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43" priority="2" stopIfTrue="1" operator="lessThan">
      <formula>#REF!</formula>
    </cfRule>
    <cfRule type="cellIs" dxfId="42" priority="3" stopIfTrue="1" operator="greaterThan">
      <formula>#REF!</formula>
    </cfRule>
  </conditionalFormatting>
  <conditionalFormatting sqref="H9 O9">
    <cfRule type="cellIs" dxfId="4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7" orientation="portrait" r:id="rId1"/>
  <headerFooter alignWithMargins="0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3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5703125" customWidth="1"/>
    <col min="2" max="2" width="12.5703125" customWidth="1"/>
    <col min="3" max="3" width="14.85546875" bestFit="1" customWidth="1"/>
    <col min="4" max="4" width="19.42578125" bestFit="1" customWidth="1"/>
    <col min="5" max="7" width="15.5703125" style="667" customWidth="1"/>
    <col min="8" max="8" width="14.5703125" customWidth="1"/>
    <col min="9" max="9" width="21.5703125" bestFit="1" customWidth="1"/>
    <col min="10" max="10" width="25.42578125" customWidth="1"/>
    <col min="11" max="11" width="16.140625" customWidth="1"/>
    <col min="12" max="12" width="26.5703125" customWidth="1"/>
  </cols>
  <sheetData>
    <row r="1" spans="1:12" ht="30" customHeight="1" thickBot="1" x14ac:dyDescent="0.4">
      <c r="A1" s="290" t="s">
        <v>706</v>
      </c>
      <c r="B1" s="1409" t="s">
        <v>707</v>
      </c>
      <c r="C1" s="1135"/>
      <c r="D1" s="1135"/>
      <c r="E1" s="1410"/>
      <c r="F1" s="1410"/>
      <c r="G1" s="1410"/>
      <c r="H1" s="1410"/>
      <c r="I1" s="1410"/>
      <c r="J1" s="1410"/>
      <c r="K1" s="1410"/>
      <c r="L1" s="1411"/>
    </row>
    <row r="2" spans="1:12" ht="15" customHeight="1" x14ac:dyDescent="0.25">
      <c r="A2" s="1207" t="s">
        <v>14</v>
      </c>
      <c r="B2" s="1412"/>
      <c r="C2" s="663" t="s">
        <v>15</v>
      </c>
      <c r="D2" s="664" t="s">
        <v>16</v>
      </c>
      <c r="E2" s="1207" t="s">
        <v>17</v>
      </c>
      <c r="F2" s="1208"/>
      <c r="G2" s="1208"/>
      <c r="H2" s="1208"/>
      <c r="I2" s="1208"/>
      <c r="J2" s="1208"/>
      <c r="K2" s="1208"/>
      <c r="L2" s="1209"/>
    </row>
    <row r="3" spans="1:12" ht="15" customHeight="1" thickBot="1" x14ac:dyDescent="0.4">
      <c r="A3" s="1210">
        <f>PDG!$AD$33</f>
        <v>0</v>
      </c>
      <c r="B3" s="1211"/>
      <c r="C3" s="303" t="str">
        <f>PDG!$D$33</f>
        <v>A</v>
      </c>
      <c r="D3" s="665">
        <f>PDG!$H$33</f>
        <v>41487</v>
      </c>
      <c r="E3" s="1210" t="str">
        <f>PDG!$L$33</f>
        <v>Création</v>
      </c>
      <c r="F3" s="1211"/>
      <c r="G3" s="1211"/>
      <c r="H3" s="1211"/>
      <c r="I3" s="1211"/>
      <c r="J3" s="1211"/>
      <c r="K3" s="1211"/>
      <c r="L3" s="1214"/>
    </row>
    <row r="4" spans="1:12" ht="15" customHeight="1" thickBot="1" x14ac:dyDescent="0.3">
      <c r="A4" s="1215" t="s">
        <v>18</v>
      </c>
      <c r="B4" s="1216"/>
      <c r="C4" s="1403" t="s">
        <v>61</v>
      </c>
      <c r="D4" s="1403"/>
      <c r="E4" s="1404"/>
      <c r="F4" s="1405"/>
      <c r="G4" s="1406" t="s">
        <v>638</v>
      </c>
      <c r="H4" s="1407"/>
      <c r="I4" s="813">
        <v>53</v>
      </c>
      <c r="J4" s="666" t="s">
        <v>708</v>
      </c>
      <c r="K4" s="1403">
        <f>Annexe10!D13</f>
        <v>0</v>
      </c>
      <c r="L4" s="1408"/>
    </row>
    <row r="5" spans="1:12" ht="20.100000000000001" customHeight="1" thickBot="1" x14ac:dyDescent="0.4"/>
    <row r="6" spans="1:12" ht="30.75" thickBot="1" x14ac:dyDescent="0.3">
      <c r="A6" s="668" t="s">
        <v>709</v>
      </c>
      <c r="B6" s="669" t="s">
        <v>710</v>
      </c>
      <c r="C6" s="670" t="s">
        <v>711</v>
      </c>
      <c r="D6" s="671" t="s">
        <v>712</v>
      </c>
      <c r="E6" s="668" t="s">
        <v>713</v>
      </c>
      <c r="F6" s="672" t="s">
        <v>714</v>
      </c>
      <c r="G6" s="669" t="s">
        <v>715</v>
      </c>
      <c r="H6" s="670" t="s">
        <v>78</v>
      </c>
      <c r="I6" s="671" t="s">
        <v>716</v>
      </c>
      <c r="J6" s="673" t="s">
        <v>717</v>
      </c>
      <c r="K6" s="674" t="s">
        <v>67</v>
      </c>
    </row>
    <row r="7" spans="1:12" ht="14.45" x14ac:dyDescent="0.35">
      <c r="A7" s="675"/>
      <c r="B7" s="676"/>
      <c r="C7" s="677"/>
      <c r="D7" s="678"/>
      <c r="E7" s="679"/>
      <c r="F7" s="680"/>
      <c r="G7" s="681"/>
      <c r="H7" s="682"/>
      <c r="I7" s="683"/>
      <c r="J7" s="684"/>
      <c r="K7" s="685"/>
    </row>
    <row r="8" spans="1:12" ht="14.45" x14ac:dyDescent="0.35">
      <c r="A8" s="686"/>
      <c r="B8" s="687"/>
      <c r="C8" s="688"/>
      <c r="D8" s="689"/>
      <c r="E8" s="690"/>
      <c r="F8" s="691"/>
      <c r="G8" s="692"/>
      <c r="H8" s="693"/>
      <c r="I8" s="694"/>
      <c r="J8" s="695"/>
      <c r="K8" s="696"/>
    </row>
    <row r="9" spans="1:12" ht="14.45" x14ac:dyDescent="0.35">
      <c r="A9" s="686"/>
      <c r="B9" s="687"/>
      <c r="C9" s="688"/>
      <c r="D9" s="689"/>
      <c r="E9" s="690"/>
      <c r="F9" s="691"/>
      <c r="G9" s="692"/>
      <c r="H9" s="693"/>
      <c r="I9" s="694"/>
      <c r="J9" s="695"/>
      <c r="K9" s="696"/>
    </row>
    <row r="10" spans="1:12" ht="14.45" x14ac:dyDescent="0.35">
      <c r="A10" s="686"/>
      <c r="B10" s="687"/>
      <c r="C10" s="688"/>
      <c r="D10" s="689"/>
      <c r="E10" s="690"/>
      <c r="F10" s="691"/>
      <c r="G10" s="692"/>
      <c r="H10" s="693"/>
      <c r="I10" s="694"/>
      <c r="J10" s="695"/>
      <c r="K10" s="696"/>
    </row>
    <row r="11" spans="1:12" ht="14.45" x14ac:dyDescent="0.35">
      <c r="A11" s="686"/>
      <c r="B11" s="687"/>
      <c r="C11" s="688"/>
      <c r="D11" s="689"/>
      <c r="E11" s="690"/>
      <c r="F11" s="691"/>
      <c r="G11" s="692"/>
      <c r="H11" s="693"/>
      <c r="I11" s="694"/>
      <c r="J11" s="695"/>
      <c r="K11" s="696"/>
    </row>
    <row r="12" spans="1:12" ht="14.45" x14ac:dyDescent="0.35">
      <c r="A12" s="686"/>
      <c r="B12" s="687"/>
      <c r="C12" s="688"/>
      <c r="D12" s="689"/>
      <c r="E12" s="690"/>
      <c r="F12" s="691"/>
      <c r="G12" s="692"/>
      <c r="H12" s="693"/>
      <c r="I12" s="694"/>
      <c r="J12" s="695"/>
      <c r="K12" s="696"/>
    </row>
    <row r="13" spans="1:12" ht="14.45" x14ac:dyDescent="0.35">
      <c r="A13" s="686"/>
      <c r="B13" s="687"/>
      <c r="C13" s="688"/>
      <c r="D13" s="689"/>
      <c r="E13" s="690"/>
      <c r="F13" s="691"/>
      <c r="G13" s="692"/>
      <c r="H13" s="693"/>
      <c r="I13" s="694"/>
      <c r="J13" s="695"/>
      <c r="K13" s="696"/>
    </row>
    <row r="14" spans="1:12" ht="14.45" x14ac:dyDescent="0.35">
      <c r="A14" s="686"/>
      <c r="B14" s="687"/>
      <c r="C14" s="688"/>
      <c r="D14" s="689"/>
      <c r="E14" s="690"/>
      <c r="F14" s="691"/>
      <c r="G14" s="692"/>
      <c r="H14" s="693"/>
      <c r="I14" s="694"/>
      <c r="J14" s="695"/>
      <c r="K14" s="696"/>
    </row>
    <row r="15" spans="1:12" ht="14.45" x14ac:dyDescent="0.35">
      <c r="A15" s="686"/>
      <c r="B15" s="687"/>
      <c r="C15" s="688"/>
      <c r="D15" s="689"/>
      <c r="E15" s="690"/>
      <c r="F15" s="691"/>
      <c r="G15" s="692"/>
      <c r="H15" s="693"/>
      <c r="I15" s="694"/>
      <c r="J15" s="695"/>
      <c r="K15" s="696"/>
    </row>
    <row r="16" spans="1:12" ht="14.45" x14ac:dyDescent="0.35">
      <c r="A16" s="686"/>
      <c r="B16" s="687"/>
      <c r="C16" s="688"/>
      <c r="D16" s="689"/>
      <c r="E16" s="690"/>
      <c r="F16" s="691"/>
      <c r="G16" s="692"/>
      <c r="H16" s="693"/>
      <c r="I16" s="694"/>
      <c r="J16" s="695"/>
      <c r="K16" s="696"/>
    </row>
    <row r="17" spans="1:11" ht="14.45" x14ac:dyDescent="0.35">
      <c r="A17" s="686"/>
      <c r="B17" s="687"/>
      <c r="C17" s="688"/>
      <c r="D17" s="689"/>
      <c r="E17" s="690"/>
      <c r="F17" s="691"/>
      <c r="G17" s="692"/>
      <c r="H17" s="693"/>
      <c r="I17" s="694"/>
      <c r="J17" s="695"/>
      <c r="K17" s="696"/>
    </row>
    <row r="18" spans="1:11" ht="14.45" x14ac:dyDescent="0.35">
      <c r="A18" s="686"/>
      <c r="B18" s="687"/>
      <c r="C18" s="688"/>
      <c r="D18" s="689"/>
      <c r="E18" s="690"/>
      <c r="F18" s="691"/>
      <c r="G18" s="692"/>
      <c r="H18" s="693"/>
      <c r="I18" s="694"/>
      <c r="J18" s="695"/>
      <c r="K18" s="696"/>
    </row>
    <row r="19" spans="1:11" ht="14.45" x14ac:dyDescent="0.35">
      <c r="A19" s="686"/>
      <c r="B19" s="687"/>
      <c r="C19" s="688"/>
      <c r="D19" s="689"/>
      <c r="E19" s="690"/>
      <c r="F19" s="691"/>
      <c r="G19" s="692"/>
      <c r="H19" s="693"/>
      <c r="I19" s="694"/>
      <c r="J19" s="695"/>
      <c r="K19" s="696"/>
    </row>
    <row r="20" spans="1:11" ht="14.45" x14ac:dyDescent="0.35">
      <c r="A20" s="686"/>
      <c r="B20" s="687"/>
      <c r="C20" s="688"/>
      <c r="D20" s="689"/>
      <c r="E20" s="690"/>
      <c r="F20" s="691"/>
      <c r="G20" s="692"/>
      <c r="H20" s="693"/>
      <c r="I20" s="694"/>
      <c r="J20" s="695"/>
      <c r="K20" s="696"/>
    </row>
    <row r="21" spans="1:11" ht="14.45" x14ac:dyDescent="0.35">
      <c r="A21" s="686"/>
      <c r="B21" s="687"/>
      <c r="C21" s="688"/>
      <c r="D21" s="689"/>
      <c r="E21" s="690"/>
      <c r="F21" s="691"/>
      <c r="G21" s="692"/>
      <c r="H21" s="693"/>
      <c r="I21" s="694"/>
      <c r="J21" s="695"/>
      <c r="K21" s="696"/>
    </row>
    <row r="22" spans="1:11" ht="14.45" x14ac:dyDescent="0.35">
      <c r="A22" s="686"/>
      <c r="B22" s="687"/>
      <c r="C22" s="688"/>
      <c r="D22" s="689"/>
      <c r="E22" s="690"/>
      <c r="F22" s="691"/>
      <c r="G22" s="692"/>
      <c r="H22" s="693"/>
      <c r="I22" s="694"/>
      <c r="J22" s="695"/>
      <c r="K22" s="696"/>
    </row>
    <row r="23" spans="1:11" ht="14.45" x14ac:dyDescent="0.35">
      <c r="A23" s="686"/>
      <c r="B23" s="687"/>
      <c r="C23" s="688"/>
      <c r="D23" s="689"/>
      <c r="E23" s="690"/>
      <c r="F23" s="691"/>
      <c r="G23" s="692"/>
      <c r="H23" s="693"/>
      <c r="I23" s="694"/>
      <c r="J23" s="695"/>
      <c r="K23" s="696"/>
    </row>
    <row r="24" spans="1:11" ht="14.45" x14ac:dyDescent="0.35">
      <c r="A24" s="686"/>
      <c r="B24" s="687"/>
      <c r="C24" s="688"/>
      <c r="D24" s="689"/>
      <c r="E24" s="690"/>
      <c r="F24" s="691"/>
      <c r="G24" s="692"/>
      <c r="H24" s="693"/>
      <c r="I24" s="694"/>
      <c r="J24" s="695"/>
      <c r="K24" s="696"/>
    </row>
    <row r="25" spans="1:11" ht="14.45" x14ac:dyDescent="0.35">
      <c r="A25" s="686"/>
      <c r="B25" s="687"/>
      <c r="C25" s="688"/>
      <c r="D25" s="689"/>
      <c r="E25" s="690"/>
      <c r="F25" s="691"/>
      <c r="G25" s="692"/>
      <c r="H25" s="693"/>
      <c r="I25" s="694"/>
      <c r="J25" s="695"/>
      <c r="K25" s="696"/>
    </row>
    <row r="26" spans="1:11" thickBot="1" x14ac:dyDescent="0.4">
      <c r="A26" s="697"/>
      <c r="B26" s="698"/>
      <c r="C26" s="699"/>
      <c r="D26" s="700"/>
      <c r="E26" s="701"/>
      <c r="F26" s="702"/>
      <c r="G26" s="703"/>
      <c r="H26" s="704"/>
      <c r="I26" s="705"/>
      <c r="J26" s="706"/>
      <c r="K26" s="707"/>
    </row>
    <row r="27" spans="1:11" thickBot="1" x14ac:dyDescent="0.4"/>
    <row r="28" spans="1:11" x14ac:dyDescent="0.25">
      <c r="A28" s="1413" t="s">
        <v>718</v>
      </c>
      <c r="B28" s="1414"/>
      <c r="C28" s="1414"/>
      <c r="D28" s="1419" t="s">
        <v>719</v>
      </c>
      <c r="E28" s="1420"/>
      <c r="F28" s="1420"/>
      <c r="G28" s="1420"/>
      <c r="H28" s="1420"/>
      <c r="I28" s="1421" t="s">
        <v>777</v>
      </c>
      <c r="J28" s="1422"/>
      <c r="K28" s="1423"/>
    </row>
    <row r="29" spans="1:11" x14ac:dyDescent="0.25">
      <c r="A29" s="1415"/>
      <c r="B29" s="1416"/>
      <c r="C29" s="1416"/>
      <c r="D29" s="1424" t="s">
        <v>720</v>
      </c>
      <c r="E29" s="1425"/>
      <c r="F29" s="1425"/>
      <c r="G29" s="1425"/>
      <c r="H29" s="1425"/>
      <c r="I29" s="1426">
        <f>SUM(G7:G26)</f>
        <v>0</v>
      </c>
      <c r="J29" s="1427"/>
      <c r="K29" s="1428"/>
    </row>
    <row r="30" spans="1:11" ht="15.75" thickBot="1" x14ac:dyDescent="0.3">
      <c r="A30" s="1417"/>
      <c r="B30" s="1418"/>
      <c r="C30" s="1418"/>
      <c r="D30" s="1429" t="s">
        <v>721</v>
      </c>
      <c r="E30" s="1430"/>
      <c r="F30" s="1430"/>
      <c r="G30" s="1430"/>
      <c r="H30" s="1430"/>
      <c r="I30" s="1431" t="e">
        <f>I29/I28</f>
        <v>#VALUE!</v>
      </c>
      <c r="J30" s="1432"/>
      <c r="K30" s="1433"/>
    </row>
    <row r="31" spans="1:11" thickBot="1" x14ac:dyDescent="0.4"/>
    <row r="32" spans="1:11" x14ac:dyDescent="0.25">
      <c r="A32" s="1413" t="s">
        <v>722</v>
      </c>
      <c r="B32" s="1414"/>
      <c r="C32" s="1434"/>
      <c r="D32" s="1436"/>
      <c r="E32" s="1437"/>
      <c r="F32" s="1437"/>
      <c r="G32" s="1437"/>
      <c r="H32" s="1437"/>
      <c r="I32" s="1437"/>
      <c r="J32" s="1437"/>
      <c r="K32" s="1438"/>
    </row>
    <row r="33" spans="1:12" x14ac:dyDescent="0.25">
      <c r="A33" s="1415"/>
      <c r="B33" s="1416"/>
      <c r="C33" s="1435"/>
      <c r="D33" s="1439"/>
      <c r="E33" s="1440"/>
      <c r="F33" s="1440"/>
      <c r="G33" s="1440"/>
      <c r="H33" s="1440"/>
      <c r="I33" s="1440"/>
      <c r="J33" s="1440"/>
      <c r="K33" s="1441"/>
    </row>
    <row r="34" spans="1:12" ht="15.75" thickBot="1" x14ac:dyDescent="0.3">
      <c r="A34" s="1417"/>
      <c r="B34" s="1416"/>
      <c r="C34" s="1435"/>
      <c r="D34" s="1439"/>
      <c r="E34" s="1440"/>
      <c r="F34" s="1440"/>
      <c r="G34" s="1440"/>
      <c r="H34" s="1440"/>
      <c r="I34" s="1440"/>
      <c r="J34" s="1440"/>
      <c r="K34" s="1441"/>
    </row>
    <row r="35" spans="1:12" ht="30" customHeight="1" thickBot="1" x14ac:dyDescent="0.4">
      <c r="A35" s="290" t="s">
        <v>723</v>
      </c>
      <c r="B35" s="1409" t="s">
        <v>724</v>
      </c>
      <c r="C35" s="1135"/>
      <c r="D35" s="1135"/>
      <c r="E35" s="1135"/>
      <c r="F35" s="1135"/>
      <c r="G35" s="1135"/>
      <c r="H35" s="1135"/>
      <c r="I35" s="1135"/>
      <c r="J35" s="1135"/>
      <c r="K35" s="1135"/>
      <c r="L35" s="1136"/>
    </row>
    <row r="36" spans="1:12" ht="15" customHeight="1" x14ac:dyDescent="0.25">
      <c r="A36" s="1137" t="s">
        <v>14</v>
      </c>
      <c r="B36" s="1138"/>
      <c r="C36" s="292" t="s">
        <v>15</v>
      </c>
      <c r="D36" s="292" t="s">
        <v>16</v>
      </c>
      <c r="E36" s="1207" t="s">
        <v>17</v>
      </c>
      <c r="F36" s="1208"/>
      <c r="G36" s="1208"/>
      <c r="H36" s="1208"/>
      <c r="I36" s="1208"/>
      <c r="J36" s="1208"/>
      <c r="K36" s="1208"/>
      <c r="L36" s="1209"/>
    </row>
    <row r="37" spans="1:12" ht="15" customHeight="1" thickBot="1" x14ac:dyDescent="0.4">
      <c r="A37" s="1140">
        <f>A$3</f>
        <v>0</v>
      </c>
      <c r="B37" s="1141"/>
      <c r="C37" s="293" t="str">
        <f>C$3</f>
        <v>A</v>
      </c>
      <c r="D37" s="294">
        <f>D$3</f>
        <v>41487</v>
      </c>
      <c r="E37" s="1210" t="str">
        <f>E$3</f>
        <v>Création</v>
      </c>
      <c r="F37" s="1211"/>
      <c r="G37" s="1211"/>
      <c r="H37" s="1211"/>
      <c r="I37" s="1211"/>
      <c r="J37" s="1211"/>
      <c r="K37" s="1211"/>
      <c r="L37" s="1214"/>
    </row>
    <row r="38" spans="1:12" ht="15" customHeight="1" thickBot="1" x14ac:dyDescent="0.3">
      <c r="A38" s="1215" t="s">
        <v>18</v>
      </c>
      <c r="B38" s="1216"/>
      <c r="C38" s="1403" t="str">
        <f>C$4</f>
        <v>Ligne à 63 kV : Boulbonne - Saverdun</v>
      </c>
      <c r="D38" s="1403"/>
      <c r="E38" s="1403"/>
      <c r="F38" s="1403"/>
      <c r="G38" s="1406" t="s">
        <v>638</v>
      </c>
      <c r="H38" s="1407"/>
      <c r="I38" s="813">
        <f>I$4</f>
        <v>53</v>
      </c>
      <c r="J38" s="666" t="s">
        <v>708</v>
      </c>
      <c r="K38" s="1403">
        <f>K$4</f>
        <v>0</v>
      </c>
      <c r="L38" s="1408"/>
    </row>
    <row r="39" spans="1:12" ht="20.100000000000001" customHeight="1" thickBot="1" x14ac:dyDescent="0.4"/>
    <row r="40" spans="1:12" thickBot="1" x14ac:dyDescent="0.4">
      <c r="B40" s="1444" t="s">
        <v>725</v>
      </c>
      <c r="C40" s="1445"/>
      <c r="D40" s="1445"/>
      <c r="E40" s="1445"/>
      <c r="F40" s="1445"/>
      <c r="G40" s="1446"/>
      <c r="I40" s="1444" t="s">
        <v>726</v>
      </c>
      <c r="J40" s="1445"/>
      <c r="K40" s="1445"/>
      <c r="L40" s="1446"/>
    </row>
    <row r="41" spans="1:12" ht="24" customHeight="1" thickBot="1" x14ac:dyDescent="0.3">
      <c r="B41" s="708" t="s">
        <v>559</v>
      </c>
      <c r="C41" s="709" t="s">
        <v>727</v>
      </c>
      <c r="D41" s="710" t="s">
        <v>686</v>
      </c>
      <c r="E41" s="711" t="s">
        <v>632</v>
      </c>
      <c r="F41" s="712" t="s">
        <v>728</v>
      </c>
      <c r="G41" s="712" t="s">
        <v>729</v>
      </c>
      <c r="I41" s="713" t="s">
        <v>730</v>
      </c>
      <c r="J41" s="1447" t="s">
        <v>731</v>
      </c>
      <c r="K41" s="1448"/>
      <c r="L41" s="714" t="s">
        <v>729</v>
      </c>
    </row>
    <row r="42" spans="1:12" ht="14.45" x14ac:dyDescent="0.35">
      <c r="A42" s="383" t="s">
        <v>562</v>
      </c>
      <c r="B42" s="715" t="str">
        <f>'53_Annexe3.1'!$K$13</f>
        <v>/</v>
      </c>
      <c r="C42" s="716">
        <f>'53_Annexe3.2'!$G$60</f>
        <v>0</v>
      </c>
      <c r="D42" s="717" t="str">
        <f>'53_Annexe3.2'!$D$60</f>
        <v>/</v>
      </c>
      <c r="E42" s="718" t="str">
        <f>'53_Annexe3.1'!$L$13</f>
        <v>/</v>
      </c>
      <c r="F42" s="719" t="str">
        <f>IF(E42="E7","R3",D42)</f>
        <v>/</v>
      </c>
      <c r="G42" s="719"/>
      <c r="H42" s="383" t="s">
        <v>562</v>
      </c>
      <c r="I42" s="715" t="str">
        <f>'53_Annexe3.1'!$M$13</f>
        <v>/</v>
      </c>
      <c r="J42" s="1449" t="str">
        <f>IF(I42="S2","Réfection sur-massif",IF(I42="S3","Refection sur-massif","/"))</f>
        <v>/</v>
      </c>
      <c r="K42" s="1450"/>
      <c r="L42" s="719"/>
    </row>
    <row r="43" spans="1:12" ht="14.45" x14ac:dyDescent="0.35">
      <c r="A43" s="391" t="s">
        <v>564</v>
      </c>
      <c r="B43" s="720" t="str">
        <f>'53_Annexe3.1'!$K$14</f>
        <v>/</v>
      </c>
      <c r="C43" s="721">
        <f>'53_Annexe3.2'!$G$61</f>
        <v>0</v>
      </c>
      <c r="D43" s="722" t="str">
        <f>'53_Annexe3.2'!$D$61</f>
        <v>/</v>
      </c>
      <c r="E43" s="723" t="str">
        <f>'53_Annexe3.1'!$L$14</f>
        <v>/</v>
      </c>
      <c r="F43" s="724" t="str">
        <f t="shared" ref="F43:F45" si="0">IF(E43="E7","R3",D43)</f>
        <v>/</v>
      </c>
      <c r="G43" s="724"/>
      <c r="H43" s="391" t="s">
        <v>564</v>
      </c>
      <c r="I43" s="720" t="str">
        <f>'53_Annexe3.1'!$M$14</f>
        <v>/</v>
      </c>
      <c r="J43" s="1451" t="str">
        <f t="shared" ref="J43:J45" si="1">IF(I43="S2","Réfection sur-massif",IF(I43="S3","Refection sur-massif","/"))</f>
        <v>/</v>
      </c>
      <c r="K43" s="1452"/>
      <c r="L43" s="724"/>
    </row>
    <row r="44" spans="1:12" ht="14.45" x14ac:dyDescent="0.35">
      <c r="A44" s="391" t="s">
        <v>565</v>
      </c>
      <c r="B44" s="720" t="str">
        <f>'53_Annexe3.1'!$K$15</f>
        <v>/</v>
      </c>
      <c r="C44" s="721">
        <f>'53_Annexe3.2'!$G$62</f>
        <v>0</v>
      </c>
      <c r="D44" s="722" t="str">
        <f>'53_Annexe3.2'!$D$62</f>
        <v>/</v>
      </c>
      <c r="E44" s="723" t="str">
        <f>'53_Annexe3.1'!$L$15</f>
        <v>/</v>
      </c>
      <c r="F44" s="724" t="str">
        <f t="shared" si="0"/>
        <v>/</v>
      </c>
      <c r="G44" s="724"/>
      <c r="H44" s="391" t="s">
        <v>565</v>
      </c>
      <c r="I44" s="720" t="str">
        <f>'53_Annexe3.1'!$M$15</f>
        <v>/</v>
      </c>
      <c r="J44" s="1451" t="str">
        <f t="shared" si="1"/>
        <v>/</v>
      </c>
      <c r="K44" s="1452"/>
      <c r="L44" s="724"/>
    </row>
    <row r="45" spans="1:12" thickBot="1" x14ac:dyDescent="0.4">
      <c r="A45" s="439" t="s">
        <v>568</v>
      </c>
      <c r="B45" s="725" t="str">
        <f>'53_Annexe3.1'!$K$16</f>
        <v>/</v>
      </c>
      <c r="C45" s="726">
        <f>'53_Annexe3.2'!$G$63</f>
        <v>0</v>
      </c>
      <c r="D45" s="727" t="str">
        <f>'53_Annexe3.2'!$D$63</f>
        <v>/</v>
      </c>
      <c r="E45" s="728" t="str">
        <f>'53_Annexe3.1'!$L$16</f>
        <v>/</v>
      </c>
      <c r="F45" s="729" t="str">
        <f t="shared" si="0"/>
        <v>/</v>
      </c>
      <c r="G45" s="729"/>
      <c r="H45" s="400" t="s">
        <v>568</v>
      </c>
      <c r="I45" s="725" t="str">
        <f>'53_Annexe3.1'!$M$16</f>
        <v>/</v>
      </c>
      <c r="J45" s="1453" t="str">
        <f t="shared" si="1"/>
        <v>/</v>
      </c>
      <c r="K45" s="1454"/>
      <c r="L45" s="729"/>
    </row>
    <row r="46" spans="1:12" thickBot="1" x14ac:dyDescent="0.4">
      <c r="A46" s="380"/>
      <c r="B46" s="730"/>
      <c r="C46" s="730"/>
      <c r="D46" s="730"/>
      <c r="E46" s="730"/>
      <c r="F46" s="730"/>
      <c r="G46" s="731"/>
      <c r="H46" s="732" t="s">
        <v>570</v>
      </c>
      <c r="I46" s="733" t="str">
        <f>'53_Annexe3.1'!$M$17</f>
        <v>/</v>
      </c>
      <c r="J46" s="1442" t="str">
        <f>IF(I46="S2","Réfection sur-massif",IF(I46="S3","Refection sur-massif","/"))</f>
        <v>/</v>
      </c>
      <c r="K46" s="1443"/>
      <c r="L46" s="729"/>
    </row>
    <row r="47" spans="1:12" thickBot="1" x14ac:dyDescent="0.4"/>
    <row r="48" spans="1:12" thickBot="1" x14ac:dyDescent="0.4">
      <c r="A48" s="372"/>
      <c r="B48" s="1455" t="s">
        <v>732</v>
      </c>
      <c r="C48" s="1456"/>
      <c r="D48" s="1457"/>
    </row>
    <row r="49" spans="1:12" ht="30.75" thickBot="1" x14ac:dyDescent="0.3">
      <c r="A49" s="421"/>
      <c r="B49" s="734" t="s">
        <v>579</v>
      </c>
      <c r="C49" s="735" t="s">
        <v>580</v>
      </c>
      <c r="D49" s="736" t="s">
        <v>581</v>
      </c>
    </row>
    <row r="50" spans="1:12" ht="14.45" x14ac:dyDescent="0.35">
      <c r="A50" s="383" t="s">
        <v>562</v>
      </c>
      <c r="B50" s="715" t="str">
        <f>'53_Annexe3.1'!$K$22</f>
        <v>/</v>
      </c>
      <c r="C50" s="737" t="str">
        <f>'53_Annexe3.1'!$L$22</f>
        <v>/</v>
      </c>
      <c r="D50" s="738" t="str">
        <f>'53_Annexe3.1'!$M$22</f>
        <v>Non</v>
      </c>
    </row>
    <row r="51" spans="1:12" ht="14.45" x14ac:dyDescent="0.35">
      <c r="A51" s="391" t="s">
        <v>564</v>
      </c>
      <c r="B51" s="720" t="str">
        <f>'53_Annexe3.1'!$K$23</f>
        <v>/</v>
      </c>
      <c r="C51" s="739" t="str">
        <f>'53_Annexe3.1'!$L$23</f>
        <v>/</v>
      </c>
      <c r="D51" s="740" t="str">
        <f>'53_Annexe3.1'!$M$23</f>
        <v>Non</v>
      </c>
    </row>
    <row r="52" spans="1:12" ht="14.45" x14ac:dyDescent="0.35">
      <c r="A52" s="391" t="s">
        <v>565</v>
      </c>
      <c r="B52" s="720" t="str">
        <f>'53_Annexe3.1'!$K$24</f>
        <v>/</v>
      </c>
      <c r="C52" s="739" t="str">
        <f>'53_Annexe3.1'!$L$24</f>
        <v>/</v>
      </c>
      <c r="D52" s="740" t="str">
        <f>'53_Annexe3.1'!$M$24</f>
        <v>Non</v>
      </c>
    </row>
    <row r="53" spans="1:12" thickBot="1" x14ac:dyDescent="0.4">
      <c r="A53" s="439" t="s">
        <v>568</v>
      </c>
      <c r="B53" s="725" t="str">
        <f>'53_Annexe3.1'!$K$25</f>
        <v>/</v>
      </c>
      <c r="C53" s="741" t="str">
        <f>'53_Annexe3.1'!$L$25</f>
        <v>/</v>
      </c>
      <c r="D53" s="742" t="str">
        <f>'53_Annexe3.1'!$M$25</f>
        <v>Non</v>
      </c>
    </row>
    <row r="54" spans="1:12" ht="15.75" thickBot="1" x14ac:dyDescent="0.3">
      <c r="A54" s="1236" t="s">
        <v>582</v>
      </c>
      <c r="B54" s="1237"/>
      <c r="C54" s="1458">
        <f>'53_Annexe3.1'!$L$26</f>
        <v>0</v>
      </c>
      <c r="D54" s="1459"/>
    </row>
    <row r="55" spans="1:12" ht="15.75" thickBot="1" x14ac:dyDescent="0.3"/>
    <row r="56" spans="1:12" ht="30" customHeight="1" thickBot="1" x14ac:dyDescent="0.3">
      <c r="A56" s="290" t="s">
        <v>733</v>
      </c>
      <c r="B56" s="1409" t="s">
        <v>734</v>
      </c>
      <c r="C56" s="1135"/>
      <c r="D56" s="1135"/>
      <c r="E56" s="1135"/>
      <c r="F56" s="1135"/>
      <c r="G56" s="1135"/>
      <c r="H56" s="1135"/>
      <c r="I56" s="1135"/>
      <c r="J56" s="1135"/>
      <c r="K56" s="1135"/>
      <c r="L56" s="1136"/>
    </row>
    <row r="57" spans="1:12" s="731" customFormat="1" ht="15" customHeight="1" x14ac:dyDescent="0.25">
      <c r="A57" s="1137" t="s">
        <v>14</v>
      </c>
      <c r="B57" s="1460"/>
      <c r="C57" s="743" t="s">
        <v>15</v>
      </c>
      <c r="D57" s="743" t="s">
        <v>16</v>
      </c>
      <c r="E57" s="1207" t="s">
        <v>17</v>
      </c>
      <c r="F57" s="1208"/>
      <c r="G57" s="1208"/>
      <c r="H57" s="1208"/>
      <c r="I57" s="1208"/>
      <c r="J57" s="1208"/>
      <c r="K57" s="1208"/>
      <c r="L57" s="1209"/>
    </row>
    <row r="58" spans="1:12" s="731" customFormat="1" ht="15" customHeight="1" thickBot="1" x14ac:dyDescent="0.3">
      <c r="A58" s="1140">
        <f>A$3</f>
        <v>0</v>
      </c>
      <c r="B58" s="1141"/>
      <c r="C58" s="293" t="str">
        <f>C$3</f>
        <v>A</v>
      </c>
      <c r="D58" s="294">
        <f>D$3</f>
        <v>41487</v>
      </c>
      <c r="E58" s="1210" t="str">
        <f>E$3</f>
        <v>Création</v>
      </c>
      <c r="F58" s="1211"/>
      <c r="G58" s="1211"/>
      <c r="H58" s="1211"/>
      <c r="I58" s="1211"/>
      <c r="J58" s="1211"/>
      <c r="K58" s="1211"/>
      <c r="L58" s="1214"/>
    </row>
    <row r="59" spans="1:12" s="731" customFormat="1" ht="15" customHeight="1" thickBot="1" x14ac:dyDescent="0.25">
      <c r="A59" s="1215" t="s">
        <v>18</v>
      </c>
      <c r="B59" s="1216"/>
      <c r="C59" s="1403" t="str">
        <f>C$4</f>
        <v>Ligne à 63 kV : Boulbonne - Saverdun</v>
      </c>
      <c r="D59" s="1403"/>
      <c r="E59" s="1403"/>
      <c r="F59" s="1403"/>
      <c r="G59" s="1406" t="s">
        <v>638</v>
      </c>
      <c r="H59" s="1407"/>
      <c r="I59" s="813">
        <f>I$4</f>
        <v>53</v>
      </c>
      <c r="J59" s="666" t="s">
        <v>708</v>
      </c>
      <c r="K59" s="1403">
        <f>K$4</f>
        <v>0</v>
      </c>
      <c r="L59" s="1408"/>
    </row>
    <row r="60" spans="1:12" ht="20.100000000000001" customHeight="1" x14ac:dyDescent="0.25"/>
    <row r="61" spans="1:12" s="731" customFormat="1" ht="20.100000000000001" customHeight="1" x14ac:dyDescent="0.2">
      <c r="A61" s="744" t="s">
        <v>735</v>
      </c>
      <c r="B61" s="745"/>
      <c r="C61" s="746"/>
      <c r="D61" s="746"/>
      <c r="E61" s="746"/>
      <c r="F61" s="745"/>
      <c r="G61" s="747"/>
      <c r="H61" s="747"/>
      <c r="I61" s="748"/>
      <c r="J61" s="748"/>
      <c r="K61" s="748"/>
    </row>
    <row r="62" spans="1:12" s="731" customFormat="1" ht="12.75" customHeight="1" thickBot="1" x14ac:dyDescent="0.25">
      <c r="A62" s="749"/>
      <c r="B62" s="745"/>
      <c r="C62" s="746"/>
      <c r="D62" s="746"/>
      <c r="E62" s="746"/>
      <c r="F62" s="745"/>
      <c r="G62" s="745"/>
      <c r="H62" s="748"/>
      <c r="I62" s="748"/>
    </row>
    <row r="63" spans="1:12" s="731" customFormat="1" ht="45" customHeight="1" thickBot="1" x14ac:dyDescent="0.25">
      <c r="A63" s="750" t="s">
        <v>717</v>
      </c>
      <c r="B63" s="751" t="s">
        <v>709</v>
      </c>
      <c r="C63" s="751" t="s">
        <v>736</v>
      </c>
      <c r="D63" s="752" t="s">
        <v>737</v>
      </c>
      <c r="E63" s="753" t="s">
        <v>738</v>
      </c>
      <c r="F63" s="754" t="s">
        <v>713</v>
      </c>
      <c r="G63" s="755" t="s">
        <v>714</v>
      </c>
      <c r="H63" s="756" t="s">
        <v>715</v>
      </c>
      <c r="I63" s="757" t="s">
        <v>739</v>
      </c>
      <c r="K63" s="758" t="s">
        <v>740</v>
      </c>
      <c r="L63" s="757" t="s">
        <v>741</v>
      </c>
    </row>
    <row r="64" spans="1:12" s="731" customFormat="1" ht="12.75" customHeight="1" x14ac:dyDescent="0.2">
      <c r="A64" s="759">
        <f>J7</f>
        <v>0</v>
      </c>
      <c r="B64" s="760">
        <f>A7</f>
        <v>0</v>
      </c>
      <c r="C64" s="761">
        <f>I7</f>
        <v>0</v>
      </c>
      <c r="D64" s="762"/>
      <c r="E64" s="763">
        <f>C7</f>
        <v>0</v>
      </c>
      <c r="F64" s="764">
        <f t="shared" ref="F64:H79" si="2">E7</f>
        <v>0</v>
      </c>
      <c r="G64" s="760">
        <f t="shared" si="2"/>
        <v>0</v>
      </c>
      <c r="H64" s="765">
        <f t="shared" si="2"/>
        <v>0</v>
      </c>
      <c r="I64" s="766"/>
      <c r="K64" s="767" t="str">
        <f>IF(H64=0,"-","A remplir")</f>
        <v>-</v>
      </c>
      <c r="L64" s="768" t="str">
        <f>IF(A64="Pas de plan disponible",IF(H64&lt;&gt;0,"Longueur + type et Ø de boulons/rivets",IF(OR(F64&lt;&gt;0,G64&lt;&gt;0),"Dimensions + type et Ø de boulons/rivets","-")),"-")</f>
        <v>-</v>
      </c>
    </row>
    <row r="65" spans="1:12" s="731" customFormat="1" ht="12.75" customHeight="1" x14ac:dyDescent="0.2">
      <c r="A65" s="769">
        <f t="shared" ref="A65:A83" si="3">J8</f>
        <v>0</v>
      </c>
      <c r="B65" s="770">
        <f t="shared" ref="B65:B83" si="4">A8</f>
        <v>0</v>
      </c>
      <c r="C65" s="771">
        <f t="shared" ref="C65:C83" si="5">I8</f>
        <v>0</v>
      </c>
      <c r="D65" s="772"/>
      <c r="E65" s="773">
        <f t="shared" ref="E65:E83" si="6">C8</f>
        <v>0</v>
      </c>
      <c r="F65" s="774">
        <f t="shared" si="2"/>
        <v>0</v>
      </c>
      <c r="G65" s="770">
        <f t="shared" si="2"/>
        <v>0</v>
      </c>
      <c r="H65" s="775">
        <f t="shared" si="2"/>
        <v>0</v>
      </c>
      <c r="I65" s="776"/>
      <c r="K65" s="766" t="str">
        <f>IF(H65=0,"-","A remplir")</f>
        <v>-</v>
      </c>
      <c r="L65" s="777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31" customFormat="1" ht="12.75" customHeight="1" x14ac:dyDescent="0.2">
      <c r="A66" s="769">
        <f t="shared" si="3"/>
        <v>0</v>
      </c>
      <c r="B66" s="770">
        <f t="shared" si="4"/>
        <v>0</v>
      </c>
      <c r="C66" s="771">
        <f t="shared" si="5"/>
        <v>0</v>
      </c>
      <c r="D66" s="772"/>
      <c r="E66" s="773">
        <f t="shared" si="6"/>
        <v>0</v>
      </c>
      <c r="F66" s="774">
        <f t="shared" si="2"/>
        <v>0</v>
      </c>
      <c r="G66" s="770">
        <f t="shared" si="2"/>
        <v>0</v>
      </c>
      <c r="H66" s="775">
        <f t="shared" si="2"/>
        <v>0</v>
      </c>
      <c r="I66" s="776"/>
      <c r="K66" s="766" t="str">
        <f>IF(H66=0,"-","A remplir")</f>
        <v>-</v>
      </c>
      <c r="L66" s="777" t="str">
        <f t="shared" si="7"/>
        <v>-</v>
      </c>
    </row>
    <row r="67" spans="1:12" s="731" customFormat="1" ht="12.75" customHeight="1" x14ac:dyDescent="0.2">
      <c r="A67" s="769">
        <f t="shared" si="3"/>
        <v>0</v>
      </c>
      <c r="B67" s="770">
        <f t="shared" si="4"/>
        <v>0</v>
      </c>
      <c r="C67" s="771">
        <f t="shared" si="5"/>
        <v>0</v>
      </c>
      <c r="D67" s="772"/>
      <c r="E67" s="773">
        <f t="shared" si="6"/>
        <v>0</v>
      </c>
      <c r="F67" s="774">
        <f t="shared" si="2"/>
        <v>0</v>
      </c>
      <c r="G67" s="770">
        <f t="shared" si="2"/>
        <v>0</v>
      </c>
      <c r="H67" s="775">
        <f t="shared" si="2"/>
        <v>0</v>
      </c>
      <c r="I67" s="778"/>
      <c r="K67" s="766" t="str">
        <f t="shared" ref="K67:K83" si="8">IF(H67=0,"-","A remplir")</f>
        <v>-</v>
      </c>
      <c r="L67" s="777" t="str">
        <f t="shared" si="7"/>
        <v>-</v>
      </c>
    </row>
    <row r="68" spans="1:12" s="731" customFormat="1" ht="12.75" customHeight="1" x14ac:dyDescent="0.2">
      <c r="A68" s="769">
        <f t="shared" si="3"/>
        <v>0</v>
      </c>
      <c r="B68" s="770">
        <f t="shared" si="4"/>
        <v>0</v>
      </c>
      <c r="C68" s="771">
        <f t="shared" si="5"/>
        <v>0</v>
      </c>
      <c r="D68" s="772"/>
      <c r="E68" s="773">
        <f t="shared" si="6"/>
        <v>0</v>
      </c>
      <c r="F68" s="774">
        <f t="shared" si="2"/>
        <v>0</v>
      </c>
      <c r="G68" s="770">
        <f t="shared" si="2"/>
        <v>0</v>
      </c>
      <c r="H68" s="775">
        <f t="shared" si="2"/>
        <v>0</v>
      </c>
      <c r="I68" s="776"/>
      <c r="K68" s="766" t="str">
        <f t="shared" si="8"/>
        <v>-</v>
      </c>
      <c r="L68" s="777" t="str">
        <f t="shared" si="7"/>
        <v>-</v>
      </c>
    </row>
    <row r="69" spans="1:12" s="731" customFormat="1" ht="12.75" customHeight="1" x14ac:dyDescent="0.2">
      <c r="A69" s="769">
        <f t="shared" si="3"/>
        <v>0</v>
      </c>
      <c r="B69" s="770">
        <f t="shared" si="4"/>
        <v>0</v>
      </c>
      <c r="C69" s="771">
        <f t="shared" si="5"/>
        <v>0</v>
      </c>
      <c r="D69" s="772"/>
      <c r="E69" s="773">
        <f t="shared" si="6"/>
        <v>0</v>
      </c>
      <c r="F69" s="774">
        <f t="shared" si="2"/>
        <v>0</v>
      </c>
      <c r="G69" s="770">
        <f t="shared" si="2"/>
        <v>0</v>
      </c>
      <c r="H69" s="775">
        <f t="shared" si="2"/>
        <v>0</v>
      </c>
      <c r="I69" s="776"/>
      <c r="K69" s="766" t="str">
        <f t="shared" si="8"/>
        <v>-</v>
      </c>
      <c r="L69" s="777" t="str">
        <f t="shared" si="7"/>
        <v>-</v>
      </c>
    </row>
    <row r="70" spans="1:12" s="731" customFormat="1" ht="12.75" customHeight="1" x14ac:dyDescent="0.2">
      <c r="A70" s="769">
        <f t="shared" si="3"/>
        <v>0</v>
      </c>
      <c r="B70" s="770">
        <f t="shared" si="4"/>
        <v>0</v>
      </c>
      <c r="C70" s="771">
        <f t="shared" si="5"/>
        <v>0</v>
      </c>
      <c r="D70" s="772"/>
      <c r="E70" s="773">
        <f t="shared" si="6"/>
        <v>0</v>
      </c>
      <c r="F70" s="774">
        <f t="shared" si="2"/>
        <v>0</v>
      </c>
      <c r="G70" s="770">
        <f t="shared" si="2"/>
        <v>0</v>
      </c>
      <c r="H70" s="775">
        <f t="shared" si="2"/>
        <v>0</v>
      </c>
      <c r="I70" s="776"/>
      <c r="K70" s="766" t="str">
        <f t="shared" si="8"/>
        <v>-</v>
      </c>
      <c r="L70" s="777" t="str">
        <f t="shared" si="7"/>
        <v>-</v>
      </c>
    </row>
    <row r="71" spans="1:12" s="731" customFormat="1" ht="12.75" customHeight="1" x14ac:dyDescent="0.2">
      <c r="A71" s="769">
        <f t="shared" si="3"/>
        <v>0</v>
      </c>
      <c r="B71" s="770">
        <f t="shared" si="4"/>
        <v>0</v>
      </c>
      <c r="C71" s="771">
        <f t="shared" si="5"/>
        <v>0</v>
      </c>
      <c r="D71" s="772"/>
      <c r="E71" s="773">
        <f t="shared" si="6"/>
        <v>0</v>
      </c>
      <c r="F71" s="774">
        <f t="shared" si="2"/>
        <v>0</v>
      </c>
      <c r="G71" s="770">
        <f t="shared" si="2"/>
        <v>0</v>
      </c>
      <c r="H71" s="775">
        <f t="shared" si="2"/>
        <v>0</v>
      </c>
      <c r="I71" s="776"/>
      <c r="K71" s="766" t="str">
        <f t="shared" si="8"/>
        <v>-</v>
      </c>
      <c r="L71" s="777" t="str">
        <f t="shared" si="7"/>
        <v>-</v>
      </c>
    </row>
    <row r="72" spans="1:12" s="731" customFormat="1" ht="12.75" customHeight="1" x14ac:dyDescent="0.2">
      <c r="A72" s="769">
        <f t="shared" si="3"/>
        <v>0</v>
      </c>
      <c r="B72" s="770">
        <f t="shared" si="4"/>
        <v>0</v>
      </c>
      <c r="C72" s="771">
        <f t="shared" si="5"/>
        <v>0</v>
      </c>
      <c r="D72" s="772"/>
      <c r="E72" s="773">
        <f t="shared" si="6"/>
        <v>0</v>
      </c>
      <c r="F72" s="774">
        <f t="shared" si="2"/>
        <v>0</v>
      </c>
      <c r="G72" s="770">
        <f t="shared" si="2"/>
        <v>0</v>
      </c>
      <c r="H72" s="775">
        <f t="shared" si="2"/>
        <v>0</v>
      </c>
      <c r="I72" s="776"/>
      <c r="K72" s="766" t="str">
        <f t="shared" si="8"/>
        <v>-</v>
      </c>
      <c r="L72" s="777" t="str">
        <f t="shared" si="7"/>
        <v>-</v>
      </c>
    </row>
    <row r="73" spans="1:12" s="731" customFormat="1" ht="12.75" customHeight="1" x14ac:dyDescent="0.2">
      <c r="A73" s="769">
        <f t="shared" si="3"/>
        <v>0</v>
      </c>
      <c r="B73" s="770">
        <f t="shared" si="4"/>
        <v>0</v>
      </c>
      <c r="C73" s="771">
        <f t="shared" si="5"/>
        <v>0</v>
      </c>
      <c r="D73" s="772"/>
      <c r="E73" s="773">
        <f t="shared" si="6"/>
        <v>0</v>
      </c>
      <c r="F73" s="774">
        <f t="shared" si="2"/>
        <v>0</v>
      </c>
      <c r="G73" s="770">
        <f t="shared" si="2"/>
        <v>0</v>
      </c>
      <c r="H73" s="775">
        <f t="shared" si="2"/>
        <v>0</v>
      </c>
      <c r="I73" s="776"/>
      <c r="K73" s="766" t="str">
        <f t="shared" si="8"/>
        <v>-</v>
      </c>
      <c r="L73" s="777" t="str">
        <f t="shared" si="7"/>
        <v>-</v>
      </c>
    </row>
    <row r="74" spans="1:12" s="731" customFormat="1" ht="12.75" customHeight="1" x14ac:dyDescent="0.2">
      <c r="A74" s="769">
        <f t="shared" si="3"/>
        <v>0</v>
      </c>
      <c r="B74" s="770">
        <f t="shared" si="4"/>
        <v>0</v>
      </c>
      <c r="C74" s="771">
        <f t="shared" si="5"/>
        <v>0</v>
      </c>
      <c r="D74" s="772"/>
      <c r="E74" s="773">
        <f t="shared" si="6"/>
        <v>0</v>
      </c>
      <c r="F74" s="774">
        <f t="shared" si="2"/>
        <v>0</v>
      </c>
      <c r="G74" s="770">
        <f t="shared" si="2"/>
        <v>0</v>
      </c>
      <c r="H74" s="775">
        <f t="shared" si="2"/>
        <v>0</v>
      </c>
      <c r="I74" s="776"/>
      <c r="K74" s="766" t="str">
        <f t="shared" si="8"/>
        <v>-</v>
      </c>
      <c r="L74" s="777" t="str">
        <f t="shared" si="7"/>
        <v>-</v>
      </c>
    </row>
    <row r="75" spans="1:12" s="731" customFormat="1" ht="12.75" customHeight="1" x14ac:dyDescent="0.2">
      <c r="A75" s="769">
        <f t="shared" si="3"/>
        <v>0</v>
      </c>
      <c r="B75" s="770">
        <f t="shared" si="4"/>
        <v>0</v>
      </c>
      <c r="C75" s="771">
        <f t="shared" si="5"/>
        <v>0</v>
      </c>
      <c r="D75" s="772"/>
      <c r="E75" s="773">
        <f t="shared" si="6"/>
        <v>0</v>
      </c>
      <c r="F75" s="774">
        <f t="shared" si="2"/>
        <v>0</v>
      </c>
      <c r="G75" s="770">
        <f t="shared" si="2"/>
        <v>0</v>
      </c>
      <c r="H75" s="775">
        <f t="shared" si="2"/>
        <v>0</v>
      </c>
      <c r="I75" s="776"/>
      <c r="K75" s="766" t="str">
        <f t="shared" si="8"/>
        <v>-</v>
      </c>
      <c r="L75" s="777" t="str">
        <f t="shared" si="7"/>
        <v>-</v>
      </c>
    </row>
    <row r="76" spans="1:12" s="731" customFormat="1" ht="12.75" customHeight="1" x14ac:dyDescent="0.2">
      <c r="A76" s="769">
        <f t="shared" si="3"/>
        <v>0</v>
      </c>
      <c r="B76" s="770">
        <f t="shared" si="4"/>
        <v>0</v>
      </c>
      <c r="C76" s="771">
        <f t="shared" si="5"/>
        <v>0</v>
      </c>
      <c r="D76" s="772"/>
      <c r="E76" s="773">
        <f t="shared" si="6"/>
        <v>0</v>
      </c>
      <c r="F76" s="774">
        <f t="shared" si="2"/>
        <v>0</v>
      </c>
      <c r="G76" s="770">
        <f t="shared" si="2"/>
        <v>0</v>
      </c>
      <c r="H76" s="775">
        <f t="shared" si="2"/>
        <v>0</v>
      </c>
      <c r="I76" s="776"/>
      <c r="K76" s="766" t="str">
        <f t="shared" si="8"/>
        <v>-</v>
      </c>
      <c r="L76" s="777" t="str">
        <f t="shared" si="7"/>
        <v>-</v>
      </c>
    </row>
    <row r="77" spans="1:12" s="731" customFormat="1" ht="12.75" customHeight="1" x14ac:dyDescent="0.2">
      <c r="A77" s="769">
        <f t="shared" si="3"/>
        <v>0</v>
      </c>
      <c r="B77" s="770">
        <f t="shared" si="4"/>
        <v>0</v>
      </c>
      <c r="C77" s="771">
        <f t="shared" si="5"/>
        <v>0</v>
      </c>
      <c r="D77" s="772"/>
      <c r="E77" s="773">
        <f t="shared" si="6"/>
        <v>0</v>
      </c>
      <c r="F77" s="774">
        <f t="shared" si="2"/>
        <v>0</v>
      </c>
      <c r="G77" s="770">
        <f t="shared" si="2"/>
        <v>0</v>
      </c>
      <c r="H77" s="775">
        <f t="shared" si="2"/>
        <v>0</v>
      </c>
      <c r="I77" s="776"/>
      <c r="K77" s="766" t="str">
        <f t="shared" si="8"/>
        <v>-</v>
      </c>
      <c r="L77" s="777" t="str">
        <f t="shared" si="7"/>
        <v>-</v>
      </c>
    </row>
    <row r="78" spans="1:12" s="731" customFormat="1" ht="12.75" customHeight="1" x14ac:dyDescent="0.2">
      <c r="A78" s="769">
        <f t="shared" si="3"/>
        <v>0</v>
      </c>
      <c r="B78" s="770">
        <f t="shared" si="4"/>
        <v>0</v>
      </c>
      <c r="C78" s="771">
        <f t="shared" si="5"/>
        <v>0</v>
      </c>
      <c r="D78" s="772"/>
      <c r="E78" s="773">
        <f t="shared" si="6"/>
        <v>0</v>
      </c>
      <c r="F78" s="774">
        <f t="shared" si="2"/>
        <v>0</v>
      </c>
      <c r="G78" s="770">
        <f t="shared" si="2"/>
        <v>0</v>
      </c>
      <c r="H78" s="775">
        <f t="shared" si="2"/>
        <v>0</v>
      </c>
      <c r="I78" s="776"/>
      <c r="K78" s="766" t="str">
        <f t="shared" si="8"/>
        <v>-</v>
      </c>
      <c r="L78" s="777" t="str">
        <f t="shared" si="7"/>
        <v>-</v>
      </c>
    </row>
    <row r="79" spans="1:12" s="731" customFormat="1" ht="12.75" customHeight="1" x14ac:dyDescent="0.2">
      <c r="A79" s="769">
        <f t="shared" si="3"/>
        <v>0</v>
      </c>
      <c r="B79" s="770">
        <f t="shared" si="4"/>
        <v>0</v>
      </c>
      <c r="C79" s="771">
        <f t="shared" si="5"/>
        <v>0</v>
      </c>
      <c r="D79" s="772"/>
      <c r="E79" s="773">
        <f t="shared" si="6"/>
        <v>0</v>
      </c>
      <c r="F79" s="774">
        <f t="shared" si="2"/>
        <v>0</v>
      </c>
      <c r="G79" s="770">
        <f t="shared" si="2"/>
        <v>0</v>
      </c>
      <c r="H79" s="775">
        <f t="shared" si="2"/>
        <v>0</v>
      </c>
      <c r="I79" s="776"/>
      <c r="K79" s="766" t="str">
        <f t="shared" si="8"/>
        <v>-</v>
      </c>
      <c r="L79" s="777" t="str">
        <f t="shared" si="7"/>
        <v>-</v>
      </c>
    </row>
    <row r="80" spans="1:12" s="731" customFormat="1" ht="12.75" customHeight="1" x14ac:dyDescent="0.2">
      <c r="A80" s="769">
        <f t="shared" si="3"/>
        <v>0</v>
      </c>
      <c r="B80" s="770">
        <f t="shared" si="4"/>
        <v>0</v>
      </c>
      <c r="C80" s="771">
        <f t="shared" si="5"/>
        <v>0</v>
      </c>
      <c r="D80" s="772"/>
      <c r="E80" s="773">
        <f t="shared" si="6"/>
        <v>0</v>
      </c>
      <c r="F80" s="774">
        <f t="shared" ref="F80:H83" si="9">E23</f>
        <v>0</v>
      </c>
      <c r="G80" s="770">
        <f t="shared" si="9"/>
        <v>0</v>
      </c>
      <c r="H80" s="775">
        <f t="shared" si="9"/>
        <v>0</v>
      </c>
      <c r="I80" s="776"/>
      <c r="K80" s="766" t="str">
        <f t="shared" si="8"/>
        <v>-</v>
      </c>
      <c r="L80" s="777" t="str">
        <f t="shared" si="7"/>
        <v>-</v>
      </c>
    </row>
    <row r="81" spans="1:12" s="731" customFormat="1" ht="12.75" customHeight="1" x14ac:dyDescent="0.2">
      <c r="A81" s="769">
        <f t="shared" si="3"/>
        <v>0</v>
      </c>
      <c r="B81" s="770">
        <f t="shared" si="4"/>
        <v>0</v>
      </c>
      <c r="C81" s="771">
        <f t="shared" si="5"/>
        <v>0</v>
      </c>
      <c r="D81" s="772"/>
      <c r="E81" s="773">
        <f t="shared" si="6"/>
        <v>0</v>
      </c>
      <c r="F81" s="774">
        <f t="shared" si="9"/>
        <v>0</v>
      </c>
      <c r="G81" s="770">
        <f t="shared" si="9"/>
        <v>0</v>
      </c>
      <c r="H81" s="775">
        <f t="shared" si="9"/>
        <v>0</v>
      </c>
      <c r="I81" s="776"/>
      <c r="K81" s="766" t="str">
        <f t="shared" si="8"/>
        <v>-</v>
      </c>
      <c r="L81" s="777" t="str">
        <f t="shared" si="7"/>
        <v>-</v>
      </c>
    </row>
    <row r="82" spans="1:12" s="731" customFormat="1" ht="12.75" customHeight="1" x14ac:dyDescent="0.2">
      <c r="A82" s="769">
        <f t="shared" si="3"/>
        <v>0</v>
      </c>
      <c r="B82" s="770">
        <f t="shared" si="4"/>
        <v>0</v>
      </c>
      <c r="C82" s="771">
        <f t="shared" si="5"/>
        <v>0</v>
      </c>
      <c r="D82" s="772"/>
      <c r="E82" s="773">
        <f t="shared" si="6"/>
        <v>0</v>
      </c>
      <c r="F82" s="774">
        <f t="shared" si="9"/>
        <v>0</v>
      </c>
      <c r="G82" s="770">
        <f t="shared" si="9"/>
        <v>0</v>
      </c>
      <c r="H82" s="775">
        <f t="shared" si="9"/>
        <v>0</v>
      </c>
      <c r="I82" s="776"/>
      <c r="K82" s="766" t="str">
        <f t="shared" si="8"/>
        <v>-</v>
      </c>
      <c r="L82" s="777" t="str">
        <f t="shared" si="7"/>
        <v>-</v>
      </c>
    </row>
    <row r="83" spans="1:12" s="731" customFormat="1" ht="12.75" customHeight="1" thickBot="1" x14ac:dyDescent="0.25">
      <c r="A83" s="779">
        <f t="shared" si="3"/>
        <v>0</v>
      </c>
      <c r="B83" s="780">
        <f t="shared" si="4"/>
        <v>0</v>
      </c>
      <c r="C83" s="781">
        <f t="shared" si="5"/>
        <v>0</v>
      </c>
      <c r="D83" s="782"/>
      <c r="E83" s="783">
        <f t="shared" si="6"/>
        <v>0</v>
      </c>
      <c r="F83" s="784">
        <f t="shared" si="9"/>
        <v>0</v>
      </c>
      <c r="G83" s="780">
        <f t="shared" si="9"/>
        <v>0</v>
      </c>
      <c r="H83" s="785">
        <f t="shared" si="9"/>
        <v>0</v>
      </c>
      <c r="I83" s="786"/>
      <c r="K83" s="787" t="str">
        <f t="shared" si="8"/>
        <v>-</v>
      </c>
      <c r="L83" s="788" t="str">
        <f t="shared" si="7"/>
        <v>-</v>
      </c>
    </row>
    <row r="84" spans="1:12" s="731" customFormat="1" ht="17.25" customHeight="1" x14ac:dyDescent="0.2">
      <c r="A84" s="745"/>
      <c r="B84" s="745"/>
      <c r="C84" s="745"/>
      <c r="D84" s="748"/>
      <c r="E84" s="748"/>
    </row>
    <row r="85" spans="1:12" s="731" customFormat="1" ht="20.100000000000001" customHeight="1" x14ac:dyDescent="0.2">
      <c r="A85" s="744" t="s">
        <v>742</v>
      </c>
      <c r="B85" s="789"/>
      <c r="C85" s="1465"/>
      <c r="D85" s="1465"/>
      <c r="E85" s="1465"/>
      <c r="F85" s="790"/>
    </row>
    <row r="86" spans="1:12" s="731" customFormat="1" ht="12.75" customHeight="1" thickBot="1" x14ac:dyDescent="0.25">
      <c r="A86" s="791"/>
      <c r="B86" s="791"/>
      <c r="C86" s="747"/>
      <c r="D86" s="747"/>
      <c r="E86" s="747"/>
      <c r="F86" s="792"/>
    </row>
    <row r="87" spans="1:12" s="796" customFormat="1" ht="13.5" thickBot="1" x14ac:dyDescent="0.25">
      <c r="A87" s="793" t="s">
        <v>743</v>
      </c>
      <c r="B87" s="794" t="s">
        <v>744</v>
      </c>
      <c r="C87" s="795" t="s">
        <v>745</v>
      </c>
    </row>
    <row r="88" spans="1:12" s="796" customFormat="1" ht="12.75" x14ac:dyDescent="0.2">
      <c r="A88" s="797"/>
      <c r="B88" s="798"/>
      <c r="C88" s="799"/>
    </row>
    <row r="89" spans="1:12" s="796" customFormat="1" ht="12.75" x14ac:dyDescent="0.2">
      <c r="A89" s="800"/>
      <c r="B89" s="801"/>
      <c r="C89" s="802"/>
    </row>
    <row r="90" spans="1:12" s="796" customFormat="1" ht="12.75" x14ac:dyDescent="0.2">
      <c r="A90" s="800"/>
      <c r="B90" s="801"/>
      <c r="C90" s="802"/>
    </row>
    <row r="91" spans="1:12" s="796" customFormat="1" ht="13.5" thickBot="1" x14ac:dyDescent="0.25">
      <c r="A91" s="803"/>
      <c r="B91" s="804"/>
      <c r="C91" s="805"/>
    </row>
    <row r="92" spans="1:12" s="796" customFormat="1" ht="13.5" thickBot="1" x14ac:dyDescent="0.25">
      <c r="A92" s="1466">
        <f>SUM(A88:A91)</f>
        <v>0</v>
      </c>
      <c r="B92" s="1467"/>
      <c r="C92" s="1468"/>
    </row>
    <row r="93" spans="1:12" s="731" customFormat="1" ht="17.25" customHeight="1" x14ac:dyDescent="0.2">
      <c r="A93" s="745"/>
      <c r="B93" s="745"/>
      <c r="C93" s="745"/>
      <c r="D93" s="748"/>
      <c r="E93" s="748"/>
    </row>
    <row r="94" spans="1:12" s="731" customFormat="1" ht="20.100000000000001" customHeight="1" x14ac:dyDescent="0.2">
      <c r="A94" s="744" t="s">
        <v>746</v>
      </c>
      <c r="B94" s="789"/>
      <c r="C94" s="1465"/>
      <c r="D94" s="1465"/>
      <c r="E94" s="1465"/>
      <c r="F94" s="790"/>
    </row>
    <row r="95" spans="1:12" s="731" customFormat="1" ht="12.75" customHeight="1" thickBot="1" x14ac:dyDescent="0.25">
      <c r="A95" s="789"/>
      <c r="B95" s="789"/>
      <c r="C95" s="747"/>
      <c r="D95" s="747"/>
      <c r="E95" s="747"/>
      <c r="F95" s="792"/>
    </row>
    <row r="96" spans="1:12" s="731" customFormat="1" ht="15.75" customHeight="1" thickBot="1" x14ac:dyDescent="0.25">
      <c r="A96" s="1469" t="s">
        <v>747</v>
      </c>
      <c r="B96" s="1470"/>
      <c r="C96" s="1470"/>
      <c r="D96" s="753" t="s">
        <v>748</v>
      </c>
      <c r="E96" s="748"/>
    </row>
    <row r="97" spans="1:10" s="731" customFormat="1" ht="12.75" customHeight="1" x14ac:dyDescent="0.2">
      <c r="A97" s="1471"/>
      <c r="B97" s="1472"/>
      <c r="C97" s="1472"/>
      <c r="D97" s="806"/>
      <c r="E97" s="748"/>
    </row>
    <row r="98" spans="1:10" s="731" customFormat="1" ht="12.75" customHeight="1" x14ac:dyDescent="0.2">
      <c r="A98" s="1461"/>
      <c r="B98" s="1462"/>
      <c r="C98" s="1462"/>
      <c r="D98" s="807"/>
      <c r="E98" s="748"/>
    </row>
    <row r="99" spans="1:10" s="731" customFormat="1" ht="12.75" customHeight="1" x14ac:dyDescent="0.2">
      <c r="A99" s="1461"/>
      <c r="B99" s="1462"/>
      <c r="C99" s="1462"/>
      <c r="D99" s="807"/>
      <c r="E99" s="748"/>
    </row>
    <row r="100" spans="1:10" s="731" customFormat="1" ht="12.75" customHeight="1" thickBot="1" x14ac:dyDescent="0.25">
      <c r="A100" s="1463"/>
      <c r="B100" s="1464"/>
      <c r="C100" s="1464"/>
      <c r="D100" s="808"/>
      <c r="E100" s="748"/>
    </row>
    <row r="102" spans="1:10" x14ac:dyDescent="0.25">
      <c r="B102" s="359" t="s">
        <v>563</v>
      </c>
      <c r="C102" s="359" t="s">
        <v>596</v>
      </c>
      <c r="E102" s="467" t="s">
        <v>563</v>
      </c>
      <c r="F102" s="359" t="s">
        <v>596</v>
      </c>
      <c r="I102" s="467" t="s">
        <v>563</v>
      </c>
      <c r="J102" s="373" t="s">
        <v>595</v>
      </c>
    </row>
    <row r="103" spans="1:10" x14ac:dyDescent="0.25">
      <c r="B103" s="459" t="s">
        <v>599</v>
      </c>
      <c r="C103" s="459" t="s">
        <v>600</v>
      </c>
      <c r="E103" s="459" t="s">
        <v>617</v>
      </c>
      <c r="F103" s="459" t="s">
        <v>618</v>
      </c>
      <c r="I103" s="459" t="s">
        <v>597</v>
      </c>
      <c r="J103" s="459" t="s">
        <v>598</v>
      </c>
    </row>
    <row r="104" spans="1:10" x14ac:dyDescent="0.25">
      <c r="B104" s="459" t="s">
        <v>604</v>
      </c>
      <c r="C104" s="459" t="s">
        <v>605</v>
      </c>
      <c r="E104" s="459" t="s">
        <v>621</v>
      </c>
      <c r="F104" s="459" t="s">
        <v>622</v>
      </c>
      <c r="I104" s="459" t="s">
        <v>602</v>
      </c>
      <c r="J104" s="459" t="s">
        <v>603</v>
      </c>
    </row>
    <row r="105" spans="1:10" x14ac:dyDescent="0.25">
      <c r="B105" s="459" t="s">
        <v>608</v>
      </c>
      <c r="C105" s="459" t="s">
        <v>609</v>
      </c>
      <c r="E105" s="459" t="s">
        <v>625</v>
      </c>
      <c r="F105" s="459" t="s">
        <v>626</v>
      </c>
      <c r="I105" s="459" t="s">
        <v>606</v>
      </c>
      <c r="J105" s="459" t="s">
        <v>607</v>
      </c>
    </row>
    <row r="106" spans="1:10" x14ac:dyDescent="0.25">
      <c r="E106" s="459" t="s">
        <v>629</v>
      </c>
      <c r="F106" s="459" t="s">
        <v>630</v>
      </c>
      <c r="I106" s="459" t="s">
        <v>611</v>
      </c>
      <c r="J106" s="459" t="s">
        <v>612</v>
      </c>
    </row>
    <row r="107" spans="1:10" x14ac:dyDescent="0.25">
      <c r="E107" s="459" t="s">
        <v>633</v>
      </c>
      <c r="F107" s="459" t="s">
        <v>634</v>
      </c>
    </row>
    <row r="108" spans="1:10" x14ac:dyDescent="0.25">
      <c r="B108" s="456" t="s">
        <v>563</v>
      </c>
    </row>
    <row r="109" spans="1:10" x14ac:dyDescent="0.25">
      <c r="B109" s="468" t="s">
        <v>619</v>
      </c>
      <c r="F109" s="258" t="s">
        <v>89</v>
      </c>
    </row>
    <row r="110" spans="1:10" x14ac:dyDescent="0.25">
      <c r="B110" s="468" t="s">
        <v>623</v>
      </c>
      <c r="F110" s="261" t="s">
        <v>91</v>
      </c>
    </row>
    <row r="111" spans="1:10" x14ac:dyDescent="0.25">
      <c r="B111" s="468" t="s">
        <v>627</v>
      </c>
      <c r="F111" s="261" t="s">
        <v>92</v>
      </c>
    </row>
    <row r="112" spans="1:10" x14ac:dyDescent="0.25">
      <c r="B112" s="471" t="s">
        <v>635</v>
      </c>
      <c r="F112" s="261" t="s">
        <v>93</v>
      </c>
    </row>
    <row r="113" spans="2:6" x14ac:dyDescent="0.25">
      <c r="F113" s="261" t="s">
        <v>94</v>
      </c>
    </row>
    <row r="114" spans="2:6" x14ac:dyDescent="0.25">
      <c r="B114" s="339" t="s">
        <v>59</v>
      </c>
      <c r="F114" s="261" t="s">
        <v>95</v>
      </c>
    </row>
    <row r="115" spans="2:6" x14ac:dyDescent="0.25">
      <c r="B115" s="387" t="s">
        <v>620</v>
      </c>
      <c r="F115" s="261" t="s">
        <v>96</v>
      </c>
    </row>
    <row r="116" spans="2:6" x14ac:dyDescent="0.25">
      <c r="B116" s="387" t="s">
        <v>624</v>
      </c>
      <c r="F116" s="261" t="s">
        <v>97</v>
      </c>
    </row>
    <row r="117" spans="2:6" x14ac:dyDescent="0.25">
      <c r="B117" s="387" t="s">
        <v>628</v>
      </c>
      <c r="F117" s="261" t="s">
        <v>98</v>
      </c>
    </row>
    <row r="118" spans="2:6" x14ac:dyDescent="0.25">
      <c r="B118" s="387" t="s">
        <v>632</v>
      </c>
      <c r="F118" s="261" t="s">
        <v>99</v>
      </c>
    </row>
    <row r="119" spans="2:6" x14ac:dyDescent="0.25">
      <c r="B119" s="387"/>
      <c r="F119" s="261" t="s">
        <v>100</v>
      </c>
    </row>
    <row r="120" spans="2:6" x14ac:dyDescent="0.25">
      <c r="B120" s="340" t="s">
        <v>749</v>
      </c>
      <c r="D120" s="342" t="s">
        <v>750</v>
      </c>
      <c r="F120" s="261" t="s">
        <v>101</v>
      </c>
    </row>
    <row r="121" spans="2:6" x14ac:dyDescent="0.25">
      <c r="B121" s="809" t="s">
        <v>751</v>
      </c>
      <c r="D121" s="810" t="s">
        <v>752</v>
      </c>
      <c r="F121" s="261" t="s">
        <v>102</v>
      </c>
    </row>
    <row r="122" spans="2:6" x14ac:dyDescent="0.25">
      <c r="B122" s="811" t="s">
        <v>753</v>
      </c>
      <c r="D122" s="811" t="s">
        <v>754</v>
      </c>
      <c r="F122" s="261" t="s">
        <v>103</v>
      </c>
    </row>
    <row r="123" spans="2:6" x14ac:dyDescent="0.25">
      <c r="B123" s="811" t="s">
        <v>755</v>
      </c>
      <c r="D123" s="811" t="s">
        <v>82</v>
      </c>
      <c r="F123" s="261" t="s">
        <v>104</v>
      </c>
    </row>
    <row r="124" spans="2:6" x14ac:dyDescent="0.25">
      <c r="B124" s="811" t="s">
        <v>756</v>
      </c>
      <c r="D124" s="811" t="s">
        <v>757</v>
      </c>
      <c r="F124" s="261" t="s">
        <v>105</v>
      </c>
    </row>
    <row r="125" spans="2:6" x14ac:dyDescent="0.25">
      <c r="B125" s="811" t="s">
        <v>758</v>
      </c>
      <c r="D125" s="811" t="s">
        <v>759</v>
      </c>
      <c r="F125" s="261" t="s">
        <v>106</v>
      </c>
    </row>
    <row r="126" spans="2:6" x14ac:dyDescent="0.25">
      <c r="B126" s="811" t="s">
        <v>760</v>
      </c>
      <c r="D126" s="811" t="s">
        <v>761</v>
      </c>
      <c r="F126" s="261" t="s">
        <v>107</v>
      </c>
    </row>
    <row r="127" spans="2:6" x14ac:dyDescent="0.25">
      <c r="B127" s="811" t="s">
        <v>762</v>
      </c>
      <c r="D127" s="811" t="s">
        <v>763</v>
      </c>
      <c r="F127" s="261" t="s">
        <v>108</v>
      </c>
    </row>
    <row r="128" spans="2:6" x14ac:dyDescent="0.25">
      <c r="B128" s="811" t="s">
        <v>764</v>
      </c>
      <c r="D128" s="811" t="s">
        <v>765</v>
      </c>
      <c r="F128" s="264" t="s">
        <v>109</v>
      </c>
    </row>
    <row r="129" spans="2:6" x14ac:dyDescent="0.25">
      <c r="B129" s="811" t="s">
        <v>766</v>
      </c>
      <c r="D129" s="811" t="s">
        <v>767</v>
      </c>
      <c r="F129" s="261" t="s">
        <v>110</v>
      </c>
    </row>
    <row r="130" spans="2:6" x14ac:dyDescent="0.25">
      <c r="B130" s="811" t="s">
        <v>768</v>
      </c>
      <c r="D130" s="812" t="s">
        <v>769</v>
      </c>
      <c r="F130" s="261" t="s">
        <v>111</v>
      </c>
    </row>
    <row r="131" spans="2:6" x14ac:dyDescent="0.25">
      <c r="B131" s="811" t="s">
        <v>770</v>
      </c>
      <c r="F131" s="261" t="s">
        <v>112</v>
      </c>
    </row>
    <row r="132" spans="2:6" x14ac:dyDescent="0.25">
      <c r="B132" s="811" t="s">
        <v>771</v>
      </c>
      <c r="F132" s="261" t="s">
        <v>113</v>
      </c>
    </row>
    <row r="133" spans="2:6" x14ac:dyDescent="0.25">
      <c r="B133" s="811" t="s">
        <v>772</v>
      </c>
      <c r="F133" s="261" t="s">
        <v>114</v>
      </c>
    </row>
    <row r="134" spans="2:6" x14ac:dyDescent="0.25">
      <c r="B134" s="811" t="s">
        <v>773</v>
      </c>
      <c r="F134" s="261" t="s">
        <v>115</v>
      </c>
    </row>
    <row r="135" spans="2:6" x14ac:dyDescent="0.25">
      <c r="B135" s="811" t="s">
        <v>774</v>
      </c>
      <c r="F135" s="261" t="s">
        <v>116</v>
      </c>
    </row>
    <row r="136" spans="2:6" x14ac:dyDescent="0.25">
      <c r="B136" s="811" t="s">
        <v>775</v>
      </c>
      <c r="F136" s="261" t="s">
        <v>117</v>
      </c>
    </row>
    <row r="137" spans="2:6" x14ac:dyDescent="0.25">
      <c r="B137" s="812" t="s">
        <v>776</v>
      </c>
      <c r="F137" s="261" t="s">
        <v>118</v>
      </c>
    </row>
    <row r="138" spans="2:6" x14ac:dyDescent="0.25">
      <c r="F138" s="261" t="s">
        <v>119</v>
      </c>
    </row>
    <row r="139" spans="2:6" x14ac:dyDescent="0.25">
      <c r="F139" s="261" t="s">
        <v>120</v>
      </c>
    </row>
    <row r="140" spans="2:6" x14ac:dyDescent="0.25">
      <c r="F140" s="261" t="s">
        <v>121</v>
      </c>
    </row>
    <row r="141" spans="2:6" x14ac:dyDescent="0.25">
      <c r="F141" s="261" t="s">
        <v>122</v>
      </c>
    </row>
    <row r="142" spans="2:6" x14ac:dyDescent="0.25">
      <c r="F142" s="261" t="s">
        <v>123</v>
      </c>
    </row>
    <row r="143" spans="2:6" x14ac:dyDescent="0.25">
      <c r="F143" s="261" t="s">
        <v>124</v>
      </c>
    </row>
    <row r="144" spans="2:6" x14ac:dyDescent="0.25">
      <c r="F144" s="261" t="s">
        <v>125</v>
      </c>
    </row>
    <row r="145" spans="6:6" x14ac:dyDescent="0.25">
      <c r="F145" s="261" t="s">
        <v>126</v>
      </c>
    </row>
    <row r="146" spans="6:6" x14ac:dyDescent="0.25">
      <c r="F146" s="261" t="s">
        <v>127</v>
      </c>
    </row>
    <row r="147" spans="6:6" x14ac:dyDescent="0.25">
      <c r="F147" s="261" t="s">
        <v>128</v>
      </c>
    </row>
    <row r="148" spans="6:6" x14ac:dyDescent="0.25">
      <c r="F148" s="261" t="s">
        <v>129</v>
      </c>
    </row>
    <row r="149" spans="6:6" x14ac:dyDescent="0.25">
      <c r="F149" s="261" t="s">
        <v>130</v>
      </c>
    </row>
    <row r="150" spans="6:6" x14ac:dyDescent="0.25">
      <c r="F150" s="261" t="s">
        <v>131</v>
      </c>
    </row>
    <row r="151" spans="6:6" x14ac:dyDescent="0.25">
      <c r="F151" s="261" t="s">
        <v>132</v>
      </c>
    </row>
    <row r="152" spans="6:6" x14ac:dyDescent="0.25">
      <c r="F152" s="261" t="s">
        <v>133</v>
      </c>
    </row>
    <row r="153" spans="6:6" x14ac:dyDescent="0.25">
      <c r="F153" s="261" t="s">
        <v>134</v>
      </c>
    </row>
    <row r="154" spans="6:6" x14ac:dyDescent="0.25">
      <c r="F154" s="261" t="s">
        <v>135</v>
      </c>
    </row>
    <row r="155" spans="6:6" x14ac:dyDescent="0.25">
      <c r="F155" s="264" t="s">
        <v>136</v>
      </c>
    </row>
    <row r="156" spans="6:6" x14ac:dyDescent="0.25">
      <c r="F156" s="264" t="s">
        <v>137</v>
      </c>
    </row>
    <row r="157" spans="6:6" x14ac:dyDescent="0.25">
      <c r="F157" s="261" t="s">
        <v>138</v>
      </c>
    </row>
    <row r="158" spans="6:6" x14ac:dyDescent="0.25">
      <c r="F158" s="261" t="s">
        <v>139</v>
      </c>
    </row>
    <row r="159" spans="6:6" x14ac:dyDescent="0.25">
      <c r="F159" s="261" t="s">
        <v>140</v>
      </c>
    </row>
    <row r="160" spans="6:6" x14ac:dyDescent="0.25">
      <c r="F160" s="261" t="s">
        <v>141</v>
      </c>
    </row>
    <row r="161" spans="6:6" x14ac:dyDescent="0.25">
      <c r="F161" s="261" t="s">
        <v>142</v>
      </c>
    </row>
    <row r="162" spans="6:6" x14ac:dyDescent="0.25">
      <c r="F162" s="261" t="s">
        <v>143</v>
      </c>
    </row>
    <row r="163" spans="6:6" x14ac:dyDescent="0.25">
      <c r="F163" s="261" t="s">
        <v>144</v>
      </c>
    </row>
    <row r="164" spans="6:6" x14ac:dyDescent="0.25">
      <c r="F164" s="261" t="s">
        <v>145</v>
      </c>
    </row>
    <row r="165" spans="6:6" x14ac:dyDescent="0.25">
      <c r="F165" s="261" t="s">
        <v>146</v>
      </c>
    </row>
    <row r="166" spans="6:6" x14ac:dyDescent="0.25">
      <c r="F166" s="261" t="s">
        <v>147</v>
      </c>
    </row>
    <row r="167" spans="6:6" x14ac:dyDescent="0.25">
      <c r="F167" s="261" t="s">
        <v>148</v>
      </c>
    </row>
    <row r="168" spans="6:6" x14ac:dyDescent="0.25">
      <c r="F168" s="261" t="s">
        <v>149</v>
      </c>
    </row>
    <row r="169" spans="6:6" x14ac:dyDescent="0.25">
      <c r="F169" s="261" t="s">
        <v>150</v>
      </c>
    </row>
    <row r="170" spans="6:6" x14ac:dyDescent="0.25">
      <c r="F170" s="261" t="s">
        <v>151</v>
      </c>
    </row>
    <row r="171" spans="6:6" x14ac:dyDescent="0.25">
      <c r="F171" s="261" t="s">
        <v>152</v>
      </c>
    </row>
    <row r="172" spans="6:6" x14ac:dyDescent="0.25">
      <c r="F172" s="261" t="s">
        <v>153</v>
      </c>
    </row>
    <row r="173" spans="6:6" x14ac:dyDescent="0.25">
      <c r="F173" s="261" t="s">
        <v>154</v>
      </c>
    </row>
    <row r="174" spans="6:6" x14ac:dyDescent="0.25">
      <c r="F174" s="261" t="s">
        <v>155</v>
      </c>
    </row>
    <row r="175" spans="6:6" x14ac:dyDescent="0.25">
      <c r="F175" s="261" t="s">
        <v>156</v>
      </c>
    </row>
    <row r="176" spans="6:6" x14ac:dyDescent="0.25">
      <c r="F176" s="261" t="s">
        <v>157</v>
      </c>
    </row>
    <row r="177" spans="6:6" x14ac:dyDescent="0.25">
      <c r="F177" s="261" t="s">
        <v>158</v>
      </c>
    </row>
    <row r="178" spans="6:6" x14ac:dyDescent="0.25">
      <c r="F178" s="261" t="s">
        <v>159</v>
      </c>
    </row>
    <row r="179" spans="6:6" x14ac:dyDescent="0.25">
      <c r="F179" s="261" t="s">
        <v>160</v>
      </c>
    </row>
    <row r="180" spans="6:6" x14ac:dyDescent="0.25">
      <c r="F180" s="261" t="s">
        <v>161</v>
      </c>
    </row>
    <row r="181" spans="6:6" x14ac:dyDescent="0.25">
      <c r="F181" s="261" t="s">
        <v>162</v>
      </c>
    </row>
    <row r="182" spans="6:6" x14ac:dyDescent="0.25">
      <c r="F182" s="261" t="s">
        <v>163</v>
      </c>
    </row>
    <row r="183" spans="6:6" x14ac:dyDescent="0.25">
      <c r="F183" s="261" t="s">
        <v>164</v>
      </c>
    </row>
    <row r="184" spans="6:6" x14ac:dyDescent="0.25">
      <c r="F184" s="261" t="s">
        <v>165</v>
      </c>
    </row>
    <row r="185" spans="6:6" x14ac:dyDescent="0.25">
      <c r="F185" s="261" t="s">
        <v>166</v>
      </c>
    </row>
    <row r="186" spans="6:6" x14ac:dyDescent="0.25">
      <c r="F186" s="261" t="s">
        <v>167</v>
      </c>
    </row>
    <row r="187" spans="6:6" x14ac:dyDescent="0.25">
      <c r="F187" s="261" t="s">
        <v>168</v>
      </c>
    </row>
    <row r="188" spans="6:6" x14ac:dyDescent="0.25">
      <c r="F188" s="261" t="s">
        <v>169</v>
      </c>
    </row>
    <row r="189" spans="6:6" x14ac:dyDescent="0.25">
      <c r="F189" s="261" t="s">
        <v>170</v>
      </c>
    </row>
    <row r="190" spans="6:6" x14ac:dyDescent="0.25">
      <c r="F190" s="261" t="s">
        <v>171</v>
      </c>
    </row>
    <row r="191" spans="6:6" x14ac:dyDescent="0.25">
      <c r="F191" s="261" t="s">
        <v>172</v>
      </c>
    </row>
    <row r="192" spans="6:6" x14ac:dyDescent="0.25">
      <c r="F192" s="261" t="s">
        <v>173</v>
      </c>
    </row>
    <row r="193" spans="6:6" x14ac:dyDescent="0.25">
      <c r="F193" s="261" t="s">
        <v>174</v>
      </c>
    </row>
    <row r="194" spans="6:6" x14ac:dyDescent="0.25">
      <c r="F194" s="261" t="s">
        <v>175</v>
      </c>
    </row>
    <row r="195" spans="6:6" x14ac:dyDescent="0.25">
      <c r="F195" s="261" t="s">
        <v>176</v>
      </c>
    </row>
    <row r="196" spans="6:6" x14ac:dyDescent="0.25">
      <c r="F196" s="261" t="s">
        <v>177</v>
      </c>
    </row>
    <row r="197" spans="6:6" x14ac:dyDescent="0.25">
      <c r="F197" s="261" t="s">
        <v>178</v>
      </c>
    </row>
    <row r="198" spans="6:6" x14ac:dyDescent="0.25">
      <c r="F198" s="261" t="s">
        <v>179</v>
      </c>
    </row>
    <row r="199" spans="6:6" x14ac:dyDescent="0.25">
      <c r="F199" s="261" t="s">
        <v>180</v>
      </c>
    </row>
    <row r="200" spans="6:6" x14ac:dyDescent="0.25">
      <c r="F200" s="261" t="s">
        <v>181</v>
      </c>
    </row>
    <row r="201" spans="6:6" x14ac:dyDescent="0.25">
      <c r="F201" s="261" t="s">
        <v>182</v>
      </c>
    </row>
    <row r="202" spans="6:6" x14ac:dyDescent="0.25">
      <c r="F202" s="261" t="s">
        <v>183</v>
      </c>
    </row>
    <row r="203" spans="6:6" x14ac:dyDescent="0.25">
      <c r="F203" s="261" t="s">
        <v>184</v>
      </c>
    </row>
    <row r="204" spans="6:6" x14ac:dyDescent="0.25">
      <c r="F204" s="261" t="s">
        <v>185</v>
      </c>
    </row>
    <row r="205" spans="6:6" x14ac:dyDescent="0.25">
      <c r="F205" s="267" t="s">
        <v>186</v>
      </c>
    </row>
    <row r="206" spans="6:6" x14ac:dyDescent="0.25">
      <c r="F206" s="261" t="s">
        <v>187</v>
      </c>
    </row>
    <row r="207" spans="6:6" x14ac:dyDescent="0.25">
      <c r="F207" s="261" t="s">
        <v>188</v>
      </c>
    </row>
    <row r="208" spans="6:6" x14ac:dyDescent="0.25">
      <c r="F208" s="261" t="s">
        <v>189</v>
      </c>
    </row>
    <row r="209" spans="6:6" x14ac:dyDescent="0.25">
      <c r="F209" s="261" t="s">
        <v>190</v>
      </c>
    </row>
    <row r="210" spans="6:6" x14ac:dyDescent="0.25">
      <c r="F210" s="261" t="s">
        <v>191</v>
      </c>
    </row>
    <row r="211" spans="6:6" x14ac:dyDescent="0.25">
      <c r="F211" s="261" t="s">
        <v>192</v>
      </c>
    </row>
    <row r="212" spans="6:6" x14ac:dyDescent="0.25">
      <c r="F212" s="261" t="s">
        <v>193</v>
      </c>
    </row>
    <row r="213" spans="6:6" x14ac:dyDescent="0.25">
      <c r="F213" s="261" t="s">
        <v>194</v>
      </c>
    </row>
    <row r="214" spans="6:6" x14ac:dyDescent="0.25">
      <c r="F214" s="261" t="s">
        <v>195</v>
      </c>
    </row>
    <row r="215" spans="6:6" x14ac:dyDescent="0.25">
      <c r="F215" s="261" t="s">
        <v>196</v>
      </c>
    </row>
    <row r="216" spans="6:6" x14ac:dyDescent="0.25">
      <c r="F216" s="261" t="s">
        <v>197</v>
      </c>
    </row>
    <row r="217" spans="6:6" x14ac:dyDescent="0.25">
      <c r="F217" s="261" t="s">
        <v>198</v>
      </c>
    </row>
    <row r="218" spans="6:6" x14ac:dyDescent="0.25">
      <c r="F218" s="261" t="s">
        <v>199</v>
      </c>
    </row>
    <row r="219" spans="6:6" x14ac:dyDescent="0.25">
      <c r="F219" s="261" t="s">
        <v>200</v>
      </c>
    </row>
    <row r="220" spans="6:6" x14ac:dyDescent="0.25">
      <c r="F220" s="261" t="s">
        <v>201</v>
      </c>
    </row>
    <row r="221" spans="6:6" x14ac:dyDescent="0.25">
      <c r="F221" s="261" t="s">
        <v>202</v>
      </c>
    </row>
    <row r="222" spans="6:6" x14ac:dyDescent="0.25">
      <c r="F222" s="261" t="s">
        <v>203</v>
      </c>
    </row>
    <row r="223" spans="6:6" x14ac:dyDescent="0.25">
      <c r="F223" s="261" t="s">
        <v>204</v>
      </c>
    </row>
    <row r="224" spans="6:6" x14ac:dyDescent="0.25">
      <c r="F224" s="261" t="s">
        <v>205</v>
      </c>
    </row>
    <row r="225" spans="6:6" x14ac:dyDescent="0.25">
      <c r="F225" s="261" t="s">
        <v>206</v>
      </c>
    </row>
    <row r="226" spans="6:6" x14ac:dyDescent="0.25">
      <c r="F226" s="261" t="s">
        <v>207</v>
      </c>
    </row>
    <row r="227" spans="6:6" x14ac:dyDescent="0.25">
      <c r="F227" s="261" t="s">
        <v>208</v>
      </c>
    </row>
    <row r="228" spans="6:6" x14ac:dyDescent="0.25">
      <c r="F228" s="261" t="s">
        <v>209</v>
      </c>
    </row>
    <row r="229" spans="6:6" x14ac:dyDescent="0.25">
      <c r="F229" s="261" t="s">
        <v>210</v>
      </c>
    </row>
    <row r="230" spans="6:6" x14ac:dyDescent="0.25">
      <c r="F230" s="261" t="s">
        <v>211</v>
      </c>
    </row>
    <row r="231" spans="6:6" x14ac:dyDescent="0.25">
      <c r="F231" s="261" t="s">
        <v>212</v>
      </c>
    </row>
    <row r="232" spans="6:6" x14ac:dyDescent="0.25">
      <c r="F232" s="261" t="s">
        <v>213</v>
      </c>
    </row>
    <row r="233" spans="6:6" x14ac:dyDescent="0.25">
      <c r="F233" s="261" t="s">
        <v>214</v>
      </c>
    </row>
    <row r="234" spans="6:6" x14ac:dyDescent="0.25">
      <c r="F234" s="261" t="s">
        <v>215</v>
      </c>
    </row>
    <row r="235" spans="6:6" x14ac:dyDescent="0.25">
      <c r="F235" s="261" t="s">
        <v>216</v>
      </c>
    </row>
    <row r="236" spans="6:6" x14ac:dyDescent="0.25">
      <c r="F236" s="261" t="s">
        <v>217</v>
      </c>
    </row>
    <row r="237" spans="6:6" x14ac:dyDescent="0.25">
      <c r="F237" s="261" t="s">
        <v>218</v>
      </c>
    </row>
    <row r="238" spans="6:6" x14ac:dyDescent="0.25">
      <c r="F238" s="261" t="s">
        <v>219</v>
      </c>
    </row>
    <row r="239" spans="6:6" x14ac:dyDescent="0.25">
      <c r="F239" s="261" t="s">
        <v>220</v>
      </c>
    </row>
    <row r="240" spans="6:6" x14ac:dyDescent="0.25">
      <c r="F240" s="261" t="s">
        <v>221</v>
      </c>
    </row>
    <row r="241" spans="6:6" x14ac:dyDescent="0.25">
      <c r="F241" s="261" t="s">
        <v>222</v>
      </c>
    </row>
    <row r="242" spans="6:6" x14ac:dyDescent="0.25">
      <c r="F242" s="261" t="s">
        <v>223</v>
      </c>
    </row>
    <row r="243" spans="6:6" x14ac:dyDescent="0.25">
      <c r="F243" s="261" t="s">
        <v>224</v>
      </c>
    </row>
    <row r="244" spans="6:6" x14ac:dyDescent="0.25">
      <c r="F244" s="261" t="s">
        <v>225</v>
      </c>
    </row>
    <row r="245" spans="6:6" x14ac:dyDescent="0.25">
      <c r="F245" s="261" t="s">
        <v>226</v>
      </c>
    </row>
    <row r="246" spans="6:6" x14ac:dyDescent="0.25">
      <c r="F246" s="261" t="s">
        <v>227</v>
      </c>
    </row>
    <row r="247" spans="6:6" x14ac:dyDescent="0.25">
      <c r="F247" s="261" t="s">
        <v>228</v>
      </c>
    </row>
    <row r="248" spans="6:6" x14ac:dyDescent="0.25">
      <c r="F248" s="261" t="s">
        <v>229</v>
      </c>
    </row>
    <row r="249" spans="6:6" x14ac:dyDescent="0.25">
      <c r="F249" s="261" t="s">
        <v>230</v>
      </c>
    </row>
    <row r="250" spans="6:6" x14ac:dyDescent="0.25">
      <c r="F250" s="261" t="s">
        <v>231</v>
      </c>
    </row>
    <row r="251" spans="6:6" x14ac:dyDescent="0.25">
      <c r="F251" s="261" t="s">
        <v>232</v>
      </c>
    </row>
    <row r="252" spans="6:6" x14ac:dyDescent="0.25">
      <c r="F252" s="261" t="s">
        <v>233</v>
      </c>
    </row>
    <row r="253" spans="6:6" x14ac:dyDescent="0.25">
      <c r="F253" s="261" t="s">
        <v>234</v>
      </c>
    </row>
    <row r="254" spans="6:6" x14ac:dyDescent="0.25">
      <c r="F254" s="261" t="s">
        <v>235</v>
      </c>
    </row>
    <row r="255" spans="6:6" x14ac:dyDescent="0.25">
      <c r="F255" s="261" t="s">
        <v>236</v>
      </c>
    </row>
    <row r="256" spans="6:6" x14ac:dyDescent="0.25">
      <c r="F256" s="261" t="s">
        <v>237</v>
      </c>
    </row>
    <row r="257" spans="6:6" x14ac:dyDescent="0.25">
      <c r="F257" s="261" t="s">
        <v>238</v>
      </c>
    </row>
    <row r="258" spans="6:6" x14ac:dyDescent="0.25">
      <c r="F258" s="261" t="s">
        <v>239</v>
      </c>
    </row>
    <row r="259" spans="6:6" x14ac:dyDescent="0.25">
      <c r="F259" s="261" t="s">
        <v>240</v>
      </c>
    </row>
    <row r="260" spans="6:6" x14ac:dyDescent="0.25">
      <c r="F260" s="261" t="s">
        <v>241</v>
      </c>
    </row>
    <row r="261" spans="6:6" x14ac:dyDescent="0.25">
      <c r="F261" s="261" t="s">
        <v>242</v>
      </c>
    </row>
    <row r="262" spans="6:6" x14ac:dyDescent="0.25">
      <c r="F262" s="261" t="s">
        <v>243</v>
      </c>
    </row>
    <row r="263" spans="6:6" x14ac:dyDescent="0.25">
      <c r="F263" s="261" t="s">
        <v>244</v>
      </c>
    </row>
    <row r="264" spans="6:6" x14ac:dyDescent="0.25">
      <c r="F264" s="261" t="s">
        <v>245</v>
      </c>
    </row>
    <row r="265" spans="6:6" x14ac:dyDescent="0.25">
      <c r="F265" s="261" t="s">
        <v>246</v>
      </c>
    </row>
    <row r="266" spans="6:6" x14ac:dyDescent="0.25">
      <c r="F266" s="261" t="s">
        <v>247</v>
      </c>
    </row>
    <row r="267" spans="6:6" x14ac:dyDescent="0.25">
      <c r="F267" s="261" t="s">
        <v>248</v>
      </c>
    </row>
    <row r="268" spans="6:6" x14ac:dyDescent="0.25">
      <c r="F268" s="261" t="s">
        <v>249</v>
      </c>
    </row>
    <row r="269" spans="6:6" x14ac:dyDescent="0.25">
      <c r="F269" s="261" t="s">
        <v>250</v>
      </c>
    </row>
    <row r="270" spans="6:6" x14ac:dyDescent="0.25">
      <c r="F270" s="261" t="s">
        <v>251</v>
      </c>
    </row>
    <row r="271" spans="6:6" x14ac:dyDescent="0.25">
      <c r="F271" s="261" t="s">
        <v>252</v>
      </c>
    </row>
    <row r="272" spans="6:6" x14ac:dyDescent="0.25">
      <c r="F272" s="261" t="s">
        <v>253</v>
      </c>
    </row>
    <row r="273" spans="6:6" x14ac:dyDescent="0.25">
      <c r="F273" s="261" t="s">
        <v>254</v>
      </c>
    </row>
    <row r="274" spans="6:6" x14ac:dyDescent="0.25">
      <c r="F274" s="261" t="s">
        <v>255</v>
      </c>
    </row>
    <row r="275" spans="6:6" x14ac:dyDescent="0.25">
      <c r="F275" s="261" t="s">
        <v>256</v>
      </c>
    </row>
    <row r="276" spans="6:6" x14ac:dyDescent="0.25">
      <c r="F276" s="261" t="s">
        <v>257</v>
      </c>
    </row>
    <row r="277" spans="6:6" x14ac:dyDescent="0.25">
      <c r="F277" s="261" t="s">
        <v>258</v>
      </c>
    </row>
    <row r="278" spans="6:6" x14ac:dyDescent="0.25">
      <c r="F278" s="261" t="s">
        <v>259</v>
      </c>
    </row>
    <row r="279" spans="6:6" x14ac:dyDescent="0.25">
      <c r="F279" s="261" t="s">
        <v>260</v>
      </c>
    </row>
    <row r="280" spans="6:6" x14ac:dyDescent="0.25">
      <c r="F280" s="261" t="s">
        <v>261</v>
      </c>
    </row>
    <row r="281" spans="6:6" x14ac:dyDescent="0.25">
      <c r="F281" s="261" t="s">
        <v>262</v>
      </c>
    </row>
    <row r="282" spans="6:6" x14ac:dyDescent="0.25">
      <c r="F282" s="261" t="s">
        <v>263</v>
      </c>
    </row>
    <row r="283" spans="6:6" x14ac:dyDescent="0.25">
      <c r="F283" s="261" t="s">
        <v>264</v>
      </c>
    </row>
    <row r="284" spans="6:6" x14ac:dyDescent="0.25">
      <c r="F284" s="261" t="s">
        <v>265</v>
      </c>
    </row>
    <row r="285" spans="6:6" x14ac:dyDescent="0.25">
      <c r="F285" s="261" t="s">
        <v>266</v>
      </c>
    </row>
    <row r="286" spans="6:6" x14ac:dyDescent="0.25">
      <c r="F286" s="261" t="s">
        <v>267</v>
      </c>
    </row>
    <row r="287" spans="6:6" x14ac:dyDescent="0.25">
      <c r="F287" s="261" t="s">
        <v>268</v>
      </c>
    </row>
    <row r="288" spans="6:6" x14ac:dyDescent="0.25">
      <c r="F288" s="261" t="s">
        <v>269</v>
      </c>
    </row>
    <row r="289" spans="6:6" x14ac:dyDescent="0.25">
      <c r="F289" s="261" t="s">
        <v>270</v>
      </c>
    </row>
    <row r="290" spans="6:6" x14ac:dyDescent="0.25">
      <c r="F290" s="261" t="s">
        <v>271</v>
      </c>
    </row>
    <row r="291" spans="6:6" x14ac:dyDescent="0.25">
      <c r="F291" s="261" t="s">
        <v>272</v>
      </c>
    </row>
    <row r="292" spans="6:6" x14ac:dyDescent="0.25">
      <c r="F292" s="261" t="s">
        <v>273</v>
      </c>
    </row>
    <row r="293" spans="6:6" x14ac:dyDescent="0.25">
      <c r="F293" s="261" t="s">
        <v>274</v>
      </c>
    </row>
    <row r="294" spans="6:6" x14ac:dyDescent="0.25">
      <c r="F294" s="261" t="s">
        <v>275</v>
      </c>
    </row>
    <row r="295" spans="6:6" x14ac:dyDescent="0.25">
      <c r="F295" s="261" t="s">
        <v>276</v>
      </c>
    </row>
    <row r="296" spans="6:6" x14ac:dyDescent="0.25">
      <c r="F296" s="261" t="s">
        <v>277</v>
      </c>
    </row>
    <row r="297" spans="6:6" x14ac:dyDescent="0.25">
      <c r="F297" s="261" t="s">
        <v>278</v>
      </c>
    </row>
    <row r="298" spans="6:6" x14ac:dyDescent="0.25">
      <c r="F298" s="261" t="s">
        <v>279</v>
      </c>
    </row>
    <row r="299" spans="6:6" x14ac:dyDescent="0.25">
      <c r="F299" s="261" t="s">
        <v>280</v>
      </c>
    </row>
    <row r="300" spans="6:6" x14ac:dyDescent="0.25">
      <c r="F300" s="261" t="s">
        <v>281</v>
      </c>
    </row>
    <row r="301" spans="6:6" x14ac:dyDescent="0.25">
      <c r="F301" s="261" t="s">
        <v>282</v>
      </c>
    </row>
    <row r="302" spans="6:6" x14ac:dyDescent="0.25">
      <c r="F302" s="261" t="s">
        <v>283</v>
      </c>
    </row>
    <row r="303" spans="6:6" x14ac:dyDescent="0.25">
      <c r="F303" s="261" t="s">
        <v>284</v>
      </c>
    </row>
    <row r="304" spans="6:6" x14ac:dyDescent="0.25">
      <c r="F304" s="261" t="s">
        <v>285</v>
      </c>
    </row>
    <row r="305" spans="6:6" x14ac:dyDescent="0.25">
      <c r="F305" s="261" t="s">
        <v>286</v>
      </c>
    </row>
    <row r="306" spans="6:6" x14ac:dyDescent="0.25">
      <c r="F306" s="261" t="s">
        <v>287</v>
      </c>
    </row>
    <row r="307" spans="6:6" x14ac:dyDescent="0.25">
      <c r="F307" s="261" t="s">
        <v>288</v>
      </c>
    </row>
    <row r="308" spans="6:6" x14ac:dyDescent="0.25">
      <c r="F308" s="261" t="s">
        <v>289</v>
      </c>
    </row>
    <row r="309" spans="6:6" x14ac:dyDescent="0.25">
      <c r="F309" s="261" t="s">
        <v>290</v>
      </c>
    </row>
    <row r="310" spans="6:6" x14ac:dyDescent="0.25">
      <c r="F310" s="261" t="s">
        <v>291</v>
      </c>
    </row>
    <row r="311" spans="6:6" x14ac:dyDescent="0.25">
      <c r="F311" s="261" t="s">
        <v>292</v>
      </c>
    </row>
    <row r="312" spans="6:6" x14ac:dyDescent="0.25">
      <c r="F312" s="261" t="s">
        <v>293</v>
      </c>
    </row>
    <row r="313" spans="6:6" x14ac:dyDescent="0.25">
      <c r="F313" s="261" t="s">
        <v>294</v>
      </c>
    </row>
    <row r="314" spans="6:6" x14ac:dyDescent="0.25">
      <c r="F314" s="261" t="s">
        <v>295</v>
      </c>
    </row>
    <row r="315" spans="6:6" x14ac:dyDescent="0.25">
      <c r="F315" s="261" t="s">
        <v>296</v>
      </c>
    </row>
    <row r="316" spans="6:6" x14ac:dyDescent="0.25">
      <c r="F316" s="261" t="s">
        <v>297</v>
      </c>
    </row>
    <row r="317" spans="6:6" x14ac:dyDescent="0.25">
      <c r="F317" s="261" t="s">
        <v>298</v>
      </c>
    </row>
    <row r="318" spans="6:6" x14ac:dyDescent="0.25">
      <c r="F318" s="261" t="s">
        <v>299</v>
      </c>
    </row>
    <row r="319" spans="6:6" x14ac:dyDescent="0.25">
      <c r="F319" s="267" t="s">
        <v>300</v>
      </c>
    </row>
    <row r="320" spans="6:6" x14ac:dyDescent="0.25">
      <c r="F320" s="267" t="s">
        <v>301</v>
      </c>
    </row>
    <row r="321" spans="6:6" x14ac:dyDescent="0.25">
      <c r="F321" s="267" t="s">
        <v>302</v>
      </c>
    </row>
    <row r="322" spans="6:6" x14ac:dyDescent="0.25">
      <c r="F322" s="267" t="s">
        <v>303</v>
      </c>
    </row>
    <row r="323" spans="6:6" x14ac:dyDescent="0.25">
      <c r="F323" s="270" t="s">
        <v>304</v>
      </c>
    </row>
    <row r="324" spans="6:6" x14ac:dyDescent="0.25">
      <c r="F324" s="270" t="s">
        <v>305</v>
      </c>
    </row>
    <row r="325" spans="6:6" x14ac:dyDescent="0.25">
      <c r="F325" s="270" t="s">
        <v>306</v>
      </c>
    </row>
    <row r="326" spans="6:6" x14ac:dyDescent="0.25">
      <c r="F326" s="270" t="s">
        <v>307</v>
      </c>
    </row>
    <row r="327" spans="6:6" x14ac:dyDescent="0.25">
      <c r="F327" s="270" t="s">
        <v>308</v>
      </c>
    </row>
    <row r="328" spans="6:6" x14ac:dyDescent="0.25">
      <c r="F328" s="270" t="s">
        <v>309</v>
      </c>
    </row>
    <row r="329" spans="6:6" x14ac:dyDescent="0.25">
      <c r="F329" s="270" t="s">
        <v>310</v>
      </c>
    </row>
    <row r="330" spans="6:6" x14ac:dyDescent="0.25">
      <c r="F330" s="270" t="s">
        <v>311</v>
      </c>
    </row>
    <row r="331" spans="6:6" x14ac:dyDescent="0.25">
      <c r="F331" s="270" t="s">
        <v>312</v>
      </c>
    </row>
    <row r="332" spans="6:6" x14ac:dyDescent="0.25">
      <c r="F332" s="270" t="s">
        <v>313</v>
      </c>
    </row>
    <row r="333" spans="6:6" x14ac:dyDescent="0.25">
      <c r="F333" s="267" t="s">
        <v>314</v>
      </c>
    </row>
    <row r="334" spans="6:6" x14ac:dyDescent="0.25">
      <c r="F334" s="270" t="s">
        <v>315</v>
      </c>
    </row>
    <row r="335" spans="6:6" x14ac:dyDescent="0.25">
      <c r="F335" s="267" t="s">
        <v>316</v>
      </c>
    </row>
    <row r="336" spans="6:6" x14ac:dyDescent="0.25">
      <c r="F336" s="267" t="s">
        <v>317</v>
      </c>
    </row>
    <row r="337" spans="6:6" x14ac:dyDescent="0.25">
      <c r="F337" s="270" t="s">
        <v>318</v>
      </c>
    </row>
    <row r="338" spans="6:6" x14ac:dyDescent="0.25">
      <c r="F338" s="270" t="s">
        <v>319</v>
      </c>
    </row>
    <row r="339" spans="6:6" x14ac:dyDescent="0.25">
      <c r="F339" s="270" t="s">
        <v>320</v>
      </c>
    </row>
    <row r="340" spans="6:6" x14ac:dyDescent="0.25">
      <c r="F340" s="270" t="s">
        <v>321</v>
      </c>
    </row>
    <row r="341" spans="6:6" x14ac:dyDescent="0.25">
      <c r="F341" s="270" t="s">
        <v>322</v>
      </c>
    </row>
    <row r="342" spans="6:6" x14ac:dyDescent="0.25">
      <c r="F342" s="267" t="s">
        <v>323</v>
      </c>
    </row>
    <row r="343" spans="6:6" x14ac:dyDescent="0.25">
      <c r="F343" s="267" t="s">
        <v>324</v>
      </c>
    </row>
    <row r="344" spans="6:6" x14ac:dyDescent="0.25">
      <c r="F344" s="267" t="s">
        <v>325</v>
      </c>
    </row>
    <row r="345" spans="6:6" x14ac:dyDescent="0.25">
      <c r="F345" s="267" t="s">
        <v>326</v>
      </c>
    </row>
    <row r="346" spans="6:6" x14ac:dyDescent="0.25">
      <c r="F346" s="267" t="s">
        <v>327</v>
      </c>
    </row>
    <row r="347" spans="6:6" x14ac:dyDescent="0.25">
      <c r="F347" s="267" t="s">
        <v>328</v>
      </c>
    </row>
    <row r="348" spans="6:6" x14ac:dyDescent="0.25">
      <c r="F348" s="267" t="s">
        <v>329</v>
      </c>
    </row>
    <row r="349" spans="6:6" x14ac:dyDescent="0.25">
      <c r="F349" s="267" t="s">
        <v>330</v>
      </c>
    </row>
    <row r="350" spans="6:6" x14ac:dyDescent="0.25">
      <c r="F350" s="267" t="s">
        <v>331</v>
      </c>
    </row>
    <row r="351" spans="6:6" x14ac:dyDescent="0.25">
      <c r="F351" s="267" t="s">
        <v>332</v>
      </c>
    </row>
    <row r="352" spans="6:6" x14ac:dyDescent="0.25">
      <c r="F352" s="267" t="s">
        <v>333</v>
      </c>
    </row>
    <row r="353" spans="6:6" x14ac:dyDescent="0.25">
      <c r="F353" s="267" t="s">
        <v>334</v>
      </c>
    </row>
    <row r="354" spans="6:6" x14ac:dyDescent="0.25">
      <c r="F354" s="267" t="s">
        <v>335</v>
      </c>
    </row>
    <row r="355" spans="6:6" x14ac:dyDescent="0.25">
      <c r="F355" s="267" t="s">
        <v>336</v>
      </c>
    </row>
    <row r="356" spans="6:6" x14ac:dyDescent="0.25">
      <c r="F356" s="267" t="s">
        <v>337</v>
      </c>
    </row>
    <row r="357" spans="6:6" x14ac:dyDescent="0.25">
      <c r="F357" s="267" t="s">
        <v>338</v>
      </c>
    </row>
    <row r="358" spans="6:6" x14ac:dyDescent="0.25">
      <c r="F358" s="267" t="s">
        <v>339</v>
      </c>
    </row>
    <row r="359" spans="6:6" x14ac:dyDescent="0.25">
      <c r="F359" s="267" t="s">
        <v>340</v>
      </c>
    </row>
    <row r="360" spans="6:6" x14ac:dyDescent="0.25">
      <c r="F360" s="267" t="s">
        <v>341</v>
      </c>
    </row>
    <row r="361" spans="6:6" x14ac:dyDescent="0.25">
      <c r="F361" s="267" t="s">
        <v>342</v>
      </c>
    </row>
    <row r="362" spans="6:6" x14ac:dyDescent="0.25">
      <c r="F362" s="267" t="s">
        <v>343</v>
      </c>
    </row>
    <row r="363" spans="6:6" x14ac:dyDescent="0.25">
      <c r="F363" s="267" t="s">
        <v>344</v>
      </c>
    </row>
    <row r="364" spans="6:6" x14ac:dyDescent="0.25">
      <c r="F364" s="267" t="s">
        <v>345</v>
      </c>
    </row>
    <row r="365" spans="6:6" x14ac:dyDescent="0.25">
      <c r="F365" s="267" t="s">
        <v>346</v>
      </c>
    </row>
    <row r="366" spans="6:6" x14ac:dyDescent="0.25">
      <c r="F366" s="267" t="s">
        <v>347</v>
      </c>
    </row>
    <row r="367" spans="6:6" x14ac:dyDescent="0.25">
      <c r="F367" s="267" t="s">
        <v>348</v>
      </c>
    </row>
    <row r="368" spans="6:6" x14ac:dyDescent="0.25">
      <c r="F368" s="267" t="s">
        <v>349</v>
      </c>
    </row>
    <row r="369" spans="6:6" x14ac:dyDescent="0.25">
      <c r="F369" s="267" t="s">
        <v>350</v>
      </c>
    </row>
    <row r="370" spans="6:6" x14ac:dyDescent="0.25">
      <c r="F370" s="267" t="s">
        <v>351</v>
      </c>
    </row>
    <row r="371" spans="6:6" x14ac:dyDescent="0.25">
      <c r="F371" s="267" t="s">
        <v>352</v>
      </c>
    </row>
    <row r="372" spans="6:6" x14ac:dyDescent="0.25">
      <c r="F372" s="267" t="s">
        <v>353</v>
      </c>
    </row>
    <row r="373" spans="6:6" x14ac:dyDescent="0.25">
      <c r="F373" s="267" t="s">
        <v>354</v>
      </c>
    </row>
    <row r="374" spans="6:6" x14ac:dyDescent="0.25">
      <c r="F374" s="267" t="s">
        <v>355</v>
      </c>
    </row>
    <row r="375" spans="6:6" x14ac:dyDescent="0.25">
      <c r="F375" s="267" t="s">
        <v>356</v>
      </c>
    </row>
    <row r="376" spans="6:6" x14ac:dyDescent="0.25">
      <c r="F376" s="267" t="s">
        <v>357</v>
      </c>
    </row>
    <row r="377" spans="6:6" x14ac:dyDescent="0.25">
      <c r="F377" s="267" t="s">
        <v>358</v>
      </c>
    </row>
    <row r="378" spans="6:6" x14ac:dyDescent="0.25">
      <c r="F378" s="267" t="s">
        <v>359</v>
      </c>
    </row>
    <row r="379" spans="6:6" x14ac:dyDescent="0.25">
      <c r="F379" s="267" t="s">
        <v>360</v>
      </c>
    </row>
    <row r="380" spans="6:6" x14ac:dyDescent="0.25">
      <c r="F380" s="267" t="s">
        <v>361</v>
      </c>
    </row>
    <row r="381" spans="6:6" x14ac:dyDescent="0.25">
      <c r="F381" s="267" t="s">
        <v>362</v>
      </c>
    </row>
    <row r="382" spans="6:6" x14ac:dyDescent="0.25">
      <c r="F382" s="267" t="s">
        <v>363</v>
      </c>
    </row>
    <row r="383" spans="6:6" x14ac:dyDescent="0.25">
      <c r="F383" s="267" t="s">
        <v>364</v>
      </c>
    </row>
    <row r="384" spans="6:6" x14ac:dyDescent="0.25">
      <c r="F384" s="267" t="s">
        <v>365</v>
      </c>
    </row>
    <row r="385" spans="6:6" x14ac:dyDescent="0.25">
      <c r="F385" s="267" t="s">
        <v>366</v>
      </c>
    </row>
    <row r="386" spans="6:6" x14ac:dyDescent="0.25">
      <c r="F386" s="267" t="s">
        <v>367</v>
      </c>
    </row>
    <row r="387" spans="6:6" x14ac:dyDescent="0.25">
      <c r="F387" s="267" t="s">
        <v>368</v>
      </c>
    </row>
    <row r="388" spans="6:6" x14ac:dyDescent="0.25">
      <c r="F388" s="267" t="s">
        <v>369</v>
      </c>
    </row>
    <row r="389" spans="6:6" x14ac:dyDescent="0.25">
      <c r="F389" s="267" t="s">
        <v>370</v>
      </c>
    </row>
    <row r="390" spans="6:6" x14ac:dyDescent="0.25">
      <c r="F390" s="267" t="s">
        <v>371</v>
      </c>
    </row>
    <row r="391" spans="6:6" x14ac:dyDescent="0.25">
      <c r="F391" s="267" t="s">
        <v>372</v>
      </c>
    </row>
    <row r="392" spans="6:6" x14ac:dyDescent="0.25">
      <c r="F392" s="267" t="s">
        <v>373</v>
      </c>
    </row>
    <row r="393" spans="6:6" x14ac:dyDescent="0.25">
      <c r="F393" s="267" t="s">
        <v>374</v>
      </c>
    </row>
    <row r="394" spans="6:6" x14ac:dyDescent="0.25">
      <c r="F394" s="267" t="s">
        <v>375</v>
      </c>
    </row>
    <row r="395" spans="6:6" x14ac:dyDescent="0.25">
      <c r="F395" s="267" t="s">
        <v>376</v>
      </c>
    </row>
    <row r="396" spans="6:6" x14ac:dyDescent="0.25">
      <c r="F396" s="267" t="s">
        <v>377</v>
      </c>
    </row>
    <row r="397" spans="6:6" x14ac:dyDescent="0.25">
      <c r="F397" s="267" t="s">
        <v>378</v>
      </c>
    </row>
    <row r="398" spans="6:6" x14ac:dyDescent="0.25">
      <c r="F398" s="267" t="s">
        <v>379</v>
      </c>
    </row>
    <row r="399" spans="6:6" x14ac:dyDescent="0.25">
      <c r="F399" s="267" t="s">
        <v>380</v>
      </c>
    </row>
    <row r="400" spans="6:6" x14ac:dyDescent="0.25">
      <c r="F400" s="267" t="s">
        <v>381</v>
      </c>
    </row>
    <row r="401" spans="6:6" x14ac:dyDescent="0.25">
      <c r="F401" s="267" t="s">
        <v>382</v>
      </c>
    </row>
    <row r="402" spans="6:6" x14ac:dyDescent="0.25">
      <c r="F402" s="267" t="s">
        <v>383</v>
      </c>
    </row>
    <row r="403" spans="6:6" x14ac:dyDescent="0.25">
      <c r="F403" s="267" t="s">
        <v>384</v>
      </c>
    </row>
    <row r="404" spans="6:6" x14ac:dyDescent="0.25">
      <c r="F404" s="267" t="s">
        <v>385</v>
      </c>
    </row>
    <row r="405" spans="6:6" x14ac:dyDescent="0.25">
      <c r="F405" s="267" t="s">
        <v>386</v>
      </c>
    </row>
    <row r="406" spans="6:6" x14ac:dyDescent="0.25">
      <c r="F406" s="267" t="s">
        <v>387</v>
      </c>
    </row>
    <row r="407" spans="6:6" x14ac:dyDescent="0.25">
      <c r="F407" s="267" t="s">
        <v>388</v>
      </c>
    </row>
    <row r="408" spans="6:6" x14ac:dyDescent="0.25">
      <c r="F408" s="267" t="s">
        <v>389</v>
      </c>
    </row>
    <row r="409" spans="6:6" x14ac:dyDescent="0.25">
      <c r="F409" s="267" t="s">
        <v>390</v>
      </c>
    </row>
    <row r="410" spans="6:6" x14ac:dyDescent="0.25">
      <c r="F410" s="267" t="s">
        <v>391</v>
      </c>
    </row>
    <row r="411" spans="6:6" x14ac:dyDescent="0.25">
      <c r="F411" s="267" t="s">
        <v>392</v>
      </c>
    </row>
    <row r="412" spans="6:6" x14ac:dyDescent="0.25">
      <c r="F412" s="267" t="s">
        <v>393</v>
      </c>
    </row>
    <row r="413" spans="6:6" x14ac:dyDescent="0.25">
      <c r="F413" s="267" t="s">
        <v>394</v>
      </c>
    </row>
    <row r="414" spans="6:6" x14ac:dyDescent="0.25">
      <c r="F414" s="267" t="s">
        <v>395</v>
      </c>
    </row>
    <row r="415" spans="6:6" x14ac:dyDescent="0.25">
      <c r="F415" s="267" t="s">
        <v>396</v>
      </c>
    </row>
    <row r="416" spans="6:6" x14ac:dyDescent="0.25">
      <c r="F416" s="267" t="s">
        <v>397</v>
      </c>
    </row>
    <row r="417" spans="6:6" x14ac:dyDescent="0.25">
      <c r="F417" s="267" t="s">
        <v>398</v>
      </c>
    </row>
    <row r="418" spans="6:6" x14ac:dyDescent="0.25">
      <c r="F418" s="267" t="s">
        <v>399</v>
      </c>
    </row>
    <row r="419" spans="6:6" x14ac:dyDescent="0.25">
      <c r="F419" s="267" t="s">
        <v>400</v>
      </c>
    </row>
    <row r="420" spans="6:6" x14ac:dyDescent="0.25">
      <c r="F420" s="267" t="s">
        <v>401</v>
      </c>
    </row>
    <row r="421" spans="6:6" x14ac:dyDescent="0.25">
      <c r="F421" s="267" t="s">
        <v>402</v>
      </c>
    </row>
    <row r="422" spans="6:6" x14ac:dyDescent="0.25">
      <c r="F422" s="267" t="s">
        <v>403</v>
      </c>
    </row>
    <row r="423" spans="6:6" x14ac:dyDescent="0.25">
      <c r="F423" s="267" t="s">
        <v>404</v>
      </c>
    </row>
    <row r="424" spans="6:6" x14ac:dyDescent="0.25">
      <c r="F424" s="267" t="s">
        <v>405</v>
      </c>
    </row>
    <row r="425" spans="6:6" x14ac:dyDescent="0.25">
      <c r="F425" s="267" t="s">
        <v>406</v>
      </c>
    </row>
    <row r="426" spans="6:6" x14ac:dyDescent="0.25">
      <c r="F426" s="267" t="s">
        <v>407</v>
      </c>
    </row>
    <row r="427" spans="6:6" x14ac:dyDescent="0.25">
      <c r="F427" s="267" t="s">
        <v>408</v>
      </c>
    </row>
    <row r="428" spans="6:6" x14ac:dyDescent="0.25">
      <c r="F428" s="267" t="s">
        <v>409</v>
      </c>
    </row>
    <row r="429" spans="6:6" x14ac:dyDescent="0.25">
      <c r="F429" s="267" t="s">
        <v>410</v>
      </c>
    </row>
    <row r="430" spans="6:6" x14ac:dyDescent="0.25">
      <c r="F430" s="267" t="s">
        <v>411</v>
      </c>
    </row>
    <row r="431" spans="6:6" x14ac:dyDescent="0.25">
      <c r="F431" s="267" t="s">
        <v>412</v>
      </c>
    </row>
    <row r="432" spans="6:6" x14ac:dyDescent="0.25">
      <c r="F432" s="267" t="s">
        <v>413</v>
      </c>
    </row>
    <row r="433" spans="6:6" x14ac:dyDescent="0.25">
      <c r="F433" s="267" t="s">
        <v>414</v>
      </c>
    </row>
    <row r="434" spans="6:6" x14ac:dyDescent="0.25">
      <c r="F434" s="267" t="s">
        <v>415</v>
      </c>
    </row>
    <row r="435" spans="6:6" x14ac:dyDescent="0.25">
      <c r="F435" s="267" t="s">
        <v>416</v>
      </c>
    </row>
    <row r="436" spans="6:6" x14ac:dyDescent="0.25">
      <c r="F436" s="267" t="s">
        <v>417</v>
      </c>
    </row>
    <row r="437" spans="6:6" x14ac:dyDescent="0.25">
      <c r="F437" s="731"/>
    </row>
    <row r="438" spans="6:6" x14ac:dyDescent="0.25">
      <c r="F438" s="731"/>
    </row>
    <row r="439" spans="6:6" x14ac:dyDescent="0.25">
      <c r="F439" s="731"/>
    </row>
    <row r="440" spans="6:6" x14ac:dyDescent="0.25">
      <c r="F440" s="731"/>
    </row>
    <row r="441" spans="6:6" x14ac:dyDescent="0.25">
      <c r="F441" s="731"/>
    </row>
    <row r="442" spans="6:6" x14ac:dyDescent="0.25">
      <c r="F442" s="731"/>
    </row>
    <row r="443" spans="6:6" x14ac:dyDescent="0.25">
      <c r="F443" s="731"/>
    </row>
    <row r="444" spans="6:6" x14ac:dyDescent="0.25">
      <c r="F444" s="731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4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4">
    <pageSetUpPr fitToPage="1"/>
  </sheetPr>
  <dimension ref="A1:K65"/>
  <sheetViews>
    <sheetView showGridLines="0" view="pageBreakPreview" zoomScale="80" zoomScaleSheetLayoutView="80" workbookViewId="0">
      <selection activeCell="A53" sqref="A53:B53"/>
    </sheetView>
  </sheetViews>
  <sheetFormatPr baseColWidth="10" defaultColWidth="11.42578125" defaultRowHeight="12.75" x14ac:dyDescent="0.2"/>
  <cols>
    <col min="1" max="1" width="24.5703125" style="731" customWidth="1"/>
    <col min="2" max="2" width="11" style="731" customWidth="1"/>
    <col min="3" max="6" width="21.42578125" style="731" customWidth="1"/>
    <col min="7" max="16384" width="11.42578125" style="731"/>
  </cols>
  <sheetData>
    <row r="1" spans="1:11" ht="30" customHeight="1" thickBot="1" x14ac:dyDescent="0.3">
      <c r="A1" s="814" t="s">
        <v>778</v>
      </c>
      <c r="B1" s="1205" t="s">
        <v>779</v>
      </c>
      <c r="C1" s="1205"/>
      <c r="D1" s="1205"/>
      <c r="E1" s="1205"/>
      <c r="F1" s="1206"/>
      <c r="G1" s="815"/>
    </row>
    <row r="2" spans="1:11" ht="30" customHeight="1" thickBot="1" x14ac:dyDescent="0.25">
      <c r="A2" s="816" t="s">
        <v>427</v>
      </c>
      <c r="B2" s="1473" t="s">
        <v>61</v>
      </c>
      <c r="C2" s="1473"/>
      <c r="D2" s="1473"/>
      <c r="E2" s="817" t="s">
        <v>780</v>
      </c>
      <c r="F2" s="893">
        <v>53</v>
      </c>
    </row>
    <row r="3" spans="1:11" s="820" customFormat="1" ht="15.75" customHeight="1" thickBot="1" x14ac:dyDescent="0.3">
      <c r="A3" s="1474" t="s">
        <v>781</v>
      </c>
      <c r="B3" s="1475"/>
      <c r="C3" s="818" t="str">
        <f>'53_Annexe5'!$G$9</f>
        <v>Portique Nappe</v>
      </c>
      <c r="D3" s="1476" t="s">
        <v>782</v>
      </c>
      <c r="E3" s="1477"/>
      <c r="F3" s="819">
        <f>'53_Annexe5'!$G$11</f>
        <v>0</v>
      </c>
    </row>
    <row r="4" spans="1:11" ht="12.6" x14ac:dyDescent="0.25">
      <c r="A4" s="821"/>
      <c r="B4" s="796"/>
      <c r="C4" s="796"/>
      <c r="D4" s="796"/>
      <c r="E4" s="796"/>
      <c r="F4" s="822"/>
    </row>
    <row r="5" spans="1:11" ht="12.95" x14ac:dyDescent="0.3">
      <c r="A5" s="821"/>
      <c r="B5" s="796"/>
      <c r="C5" s="823" t="s">
        <v>783</v>
      </c>
      <c r="D5" s="796"/>
      <c r="E5" s="823" t="s">
        <v>784</v>
      </c>
      <c r="F5" s="822"/>
    </row>
    <row r="6" spans="1:11" ht="15" x14ac:dyDescent="0.25">
      <c r="A6" s="824" t="s">
        <v>785</v>
      </c>
      <c r="B6" s="825" t="s">
        <v>786</v>
      </c>
      <c r="C6" s="826" t="s">
        <v>705</v>
      </c>
      <c r="D6" s="827"/>
      <c r="E6" s="828" t="str">
        <f>'53_Annexe3.2'!$R$12</f>
        <v>A renseigner</v>
      </c>
      <c r="F6" s="822"/>
    </row>
    <row r="7" spans="1:11" ht="15" x14ac:dyDescent="0.25">
      <c r="A7" s="824" t="s">
        <v>787</v>
      </c>
      <c r="B7" s="825" t="s">
        <v>786</v>
      </c>
      <c r="C7" s="826" t="s">
        <v>705</v>
      </c>
      <c r="D7" s="827"/>
      <c r="E7" s="828" t="str">
        <f>'53_Annexe3.2'!$T$12</f>
        <v>A renseigner</v>
      </c>
      <c r="F7" s="822"/>
      <c r="H7" s="1478" t="s">
        <v>743</v>
      </c>
      <c r="I7" s="1478" t="s">
        <v>788</v>
      </c>
      <c r="J7" s="1478" t="s">
        <v>789</v>
      </c>
      <c r="K7" s="1478" t="s">
        <v>790</v>
      </c>
    </row>
    <row r="8" spans="1:11" ht="12.75" customHeight="1" x14ac:dyDescent="0.2">
      <c r="A8" s="829"/>
      <c r="B8" s="825"/>
      <c r="C8" s="830" t="s">
        <v>89</v>
      </c>
      <c r="D8" s="830" t="s">
        <v>83</v>
      </c>
      <c r="E8" s="830" t="s">
        <v>89</v>
      </c>
      <c r="F8" s="831" t="s">
        <v>83</v>
      </c>
      <c r="H8" s="1478"/>
      <c r="I8" s="1478"/>
      <c r="J8" s="1478"/>
      <c r="K8" s="1478"/>
    </row>
    <row r="9" spans="1:11" ht="14.45" x14ac:dyDescent="0.35">
      <c r="A9" s="824" t="s">
        <v>752</v>
      </c>
      <c r="B9" s="832" t="s">
        <v>791</v>
      </c>
      <c r="C9" s="826" t="s">
        <v>705</v>
      </c>
      <c r="D9" s="826" t="s">
        <v>705</v>
      </c>
      <c r="E9" s="833" t="str">
        <f>'53_Annexe3.2'!$E$7</f>
        <v>A renseigner</v>
      </c>
      <c r="F9" s="834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35">
        <f>'53_Annexe3.2'!$E$14</f>
        <v>0</v>
      </c>
      <c r="H9" s="836">
        <f>'53_Annexe3.2'!$E$10</f>
        <v>0</v>
      </c>
      <c r="I9" s="836"/>
      <c r="J9" s="836" t="str">
        <f>'53_Annexe3.2'!$E$11</f>
        <v>A renseigner</v>
      </c>
      <c r="K9" s="836"/>
    </row>
    <row r="10" spans="1:11" ht="14.45" x14ac:dyDescent="0.35">
      <c r="A10" s="837" t="s">
        <v>792</v>
      </c>
      <c r="B10" s="838" t="s">
        <v>793</v>
      </c>
      <c r="C10" s="826" t="s">
        <v>705</v>
      </c>
      <c r="D10" s="826" t="s">
        <v>705</v>
      </c>
      <c r="E10" s="833" t="str">
        <f>'53_Annexe3.2'!$E$17</f>
        <v>A renseigner</v>
      </c>
      <c r="F10" s="834" t="str">
        <f t="shared" ref="F10:F11" si="0">IF(I10="Boulon",CONCATENATE(H10," x BØ",J10),IF(I10="Rivet",CONCATENATE(H10," x RØ",K10),CONCATENATE(H10," x BØ",J10," ou RØ",K10)))</f>
        <v>0 x BØ0 ou RØ</v>
      </c>
      <c r="H10" s="836">
        <f>'53_Annexe3.2'!$I$17</f>
        <v>0</v>
      </c>
      <c r="I10" s="836"/>
      <c r="J10" s="836">
        <f>'53_Annexe3.2'!$K$17</f>
        <v>0</v>
      </c>
      <c r="K10" s="836"/>
    </row>
    <row r="11" spans="1:11" ht="14.45" x14ac:dyDescent="0.35">
      <c r="A11" s="837" t="s">
        <v>663</v>
      </c>
      <c r="B11" s="838" t="s">
        <v>793</v>
      </c>
      <c r="C11" s="826" t="s">
        <v>705</v>
      </c>
      <c r="D11" s="826" t="s">
        <v>705</v>
      </c>
      <c r="E11" s="833" t="str">
        <f>'53_Annexe3.2'!$E$18</f>
        <v>A renseigner</v>
      </c>
      <c r="F11" s="834" t="str">
        <f t="shared" si="0"/>
        <v>0 x BØ0 ou RØ</v>
      </c>
      <c r="H11" s="836">
        <f>'53_Annexe3.2'!$I$18</f>
        <v>0</v>
      </c>
      <c r="I11" s="836"/>
      <c r="J11" s="836">
        <f>'53_Annexe3.2'!$K$18</f>
        <v>0</v>
      </c>
      <c r="K11" s="836"/>
    </row>
    <row r="12" spans="1:11" ht="15.75" customHeight="1" x14ac:dyDescent="0.25">
      <c r="A12" s="821"/>
      <c r="B12" s="796"/>
      <c r="C12" s="796"/>
      <c r="D12" s="796"/>
      <c r="E12" s="1480" t="s">
        <v>832</v>
      </c>
      <c r="F12" s="1481"/>
    </row>
    <row r="13" spans="1:11" ht="12.6" x14ac:dyDescent="0.25">
      <c r="A13" s="821"/>
      <c r="B13" s="796"/>
      <c r="C13" s="796"/>
      <c r="D13" s="796"/>
      <c r="E13" s="796"/>
      <c r="F13" s="822"/>
    </row>
    <row r="14" spans="1:11" ht="13.5" thickBot="1" x14ac:dyDescent="0.35">
      <c r="A14" s="839" t="s">
        <v>794</v>
      </c>
      <c r="B14" s="796"/>
      <c r="C14" s="796"/>
      <c r="D14" s="796"/>
      <c r="E14" s="796"/>
      <c r="F14" s="822"/>
    </row>
    <row r="15" spans="1:11" x14ac:dyDescent="0.2">
      <c r="A15" s="1482"/>
      <c r="B15" s="1483"/>
      <c r="C15" s="1483"/>
      <c r="D15" s="1484"/>
      <c r="E15" s="796"/>
      <c r="F15" s="822"/>
    </row>
    <row r="16" spans="1:11" x14ac:dyDescent="0.2">
      <c r="A16" s="1485"/>
      <c r="B16" s="1486"/>
      <c r="C16" s="1486"/>
      <c r="D16" s="1487"/>
      <c r="E16" s="796"/>
      <c r="F16" s="822"/>
    </row>
    <row r="17" spans="1:10" x14ac:dyDescent="0.2">
      <c r="A17" s="1485"/>
      <c r="B17" s="1486"/>
      <c r="C17" s="1486"/>
      <c r="D17" s="1487"/>
      <c r="E17" s="796"/>
      <c r="F17" s="822"/>
    </row>
    <row r="18" spans="1:10" x14ac:dyDescent="0.2">
      <c r="A18" s="1485"/>
      <c r="B18" s="1486"/>
      <c r="C18" s="1486"/>
      <c r="D18" s="1487"/>
      <c r="E18" s="796"/>
      <c r="F18" s="822"/>
    </row>
    <row r="19" spans="1:10" ht="13.5" thickBot="1" x14ac:dyDescent="0.25">
      <c r="A19" s="1488"/>
      <c r="B19" s="1489"/>
      <c r="C19" s="1489"/>
      <c r="D19" s="1490"/>
      <c r="E19" s="796"/>
      <c r="F19" s="822"/>
    </row>
    <row r="20" spans="1:10" ht="15.75" customHeight="1" thickBot="1" x14ac:dyDescent="0.35">
      <c r="A20" s="840" t="s">
        <v>795</v>
      </c>
      <c r="B20" s="841"/>
      <c r="C20" s="841"/>
      <c r="D20" s="841"/>
      <c r="E20" s="1491" t="s">
        <v>833</v>
      </c>
      <c r="F20" s="1492"/>
    </row>
    <row r="21" spans="1:10" ht="15" x14ac:dyDescent="0.2">
      <c r="A21" s="842" t="s">
        <v>796</v>
      </c>
      <c r="B21" s="1493" t="s">
        <v>437</v>
      </c>
      <c r="C21" s="1493"/>
      <c r="D21" s="1493"/>
      <c r="E21" s="1493"/>
      <c r="F21" s="1494"/>
    </row>
    <row r="22" spans="1:10" s="820" customFormat="1" ht="25.5" customHeight="1" x14ac:dyDescent="0.25">
      <c r="A22" s="843" t="s">
        <v>797</v>
      </c>
      <c r="B22" s="1495" t="str">
        <f>CONCATENATE("Protection = ",H22,"  /  Etat de la protection sur le fût = ",I22,"  /  Etat de la protection dans la tête = ",J22)</f>
        <v>Protection = 0  /  Etat de la protection sur le fût = 0  /  Etat de la protection dans la tête = 0</v>
      </c>
      <c r="C22" s="1495"/>
      <c r="D22" s="1495"/>
      <c r="E22" s="1495"/>
      <c r="F22" s="1496"/>
      <c r="H22" s="844">
        <f>'53_Annexe5'!$D$25</f>
        <v>0</v>
      </c>
      <c r="I22" s="844">
        <f>'53_Annexe5'!$E$27</f>
        <v>0</v>
      </c>
      <c r="J22" s="844">
        <f>'53_Annexe5'!$E$28</f>
        <v>0</v>
      </c>
    </row>
    <row r="23" spans="1:10" x14ac:dyDescent="0.2">
      <c r="A23" s="843" t="s">
        <v>798</v>
      </c>
      <c r="B23" s="1497" t="str">
        <f>'53_Annexe5'!$J$32</f>
        <v>Non</v>
      </c>
      <c r="C23" s="1497"/>
      <c r="D23" s="1497"/>
      <c r="E23" s="1497"/>
      <c r="F23" s="1498"/>
    </row>
    <row r="24" spans="1:10" ht="15" customHeight="1" x14ac:dyDescent="0.2">
      <c r="A24" s="843" t="s">
        <v>799</v>
      </c>
      <c r="B24" s="1497" t="str">
        <f>'53_Annexe5'!$D$19</f>
        <v>-</v>
      </c>
      <c r="C24" s="1497"/>
      <c r="D24" s="1497"/>
      <c r="E24" s="1497"/>
      <c r="F24" s="1498"/>
    </row>
    <row r="25" spans="1:10" ht="15" customHeight="1" x14ac:dyDescent="0.2">
      <c r="A25" s="845"/>
      <c r="B25" s="1497"/>
      <c r="C25" s="1497"/>
      <c r="D25" s="1497"/>
      <c r="E25" s="1497"/>
      <c r="F25" s="1498"/>
    </row>
    <row r="26" spans="1:10" ht="15.75" customHeight="1" thickBot="1" x14ac:dyDescent="0.25">
      <c r="A26" s="846"/>
      <c r="B26" s="1499"/>
      <c r="C26" s="1499"/>
      <c r="D26" s="1499"/>
      <c r="E26" s="1499"/>
      <c r="F26" s="1500"/>
    </row>
    <row r="27" spans="1:10" ht="13.5" thickBot="1" x14ac:dyDescent="0.25">
      <c r="A27" s="839" t="s">
        <v>800</v>
      </c>
      <c r="B27" s="796"/>
      <c r="C27" s="847" t="s">
        <v>38</v>
      </c>
      <c r="D27" s="796"/>
      <c r="E27" s="848" t="s">
        <v>39</v>
      </c>
      <c r="F27" s="822"/>
    </row>
    <row r="28" spans="1:10" ht="14.45" x14ac:dyDescent="0.35">
      <c r="A28" s="849" t="s">
        <v>801</v>
      </c>
      <c r="B28" s="1501" t="str">
        <f>'53_Annexe5'!$C$21</f>
        <v>Suspension</v>
      </c>
      <c r="C28" s="1501"/>
      <c r="D28" s="850"/>
      <c r="E28" s="851" t="str">
        <f>'53_Annexe5'!$F$21</f>
        <v>Suspension</v>
      </c>
      <c r="F28" s="852"/>
    </row>
    <row r="29" spans="1:10" ht="12.6" x14ac:dyDescent="0.25">
      <c r="A29" s="853" t="s">
        <v>802</v>
      </c>
      <c r="B29" s="1479"/>
      <c r="C29" s="1479"/>
      <c r="D29" s="796"/>
      <c r="E29" s="848"/>
      <c r="F29" s="822"/>
    </row>
    <row r="30" spans="1:10" ht="15" x14ac:dyDescent="0.25">
      <c r="A30" s="854" t="s">
        <v>803</v>
      </c>
      <c r="B30" s="1479"/>
      <c r="C30" s="1479"/>
      <c r="D30" s="796"/>
      <c r="E30" s="848"/>
      <c r="F30" s="822"/>
    </row>
    <row r="31" spans="1:10" ht="15" x14ac:dyDescent="0.25">
      <c r="A31" s="854" t="s">
        <v>804</v>
      </c>
      <c r="B31" s="1504"/>
      <c r="C31" s="1504"/>
      <c r="D31" s="796"/>
      <c r="E31" s="848"/>
      <c r="F31" s="822"/>
    </row>
    <row r="32" spans="1:10" ht="12.6" x14ac:dyDescent="0.25">
      <c r="A32" s="855" t="s">
        <v>805</v>
      </c>
      <c r="B32" s="1505"/>
      <c r="C32" s="1505"/>
      <c r="D32" s="796"/>
      <c r="E32" s="856"/>
      <c r="F32" s="822"/>
    </row>
    <row r="33" spans="1:6" ht="13.5" thickBot="1" x14ac:dyDescent="0.25">
      <c r="A33" s="857" t="s">
        <v>806</v>
      </c>
      <c r="B33" s="1506"/>
      <c r="C33" s="1506"/>
      <c r="D33" s="841"/>
      <c r="E33" s="856"/>
      <c r="F33" s="858"/>
    </row>
    <row r="34" spans="1:6" ht="13.5" thickBot="1" x14ac:dyDescent="0.35">
      <c r="A34" s="839" t="s">
        <v>807</v>
      </c>
      <c r="B34" s="796"/>
      <c r="C34" s="796"/>
      <c r="D34" s="796"/>
      <c r="E34" s="796"/>
      <c r="F34" s="822"/>
    </row>
    <row r="35" spans="1:6" ht="12.95" x14ac:dyDescent="0.3">
      <c r="A35" s="859"/>
      <c r="B35" s="850"/>
      <c r="C35" s="850"/>
      <c r="D35" s="850"/>
      <c r="E35" s="850"/>
      <c r="F35" s="852"/>
    </row>
    <row r="36" spans="1:6" ht="14.45" x14ac:dyDescent="0.35">
      <c r="A36" s="824"/>
      <c r="B36" s="860"/>
      <c r="C36" s="861" t="s">
        <v>808</v>
      </c>
      <c r="D36" s="862" t="s">
        <v>564</v>
      </c>
      <c r="E36" s="863" t="s">
        <v>565</v>
      </c>
      <c r="F36" s="864" t="s">
        <v>568</v>
      </c>
    </row>
    <row r="37" spans="1:6" ht="29.25" customHeight="1" x14ac:dyDescent="0.2">
      <c r="A37" s="1507" t="s">
        <v>809</v>
      </c>
      <c r="B37" s="1508"/>
      <c r="C37" s="865" t="str">
        <f>'53_Annexe3.1'!$J$30</f>
        <v>0.45 x 0.45
H = 0.25</v>
      </c>
      <c r="D37" s="866">
        <f>'53_Annexe3.1'!$J$31</f>
        <v>0</v>
      </c>
      <c r="E37" s="866">
        <f>'53_Annexe3.1'!$J$32</f>
        <v>0</v>
      </c>
      <c r="F37" s="867">
        <f>'53_Annexe3.1'!$J$33</f>
        <v>0</v>
      </c>
    </row>
    <row r="38" spans="1:6" ht="14.45" x14ac:dyDescent="0.35">
      <c r="A38" s="1509" t="s">
        <v>810</v>
      </c>
      <c r="B38" s="1510"/>
      <c r="C38" s="868" t="str">
        <f>'53_Annexe3.1'!$M$13</f>
        <v>/</v>
      </c>
      <c r="D38" s="868" t="str">
        <f>'53_Annexe3.1'!$M$14</f>
        <v>/</v>
      </c>
      <c r="E38" s="868" t="str">
        <f>'53_Annexe3.1'!$M$15</f>
        <v>/</v>
      </c>
      <c r="F38" s="869" t="str">
        <f>'53_Annexe3.1'!$M$16</f>
        <v>/</v>
      </c>
    </row>
    <row r="39" spans="1:6" ht="15" thickBot="1" x14ac:dyDescent="0.4">
      <c r="A39" s="1511" t="s">
        <v>811</v>
      </c>
      <c r="B39" s="1512"/>
      <c r="C39" s="870" t="str">
        <f>'53_Annexe3.1'!$M$17</f>
        <v>/</v>
      </c>
      <c r="D39" s="841"/>
      <c r="E39" s="871"/>
      <c r="F39" s="858"/>
    </row>
    <row r="40" spans="1:6" ht="13.5" thickBot="1" x14ac:dyDescent="0.35">
      <c r="A40" s="872" t="s">
        <v>812</v>
      </c>
      <c r="B40" s="873"/>
      <c r="C40" s="873"/>
      <c r="D40" s="873"/>
      <c r="E40" s="873"/>
      <c r="F40" s="874"/>
    </row>
    <row r="41" spans="1:6" ht="20.100000000000001" customHeight="1" x14ac:dyDescent="0.25">
      <c r="A41" s="339" t="s">
        <v>470</v>
      </c>
      <c r="B41" s="1513">
        <f>'53_Annexe5'!$D$43</f>
        <v>0</v>
      </c>
      <c r="C41" s="1513"/>
      <c r="D41" s="1513"/>
      <c r="E41" s="1513"/>
      <c r="F41" s="1514"/>
    </row>
    <row r="42" spans="1:6" ht="20.100000000000001" customHeight="1" thickBot="1" x14ac:dyDescent="0.25">
      <c r="A42" s="875" t="s">
        <v>472</v>
      </c>
      <c r="B42" s="1515"/>
      <c r="C42" s="1515"/>
      <c r="D42" s="1515"/>
      <c r="E42" s="1515"/>
      <c r="F42" s="1516"/>
    </row>
    <row r="43" spans="1:6" ht="13.5" thickBot="1" x14ac:dyDescent="0.25">
      <c r="A43" s="872" t="s">
        <v>813</v>
      </c>
      <c r="B43" s="874"/>
      <c r="C43" s="876" t="s">
        <v>814</v>
      </c>
      <c r="D43" s="877"/>
      <c r="E43" s="876" t="s">
        <v>815</v>
      </c>
      <c r="F43" s="878"/>
    </row>
    <row r="44" spans="1:6" ht="12.6" x14ac:dyDescent="0.25">
      <c r="A44" s="879" t="s">
        <v>816</v>
      </c>
      <c r="B44" s="880"/>
      <c r="C44" s="1502" t="s">
        <v>437</v>
      </c>
      <c r="D44" s="1503"/>
      <c r="E44" s="1502" t="s">
        <v>437</v>
      </c>
      <c r="F44" s="1503"/>
    </row>
    <row r="45" spans="1:6" ht="12.6" x14ac:dyDescent="0.25">
      <c r="A45" s="881" t="s">
        <v>817</v>
      </c>
      <c r="B45" s="882"/>
      <c r="C45" s="1502" t="s">
        <v>437</v>
      </c>
      <c r="D45" s="1503"/>
      <c r="E45" s="1502" t="s">
        <v>437</v>
      </c>
      <c r="F45" s="1503"/>
    </row>
    <row r="46" spans="1:6" ht="12.6" x14ac:dyDescent="0.25">
      <c r="A46" s="881" t="s">
        <v>818</v>
      </c>
      <c r="B46" s="882"/>
      <c r="C46" s="1502" t="s">
        <v>437</v>
      </c>
      <c r="D46" s="1503"/>
      <c r="E46" s="1502" t="s">
        <v>437</v>
      </c>
      <c r="F46" s="1503"/>
    </row>
    <row r="47" spans="1:6" x14ac:dyDescent="0.2">
      <c r="A47" s="881" t="s">
        <v>819</v>
      </c>
      <c r="B47" s="882"/>
      <c r="C47" s="1502" t="s">
        <v>437</v>
      </c>
      <c r="D47" s="1503"/>
      <c r="E47" s="1502" t="s">
        <v>437</v>
      </c>
      <c r="F47" s="1503"/>
    </row>
    <row r="48" spans="1:6" x14ac:dyDescent="0.2">
      <c r="A48" s="881" t="s">
        <v>820</v>
      </c>
      <c r="B48" s="882"/>
      <c r="C48" s="1502" t="s">
        <v>437</v>
      </c>
      <c r="D48" s="1503"/>
      <c r="E48" s="1502" t="s">
        <v>437</v>
      </c>
      <c r="F48" s="1503"/>
    </row>
    <row r="49" spans="1:6" x14ac:dyDescent="0.2">
      <c r="A49" s="883" t="s">
        <v>821</v>
      </c>
      <c r="B49" s="884"/>
      <c r="C49" s="1502" t="s">
        <v>437</v>
      </c>
      <c r="D49" s="1503"/>
      <c r="E49" s="1502" t="s">
        <v>437</v>
      </c>
      <c r="F49" s="1503"/>
    </row>
    <row r="50" spans="1:6" x14ac:dyDescent="0.2">
      <c r="A50" s="883" t="s">
        <v>822</v>
      </c>
      <c r="B50" s="884"/>
      <c r="C50" s="1502" t="s">
        <v>437</v>
      </c>
      <c r="D50" s="1503"/>
      <c r="E50" s="1502" t="s">
        <v>437</v>
      </c>
      <c r="F50" s="1503"/>
    </row>
    <row r="51" spans="1:6" ht="13.5" thickBot="1" x14ac:dyDescent="0.25">
      <c r="A51" s="885" t="s">
        <v>823</v>
      </c>
      <c r="B51" s="886"/>
      <c r="C51" s="1502" t="s">
        <v>437</v>
      </c>
      <c r="D51" s="1503"/>
      <c r="E51" s="1502" t="s">
        <v>437</v>
      </c>
      <c r="F51" s="1503"/>
    </row>
    <row r="52" spans="1:6" ht="13.5" thickBot="1" x14ac:dyDescent="0.25">
      <c r="A52" s="859" t="s">
        <v>824</v>
      </c>
      <c r="B52" s="850"/>
      <c r="C52" s="887"/>
      <c r="D52" s="887"/>
      <c r="E52" s="887"/>
      <c r="F52" s="888"/>
    </row>
    <row r="53" spans="1:6" ht="15.75" customHeight="1" thickBot="1" x14ac:dyDescent="0.3">
      <c r="A53" s="1529" t="s">
        <v>825</v>
      </c>
      <c r="B53" s="1530"/>
      <c r="C53" s="1531" t="s">
        <v>826</v>
      </c>
      <c r="D53" s="1532"/>
      <c r="E53" s="1531" t="s">
        <v>826</v>
      </c>
      <c r="F53" s="1532"/>
    </row>
    <row r="54" spans="1:6" ht="15" customHeight="1" x14ac:dyDescent="0.2">
      <c r="A54" s="1517" t="s">
        <v>827</v>
      </c>
      <c r="B54" s="1520"/>
      <c r="C54" s="1521"/>
      <c r="D54" s="1521"/>
      <c r="E54" s="1521"/>
      <c r="F54" s="1522"/>
    </row>
    <row r="55" spans="1:6" ht="15" customHeight="1" x14ac:dyDescent="0.2">
      <c r="A55" s="1518"/>
      <c r="B55" s="1523"/>
      <c r="C55" s="1524"/>
      <c r="D55" s="1524"/>
      <c r="E55" s="1524"/>
      <c r="F55" s="1525"/>
    </row>
    <row r="56" spans="1:6" ht="15" customHeight="1" x14ac:dyDescent="0.2">
      <c r="A56" s="1518"/>
      <c r="B56" s="1523"/>
      <c r="C56" s="1524"/>
      <c r="D56" s="1524"/>
      <c r="E56" s="1524"/>
      <c r="F56" s="1525"/>
    </row>
    <row r="57" spans="1:6" ht="15" customHeight="1" x14ac:dyDescent="0.2">
      <c r="A57" s="1518"/>
      <c r="B57" s="1523"/>
      <c r="C57" s="1524"/>
      <c r="D57" s="1524"/>
      <c r="E57" s="1524"/>
      <c r="F57" s="1525"/>
    </row>
    <row r="58" spans="1:6" ht="15.75" customHeight="1" thickBot="1" x14ac:dyDescent="0.25">
      <c r="A58" s="1519"/>
      <c r="B58" s="1526"/>
      <c r="C58" s="1527"/>
      <c r="D58" s="1527"/>
      <c r="E58" s="1527"/>
      <c r="F58" s="1528"/>
    </row>
    <row r="60" spans="1:6" ht="13.5" thickBot="1" x14ac:dyDescent="0.25"/>
    <row r="61" spans="1:6" ht="13.5" thickBot="1" x14ac:dyDescent="0.25">
      <c r="A61" s="889" t="s">
        <v>828</v>
      </c>
    </row>
    <row r="62" spans="1:6" x14ac:dyDescent="0.2">
      <c r="A62" s="890" t="s">
        <v>829</v>
      </c>
      <c r="B62" s="891" t="s">
        <v>830</v>
      </c>
    </row>
    <row r="63" spans="1:6" ht="13.5" thickBot="1" x14ac:dyDescent="0.25">
      <c r="A63" s="892" t="s">
        <v>826</v>
      </c>
      <c r="B63" s="891" t="s">
        <v>831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0" orientation="portrait" r:id="rId1"/>
  <headerFooter alignWithMargins="0">
    <oddFooter>&amp;CPage &amp;P / &amp;N</oddFooter>
  </headerFooter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5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AA3" sqref="AA3:AD3"/>
    </sheetView>
  </sheetViews>
  <sheetFormatPr baseColWidth="10" defaultColWidth="11.42578125" defaultRowHeight="12" x14ac:dyDescent="0.2"/>
  <cols>
    <col min="1" max="41" width="3.42578125" style="894" customWidth="1"/>
    <col min="42" max="46" width="2.5703125" style="894" customWidth="1"/>
    <col min="47" max="16384" width="11.42578125" style="894"/>
  </cols>
  <sheetData>
    <row r="1" spans="1:67" ht="12.75" customHeight="1" thickBot="1" x14ac:dyDescent="0.3"/>
    <row r="2" spans="1:67" ht="25.5" customHeight="1" thickBot="1" x14ac:dyDescent="0.3">
      <c r="A2" s="1533" t="s">
        <v>834</v>
      </c>
      <c r="B2" s="1534"/>
      <c r="C2" s="1534"/>
      <c r="D2" s="1534"/>
      <c r="E2" s="1534"/>
      <c r="F2" s="1534"/>
      <c r="G2" s="1535" t="s">
        <v>835</v>
      </c>
      <c r="H2" s="1536"/>
      <c r="I2" s="1536"/>
      <c r="J2" s="1536"/>
      <c r="K2" s="1536"/>
      <c r="L2" s="1536"/>
      <c r="M2" s="1536"/>
      <c r="N2" s="1536"/>
      <c r="O2" s="1536"/>
      <c r="P2" s="1536"/>
      <c r="Q2" s="1536"/>
      <c r="R2" s="1536"/>
      <c r="S2" s="1536"/>
      <c r="T2" s="1536"/>
      <c r="U2" s="1536"/>
      <c r="V2" s="1536"/>
      <c r="W2" s="1536"/>
      <c r="X2" s="1536"/>
      <c r="Y2" s="1536"/>
      <c r="Z2" s="1536"/>
      <c r="AA2" s="1536"/>
      <c r="AB2" s="1536"/>
      <c r="AC2" s="1536"/>
      <c r="AD2" s="1536"/>
      <c r="AE2" s="1536"/>
      <c r="AF2" s="1536"/>
      <c r="AG2" s="1536"/>
      <c r="AH2" s="1536"/>
      <c r="AI2" s="1536"/>
      <c r="AJ2" s="1536"/>
      <c r="AK2" s="1536"/>
      <c r="AL2" s="1536"/>
      <c r="AM2" s="1536"/>
      <c r="AN2" s="1536"/>
      <c r="AO2" s="1536"/>
      <c r="AP2" s="895"/>
      <c r="AQ2" s="895"/>
      <c r="AR2" s="895"/>
      <c r="AS2" s="895"/>
      <c r="AT2" s="895"/>
      <c r="AU2" s="895"/>
      <c r="AV2" s="895"/>
      <c r="AW2" s="895"/>
      <c r="AX2" s="895"/>
      <c r="AY2" s="895"/>
      <c r="AZ2" s="895"/>
      <c r="BA2" s="895"/>
      <c r="BB2" s="895"/>
      <c r="BC2" s="895"/>
      <c r="BD2" s="895"/>
      <c r="BE2" s="895"/>
      <c r="BF2" s="895"/>
      <c r="BG2" s="895"/>
      <c r="BH2" s="895"/>
      <c r="BI2" s="895"/>
      <c r="BJ2" s="895"/>
      <c r="BK2" s="895"/>
      <c r="BL2" s="895"/>
      <c r="BM2" s="895"/>
      <c r="BN2" s="895"/>
      <c r="BO2" s="896"/>
    </row>
    <row r="3" spans="1:67" ht="12.75" customHeight="1" thickBot="1" x14ac:dyDescent="0.25">
      <c r="A3" s="1537" t="s">
        <v>427</v>
      </c>
      <c r="B3" s="1538"/>
      <c r="C3" s="1538"/>
      <c r="D3" s="1538"/>
      <c r="E3" s="1538"/>
      <c r="F3" s="1538"/>
      <c r="G3" s="1539" t="s">
        <v>61</v>
      </c>
      <c r="H3" s="1540"/>
      <c r="I3" s="1540"/>
      <c r="J3" s="1540"/>
      <c r="K3" s="1540"/>
      <c r="L3" s="1540"/>
      <c r="M3" s="1540"/>
      <c r="N3" s="1540"/>
      <c r="O3" s="1540"/>
      <c r="P3" s="1540"/>
      <c r="Q3" s="1540"/>
      <c r="R3" s="1540"/>
      <c r="S3" s="1540"/>
      <c r="T3" s="1541"/>
      <c r="U3" s="1542" t="s">
        <v>552</v>
      </c>
      <c r="V3" s="1538"/>
      <c r="W3" s="1538"/>
      <c r="X3" s="1538"/>
      <c r="Y3" s="1538"/>
      <c r="Z3" s="1543"/>
      <c r="AA3" s="1544">
        <v>53</v>
      </c>
      <c r="AB3" s="1545"/>
      <c r="AC3" s="1545"/>
      <c r="AD3" s="1545"/>
      <c r="AE3" s="1542" t="s">
        <v>836</v>
      </c>
      <c r="AF3" s="1538"/>
      <c r="AG3" s="1538"/>
      <c r="AH3" s="1538"/>
      <c r="AI3" s="1538"/>
      <c r="AJ3" s="1538"/>
      <c r="AK3" s="1539" t="str">
        <f>CONCATENATE(AA3," - ",AA3-1)</f>
        <v>53 - 52</v>
      </c>
      <c r="AL3" s="1540"/>
      <c r="AM3" s="1540"/>
      <c r="AN3" s="1540"/>
      <c r="AO3" s="1546"/>
    </row>
    <row r="4" spans="1:67" ht="12.75" customHeight="1" thickBot="1" x14ac:dyDescent="0.25">
      <c r="A4" s="1537" t="s">
        <v>837</v>
      </c>
      <c r="B4" s="1538"/>
      <c r="C4" s="1538"/>
      <c r="D4" s="1538"/>
      <c r="E4" s="1538"/>
      <c r="F4" s="1538"/>
      <c r="G4" s="1539" t="s">
        <v>548</v>
      </c>
      <c r="H4" s="1540"/>
      <c r="I4" s="1540"/>
      <c r="J4" s="1542" t="s">
        <v>838</v>
      </c>
      <c r="K4" s="1538"/>
      <c r="L4" s="1538"/>
      <c r="M4" s="1543"/>
      <c r="N4" s="1539" t="s">
        <v>997</v>
      </c>
      <c r="O4" s="1540"/>
      <c r="P4" s="1540"/>
      <c r="Q4" s="1540"/>
      <c r="R4" s="1540"/>
      <c r="S4" s="1542" t="s">
        <v>839</v>
      </c>
      <c r="T4" s="1538"/>
      <c r="U4" s="1538"/>
      <c r="V4" s="1543"/>
      <c r="W4" s="1539" t="s">
        <v>510</v>
      </c>
      <c r="X4" s="1540"/>
      <c r="Y4" s="1540"/>
      <c r="Z4" s="1540"/>
      <c r="AA4" s="1540"/>
      <c r="AB4" s="1542" t="s">
        <v>840</v>
      </c>
      <c r="AC4" s="1538"/>
      <c r="AD4" s="1538"/>
      <c r="AE4" s="1539" t="s">
        <v>998</v>
      </c>
      <c r="AF4" s="1540"/>
      <c r="AG4" s="1540"/>
      <c r="AH4" s="1540"/>
      <c r="AI4" s="1542" t="s">
        <v>841</v>
      </c>
      <c r="AJ4" s="1538"/>
      <c r="AK4" s="1538"/>
      <c r="AL4" s="1539" t="s">
        <v>510</v>
      </c>
      <c r="AM4" s="1540"/>
      <c r="AN4" s="1540"/>
      <c r="AO4" s="1540"/>
    </row>
    <row r="5" spans="1:67" ht="12.75" customHeight="1" x14ac:dyDescent="0.25">
      <c r="A5" s="897"/>
      <c r="B5" s="897"/>
      <c r="C5" s="897"/>
      <c r="D5" s="897"/>
      <c r="E5" s="897"/>
      <c r="F5" s="897"/>
      <c r="G5" s="897"/>
      <c r="H5" s="897"/>
      <c r="I5" s="897"/>
      <c r="J5" s="897"/>
      <c r="K5" s="897"/>
      <c r="L5" s="897"/>
      <c r="M5" s="897"/>
      <c r="N5" s="897"/>
      <c r="O5" s="897"/>
      <c r="P5" s="897"/>
      <c r="Q5" s="897"/>
      <c r="R5" s="897"/>
      <c r="S5" s="897"/>
      <c r="T5" s="897"/>
      <c r="U5" s="897"/>
      <c r="V5" s="897"/>
      <c r="W5" s="897"/>
      <c r="X5" s="897"/>
      <c r="Y5" s="897"/>
      <c r="Z5" s="897"/>
      <c r="AA5" s="897"/>
      <c r="AB5" s="897"/>
      <c r="AC5" s="897"/>
      <c r="AD5" s="897"/>
      <c r="AE5" s="897"/>
      <c r="AF5" s="897"/>
      <c r="AG5" s="897"/>
      <c r="AH5" s="897"/>
      <c r="AI5" s="897"/>
      <c r="AJ5" s="897"/>
      <c r="AK5" s="897"/>
      <c r="AL5" s="897"/>
      <c r="AM5" s="897"/>
      <c r="AN5" s="897"/>
      <c r="AO5" s="897"/>
    </row>
    <row r="6" spans="1:67" s="901" customFormat="1" ht="12.75" customHeight="1" x14ac:dyDescent="0.25">
      <c r="A6" s="1551" t="s">
        <v>842</v>
      </c>
      <c r="B6" s="1551"/>
      <c r="C6" s="1551"/>
      <c r="D6" s="1552" t="s">
        <v>843</v>
      </c>
      <c r="E6" s="1553"/>
      <c r="F6" s="1554"/>
      <c r="G6" s="1552" t="s">
        <v>844</v>
      </c>
      <c r="H6" s="1553"/>
      <c r="I6" s="1554"/>
      <c r="J6" s="1552" t="s">
        <v>580</v>
      </c>
      <c r="K6" s="1553"/>
      <c r="L6" s="1553"/>
      <c r="M6" s="1554"/>
      <c r="N6" s="1552" t="s">
        <v>845</v>
      </c>
      <c r="O6" s="1553"/>
      <c r="P6" s="1553"/>
      <c r="Q6" s="1554"/>
      <c r="R6" s="1552" t="s">
        <v>846</v>
      </c>
      <c r="S6" s="1553"/>
      <c r="T6" s="1553"/>
      <c r="U6" s="1553"/>
      <c r="V6" s="898"/>
      <c r="W6" s="899"/>
      <c r="X6" s="899"/>
      <c r="Y6" s="900"/>
      <c r="Z6" s="1565" t="s">
        <v>847</v>
      </c>
      <c r="AA6" s="1566"/>
      <c r="AB6" s="1566"/>
      <c r="AC6" s="1567"/>
      <c r="AD6" s="1552" t="s">
        <v>848</v>
      </c>
      <c r="AE6" s="1553"/>
      <c r="AF6" s="1553"/>
      <c r="AG6" s="1554"/>
      <c r="AH6" s="1552" t="s">
        <v>427</v>
      </c>
      <c r="AI6" s="1553"/>
      <c r="AJ6" s="1553"/>
      <c r="AK6" s="1554"/>
      <c r="AL6" s="1552" t="s">
        <v>849</v>
      </c>
      <c r="AM6" s="1553"/>
      <c r="AN6" s="1553"/>
      <c r="AO6" s="1554"/>
    </row>
    <row r="7" spans="1:67" s="901" customFormat="1" ht="12.75" customHeight="1" x14ac:dyDescent="0.25">
      <c r="A7" s="1551"/>
      <c r="B7" s="1551"/>
      <c r="C7" s="1551"/>
      <c r="D7" s="902">
        <v>1</v>
      </c>
      <c r="E7" s="903"/>
      <c r="F7" s="904" t="str">
        <f>IF(G7="/","","X")</f>
        <v/>
      </c>
      <c r="G7" s="1555" t="str">
        <f>'53_Annexe3.1'!$K$22</f>
        <v>/</v>
      </c>
      <c r="H7" s="1556"/>
      <c r="I7" s="1557"/>
      <c r="J7" s="1555" t="str">
        <f>'53_Annexe3.1'!$L$22</f>
        <v>/</v>
      </c>
      <c r="K7" s="1556"/>
      <c r="L7" s="1556"/>
      <c r="M7" s="1557"/>
      <c r="N7" s="1574" t="s">
        <v>850</v>
      </c>
      <c r="O7" s="1575"/>
      <c r="P7" s="1575"/>
      <c r="Q7" s="904"/>
      <c r="R7" s="1551" t="s">
        <v>851</v>
      </c>
      <c r="S7" s="1551"/>
      <c r="T7" s="1547"/>
      <c r="U7" s="1548"/>
      <c r="V7" s="905"/>
      <c r="W7" s="899"/>
      <c r="X7" s="899"/>
      <c r="Y7" s="900"/>
      <c r="Z7" s="1568"/>
      <c r="AA7" s="1569"/>
      <c r="AB7" s="1569"/>
      <c r="AC7" s="1570"/>
      <c r="AD7" s="904"/>
      <c r="AE7" s="1549" t="s">
        <v>852</v>
      </c>
      <c r="AF7" s="1549"/>
      <c r="AG7" s="1550"/>
      <c r="AH7" s="904"/>
      <c r="AI7" s="1549" t="s">
        <v>852</v>
      </c>
      <c r="AJ7" s="1549"/>
      <c r="AK7" s="1550"/>
      <c r="AL7" s="904"/>
      <c r="AM7" s="1549" t="s">
        <v>852</v>
      </c>
      <c r="AN7" s="1549"/>
      <c r="AO7" s="1550"/>
      <c r="AQ7" s="906" t="s">
        <v>853</v>
      </c>
    </row>
    <row r="8" spans="1:67" s="901" customFormat="1" ht="12.75" customHeight="1" x14ac:dyDescent="0.25">
      <c r="A8" s="1551"/>
      <c r="B8" s="1551"/>
      <c r="C8" s="1551"/>
      <c r="D8" s="902">
        <v>2</v>
      </c>
      <c r="E8" s="907"/>
      <c r="F8" s="904" t="str">
        <f t="shared" ref="F8:F10" si="0">IF(G8="/","","X")</f>
        <v/>
      </c>
      <c r="G8" s="1555" t="str">
        <f>'53_Annexe3.1'!$K$23</f>
        <v>/</v>
      </c>
      <c r="H8" s="1556"/>
      <c r="I8" s="1557"/>
      <c r="J8" s="1555" t="str">
        <f>'53_Annexe3.1'!$L$23</f>
        <v>/</v>
      </c>
      <c r="K8" s="1556"/>
      <c r="L8" s="1556"/>
      <c r="M8" s="1557"/>
      <c r="N8" s="1561" t="s">
        <v>854</v>
      </c>
      <c r="O8" s="1562"/>
      <c r="P8" s="1562"/>
      <c r="Q8" s="904"/>
      <c r="R8" s="1551" t="s">
        <v>855</v>
      </c>
      <c r="S8" s="1551"/>
      <c r="T8" s="1547" t="s">
        <v>856</v>
      </c>
      <c r="U8" s="1548"/>
      <c r="V8" s="905"/>
      <c r="W8" s="899"/>
      <c r="X8" s="899"/>
      <c r="Y8" s="900"/>
      <c r="Z8" s="1571"/>
      <c r="AA8" s="1572"/>
      <c r="AB8" s="1572"/>
      <c r="AC8" s="1573"/>
      <c r="AD8" s="904"/>
      <c r="AE8" s="1563" t="s">
        <v>523</v>
      </c>
      <c r="AF8" s="1563"/>
      <c r="AG8" s="1564"/>
      <c r="AH8" s="904"/>
      <c r="AI8" s="1563" t="s">
        <v>523</v>
      </c>
      <c r="AJ8" s="1563"/>
      <c r="AK8" s="1564"/>
      <c r="AL8" s="904"/>
      <c r="AM8" s="1549" t="s">
        <v>523</v>
      </c>
      <c r="AN8" s="1549"/>
      <c r="AO8" s="1550"/>
      <c r="AQ8" s="906"/>
    </row>
    <row r="9" spans="1:67" s="901" customFormat="1" ht="12.75" customHeight="1" x14ac:dyDescent="0.2">
      <c r="A9" s="1551"/>
      <c r="B9" s="1551"/>
      <c r="C9" s="1551"/>
      <c r="D9" s="902">
        <v>3</v>
      </c>
      <c r="E9" s="907"/>
      <c r="F9" s="904" t="str">
        <f t="shared" si="0"/>
        <v/>
      </c>
      <c r="G9" s="1555" t="str">
        <f>'53_Annexe3.1'!$K$24</f>
        <v>/</v>
      </c>
      <c r="H9" s="1556"/>
      <c r="I9" s="1557"/>
      <c r="J9" s="1555" t="str">
        <f>'53_Annexe3.1'!$L$24</f>
        <v>/</v>
      </c>
      <c r="K9" s="1556"/>
      <c r="L9" s="1556"/>
      <c r="M9" s="1557"/>
      <c r="N9" s="908"/>
      <c r="O9" s="909"/>
      <c r="P9" s="909"/>
      <c r="Q9" s="909"/>
      <c r="R9" s="909"/>
      <c r="S9" s="909"/>
      <c r="T9" s="909"/>
      <c r="U9" s="909"/>
      <c r="V9" s="899"/>
      <c r="W9" s="899"/>
      <c r="X9" s="899"/>
      <c r="Y9" s="900"/>
      <c r="Z9" s="910" t="s">
        <v>857</v>
      </c>
      <c r="AA9" s="911"/>
      <c r="AB9" s="911"/>
      <c r="AC9" s="911"/>
      <c r="AD9" s="911"/>
      <c r="AE9" s="911"/>
      <c r="AF9" s="911"/>
      <c r="AG9" s="904"/>
      <c r="AH9" s="911" t="s">
        <v>459</v>
      </c>
      <c r="AI9" s="911"/>
      <c r="AJ9" s="911"/>
      <c r="AK9" s="904" t="s">
        <v>856</v>
      </c>
      <c r="AL9" s="911" t="s">
        <v>437</v>
      </c>
      <c r="AM9" s="911"/>
      <c r="AN9" s="911"/>
      <c r="AO9" s="912"/>
    </row>
    <row r="10" spans="1:67" s="901" customFormat="1" ht="12.75" customHeight="1" x14ac:dyDescent="0.25">
      <c r="A10" s="1551"/>
      <c r="B10" s="1551"/>
      <c r="C10" s="1551"/>
      <c r="D10" s="902">
        <v>4</v>
      </c>
      <c r="E10" s="907"/>
      <c r="F10" s="904" t="str">
        <f t="shared" si="0"/>
        <v/>
      </c>
      <c r="G10" s="1555" t="str">
        <f>'53_Annexe3.1'!$K$25</f>
        <v>/</v>
      </c>
      <c r="H10" s="1556"/>
      <c r="I10" s="1557"/>
      <c r="J10" s="1555" t="str">
        <f>'53_Annexe3.1'!$L$25</f>
        <v>/</v>
      </c>
      <c r="K10" s="1556"/>
      <c r="L10" s="1556"/>
      <c r="M10" s="1557"/>
      <c r="N10" s="913"/>
      <c r="O10" s="899"/>
      <c r="P10" s="899"/>
      <c r="Q10" s="899"/>
      <c r="R10" s="899"/>
      <c r="S10" s="899"/>
      <c r="T10" s="899"/>
      <c r="U10" s="899"/>
      <c r="V10" s="899"/>
      <c r="W10" s="899"/>
      <c r="X10" s="899"/>
      <c r="Y10" s="899"/>
      <c r="Z10" s="914"/>
      <c r="AA10" s="914"/>
      <c r="AB10" s="914"/>
      <c r="AC10" s="914"/>
      <c r="AD10" s="914"/>
      <c r="AE10" s="914"/>
      <c r="AF10" s="914"/>
      <c r="AG10" s="914"/>
      <c r="AH10" s="914"/>
      <c r="AI10" s="914"/>
      <c r="AJ10" s="914"/>
      <c r="AK10" s="914"/>
      <c r="AL10" s="914"/>
      <c r="AM10" s="914"/>
      <c r="AN10" s="914"/>
      <c r="AO10" s="914"/>
    </row>
    <row r="11" spans="1:67" s="901" customFormat="1" ht="12.75" customHeight="1" x14ac:dyDescent="0.35">
      <c r="A11" s="915"/>
      <c r="B11" s="915"/>
      <c r="C11" s="915"/>
      <c r="D11" s="915"/>
      <c r="E11" s="915"/>
      <c r="F11" s="915"/>
      <c r="G11" s="915"/>
      <c r="H11" s="915"/>
      <c r="I11" s="915"/>
      <c r="J11" s="915"/>
      <c r="K11" s="915"/>
      <c r="L11" s="915"/>
      <c r="M11" s="915"/>
      <c r="N11" s="915"/>
      <c r="O11" s="915"/>
      <c r="P11" s="915"/>
      <c r="Q11" s="915"/>
      <c r="R11" s="915"/>
      <c r="S11" s="915"/>
      <c r="T11" s="915"/>
      <c r="U11" s="915"/>
      <c r="V11" s="915"/>
      <c r="W11" s="915"/>
      <c r="X11" s="915"/>
      <c r="Y11" s="915"/>
      <c r="Z11" s="915"/>
      <c r="AA11" s="915"/>
      <c r="AB11" s="915"/>
      <c r="AC11" s="915"/>
      <c r="AD11" s="915"/>
      <c r="AE11" s="915"/>
      <c r="AF11" s="915"/>
      <c r="AG11" s="915"/>
      <c r="AH11" s="915"/>
      <c r="AI11" s="915"/>
      <c r="AJ11" s="915"/>
      <c r="AK11" s="915"/>
      <c r="AL11" s="915"/>
      <c r="AM11" s="915"/>
      <c r="AN11" s="915"/>
      <c r="AO11" s="915"/>
    </row>
    <row r="12" spans="1:67" s="901" customFormat="1" ht="12.75" customHeight="1" thickBot="1" x14ac:dyDescent="0.3">
      <c r="A12" s="915"/>
      <c r="B12" s="915"/>
      <c r="C12" s="915"/>
      <c r="D12" s="915"/>
      <c r="E12" s="915"/>
      <c r="F12" s="915"/>
      <c r="G12" s="1558" t="s">
        <v>858</v>
      </c>
      <c r="H12" s="1559"/>
      <c r="I12" s="1559"/>
      <c r="J12" s="1559"/>
      <c r="K12" s="1559"/>
      <c r="L12" s="1559"/>
      <c r="M12" s="1559"/>
      <c r="N12" s="1559"/>
      <c r="O12" s="1559"/>
      <c r="P12" s="1559"/>
      <c r="Q12" s="1559"/>
      <c r="R12" s="1559"/>
      <c r="S12" s="1559"/>
      <c r="T12" s="1559"/>
      <c r="U12" s="1559"/>
      <c r="V12" s="1559"/>
      <c r="W12" s="1559"/>
      <c r="X12" s="1559"/>
      <c r="Y12" s="1559"/>
      <c r="Z12" s="1559"/>
      <c r="AA12" s="1560"/>
      <c r="AB12" s="1558" t="s">
        <v>859</v>
      </c>
      <c r="AC12" s="1559"/>
      <c r="AD12" s="1559"/>
      <c r="AE12" s="1559"/>
      <c r="AF12" s="1559"/>
      <c r="AG12" s="1559"/>
      <c r="AH12" s="1559"/>
      <c r="AI12" s="1559"/>
      <c r="AJ12" s="1559"/>
      <c r="AK12" s="1559"/>
      <c r="AL12" s="1559"/>
      <c r="AM12" s="1559"/>
      <c r="AN12" s="1559"/>
      <c r="AO12" s="1560"/>
    </row>
    <row r="13" spans="1:67" s="901" customFormat="1" ht="12.75" customHeight="1" thickBot="1" x14ac:dyDescent="0.4">
      <c r="A13" s="1576" t="s">
        <v>860</v>
      </c>
      <c r="B13" s="1577"/>
      <c r="C13" s="1577"/>
      <c r="D13" s="1577"/>
      <c r="E13" s="1577"/>
      <c r="F13" s="1578"/>
      <c r="G13" s="916" t="str">
        <f>IF($AU$13="Suspension","X","")</f>
        <v>X</v>
      </c>
      <c r="H13" s="917" t="s">
        <v>486</v>
      </c>
      <c r="I13" s="917"/>
      <c r="J13" s="917"/>
      <c r="K13" s="917"/>
      <c r="L13" s="917"/>
      <c r="M13" s="917"/>
      <c r="N13" s="916" t="str">
        <f>IF($AU$13="Ancrage","X","")</f>
        <v/>
      </c>
      <c r="O13" s="917" t="s">
        <v>481</v>
      </c>
      <c r="P13" s="917"/>
      <c r="Q13" s="917"/>
      <c r="R13" s="917"/>
      <c r="S13" s="917"/>
      <c r="T13" s="917"/>
      <c r="U13" s="916" t="str">
        <f>IF($AU$13="Ancrage suspendu","X","")</f>
        <v/>
      </c>
      <c r="V13" s="917" t="s">
        <v>491</v>
      </c>
      <c r="W13" s="917"/>
      <c r="X13" s="917"/>
      <c r="Y13" s="917"/>
      <c r="Z13" s="917"/>
      <c r="AA13" s="918"/>
      <c r="AB13" s="916" t="str">
        <f>IF($AV$13="Suspension","X","")</f>
        <v>X</v>
      </c>
      <c r="AC13" s="917" t="s">
        <v>486</v>
      </c>
      <c r="AD13" s="917"/>
      <c r="AE13" s="917"/>
      <c r="AF13" s="917"/>
      <c r="AG13" s="917"/>
      <c r="AH13" s="917"/>
      <c r="AI13" s="916" t="str">
        <f>IF($AV$13="Ancrage","X","")</f>
        <v/>
      </c>
      <c r="AJ13" s="917" t="s">
        <v>481</v>
      </c>
      <c r="AK13" s="917"/>
      <c r="AL13" s="917"/>
      <c r="AM13" s="917"/>
      <c r="AN13" s="917"/>
      <c r="AO13" s="918"/>
      <c r="AU13" s="919" t="str">
        <f>'53_Annexe5'!$C$21</f>
        <v>Suspension</v>
      </c>
      <c r="AV13" s="919" t="str">
        <f>'53_Annexe5'!$F$21</f>
        <v>Suspension</v>
      </c>
    </row>
    <row r="14" spans="1:67" s="901" customFormat="1" ht="12.75" customHeight="1" x14ac:dyDescent="0.25">
      <c r="A14" s="1579" t="s">
        <v>861</v>
      </c>
      <c r="B14" s="1580"/>
      <c r="C14" s="1580"/>
      <c r="D14" s="1580"/>
      <c r="E14" s="1580"/>
      <c r="F14" s="1581"/>
      <c r="G14" s="904"/>
      <c r="H14" s="915" t="s">
        <v>862</v>
      </c>
      <c r="I14" s="915"/>
      <c r="J14" s="915"/>
      <c r="K14" s="915"/>
      <c r="L14" s="915"/>
      <c r="M14" s="915"/>
      <c r="N14" s="904"/>
      <c r="O14" s="915" t="s">
        <v>863</v>
      </c>
      <c r="P14" s="915"/>
      <c r="Q14" s="915"/>
      <c r="R14" s="915"/>
      <c r="S14" s="915"/>
      <c r="T14" s="915"/>
      <c r="U14" s="904"/>
      <c r="V14" s="915" t="s">
        <v>864</v>
      </c>
      <c r="W14" s="915"/>
      <c r="X14" s="915"/>
      <c r="Y14" s="915"/>
      <c r="Z14" s="915"/>
      <c r="AA14" s="915"/>
      <c r="AB14" s="904"/>
      <c r="AC14" s="909" t="s">
        <v>862</v>
      </c>
      <c r="AD14" s="909"/>
      <c r="AE14" s="909"/>
      <c r="AF14" s="909"/>
      <c r="AG14" s="909"/>
      <c r="AH14" s="909"/>
      <c r="AI14" s="904"/>
      <c r="AJ14" s="909" t="s">
        <v>865</v>
      </c>
      <c r="AK14" s="909"/>
      <c r="AL14" s="909"/>
      <c r="AM14" s="909"/>
      <c r="AN14" s="909"/>
      <c r="AO14" s="920"/>
    </row>
    <row r="15" spans="1:67" s="901" customFormat="1" ht="12.75" customHeight="1" x14ac:dyDescent="0.25">
      <c r="A15" s="1582"/>
      <c r="B15" s="1583"/>
      <c r="C15" s="1583"/>
      <c r="D15" s="1583"/>
      <c r="E15" s="1583"/>
      <c r="F15" s="1584"/>
      <c r="G15" s="904"/>
      <c r="H15" s="915" t="s">
        <v>866</v>
      </c>
      <c r="I15" s="915"/>
      <c r="J15" s="915"/>
      <c r="K15" s="915"/>
      <c r="L15" s="915"/>
      <c r="M15" s="915"/>
      <c r="N15" s="904"/>
      <c r="O15" s="915" t="s">
        <v>867</v>
      </c>
      <c r="P15" s="915"/>
      <c r="Q15" s="915"/>
      <c r="R15" s="915"/>
      <c r="S15" s="915"/>
      <c r="T15" s="915"/>
      <c r="U15" s="915"/>
      <c r="V15" s="915"/>
      <c r="W15" s="915"/>
      <c r="X15" s="915"/>
      <c r="Y15" s="915"/>
      <c r="Z15" s="915"/>
      <c r="AA15" s="915"/>
      <c r="AB15" s="904"/>
      <c r="AC15" s="899" t="s">
        <v>863</v>
      </c>
      <c r="AD15" s="899"/>
      <c r="AE15" s="899"/>
      <c r="AF15" s="899"/>
      <c r="AG15" s="899"/>
      <c r="AH15" s="899"/>
      <c r="AI15" s="904"/>
      <c r="AJ15" s="899" t="s">
        <v>868</v>
      </c>
      <c r="AK15" s="899"/>
      <c r="AL15" s="899"/>
      <c r="AM15" s="899"/>
      <c r="AN15" s="899"/>
      <c r="AO15" s="900"/>
      <c r="AQ15" s="906" t="s">
        <v>869</v>
      </c>
    </row>
    <row r="16" spans="1:67" s="901" customFormat="1" ht="12.75" customHeight="1" x14ac:dyDescent="0.25">
      <c r="A16" s="1585"/>
      <c r="B16" s="1563"/>
      <c r="C16" s="1563"/>
      <c r="D16" s="1563"/>
      <c r="E16" s="1563"/>
      <c r="F16" s="1564"/>
      <c r="G16" s="904"/>
      <c r="H16" s="915" t="s">
        <v>870</v>
      </c>
      <c r="I16" s="915"/>
      <c r="J16" s="915"/>
      <c r="K16" s="915"/>
      <c r="L16" s="915"/>
      <c r="M16" s="915"/>
      <c r="N16" s="904"/>
      <c r="O16" s="915" t="s">
        <v>871</v>
      </c>
      <c r="P16" s="915"/>
      <c r="Q16" s="915"/>
      <c r="R16" s="915"/>
      <c r="S16" s="915"/>
      <c r="T16" s="915"/>
      <c r="U16" s="915"/>
      <c r="V16" s="915"/>
      <c r="W16" s="915"/>
      <c r="X16" s="915"/>
      <c r="Y16" s="915"/>
      <c r="Z16" s="915"/>
      <c r="AA16" s="915"/>
      <c r="AB16" s="904"/>
      <c r="AC16" s="899" t="s">
        <v>866</v>
      </c>
      <c r="AD16" s="899"/>
      <c r="AE16" s="899"/>
      <c r="AF16" s="899"/>
      <c r="AG16" s="899"/>
      <c r="AH16" s="899"/>
      <c r="AI16" s="904"/>
      <c r="AJ16" s="899" t="s">
        <v>872</v>
      </c>
      <c r="AK16" s="899"/>
      <c r="AL16" s="899"/>
      <c r="AM16" s="899"/>
      <c r="AN16" s="899"/>
      <c r="AO16" s="900"/>
    </row>
    <row r="17" spans="1:46" s="901" customFormat="1" ht="12.75" customHeight="1" x14ac:dyDescent="0.25">
      <c r="A17" s="1579" t="s">
        <v>873</v>
      </c>
      <c r="B17" s="1580"/>
      <c r="C17" s="1580"/>
      <c r="D17" s="1580"/>
      <c r="E17" s="1580"/>
      <c r="F17" s="1581"/>
      <c r="G17" s="921"/>
      <c r="H17" s="909"/>
      <c r="I17" s="909"/>
      <c r="J17" s="909"/>
      <c r="K17" s="909"/>
      <c r="L17" s="909"/>
      <c r="M17" s="909"/>
      <c r="N17" s="909"/>
      <c r="O17" s="909"/>
      <c r="P17" s="909"/>
      <c r="Q17" s="904"/>
      <c r="R17" s="921" t="s">
        <v>874</v>
      </c>
      <c r="S17" s="909"/>
      <c r="T17" s="909"/>
      <c r="U17" s="909"/>
      <c r="V17" s="909"/>
      <c r="W17" s="909"/>
      <c r="X17" s="909"/>
      <c r="Y17" s="909"/>
      <c r="Z17" s="909"/>
      <c r="AA17" s="920"/>
      <c r="AB17" s="921"/>
      <c r="AC17" s="909"/>
      <c r="AD17" s="909"/>
      <c r="AE17" s="909"/>
      <c r="AF17" s="909"/>
      <c r="AG17" s="904"/>
      <c r="AH17" s="921" t="s">
        <v>875</v>
      </c>
      <c r="AI17" s="909"/>
      <c r="AJ17" s="909"/>
      <c r="AK17" s="909"/>
      <c r="AL17" s="909"/>
      <c r="AM17" s="909"/>
      <c r="AN17" s="909"/>
      <c r="AO17" s="920"/>
      <c r="AQ17" s="906" t="s">
        <v>876</v>
      </c>
    </row>
    <row r="18" spans="1:46" s="901" customFormat="1" ht="12.75" customHeight="1" x14ac:dyDescent="0.25">
      <c r="A18" s="1585"/>
      <c r="B18" s="1563"/>
      <c r="C18" s="1563"/>
      <c r="D18" s="1563"/>
      <c r="E18" s="1563"/>
      <c r="F18" s="1564"/>
      <c r="G18" s="922"/>
      <c r="H18" s="923"/>
      <c r="I18" s="923"/>
      <c r="J18" s="923"/>
      <c r="K18" s="923"/>
      <c r="L18" s="923"/>
      <c r="M18" s="923"/>
      <c r="N18" s="923"/>
      <c r="O18" s="923"/>
      <c r="P18" s="923"/>
      <c r="Q18" s="904"/>
      <c r="R18" s="922" t="s">
        <v>875</v>
      </c>
      <c r="S18" s="923"/>
      <c r="T18" s="923"/>
      <c r="U18" s="923"/>
      <c r="V18" s="923"/>
      <c r="W18" s="923"/>
      <c r="X18" s="923"/>
      <c r="Y18" s="923"/>
      <c r="Z18" s="923"/>
      <c r="AA18" s="924"/>
      <c r="AB18" s="1586"/>
      <c r="AC18" s="1587"/>
      <c r="AD18" s="1587"/>
      <c r="AE18" s="1587"/>
      <c r="AF18" s="1587"/>
      <c r="AG18" s="1587"/>
      <c r="AH18" s="1587"/>
      <c r="AI18" s="1587"/>
      <c r="AJ18" s="1587"/>
      <c r="AK18" s="1587"/>
      <c r="AL18" s="1587"/>
      <c r="AM18" s="1587"/>
      <c r="AN18" s="1587"/>
      <c r="AO18" s="1588"/>
      <c r="AQ18" s="906" t="s">
        <v>877</v>
      </c>
    </row>
    <row r="19" spans="1:46" s="901" customFormat="1" ht="12.75" customHeight="1" x14ac:dyDescent="0.35">
      <c r="A19" s="915"/>
      <c r="B19" s="915"/>
      <c r="C19" s="915"/>
      <c r="D19" s="915"/>
      <c r="E19" s="915"/>
      <c r="F19" s="915"/>
      <c r="G19" s="1558" t="s">
        <v>878</v>
      </c>
      <c r="H19" s="1559"/>
      <c r="I19" s="1559"/>
      <c r="J19" s="1559"/>
      <c r="K19" s="1559"/>
      <c r="L19" s="1559"/>
      <c r="M19" s="1560"/>
      <c r="N19" s="1589" t="s">
        <v>879</v>
      </c>
      <c r="O19" s="1589"/>
      <c r="P19" s="1589"/>
      <c r="Q19" s="1589"/>
      <c r="R19" s="1589"/>
      <c r="S19" s="1589"/>
      <c r="T19" s="1589"/>
      <c r="U19" s="1589" t="s">
        <v>880</v>
      </c>
      <c r="V19" s="1589"/>
      <c r="W19" s="1589"/>
      <c r="X19" s="1589"/>
      <c r="Y19" s="1589"/>
      <c r="Z19" s="1589"/>
      <c r="AA19" s="1589"/>
      <c r="AB19" s="1552" t="s">
        <v>881</v>
      </c>
      <c r="AC19" s="1553"/>
      <c r="AD19" s="1553"/>
      <c r="AE19" s="1553"/>
      <c r="AF19" s="1553"/>
      <c r="AG19" s="1553"/>
      <c r="AH19" s="1554"/>
      <c r="AI19" s="1552" t="s">
        <v>882</v>
      </c>
      <c r="AJ19" s="1553"/>
      <c r="AK19" s="1553"/>
      <c r="AL19" s="1553"/>
      <c r="AM19" s="1553"/>
      <c r="AN19" s="1553"/>
      <c r="AO19" s="1554"/>
    </row>
    <row r="20" spans="1:46" s="901" customFormat="1" ht="12.75" customHeight="1" x14ac:dyDescent="0.25">
      <c r="A20" s="1579" t="s">
        <v>883</v>
      </c>
      <c r="B20" s="1580"/>
      <c r="C20" s="1580"/>
      <c r="D20" s="1580"/>
      <c r="E20" s="1580"/>
      <c r="F20" s="1581"/>
      <c r="G20" s="904"/>
      <c r="H20" s="1583" t="s">
        <v>884</v>
      </c>
      <c r="I20" s="1583"/>
      <c r="J20" s="1583"/>
      <c r="K20" s="1583"/>
      <c r="L20" s="1583"/>
      <c r="M20" s="1584"/>
      <c r="N20" s="904"/>
      <c r="O20" s="1583" t="s">
        <v>884</v>
      </c>
      <c r="P20" s="1583"/>
      <c r="Q20" s="1583"/>
      <c r="R20" s="1583"/>
      <c r="S20" s="1583"/>
      <c r="T20" s="1584"/>
      <c r="U20" s="904"/>
      <c r="V20" s="1583" t="s">
        <v>884</v>
      </c>
      <c r="W20" s="1583"/>
      <c r="X20" s="1583"/>
      <c r="Y20" s="1583"/>
      <c r="Z20" s="1583"/>
      <c r="AA20" s="1584"/>
      <c r="AB20" s="921" t="s">
        <v>885</v>
      </c>
      <c r="AC20" s="925"/>
      <c r="AD20" s="907"/>
      <c r="AE20" s="925"/>
      <c r="AF20" s="925"/>
      <c r="AG20" s="925"/>
      <c r="AH20" s="926"/>
      <c r="AI20" s="921" t="s">
        <v>885</v>
      </c>
      <c r="AJ20" s="925"/>
      <c r="AK20" s="907"/>
      <c r="AL20" s="925"/>
      <c r="AM20" s="925"/>
      <c r="AN20" s="925"/>
      <c r="AO20" s="926"/>
    </row>
    <row r="21" spans="1:46" s="901" customFormat="1" ht="12.75" customHeight="1" x14ac:dyDescent="0.25">
      <c r="A21" s="1582"/>
      <c r="B21" s="1583"/>
      <c r="C21" s="1583"/>
      <c r="D21" s="1583"/>
      <c r="E21" s="1583"/>
      <c r="F21" s="1584"/>
      <c r="G21" s="904"/>
      <c r="H21" s="1583" t="s">
        <v>886</v>
      </c>
      <c r="I21" s="1583"/>
      <c r="J21" s="1583"/>
      <c r="K21" s="1583"/>
      <c r="L21" s="1583"/>
      <c r="M21" s="1584"/>
      <c r="N21" s="904"/>
      <c r="O21" s="1583" t="s">
        <v>886</v>
      </c>
      <c r="P21" s="1583"/>
      <c r="Q21" s="1583"/>
      <c r="R21" s="1583"/>
      <c r="S21" s="1583"/>
      <c r="T21" s="1584"/>
      <c r="U21" s="904"/>
      <c r="V21" s="1583" t="s">
        <v>886</v>
      </c>
      <c r="W21" s="1583"/>
      <c r="X21" s="1583"/>
      <c r="Y21" s="1583"/>
      <c r="Z21" s="1583"/>
      <c r="AA21" s="1584"/>
      <c r="AB21" s="927"/>
      <c r="AC21" s="913"/>
      <c r="AD21" s="904"/>
      <c r="AE21" s="899" t="s">
        <v>459</v>
      </c>
      <c r="AF21" s="913"/>
      <c r="AG21" s="913"/>
      <c r="AH21" s="928"/>
      <c r="AI21" s="927"/>
      <c r="AJ21" s="913"/>
      <c r="AK21" s="904"/>
      <c r="AL21" s="899" t="s">
        <v>459</v>
      </c>
      <c r="AM21" s="913"/>
      <c r="AN21" s="913"/>
      <c r="AO21" s="928"/>
    </row>
    <row r="22" spans="1:46" s="901" customFormat="1" ht="12.75" customHeight="1" x14ac:dyDescent="0.25">
      <c r="A22" s="1582"/>
      <c r="B22" s="1583"/>
      <c r="C22" s="1583"/>
      <c r="D22" s="1583"/>
      <c r="E22" s="1583"/>
      <c r="F22" s="1584"/>
      <c r="G22" s="904"/>
      <c r="H22" s="1583" t="s">
        <v>887</v>
      </c>
      <c r="I22" s="1583"/>
      <c r="J22" s="1583"/>
      <c r="K22" s="1583"/>
      <c r="L22" s="1583"/>
      <c r="M22" s="1584"/>
      <c r="N22" s="904"/>
      <c r="O22" s="1583" t="s">
        <v>887</v>
      </c>
      <c r="P22" s="1583"/>
      <c r="Q22" s="1583"/>
      <c r="R22" s="1583"/>
      <c r="S22" s="1583"/>
      <c r="T22" s="1584"/>
      <c r="U22" s="904"/>
      <c r="V22" s="1583" t="s">
        <v>887</v>
      </c>
      <c r="W22" s="1583"/>
      <c r="X22" s="1583"/>
      <c r="Y22" s="1583"/>
      <c r="Z22" s="1583"/>
      <c r="AA22" s="1584"/>
      <c r="AB22" s="929"/>
      <c r="AC22" s="899"/>
      <c r="AD22" s="904"/>
      <c r="AE22" s="899" t="s">
        <v>437</v>
      </c>
      <c r="AF22" s="899"/>
      <c r="AG22" s="899"/>
      <c r="AH22" s="900"/>
      <c r="AI22" s="929"/>
      <c r="AJ22" s="899"/>
      <c r="AK22" s="904"/>
      <c r="AL22" s="899" t="s">
        <v>437</v>
      </c>
      <c r="AM22" s="899"/>
      <c r="AN22" s="899"/>
      <c r="AO22" s="900"/>
    </row>
    <row r="23" spans="1:46" s="901" customFormat="1" ht="12.75" customHeight="1" x14ac:dyDescent="0.25">
      <c r="A23" s="1582"/>
      <c r="B23" s="1583"/>
      <c r="C23" s="1583"/>
      <c r="D23" s="1583"/>
      <c r="E23" s="1583"/>
      <c r="F23" s="1584"/>
      <c r="G23" s="904"/>
      <c r="H23" s="1583" t="s">
        <v>888</v>
      </c>
      <c r="I23" s="1583"/>
      <c r="J23" s="1583"/>
      <c r="K23" s="1583"/>
      <c r="L23" s="1583"/>
      <c r="M23" s="1584"/>
      <c r="N23" s="904"/>
      <c r="O23" s="1583" t="s">
        <v>888</v>
      </c>
      <c r="P23" s="1583"/>
      <c r="Q23" s="1583"/>
      <c r="R23" s="1583"/>
      <c r="S23" s="1583"/>
      <c r="T23" s="1584"/>
      <c r="U23" s="904"/>
      <c r="V23" s="1583" t="s">
        <v>888</v>
      </c>
      <c r="W23" s="1583"/>
      <c r="X23" s="1583"/>
      <c r="Y23" s="1583"/>
      <c r="Z23" s="1583"/>
      <c r="AA23" s="1584"/>
      <c r="AB23" s="929"/>
      <c r="AC23" s="899"/>
      <c r="AD23" s="899"/>
      <c r="AE23" s="899"/>
      <c r="AF23" s="899"/>
      <c r="AG23" s="899"/>
      <c r="AH23" s="900"/>
      <c r="AI23" s="929"/>
      <c r="AJ23" s="899"/>
      <c r="AK23" s="899"/>
      <c r="AL23" s="899"/>
      <c r="AM23" s="899"/>
      <c r="AN23" s="899"/>
      <c r="AO23" s="900"/>
    </row>
    <row r="24" spans="1:46" s="901" customFormat="1" ht="12.75" customHeight="1" x14ac:dyDescent="0.25">
      <c r="A24" s="1582"/>
      <c r="B24" s="1583"/>
      <c r="C24" s="1583"/>
      <c r="D24" s="1583"/>
      <c r="E24" s="1583"/>
      <c r="F24" s="1584"/>
      <c r="G24" s="904"/>
      <c r="H24" s="1583" t="s">
        <v>889</v>
      </c>
      <c r="I24" s="1583"/>
      <c r="J24" s="1583"/>
      <c r="K24" s="1583"/>
      <c r="L24" s="1583"/>
      <c r="M24" s="1584"/>
      <c r="N24" s="904"/>
      <c r="O24" s="1583" t="s">
        <v>889</v>
      </c>
      <c r="P24" s="1583"/>
      <c r="Q24" s="1583"/>
      <c r="R24" s="1583"/>
      <c r="S24" s="1583"/>
      <c r="T24" s="1584"/>
      <c r="U24" s="904"/>
      <c r="V24" s="1583" t="s">
        <v>889</v>
      </c>
      <c r="W24" s="1583"/>
      <c r="X24" s="1583"/>
      <c r="Y24" s="1583"/>
      <c r="Z24" s="1583"/>
      <c r="AA24" s="1584"/>
      <c r="AB24" s="922"/>
      <c r="AC24" s="923"/>
      <c r="AD24" s="923"/>
      <c r="AE24" s="923"/>
      <c r="AF24" s="923"/>
      <c r="AG24" s="923"/>
      <c r="AH24" s="924"/>
      <c r="AI24" s="922"/>
      <c r="AJ24" s="923"/>
      <c r="AK24" s="923"/>
      <c r="AL24" s="923"/>
      <c r="AM24" s="923"/>
      <c r="AN24" s="923"/>
      <c r="AO24" s="924"/>
    </row>
    <row r="25" spans="1:46" s="901" customFormat="1" ht="12.75" customHeight="1" x14ac:dyDescent="0.25">
      <c r="A25" s="1579" t="s">
        <v>890</v>
      </c>
      <c r="B25" s="1580"/>
      <c r="C25" s="1580"/>
      <c r="D25" s="1580"/>
      <c r="E25" s="1580"/>
      <c r="F25" s="1581"/>
      <c r="G25" s="904"/>
      <c r="H25" s="1577" t="s">
        <v>884</v>
      </c>
      <c r="I25" s="1577"/>
      <c r="J25" s="1577"/>
      <c r="K25" s="1577"/>
      <c r="L25" s="1577"/>
      <c r="M25" s="1578"/>
      <c r="N25" s="904"/>
      <c r="O25" s="1577" t="s">
        <v>884</v>
      </c>
      <c r="P25" s="1577"/>
      <c r="Q25" s="1577"/>
      <c r="R25" s="1577"/>
      <c r="S25" s="1577"/>
      <c r="T25" s="1578"/>
      <c r="U25" s="904"/>
      <c r="V25" s="1577" t="s">
        <v>884</v>
      </c>
      <c r="W25" s="1577"/>
      <c r="X25" s="1577"/>
      <c r="Y25" s="1577"/>
      <c r="Z25" s="1577"/>
      <c r="AA25" s="1578"/>
      <c r="AB25" s="921"/>
      <c r="AC25" s="909"/>
      <c r="AD25" s="909"/>
      <c r="AE25" s="909"/>
      <c r="AF25" s="909"/>
      <c r="AG25" s="909"/>
      <c r="AH25" s="909"/>
      <c r="AI25" s="909"/>
      <c r="AJ25" s="909"/>
      <c r="AK25" s="909"/>
      <c r="AL25" s="909"/>
      <c r="AM25" s="909"/>
      <c r="AN25" s="909"/>
      <c r="AO25" s="920"/>
    </row>
    <row r="26" spans="1:46" s="901" customFormat="1" ht="12.75" customHeight="1" x14ac:dyDescent="0.25">
      <c r="A26" s="1582"/>
      <c r="B26" s="1583"/>
      <c r="C26" s="1583"/>
      <c r="D26" s="1583"/>
      <c r="E26" s="1583"/>
      <c r="F26" s="1584"/>
      <c r="G26" s="904"/>
      <c r="H26" s="1590" t="s">
        <v>891</v>
      </c>
      <c r="I26" s="1590"/>
      <c r="J26" s="1590"/>
      <c r="K26" s="1590"/>
      <c r="L26" s="1590"/>
      <c r="M26" s="1591"/>
      <c r="N26" s="904"/>
      <c r="O26" s="1590" t="s">
        <v>891</v>
      </c>
      <c r="P26" s="1590"/>
      <c r="Q26" s="1590"/>
      <c r="R26" s="1590"/>
      <c r="S26" s="1590"/>
      <c r="T26" s="1591"/>
      <c r="U26" s="904"/>
      <c r="V26" s="1590" t="s">
        <v>891</v>
      </c>
      <c r="W26" s="1590"/>
      <c r="X26" s="1590"/>
      <c r="Y26" s="1590"/>
      <c r="Z26" s="1590"/>
      <c r="AA26" s="1591"/>
      <c r="AB26" s="929"/>
      <c r="AC26" s="899"/>
      <c r="AD26" s="899"/>
      <c r="AE26" s="899"/>
      <c r="AF26" s="899"/>
      <c r="AG26" s="899"/>
      <c r="AH26" s="899"/>
      <c r="AI26" s="899"/>
      <c r="AJ26" s="899"/>
      <c r="AK26" s="899"/>
      <c r="AL26" s="899"/>
      <c r="AM26" s="899"/>
      <c r="AN26" s="899"/>
      <c r="AO26" s="900"/>
    </row>
    <row r="27" spans="1:46" s="901" customFormat="1" ht="12.75" customHeight="1" x14ac:dyDescent="0.25">
      <c r="A27" s="1582"/>
      <c r="B27" s="1583"/>
      <c r="C27" s="1583"/>
      <c r="D27" s="1583"/>
      <c r="E27" s="1583"/>
      <c r="F27" s="1584"/>
      <c r="G27" s="904"/>
      <c r="H27" s="1590" t="s">
        <v>892</v>
      </c>
      <c r="I27" s="1590"/>
      <c r="J27" s="1590"/>
      <c r="K27" s="1590"/>
      <c r="L27" s="1590"/>
      <c r="M27" s="1591"/>
      <c r="N27" s="904"/>
      <c r="O27" s="1590" t="s">
        <v>892</v>
      </c>
      <c r="P27" s="1590"/>
      <c r="Q27" s="1590"/>
      <c r="R27" s="1590"/>
      <c r="S27" s="1590"/>
      <c r="T27" s="1591"/>
      <c r="U27" s="904"/>
      <c r="V27" s="1590" t="s">
        <v>892</v>
      </c>
      <c r="W27" s="1590"/>
      <c r="X27" s="1590"/>
      <c r="Y27" s="1590"/>
      <c r="Z27" s="1590"/>
      <c r="AA27" s="1591"/>
      <c r="AB27" s="929"/>
      <c r="AC27" s="899"/>
      <c r="AD27" s="899"/>
      <c r="AE27" s="899"/>
      <c r="AF27" s="899"/>
      <c r="AG27" s="899"/>
      <c r="AH27" s="899"/>
      <c r="AI27" s="899"/>
      <c r="AJ27" s="899"/>
      <c r="AK27" s="899"/>
      <c r="AL27" s="899"/>
      <c r="AM27" s="899"/>
      <c r="AN27" s="899"/>
      <c r="AO27" s="900"/>
    </row>
    <row r="28" spans="1:46" s="901" customFormat="1" ht="12.75" customHeight="1" x14ac:dyDescent="0.25">
      <c r="A28" s="1585"/>
      <c r="B28" s="1563"/>
      <c r="C28" s="1563"/>
      <c r="D28" s="1563"/>
      <c r="E28" s="1563"/>
      <c r="F28" s="1564"/>
      <c r="G28" s="904"/>
      <c r="H28" s="1590" t="s">
        <v>893</v>
      </c>
      <c r="I28" s="1590"/>
      <c r="J28" s="1590"/>
      <c r="K28" s="1590"/>
      <c r="L28" s="1590"/>
      <c r="M28" s="1591"/>
      <c r="N28" s="904"/>
      <c r="O28" s="1590" t="s">
        <v>893</v>
      </c>
      <c r="P28" s="1590"/>
      <c r="Q28" s="1590"/>
      <c r="R28" s="1590"/>
      <c r="S28" s="1590"/>
      <c r="T28" s="1591"/>
      <c r="U28" s="904"/>
      <c r="V28" s="1590" t="s">
        <v>893</v>
      </c>
      <c r="W28" s="1590"/>
      <c r="X28" s="1590"/>
      <c r="Y28" s="1590"/>
      <c r="Z28" s="1590"/>
      <c r="AA28" s="1591"/>
      <c r="AB28" s="929"/>
      <c r="AC28" s="899"/>
      <c r="AD28" s="899"/>
      <c r="AE28" s="899"/>
      <c r="AF28" s="899"/>
      <c r="AG28" s="899"/>
      <c r="AH28" s="899"/>
      <c r="AI28" s="899"/>
      <c r="AJ28" s="899"/>
      <c r="AK28" s="899"/>
      <c r="AL28" s="899"/>
      <c r="AM28" s="899"/>
      <c r="AN28" s="899"/>
      <c r="AO28" s="900"/>
    </row>
    <row r="29" spans="1:46" s="901" customFormat="1" ht="12.75" customHeight="1" x14ac:dyDescent="0.25">
      <c r="A29" s="1579" t="s">
        <v>894</v>
      </c>
      <c r="B29" s="1580"/>
      <c r="C29" s="1580"/>
      <c r="D29" s="1580"/>
      <c r="E29" s="1580"/>
      <c r="F29" s="1581"/>
      <c r="G29" s="904"/>
      <c r="H29" s="1580" t="s">
        <v>895</v>
      </c>
      <c r="I29" s="1580"/>
      <c r="J29" s="1580"/>
      <c r="K29" s="1580"/>
      <c r="L29" s="1580"/>
      <c r="M29" s="1581"/>
      <c r="N29" s="904"/>
      <c r="O29" s="1580" t="s">
        <v>895</v>
      </c>
      <c r="P29" s="1580"/>
      <c r="Q29" s="1580"/>
      <c r="R29" s="1580"/>
      <c r="S29" s="1580"/>
      <c r="T29" s="1581"/>
      <c r="U29" s="904"/>
      <c r="V29" s="1580" t="s">
        <v>895</v>
      </c>
      <c r="W29" s="1580"/>
      <c r="X29" s="1580"/>
      <c r="Y29" s="1580"/>
      <c r="Z29" s="1580"/>
      <c r="AA29" s="1581"/>
      <c r="AB29" s="929"/>
      <c r="AC29" s="899"/>
      <c r="AD29" s="899"/>
      <c r="AE29" s="899"/>
      <c r="AF29" s="899"/>
      <c r="AG29" s="899"/>
      <c r="AH29" s="899"/>
      <c r="AI29" s="899"/>
      <c r="AJ29" s="899"/>
      <c r="AK29" s="899"/>
      <c r="AL29" s="899"/>
      <c r="AM29" s="899"/>
      <c r="AN29" s="899"/>
      <c r="AO29" s="900"/>
    </row>
    <row r="30" spans="1:46" s="901" customFormat="1" ht="12.75" customHeight="1" x14ac:dyDescent="0.25">
      <c r="A30" s="1585"/>
      <c r="B30" s="1563"/>
      <c r="C30" s="1563"/>
      <c r="D30" s="1563"/>
      <c r="E30" s="1563"/>
      <c r="F30" s="1564"/>
      <c r="G30" s="904"/>
      <c r="H30" s="1563" t="s">
        <v>896</v>
      </c>
      <c r="I30" s="1563"/>
      <c r="J30" s="1563"/>
      <c r="K30" s="1563"/>
      <c r="L30" s="1563"/>
      <c r="M30" s="1564"/>
      <c r="N30" s="904"/>
      <c r="O30" s="1563" t="s">
        <v>896</v>
      </c>
      <c r="P30" s="1563"/>
      <c r="Q30" s="1563"/>
      <c r="R30" s="1563"/>
      <c r="S30" s="1563"/>
      <c r="T30" s="1564"/>
      <c r="U30" s="904"/>
      <c r="V30" s="1563" t="s">
        <v>896</v>
      </c>
      <c r="W30" s="1563"/>
      <c r="X30" s="1563"/>
      <c r="Y30" s="1563"/>
      <c r="Z30" s="1563"/>
      <c r="AA30" s="1564"/>
      <c r="AB30" s="929"/>
      <c r="AC30" s="899"/>
      <c r="AD30" s="899"/>
      <c r="AE30" s="899"/>
      <c r="AF30" s="899"/>
      <c r="AG30" s="899"/>
      <c r="AH30" s="899"/>
      <c r="AI30" s="899"/>
      <c r="AJ30" s="899"/>
      <c r="AK30" s="899"/>
      <c r="AL30" s="899"/>
      <c r="AM30" s="899"/>
      <c r="AN30" s="899"/>
      <c r="AO30" s="900"/>
    </row>
    <row r="31" spans="1:46" s="901" customFormat="1" ht="12.75" customHeight="1" x14ac:dyDescent="0.25">
      <c r="A31" s="1595" t="s">
        <v>897</v>
      </c>
      <c r="B31" s="1595"/>
      <c r="C31" s="1595"/>
      <c r="D31" s="1595"/>
      <c r="E31" s="1595"/>
      <c r="F31" s="1595"/>
      <c r="G31" s="1589" t="s">
        <v>898</v>
      </c>
      <c r="H31" s="1558"/>
      <c r="I31" s="1593"/>
      <c r="J31" s="1594"/>
      <c r="K31" s="1594"/>
      <c r="L31" s="1594"/>
      <c r="M31" s="1594"/>
      <c r="N31" s="1589" t="s">
        <v>898</v>
      </c>
      <c r="O31" s="1558"/>
      <c r="P31" s="1593"/>
      <c r="Q31" s="1594"/>
      <c r="R31" s="1594"/>
      <c r="S31" s="1594"/>
      <c r="T31" s="1594"/>
      <c r="U31" s="1589" t="s">
        <v>898</v>
      </c>
      <c r="V31" s="1558"/>
      <c r="W31" s="1593"/>
      <c r="X31" s="1594"/>
      <c r="Y31" s="1594"/>
      <c r="Z31" s="1594"/>
      <c r="AA31" s="1594"/>
      <c r="AB31" s="929"/>
      <c r="AC31" s="915"/>
      <c r="AD31" s="915"/>
      <c r="AE31" s="915"/>
      <c r="AF31" s="915"/>
      <c r="AG31" s="899"/>
      <c r="AH31" s="899"/>
      <c r="AI31" s="899"/>
      <c r="AJ31" s="899"/>
      <c r="AK31" s="899"/>
      <c r="AL31" s="899"/>
      <c r="AM31" s="899"/>
      <c r="AN31" s="899"/>
      <c r="AO31" s="900"/>
      <c r="AQ31" s="930" t="s">
        <v>899</v>
      </c>
      <c r="AR31" s="931"/>
      <c r="AS31" s="931"/>
      <c r="AT31" s="931"/>
    </row>
    <row r="32" spans="1:46" s="901" customFormat="1" ht="12.75" customHeight="1" x14ac:dyDescent="0.25">
      <c r="A32" s="1579" t="s">
        <v>900</v>
      </c>
      <c r="B32" s="1580"/>
      <c r="C32" s="1580"/>
      <c r="D32" s="1580"/>
      <c r="E32" s="1580"/>
      <c r="F32" s="1581"/>
      <c r="G32" s="904" t="s">
        <v>856</v>
      </c>
      <c r="H32" s="1583" t="s">
        <v>901</v>
      </c>
      <c r="I32" s="1583"/>
      <c r="J32" s="1583"/>
      <c r="K32" s="1583"/>
      <c r="L32" s="1583"/>
      <c r="M32" s="1584"/>
      <c r="N32" s="904" t="s">
        <v>856</v>
      </c>
      <c r="O32" s="1583" t="s">
        <v>901</v>
      </c>
      <c r="P32" s="1583"/>
      <c r="Q32" s="1583"/>
      <c r="R32" s="1583"/>
      <c r="S32" s="1583"/>
      <c r="T32" s="1584"/>
      <c r="U32" s="904" t="s">
        <v>856</v>
      </c>
      <c r="V32" s="1583" t="s">
        <v>901</v>
      </c>
      <c r="W32" s="1583"/>
      <c r="X32" s="1583"/>
      <c r="Y32" s="1583"/>
      <c r="Z32" s="1583"/>
      <c r="AA32" s="1584"/>
      <c r="AB32" s="929"/>
      <c r="AC32" s="899"/>
      <c r="AD32" s="899"/>
      <c r="AE32" s="899"/>
      <c r="AF32" s="899"/>
      <c r="AG32" s="899"/>
      <c r="AH32" s="899"/>
      <c r="AI32" s="899"/>
      <c r="AJ32" s="899"/>
      <c r="AK32" s="899"/>
      <c r="AL32" s="899"/>
      <c r="AM32" s="899"/>
      <c r="AN32" s="899"/>
      <c r="AO32" s="900"/>
    </row>
    <row r="33" spans="1:43" s="901" customFormat="1" ht="12.75" customHeight="1" x14ac:dyDescent="0.25">
      <c r="A33" s="1582"/>
      <c r="B33" s="1583"/>
      <c r="C33" s="1583"/>
      <c r="D33" s="1583"/>
      <c r="E33" s="1583"/>
      <c r="F33" s="1584"/>
      <c r="G33" s="904"/>
      <c r="H33" s="1583" t="s">
        <v>902</v>
      </c>
      <c r="I33" s="1583"/>
      <c r="J33" s="1583"/>
      <c r="K33" s="1583"/>
      <c r="L33" s="1583"/>
      <c r="M33" s="1584"/>
      <c r="N33" s="904"/>
      <c r="O33" s="1583" t="s">
        <v>902</v>
      </c>
      <c r="P33" s="1583"/>
      <c r="Q33" s="1583"/>
      <c r="R33" s="1583"/>
      <c r="S33" s="1583"/>
      <c r="T33" s="1584"/>
      <c r="U33" s="904"/>
      <c r="V33" s="1583" t="s">
        <v>902</v>
      </c>
      <c r="W33" s="1583"/>
      <c r="X33" s="1583"/>
      <c r="Y33" s="1583"/>
      <c r="Z33" s="1583"/>
      <c r="AA33" s="1584"/>
      <c r="AB33" s="929"/>
      <c r="AC33" s="899"/>
      <c r="AD33" s="899"/>
      <c r="AE33" s="899"/>
      <c r="AF33" s="899"/>
      <c r="AG33" s="899"/>
      <c r="AH33" s="899"/>
      <c r="AI33" s="899"/>
      <c r="AJ33" s="899"/>
      <c r="AK33" s="899"/>
      <c r="AL33" s="899"/>
      <c r="AM33" s="899"/>
      <c r="AN33" s="899"/>
      <c r="AO33" s="900"/>
    </row>
    <row r="34" spans="1:43" s="901" customFormat="1" ht="12.75" customHeight="1" x14ac:dyDescent="0.25">
      <c r="A34" s="1582"/>
      <c r="B34" s="1583"/>
      <c r="C34" s="1583"/>
      <c r="D34" s="1583"/>
      <c r="E34" s="1583"/>
      <c r="F34" s="1584"/>
      <c r="G34" s="904"/>
      <c r="H34" s="1583" t="s">
        <v>903</v>
      </c>
      <c r="I34" s="1583"/>
      <c r="J34" s="1583"/>
      <c r="K34" s="1583"/>
      <c r="L34" s="1583"/>
      <c r="M34" s="1584"/>
      <c r="N34" s="904"/>
      <c r="O34" s="1583" t="s">
        <v>903</v>
      </c>
      <c r="P34" s="1583"/>
      <c r="Q34" s="1583"/>
      <c r="R34" s="1583"/>
      <c r="S34" s="1583"/>
      <c r="T34" s="1584"/>
      <c r="U34" s="904"/>
      <c r="V34" s="1583" t="s">
        <v>903</v>
      </c>
      <c r="W34" s="1583"/>
      <c r="X34" s="1583"/>
      <c r="Y34" s="1583"/>
      <c r="Z34" s="1583"/>
      <c r="AA34" s="1584"/>
      <c r="AB34" s="929"/>
      <c r="AC34" s="899"/>
      <c r="AD34" s="899"/>
      <c r="AE34" s="899"/>
      <c r="AF34" s="899"/>
      <c r="AG34" s="899"/>
      <c r="AH34" s="899"/>
      <c r="AI34" s="899"/>
      <c r="AJ34" s="899"/>
      <c r="AK34" s="899"/>
      <c r="AL34" s="899"/>
      <c r="AM34" s="899"/>
      <c r="AN34" s="899"/>
      <c r="AO34" s="900"/>
    </row>
    <row r="35" spans="1:43" s="901" customFormat="1" ht="12.75" customHeight="1" x14ac:dyDescent="0.25">
      <c r="A35" s="1582"/>
      <c r="B35" s="1583"/>
      <c r="C35" s="1583"/>
      <c r="D35" s="1583"/>
      <c r="E35" s="1583"/>
      <c r="F35" s="1584"/>
      <c r="G35" s="904"/>
      <c r="H35" s="1583" t="s">
        <v>904</v>
      </c>
      <c r="I35" s="1583"/>
      <c r="J35" s="1583"/>
      <c r="K35" s="1583"/>
      <c r="L35" s="1583"/>
      <c r="M35" s="1584"/>
      <c r="N35" s="904"/>
      <c r="O35" s="1583" t="s">
        <v>904</v>
      </c>
      <c r="P35" s="1583"/>
      <c r="Q35" s="1583"/>
      <c r="R35" s="1583"/>
      <c r="S35" s="1583"/>
      <c r="T35" s="1584"/>
      <c r="U35" s="904"/>
      <c r="V35" s="1583" t="s">
        <v>904</v>
      </c>
      <c r="W35" s="1583"/>
      <c r="X35" s="1583"/>
      <c r="Y35" s="1583"/>
      <c r="Z35" s="1583"/>
      <c r="AA35" s="1584"/>
      <c r="AB35" s="929"/>
      <c r="AC35" s="899"/>
      <c r="AD35" s="899"/>
      <c r="AE35" s="899"/>
      <c r="AF35" s="899"/>
      <c r="AG35" s="899"/>
      <c r="AH35" s="899"/>
      <c r="AI35" s="899"/>
      <c r="AJ35" s="899"/>
      <c r="AK35" s="899"/>
      <c r="AL35" s="899"/>
      <c r="AM35" s="899"/>
      <c r="AN35" s="899"/>
      <c r="AO35" s="900"/>
    </row>
    <row r="36" spans="1:43" s="901" customFormat="1" ht="12.75" customHeight="1" x14ac:dyDescent="0.25">
      <c r="A36" s="1592" t="s">
        <v>905</v>
      </c>
      <c r="B36" s="1549"/>
      <c r="C36" s="1549"/>
      <c r="D36" s="1549"/>
      <c r="E36" s="1549"/>
      <c r="F36" s="1550"/>
      <c r="G36" s="904" t="s">
        <v>856</v>
      </c>
      <c r="H36" s="917" t="s">
        <v>459</v>
      </c>
      <c r="I36" s="917"/>
      <c r="J36" s="904"/>
      <c r="K36" s="917" t="s">
        <v>437</v>
      </c>
      <c r="L36" s="917"/>
      <c r="M36" s="918"/>
      <c r="N36" s="904" t="s">
        <v>856</v>
      </c>
      <c r="O36" s="917" t="s">
        <v>459</v>
      </c>
      <c r="P36" s="917"/>
      <c r="Q36" s="904"/>
      <c r="R36" s="917" t="s">
        <v>437</v>
      </c>
      <c r="S36" s="917"/>
      <c r="T36" s="918"/>
      <c r="U36" s="904" t="s">
        <v>856</v>
      </c>
      <c r="V36" s="917" t="s">
        <v>459</v>
      </c>
      <c r="W36" s="917"/>
      <c r="X36" s="904"/>
      <c r="Y36" s="917" t="s">
        <v>437</v>
      </c>
      <c r="Z36" s="917"/>
      <c r="AA36" s="918"/>
      <c r="AB36" s="922"/>
      <c r="AC36" s="923"/>
      <c r="AD36" s="923"/>
      <c r="AE36" s="923"/>
      <c r="AF36" s="923"/>
      <c r="AG36" s="923"/>
      <c r="AH36" s="923"/>
      <c r="AI36" s="923"/>
      <c r="AJ36" s="923"/>
      <c r="AK36" s="923"/>
      <c r="AL36" s="923"/>
      <c r="AM36" s="923"/>
      <c r="AN36" s="923"/>
      <c r="AO36" s="924"/>
      <c r="AQ36" s="906" t="s">
        <v>906</v>
      </c>
    </row>
    <row r="37" spans="1:43" s="901" customFormat="1" ht="12.75" customHeight="1" x14ac:dyDescent="0.25">
      <c r="A37" s="1579" t="s">
        <v>907</v>
      </c>
      <c r="B37" s="1580"/>
      <c r="C37" s="1580"/>
      <c r="D37" s="1580"/>
      <c r="E37" s="1580"/>
      <c r="F37" s="1581"/>
      <c r="G37" s="904"/>
      <c r="H37" s="1583" t="s">
        <v>908</v>
      </c>
      <c r="I37" s="1583"/>
      <c r="J37" s="1583"/>
      <c r="K37" s="1583"/>
      <c r="L37" s="1583"/>
      <c r="M37" s="1584"/>
      <c r="N37" s="904"/>
      <c r="O37" s="1583" t="s">
        <v>908</v>
      </c>
      <c r="P37" s="1583"/>
      <c r="Q37" s="1583"/>
      <c r="R37" s="1583"/>
      <c r="S37" s="1583"/>
      <c r="T37" s="1584"/>
      <c r="U37" s="904"/>
      <c r="V37" s="1583" t="s">
        <v>908</v>
      </c>
      <c r="W37" s="1583"/>
      <c r="X37" s="1583"/>
      <c r="Y37" s="1583"/>
      <c r="Z37" s="1583"/>
      <c r="AA37" s="1584"/>
      <c r="AB37" s="904"/>
      <c r="AC37" s="1580" t="s">
        <v>908</v>
      </c>
      <c r="AD37" s="1580"/>
      <c r="AE37" s="1580"/>
      <c r="AF37" s="1580"/>
      <c r="AG37" s="1580"/>
      <c r="AH37" s="1580"/>
      <c r="AI37" s="904"/>
      <c r="AJ37" s="1580" t="s">
        <v>908</v>
      </c>
      <c r="AK37" s="1580"/>
      <c r="AL37" s="1580"/>
      <c r="AM37" s="1580"/>
      <c r="AN37" s="1580"/>
      <c r="AO37" s="1580"/>
    </row>
    <row r="38" spans="1:43" s="901" customFormat="1" ht="12.75" customHeight="1" x14ac:dyDescent="0.25">
      <c r="A38" s="1582"/>
      <c r="B38" s="1583"/>
      <c r="C38" s="1583"/>
      <c r="D38" s="1583"/>
      <c r="E38" s="1583"/>
      <c r="F38" s="1584"/>
      <c r="G38" s="904"/>
      <c r="H38" s="1583" t="s">
        <v>909</v>
      </c>
      <c r="I38" s="1583"/>
      <c r="J38" s="1583"/>
      <c r="K38" s="1583"/>
      <c r="L38" s="1583"/>
      <c r="M38" s="1584"/>
      <c r="N38" s="904"/>
      <c r="O38" s="1583" t="s">
        <v>909</v>
      </c>
      <c r="P38" s="1583"/>
      <c r="Q38" s="1583"/>
      <c r="R38" s="1583"/>
      <c r="S38" s="1583"/>
      <c r="T38" s="1584"/>
      <c r="U38" s="904"/>
      <c r="V38" s="1583" t="s">
        <v>909</v>
      </c>
      <c r="W38" s="1583"/>
      <c r="X38" s="1583"/>
      <c r="Y38" s="1583"/>
      <c r="Z38" s="1583"/>
      <c r="AA38" s="1584"/>
      <c r="AB38" s="904"/>
      <c r="AC38" s="1583" t="s">
        <v>909</v>
      </c>
      <c r="AD38" s="1583"/>
      <c r="AE38" s="1583"/>
      <c r="AF38" s="1583"/>
      <c r="AG38" s="1583"/>
      <c r="AH38" s="1583"/>
      <c r="AI38" s="904"/>
      <c r="AJ38" s="1583" t="s">
        <v>909</v>
      </c>
      <c r="AK38" s="1583"/>
      <c r="AL38" s="1583"/>
      <c r="AM38" s="1583"/>
      <c r="AN38" s="1583"/>
      <c r="AO38" s="1583"/>
      <c r="AQ38" s="932" t="s">
        <v>910</v>
      </c>
    </row>
    <row r="39" spans="1:43" s="901" customFormat="1" ht="12.75" customHeight="1" x14ac:dyDescent="0.25">
      <c r="A39" s="1582"/>
      <c r="B39" s="1583"/>
      <c r="C39" s="1583"/>
      <c r="D39" s="1583"/>
      <c r="E39" s="1583"/>
      <c r="F39" s="1584"/>
      <c r="G39" s="904"/>
      <c r="H39" s="1583" t="s">
        <v>911</v>
      </c>
      <c r="I39" s="1583"/>
      <c r="J39" s="1583"/>
      <c r="K39" s="1583"/>
      <c r="L39" s="1583"/>
      <c r="M39" s="1583"/>
      <c r="N39" s="904"/>
      <c r="O39" s="1583" t="s">
        <v>911</v>
      </c>
      <c r="P39" s="1583"/>
      <c r="Q39" s="1583"/>
      <c r="R39" s="1583"/>
      <c r="S39" s="1583"/>
      <c r="T39" s="1583"/>
      <c r="U39" s="904"/>
      <c r="V39" s="1583" t="s">
        <v>911</v>
      </c>
      <c r="W39" s="1583"/>
      <c r="X39" s="1583"/>
      <c r="Y39" s="1583"/>
      <c r="Z39" s="1583"/>
      <c r="AA39" s="1583"/>
      <c r="AB39" s="904"/>
      <c r="AC39" s="1583" t="s">
        <v>911</v>
      </c>
      <c r="AD39" s="1583"/>
      <c r="AE39" s="1583"/>
      <c r="AF39" s="1583"/>
      <c r="AG39" s="1583"/>
      <c r="AH39" s="1583"/>
      <c r="AI39" s="904"/>
      <c r="AJ39" s="1583" t="s">
        <v>911</v>
      </c>
      <c r="AK39" s="1583"/>
      <c r="AL39" s="1583"/>
      <c r="AM39" s="1583"/>
      <c r="AN39" s="1583"/>
      <c r="AO39" s="1583"/>
    </row>
    <row r="40" spans="1:43" s="901" customFormat="1" ht="12.75" customHeight="1" x14ac:dyDescent="0.25">
      <c r="A40" s="1585"/>
      <c r="B40" s="1563"/>
      <c r="C40" s="1563"/>
      <c r="D40" s="1563"/>
      <c r="E40" s="1563"/>
      <c r="F40" s="1564"/>
      <c r="G40" s="933"/>
      <c r="H40" s="1563"/>
      <c r="I40" s="1563"/>
      <c r="J40" s="1563"/>
      <c r="K40" s="1563"/>
      <c r="L40" s="1563"/>
      <c r="M40" s="1563"/>
      <c r="N40" s="933"/>
      <c r="O40" s="1563"/>
      <c r="P40" s="1563"/>
      <c r="Q40" s="1563"/>
      <c r="R40" s="1563"/>
      <c r="S40" s="1563"/>
      <c r="T40" s="1563"/>
      <c r="U40" s="933"/>
      <c r="V40" s="1563"/>
      <c r="W40" s="1563"/>
      <c r="X40" s="1563"/>
      <c r="Y40" s="1563"/>
      <c r="Z40" s="1563"/>
      <c r="AA40" s="1563"/>
      <c r="AB40" s="904"/>
      <c r="AC40" s="1563" t="s">
        <v>912</v>
      </c>
      <c r="AD40" s="1563"/>
      <c r="AE40" s="1563"/>
      <c r="AF40" s="1563"/>
      <c r="AG40" s="1563"/>
      <c r="AH40" s="1563"/>
      <c r="AI40" s="904"/>
      <c r="AJ40" s="1563" t="s">
        <v>912</v>
      </c>
      <c r="AK40" s="1563"/>
      <c r="AL40" s="1563"/>
      <c r="AM40" s="1563"/>
      <c r="AN40" s="1563"/>
      <c r="AO40" s="1563"/>
    </row>
    <row r="41" spans="1:43" s="901" customFormat="1" ht="12.75" customHeight="1" x14ac:dyDescent="0.25">
      <c r="A41" s="1579" t="s">
        <v>913</v>
      </c>
      <c r="B41" s="1580"/>
      <c r="C41" s="1580"/>
      <c r="D41" s="1580"/>
      <c r="E41" s="1580"/>
      <c r="F41" s="1581"/>
      <c r="G41" s="904"/>
      <c r="H41" s="1580" t="s">
        <v>914</v>
      </c>
      <c r="I41" s="1580"/>
      <c r="J41" s="1580"/>
      <c r="K41" s="1580"/>
      <c r="L41" s="1580"/>
      <c r="M41" s="1581"/>
      <c r="N41" s="904"/>
      <c r="O41" s="1580" t="s">
        <v>914</v>
      </c>
      <c r="P41" s="1580"/>
      <c r="Q41" s="1580"/>
      <c r="R41" s="1580"/>
      <c r="S41" s="1580"/>
      <c r="T41" s="1581"/>
      <c r="U41" s="904"/>
      <c r="V41" s="1580" t="s">
        <v>914</v>
      </c>
      <c r="W41" s="1580"/>
      <c r="X41" s="1580"/>
      <c r="Y41" s="1580"/>
      <c r="Z41" s="1580"/>
      <c r="AA41" s="1581"/>
      <c r="AB41" s="904"/>
      <c r="AC41" s="1580" t="s">
        <v>914</v>
      </c>
      <c r="AD41" s="1580"/>
      <c r="AE41" s="1580"/>
      <c r="AF41" s="1580"/>
      <c r="AG41" s="1580"/>
      <c r="AH41" s="1580"/>
      <c r="AI41" s="904"/>
      <c r="AJ41" s="1580" t="s">
        <v>914</v>
      </c>
      <c r="AK41" s="1580"/>
      <c r="AL41" s="1580"/>
      <c r="AM41" s="1580"/>
      <c r="AN41" s="1580"/>
      <c r="AO41" s="1580"/>
    </row>
    <row r="42" spans="1:43" s="901" customFormat="1" ht="12.75" customHeight="1" x14ac:dyDescent="0.25">
      <c r="A42" s="1585"/>
      <c r="B42" s="1563"/>
      <c r="C42" s="1563"/>
      <c r="D42" s="1563"/>
      <c r="E42" s="1563"/>
      <c r="F42" s="1564"/>
      <c r="G42" s="904"/>
      <c r="H42" s="1563" t="s">
        <v>915</v>
      </c>
      <c r="I42" s="1563"/>
      <c r="J42" s="1563"/>
      <c r="K42" s="1563"/>
      <c r="L42" s="1563"/>
      <c r="M42" s="1564"/>
      <c r="N42" s="904"/>
      <c r="O42" s="1563" t="s">
        <v>915</v>
      </c>
      <c r="P42" s="1563"/>
      <c r="Q42" s="1563"/>
      <c r="R42" s="1563"/>
      <c r="S42" s="1563"/>
      <c r="T42" s="1564"/>
      <c r="U42" s="904"/>
      <c r="V42" s="1563" t="s">
        <v>915</v>
      </c>
      <c r="W42" s="1563"/>
      <c r="X42" s="1563"/>
      <c r="Y42" s="1563"/>
      <c r="Z42" s="1563"/>
      <c r="AA42" s="1564"/>
      <c r="AB42" s="904"/>
      <c r="AC42" s="1563" t="s">
        <v>915</v>
      </c>
      <c r="AD42" s="1563"/>
      <c r="AE42" s="1563"/>
      <c r="AF42" s="1563"/>
      <c r="AG42" s="1563"/>
      <c r="AH42" s="1563"/>
      <c r="AI42" s="904"/>
      <c r="AJ42" s="1563" t="s">
        <v>915</v>
      </c>
      <c r="AK42" s="1563"/>
      <c r="AL42" s="1563"/>
      <c r="AM42" s="1563"/>
      <c r="AN42" s="1563"/>
      <c r="AO42" s="1563"/>
    </row>
    <row r="43" spans="1:43" s="901" customFormat="1" ht="12.75" customHeight="1" x14ac:dyDescent="0.25">
      <c r="A43" s="1579" t="s">
        <v>916</v>
      </c>
      <c r="B43" s="1580"/>
      <c r="C43" s="1580"/>
      <c r="D43" s="1580"/>
      <c r="E43" s="1580"/>
      <c r="F43" s="1581"/>
      <c r="G43" s="904"/>
      <c r="H43" s="909" t="s">
        <v>459</v>
      </c>
      <c r="I43" s="909"/>
      <c r="J43" s="909"/>
      <c r="K43" s="904" t="s">
        <v>856</v>
      </c>
      <c r="L43" s="909" t="s">
        <v>437</v>
      </c>
      <c r="M43" s="920"/>
      <c r="N43" s="904"/>
      <c r="O43" s="909" t="s">
        <v>459</v>
      </c>
      <c r="P43" s="909"/>
      <c r="Q43" s="909"/>
      <c r="R43" s="904" t="s">
        <v>856</v>
      </c>
      <c r="S43" s="909" t="s">
        <v>437</v>
      </c>
      <c r="T43" s="920"/>
      <c r="U43" s="904"/>
      <c r="V43" s="909" t="s">
        <v>459</v>
      </c>
      <c r="W43" s="909"/>
      <c r="X43" s="909"/>
      <c r="Y43" s="904" t="s">
        <v>856</v>
      </c>
      <c r="Z43" s="909" t="s">
        <v>437</v>
      </c>
      <c r="AA43" s="920"/>
      <c r="AB43" s="904"/>
      <c r="AC43" s="921" t="s">
        <v>459</v>
      </c>
      <c r="AD43" s="909"/>
      <c r="AE43" s="909"/>
      <c r="AF43" s="904"/>
      <c r="AG43" s="929" t="s">
        <v>437</v>
      </c>
      <c r="AH43" s="909"/>
      <c r="AI43" s="904"/>
      <c r="AJ43" s="921" t="s">
        <v>459</v>
      </c>
      <c r="AK43" s="909"/>
      <c r="AL43" s="909"/>
      <c r="AM43" s="904"/>
      <c r="AN43" s="929" t="s">
        <v>437</v>
      </c>
      <c r="AO43" s="909"/>
    </row>
    <row r="44" spans="1:43" s="901" customFormat="1" ht="12.75" customHeight="1" x14ac:dyDescent="0.25">
      <c r="A44" s="1582"/>
      <c r="B44" s="1583"/>
      <c r="C44" s="1583"/>
      <c r="D44" s="1583"/>
      <c r="E44" s="1583"/>
      <c r="F44" s="1584"/>
      <c r="G44" s="904"/>
      <c r="H44" s="1583" t="s">
        <v>917</v>
      </c>
      <c r="I44" s="1583"/>
      <c r="J44" s="1583"/>
      <c r="K44" s="1583"/>
      <c r="L44" s="1583"/>
      <c r="M44" s="1584"/>
      <c r="N44" s="904"/>
      <c r="O44" s="1583" t="s">
        <v>917</v>
      </c>
      <c r="P44" s="1583"/>
      <c r="Q44" s="1583"/>
      <c r="R44" s="1583"/>
      <c r="S44" s="1583"/>
      <c r="T44" s="1584"/>
      <c r="U44" s="904"/>
      <c r="V44" s="1583" t="s">
        <v>917</v>
      </c>
      <c r="W44" s="1583"/>
      <c r="X44" s="1583"/>
      <c r="Y44" s="1583"/>
      <c r="Z44" s="1583"/>
      <c r="AA44" s="1583"/>
      <c r="AB44" s="905"/>
      <c r="AC44" s="934"/>
      <c r="AD44" s="899"/>
      <c r="AE44" s="899"/>
      <c r="AF44" s="899"/>
      <c r="AG44" s="899"/>
      <c r="AH44" s="899"/>
      <c r="AI44" s="905"/>
      <c r="AJ44" s="934"/>
      <c r="AK44" s="899"/>
      <c r="AL44" s="899"/>
      <c r="AM44" s="899"/>
      <c r="AN44" s="899"/>
      <c r="AO44" s="899"/>
    </row>
    <row r="45" spans="1:43" s="901" customFormat="1" ht="12.75" customHeight="1" x14ac:dyDescent="0.25">
      <c r="A45" s="1582"/>
      <c r="B45" s="1583"/>
      <c r="C45" s="1583"/>
      <c r="D45" s="1583"/>
      <c r="E45" s="1583"/>
      <c r="F45" s="1584"/>
      <c r="G45" s="904"/>
      <c r="H45" s="1596" t="s">
        <v>918</v>
      </c>
      <c r="I45" s="1596"/>
      <c r="J45" s="1596"/>
      <c r="K45" s="1596"/>
      <c r="L45" s="1596"/>
      <c r="M45" s="1597"/>
      <c r="N45" s="904"/>
      <c r="O45" s="1596" t="s">
        <v>918</v>
      </c>
      <c r="P45" s="1596"/>
      <c r="Q45" s="1596"/>
      <c r="R45" s="1596"/>
      <c r="S45" s="1596"/>
      <c r="T45" s="1597"/>
      <c r="U45" s="904"/>
      <c r="V45" s="1596" t="s">
        <v>918</v>
      </c>
      <c r="W45" s="1596"/>
      <c r="X45" s="1596"/>
      <c r="Y45" s="1596"/>
      <c r="Z45" s="1596"/>
      <c r="AA45" s="1597"/>
      <c r="AB45" s="929"/>
      <c r="AC45" s="899"/>
      <c r="AD45" s="899"/>
      <c r="AE45" s="899"/>
      <c r="AF45" s="899"/>
      <c r="AG45" s="899"/>
      <c r="AH45" s="899"/>
      <c r="AI45" s="929"/>
      <c r="AJ45" s="899"/>
      <c r="AK45" s="899"/>
      <c r="AL45" s="899"/>
      <c r="AM45" s="899"/>
      <c r="AN45" s="899"/>
      <c r="AO45" s="899"/>
    </row>
    <row r="46" spans="1:43" s="901" customFormat="1" ht="12.75" customHeight="1" x14ac:dyDescent="0.25">
      <c r="A46" s="1579" t="s">
        <v>919</v>
      </c>
      <c r="B46" s="1580"/>
      <c r="C46" s="1580"/>
      <c r="D46" s="1580"/>
      <c r="E46" s="1580"/>
      <c r="F46" s="1581"/>
      <c r="G46" s="904"/>
      <c r="H46" s="909" t="s">
        <v>459</v>
      </c>
      <c r="I46" s="909"/>
      <c r="J46" s="909"/>
      <c r="K46" s="904" t="s">
        <v>856</v>
      </c>
      <c r="L46" s="909" t="s">
        <v>437</v>
      </c>
      <c r="M46" s="909"/>
      <c r="N46" s="904"/>
      <c r="O46" s="909" t="s">
        <v>459</v>
      </c>
      <c r="P46" s="909"/>
      <c r="Q46" s="909"/>
      <c r="R46" s="904" t="s">
        <v>856</v>
      </c>
      <c r="S46" s="909" t="s">
        <v>437</v>
      </c>
      <c r="T46" s="909"/>
      <c r="U46" s="904"/>
      <c r="V46" s="909" t="s">
        <v>459</v>
      </c>
      <c r="W46" s="909"/>
      <c r="X46" s="909"/>
      <c r="Y46" s="904" t="s">
        <v>856</v>
      </c>
      <c r="Z46" s="909" t="s">
        <v>437</v>
      </c>
      <c r="AA46" s="909"/>
      <c r="AB46" s="904"/>
      <c r="AC46" s="909" t="s">
        <v>459</v>
      </c>
      <c r="AD46" s="909"/>
      <c r="AE46" s="909"/>
      <c r="AF46" s="904"/>
      <c r="AG46" s="909" t="s">
        <v>437</v>
      </c>
      <c r="AH46" s="909"/>
      <c r="AI46" s="904"/>
      <c r="AJ46" s="909" t="s">
        <v>459</v>
      </c>
      <c r="AK46" s="909"/>
      <c r="AL46" s="909"/>
      <c r="AM46" s="904"/>
      <c r="AN46" s="909" t="s">
        <v>437</v>
      </c>
      <c r="AO46" s="909"/>
    </row>
    <row r="47" spans="1:43" s="901" customFormat="1" ht="12.75" customHeight="1" x14ac:dyDescent="0.25">
      <c r="A47" s="1582"/>
      <c r="B47" s="1583"/>
      <c r="C47" s="1583"/>
      <c r="D47" s="1583"/>
      <c r="E47" s="1583"/>
      <c r="F47" s="1584"/>
      <c r="G47" s="904"/>
      <c r="H47" s="899" t="s">
        <v>920</v>
      </c>
      <c r="I47" s="899"/>
      <c r="J47" s="899"/>
      <c r="K47" s="899"/>
      <c r="L47" s="899"/>
      <c r="M47" s="899"/>
      <c r="N47" s="904"/>
      <c r="O47" s="899" t="s">
        <v>920</v>
      </c>
      <c r="P47" s="899"/>
      <c r="Q47" s="899"/>
      <c r="R47" s="899"/>
      <c r="S47" s="899"/>
      <c r="T47" s="899"/>
      <c r="U47" s="904"/>
      <c r="V47" s="899" t="s">
        <v>920</v>
      </c>
      <c r="W47" s="899"/>
      <c r="X47" s="899"/>
      <c r="Y47" s="899"/>
      <c r="Z47" s="899"/>
      <c r="AA47" s="899"/>
      <c r="AB47" s="904"/>
      <c r="AC47" s="899" t="s">
        <v>920</v>
      </c>
      <c r="AD47" s="899"/>
      <c r="AE47" s="899"/>
      <c r="AF47" s="899"/>
      <c r="AG47" s="899"/>
      <c r="AH47" s="899"/>
      <c r="AI47" s="904"/>
      <c r="AJ47" s="899" t="s">
        <v>920</v>
      </c>
      <c r="AK47" s="899"/>
      <c r="AL47" s="899"/>
      <c r="AM47" s="899"/>
      <c r="AN47" s="899"/>
      <c r="AO47" s="899"/>
    </row>
    <row r="48" spans="1:43" s="901" customFormat="1" ht="12.75" customHeight="1" x14ac:dyDescent="0.25">
      <c r="A48" s="1582"/>
      <c r="B48" s="1583"/>
      <c r="C48" s="1583"/>
      <c r="D48" s="1583"/>
      <c r="E48" s="1583"/>
      <c r="F48" s="1584"/>
      <c r="G48" s="904"/>
      <c r="H48" s="899" t="s">
        <v>921</v>
      </c>
      <c r="I48" s="899"/>
      <c r="J48" s="899"/>
      <c r="K48" s="899"/>
      <c r="L48" s="899"/>
      <c r="M48" s="899"/>
      <c r="N48" s="904"/>
      <c r="O48" s="899" t="s">
        <v>921</v>
      </c>
      <c r="P48" s="899"/>
      <c r="Q48" s="899"/>
      <c r="R48" s="899"/>
      <c r="S48" s="899"/>
      <c r="T48" s="899"/>
      <c r="U48" s="904"/>
      <c r="V48" s="899" t="s">
        <v>921</v>
      </c>
      <c r="W48" s="899"/>
      <c r="X48" s="899"/>
      <c r="Y48" s="899"/>
      <c r="Z48" s="899"/>
      <c r="AA48" s="899"/>
      <c r="AB48" s="904"/>
      <c r="AC48" s="899" t="s">
        <v>921</v>
      </c>
      <c r="AD48" s="899"/>
      <c r="AE48" s="899"/>
      <c r="AF48" s="899"/>
      <c r="AG48" s="899"/>
      <c r="AH48" s="899"/>
      <c r="AI48" s="904"/>
      <c r="AJ48" s="899" t="s">
        <v>921</v>
      </c>
      <c r="AK48" s="899"/>
      <c r="AL48" s="899"/>
      <c r="AM48" s="899"/>
      <c r="AN48" s="899"/>
      <c r="AO48" s="899"/>
    </row>
    <row r="49" spans="1:41" s="901" customFormat="1" ht="12.75" customHeight="1" x14ac:dyDescent="0.25">
      <c r="A49" s="1582"/>
      <c r="B49" s="1583"/>
      <c r="C49" s="1583"/>
      <c r="D49" s="1583"/>
      <c r="E49" s="1583"/>
      <c r="F49" s="1584"/>
      <c r="G49" s="904"/>
      <c r="H49" s="899" t="s">
        <v>922</v>
      </c>
      <c r="I49" s="899"/>
      <c r="J49" s="899"/>
      <c r="K49" s="899"/>
      <c r="L49" s="899"/>
      <c r="M49" s="899"/>
      <c r="N49" s="904"/>
      <c r="O49" s="899" t="s">
        <v>922</v>
      </c>
      <c r="P49" s="899"/>
      <c r="Q49" s="899"/>
      <c r="R49" s="899"/>
      <c r="S49" s="899"/>
      <c r="T49" s="899"/>
      <c r="U49" s="904"/>
      <c r="V49" s="899" t="s">
        <v>922</v>
      </c>
      <c r="W49" s="899"/>
      <c r="X49" s="899"/>
      <c r="Y49" s="899"/>
      <c r="Z49" s="899"/>
      <c r="AA49" s="899"/>
      <c r="AB49" s="904"/>
      <c r="AC49" s="923" t="s">
        <v>922</v>
      </c>
      <c r="AD49" s="923"/>
      <c r="AE49" s="923"/>
      <c r="AF49" s="923"/>
      <c r="AG49" s="923"/>
      <c r="AH49" s="923"/>
      <c r="AI49" s="904"/>
      <c r="AJ49" s="923" t="s">
        <v>922</v>
      </c>
      <c r="AK49" s="923"/>
      <c r="AL49" s="923"/>
      <c r="AM49" s="923"/>
      <c r="AN49" s="923"/>
      <c r="AO49" s="923"/>
    </row>
    <row r="50" spans="1:41" s="901" customFormat="1" ht="12.75" customHeight="1" x14ac:dyDescent="0.25">
      <c r="A50" s="1579" t="s">
        <v>923</v>
      </c>
      <c r="B50" s="1580"/>
      <c r="C50" s="1580"/>
      <c r="D50" s="1580"/>
      <c r="E50" s="1580"/>
      <c r="F50" s="1581"/>
      <c r="G50" s="1579" t="s">
        <v>924</v>
      </c>
      <c r="H50" s="1580"/>
      <c r="I50" s="1580"/>
      <c r="J50" s="1580"/>
      <c r="K50" s="1598">
        <v>0</v>
      </c>
      <c r="L50" s="1598"/>
      <c r="M50" s="1599"/>
      <c r="N50" s="1579" t="s">
        <v>924</v>
      </c>
      <c r="O50" s="1580"/>
      <c r="P50" s="1580"/>
      <c r="Q50" s="1580"/>
      <c r="R50" s="1598">
        <v>0</v>
      </c>
      <c r="S50" s="1598"/>
      <c r="T50" s="1599"/>
      <c r="U50" s="1579" t="s">
        <v>924</v>
      </c>
      <c r="V50" s="1580"/>
      <c r="W50" s="1580"/>
      <c r="X50" s="1580"/>
      <c r="Y50" s="1598">
        <v>0</v>
      </c>
      <c r="Z50" s="1598"/>
      <c r="AA50" s="1599"/>
      <c r="AB50" s="915"/>
      <c r="AC50" s="915"/>
      <c r="AD50" s="915"/>
      <c r="AE50" s="915"/>
      <c r="AF50" s="915"/>
      <c r="AG50" s="915"/>
      <c r="AH50" s="915"/>
      <c r="AI50" s="915"/>
      <c r="AJ50" s="915"/>
      <c r="AK50" s="915"/>
      <c r="AL50" s="915"/>
      <c r="AM50" s="915"/>
      <c r="AN50" s="915"/>
      <c r="AO50" s="915"/>
    </row>
    <row r="51" spans="1:41" s="901" customFormat="1" ht="12.75" customHeight="1" x14ac:dyDescent="0.25">
      <c r="A51" s="1582"/>
      <c r="B51" s="1583"/>
      <c r="C51" s="1583"/>
      <c r="D51" s="1583"/>
      <c r="E51" s="1583"/>
      <c r="F51" s="1584"/>
      <c r="G51" s="1600" t="s">
        <v>925</v>
      </c>
      <c r="H51" s="1590"/>
      <c r="I51" s="1590"/>
      <c r="J51" s="1590"/>
      <c r="K51" s="1590"/>
      <c r="L51" s="1601">
        <v>0</v>
      </c>
      <c r="M51" s="1602"/>
      <c r="N51" s="1600" t="s">
        <v>925</v>
      </c>
      <c r="O51" s="1590"/>
      <c r="P51" s="1590"/>
      <c r="Q51" s="1590"/>
      <c r="R51" s="1590"/>
      <c r="S51" s="1601">
        <v>0</v>
      </c>
      <c r="T51" s="1602"/>
      <c r="U51" s="1600" t="s">
        <v>925</v>
      </c>
      <c r="V51" s="1590"/>
      <c r="W51" s="1590"/>
      <c r="X51" s="1590"/>
      <c r="Y51" s="1590"/>
      <c r="Z51" s="1601">
        <v>0</v>
      </c>
      <c r="AA51" s="1602"/>
      <c r="AB51" s="915"/>
      <c r="AC51" s="915"/>
      <c r="AD51" s="915"/>
      <c r="AE51" s="915"/>
      <c r="AF51" s="915"/>
      <c r="AG51" s="915"/>
      <c r="AH51" s="915"/>
      <c r="AI51" s="915"/>
      <c r="AJ51" s="915"/>
      <c r="AK51" s="915"/>
      <c r="AL51" s="915"/>
      <c r="AM51" s="915"/>
      <c r="AN51" s="915"/>
      <c r="AO51" s="915"/>
    </row>
    <row r="52" spans="1:41" s="901" customFormat="1" ht="12.75" customHeight="1" x14ac:dyDescent="0.25">
      <c r="A52" s="1582"/>
      <c r="B52" s="1583"/>
      <c r="C52" s="1583"/>
      <c r="D52" s="1583"/>
      <c r="E52" s="1583"/>
      <c r="F52" s="1584"/>
      <c r="G52" s="929" t="s">
        <v>926</v>
      </c>
      <c r="H52" s="899"/>
      <c r="I52" s="904"/>
      <c r="J52" s="899" t="s">
        <v>927</v>
      </c>
      <c r="K52" s="899"/>
      <c r="L52" s="899"/>
      <c r="M52" s="900"/>
      <c r="N52" s="929" t="s">
        <v>926</v>
      </c>
      <c r="O52" s="899"/>
      <c r="P52" s="904"/>
      <c r="Q52" s="899" t="s">
        <v>927</v>
      </c>
      <c r="R52" s="899"/>
      <c r="S52" s="899"/>
      <c r="T52" s="900"/>
      <c r="U52" s="929" t="s">
        <v>926</v>
      </c>
      <c r="V52" s="899"/>
      <c r="W52" s="904"/>
      <c r="X52" s="899" t="s">
        <v>927</v>
      </c>
      <c r="Y52" s="899"/>
      <c r="Z52" s="899"/>
      <c r="AA52" s="900"/>
      <c r="AB52" s="915"/>
      <c r="AC52" s="915"/>
      <c r="AD52" s="915"/>
      <c r="AE52" s="915"/>
      <c r="AF52" s="915"/>
      <c r="AG52" s="915"/>
      <c r="AH52" s="915"/>
      <c r="AI52" s="915"/>
      <c r="AJ52" s="915"/>
      <c r="AK52" s="915"/>
      <c r="AL52" s="915"/>
      <c r="AM52" s="915"/>
      <c r="AN52" s="915"/>
      <c r="AO52" s="915"/>
    </row>
    <row r="53" spans="1:41" s="901" customFormat="1" ht="12.75" customHeight="1" x14ac:dyDescent="0.25">
      <c r="A53" s="1585"/>
      <c r="B53" s="1563"/>
      <c r="C53" s="1563"/>
      <c r="D53" s="1563"/>
      <c r="E53" s="1563"/>
      <c r="F53" s="1564"/>
      <c r="G53" s="922"/>
      <c r="H53" s="923"/>
      <c r="I53" s="904"/>
      <c r="J53" s="923" t="s">
        <v>854</v>
      </c>
      <c r="K53" s="923"/>
      <c r="L53" s="923"/>
      <c r="M53" s="924"/>
      <c r="N53" s="922"/>
      <c r="O53" s="923"/>
      <c r="P53" s="904"/>
      <c r="Q53" s="923" t="s">
        <v>854</v>
      </c>
      <c r="R53" s="923"/>
      <c r="S53" s="923"/>
      <c r="T53" s="924"/>
      <c r="U53" s="922"/>
      <c r="V53" s="923"/>
      <c r="W53" s="904"/>
      <c r="X53" s="923" t="s">
        <v>854</v>
      </c>
      <c r="Y53" s="923"/>
      <c r="Z53" s="923"/>
      <c r="AA53" s="924"/>
      <c r="AB53" s="915"/>
      <c r="AC53" s="915"/>
      <c r="AD53" s="915"/>
      <c r="AE53" s="915"/>
      <c r="AF53" s="915"/>
      <c r="AG53" s="915"/>
      <c r="AH53" s="915"/>
      <c r="AI53" s="915"/>
      <c r="AJ53" s="915"/>
      <c r="AK53" s="915"/>
      <c r="AL53" s="915"/>
      <c r="AM53" s="915"/>
      <c r="AN53" s="915"/>
      <c r="AO53" s="915"/>
    </row>
    <row r="54" spans="1:41" s="901" customFormat="1" ht="12.75" customHeight="1" x14ac:dyDescent="0.25">
      <c r="A54" s="1579" t="s">
        <v>928</v>
      </c>
      <c r="B54" s="1580"/>
      <c r="C54" s="1580"/>
      <c r="D54" s="1580"/>
      <c r="E54" s="1580"/>
      <c r="F54" s="1581"/>
      <c r="G54" s="904"/>
      <c r="H54" s="935" t="s">
        <v>459</v>
      </c>
      <c r="I54" s="904" t="s">
        <v>856</v>
      </c>
      <c r="J54" s="909" t="s">
        <v>437</v>
      </c>
      <c r="K54" s="909"/>
      <c r="L54" s="936" t="s">
        <v>929</v>
      </c>
      <c r="M54" s="937">
        <v>0</v>
      </c>
      <c r="N54" s="904"/>
      <c r="O54" s="935" t="s">
        <v>459</v>
      </c>
      <c r="P54" s="904" t="s">
        <v>856</v>
      </c>
      <c r="Q54" s="909" t="s">
        <v>437</v>
      </c>
      <c r="R54" s="909"/>
      <c r="S54" s="936" t="s">
        <v>929</v>
      </c>
      <c r="T54" s="937">
        <v>0</v>
      </c>
      <c r="U54" s="904"/>
      <c r="V54" s="935" t="s">
        <v>459</v>
      </c>
      <c r="W54" s="904" t="s">
        <v>856</v>
      </c>
      <c r="X54" s="909" t="s">
        <v>437</v>
      </c>
      <c r="Y54" s="909"/>
      <c r="Z54" s="936" t="s">
        <v>929</v>
      </c>
      <c r="AA54" s="937">
        <v>0</v>
      </c>
      <c r="AB54" s="938" t="s">
        <v>930</v>
      </c>
      <c r="AC54" s="915"/>
      <c r="AD54" s="915"/>
      <c r="AE54" s="915"/>
      <c r="AF54" s="915"/>
      <c r="AG54" s="915"/>
      <c r="AH54" s="915"/>
      <c r="AI54" s="915"/>
      <c r="AJ54" s="915"/>
      <c r="AK54" s="915"/>
      <c r="AL54" s="915"/>
      <c r="AM54" s="915"/>
      <c r="AN54" s="915"/>
      <c r="AO54" s="915"/>
    </row>
    <row r="55" spans="1:41" s="901" customFormat="1" ht="12.75" customHeight="1" x14ac:dyDescent="0.25">
      <c r="A55" s="1585"/>
      <c r="B55" s="1563"/>
      <c r="C55" s="1563"/>
      <c r="D55" s="1563"/>
      <c r="E55" s="1563"/>
      <c r="F55" s="1564"/>
      <c r="G55" s="904"/>
      <c r="H55" s="923" t="s">
        <v>931</v>
      </c>
      <c r="I55" s="923"/>
      <c r="J55" s="923"/>
      <c r="K55" s="923"/>
      <c r="L55" s="923"/>
      <c r="M55" s="924"/>
      <c r="N55" s="904"/>
      <c r="O55" s="923" t="s">
        <v>931</v>
      </c>
      <c r="P55" s="923"/>
      <c r="Q55" s="923"/>
      <c r="R55" s="923"/>
      <c r="S55" s="923"/>
      <c r="T55" s="924"/>
      <c r="U55" s="904"/>
      <c r="V55" s="923" t="s">
        <v>931</v>
      </c>
      <c r="W55" s="923"/>
      <c r="X55" s="923"/>
      <c r="Y55" s="923"/>
      <c r="Z55" s="923"/>
      <c r="AA55" s="924"/>
      <c r="AB55" s="915"/>
      <c r="AC55" s="915"/>
      <c r="AD55" s="915"/>
      <c r="AE55" s="915"/>
      <c r="AF55" s="915"/>
      <c r="AG55" s="915"/>
      <c r="AH55" s="915"/>
      <c r="AI55" s="915"/>
      <c r="AJ55" s="915"/>
      <c r="AK55" s="915"/>
      <c r="AL55" s="915"/>
      <c r="AM55" s="915"/>
      <c r="AN55" s="915"/>
      <c r="AO55" s="915"/>
    </row>
    <row r="56" spans="1:41" s="901" customFormat="1" ht="12.75" customHeight="1" x14ac:dyDescent="0.25">
      <c r="A56" s="1579" t="s">
        <v>932</v>
      </c>
      <c r="B56" s="1580"/>
      <c r="C56" s="1580"/>
      <c r="D56" s="1580"/>
      <c r="E56" s="1580"/>
      <c r="F56" s="1581"/>
      <c r="G56" s="904" t="s">
        <v>856</v>
      </c>
      <c r="H56" s="909" t="s">
        <v>933</v>
      </c>
      <c r="I56" s="909"/>
      <c r="J56" s="909"/>
      <c r="K56" s="904" t="s">
        <v>856</v>
      </c>
      <c r="L56" s="909" t="s">
        <v>934</v>
      </c>
      <c r="M56" s="939"/>
      <c r="N56" s="904" t="s">
        <v>856</v>
      </c>
      <c r="O56" s="909" t="s">
        <v>933</v>
      </c>
      <c r="P56" s="909"/>
      <c r="Q56" s="909"/>
      <c r="R56" s="904" t="s">
        <v>856</v>
      </c>
      <c r="S56" s="909" t="s">
        <v>934</v>
      </c>
      <c r="T56" s="939"/>
      <c r="U56" s="904" t="s">
        <v>856</v>
      </c>
      <c r="V56" s="909" t="s">
        <v>933</v>
      </c>
      <c r="W56" s="909"/>
      <c r="X56" s="909"/>
      <c r="Y56" s="904" t="s">
        <v>856</v>
      </c>
      <c r="Z56" s="909" t="s">
        <v>934</v>
      </c>
      <c r="AA56" s="939"/>
      <c r="AB56" s="915"/>
      <c r="AC56" s="915"/>
      <c r="AD56" s="915"/>
      <c r="AE56" s="915"/>
      <c r="AF56" s="915"/>
      <c r="AG56" s="915"/>
      <c r="AH56" s="915"/>
      <c r="AI56" s="915"/>
      <c r="AJ56" s="915"/>
      <c r="AK56" s="915"/>
      <c r="AL56" s="915"/>
      <c r="AM56" s="915"/>
      <c r="AN56" s="915"/>
      <c r="AO56" s="915"/>
    </row>
    <row r="57" spans="1:41" s="901" customFormat="1" ht="12.75" customHeight="1" x14ac:dyDescent="0.25">
      <c r="A57" s="1582"/>
      <c r="B57" s="1583"/>
      <c r="C57" s="1583"/>
      <c r="D57" s="1583"/>
      <c r="E57" s="1583"/>
      <c r="F57" s="1584"/>
      <c r="G57" s="904"/>
      <c r="H57" s="1583" t="s">
        <v>935</v>
      </c>
      <c r="I57" s="1583"/>
      <c r="J57" s="1583"/>
      <c r="K57" s="1583"/>
      <c r="L57" s="1583"/>
      <c r="M57" s="1584"/>
      <c r="N57" s="904"/>
      <c r="O57" s="1583" t="s">
        <v>935</v>
      </c>
      <c r="P57" s="1583"/>
      <c r="Q57" s="1583"/>
      <c r="R57" s="1583"/>
      <c r="S57" s="1583"/>
      <c r="T57" s="1584"/>
      <c r="U57" s="904"/>
      <c r="V57" s="1583" t="s">
        <v>935</v>
      </c>
      <c r="W57" s="1583"/>
      <c r="X57" s="1583"/>
      <c r="Y57" s="1583"/>
      <c r="Z57" s="1583"/>
      <c r="AA57" s="1584"/>
      <c r="AB57" s="915"/>
      <c r="AC57" s="915"/>
      <c r="AD57" s="915"/>
      <c r="AE57" s="915"/>
      <c r="AF57" s="915"/>
      <c r="AG57" s="915"/>
      <c r="AH57" s="915"/>
      <c r="AI57" s="915"/>
      <c r="AJ57" s="915"/>
      <c r="AK57" s="915"/>
      <c r="AL57" s="915"/>
      <c r="AM57" s="915"/>
      <c r="AN57" s="915"/>
      <c r="AO57" s="915"/>
    </row>
    <row r="58" spans="1:41" s="901" customFormat="1" ht="12.75" customHeight="1" x14ac:dyDescent="0.25">
      <c r="A58" s="1582"/>
      <c r="B58" s="1583"/>
      <c r="C58" s="1583"/>
      <c r="D58" s="1583"/>
      <c r="E58" s="1583"/>
      <c r="F58" s="1584"/>
      <c r="G58" s="904"/>
      <c r="H58" s="1583" t="s">
        <v>936</v>
      </c>
      <c r="I58" s="1583"/>
      <c r="J58" s="1583"/>
      <c r="K58" s="1583"/>
      <c r="L58" s="1583"/>
      <c r="M58" s="1584"/>
      <c r="N58" s="904"/>
      <c r="O58" s="1583" t="s">
        <v>936</v>
      </c>
      <c r="P58" s="1583"/>
      <c r="Q58" s="1583"/>
      <c r="R58" s="1583"/>
      <c r="S58" s="1583"/>
      <c r="T58" s="1584"/>
      <c r="U58" s="904"/>
      <c r="V58" s="1583" t="s">
        <v>936</v>
      </c>
      <c r="W58" s="1583"/>
      <c r="X58" s="1583"/>
      <c r="Y58" s="1583"/>
      <c r="Z58" s="1583"/>
      <c r="AA58" s="1584"/>
      <c r="AB58" s="938"/>
      <c r="AC58" s="915"/>
      <c r="AD58" s="915"/>
      <c r="AE58" s="915"/>
      <c r="AF58" s="915"/>
      <c r="AG58" s="915"/>
      <c r="AH58" s="915"/>
      <c r="AI58" s="915"/>
      <c r="AJ58" s="915"/>
      <c r="AK58" s="915"/>
      <c r="AL58" s="915"/>
      <c r="AM58" s="915"/>
      <c r="AN58" s="915"/>
      <c r="AO58" s="915"/>
    </row>
    <row r="59" spans="1:41" s="901" customFormat="1" ht="12.75" customHeight="1" x14ac:dyDescent="0.25">
      <c r="A59" s="1582"/>
      <c r="B59" s="1583"/>
      <c r="C59" s="1583"/>
      <c r="D59" s="1583"/>
      <c r="E59" s="1583"/>
      <c r="F59" s="1584"/>
      <c r="G59" s="904" t="s">
        <v>856</v>
      </c>
      <c r="H59" s="1583" t="s">
        <v>937</v>
      </c>
      <c r="I59" s="1583"/>
      <c r="J59" s="1583"/>
      <c r="K59" s="1583"/>
      <c r="L59" s="1583"/>
      <c r="M59" s="1584"/>
      <c r="N59" s="904" t="s">
        <v>856</v>
      </c>
      <c r="O59" s="1583" t="s">
        <v>937</v>
      </c>
      <c r="P59" s="1583"/>
      <c r="Q59" s="1583"/>
      <c r="R59" s="1583"/>
      <c r="S59" s="1583"/>
      <c r="T59" s="1584"/>
      <c r="U59" s="904" t="s">
        <v>856</v>
      </c>
      <c r="V59" s="1583" t="s">
        <v>937</v>
      </c>
      <c r="W59" s="1583"/>
      <c r="X59" s="1583"/>
      <c r="Y59" s="1583"/>
      <c r="Z59" s="1583"/>
      <c r="AA59" s="1584"/>
      <c r="AB59" s="915"/>
      <c r="AC59" s="915"/>
      <c r="AD59" s="915"/>
      <c r="AE59" s="915"/>
      <c r="AF59" s="915"/>
      <c r="AG59" s="915"/>
      <c r="AH59" s="915"/>
      <c r="AI59" s="915"/>
      <c r="AJ59" s="915"/>
      <c r="AK59" s="915"/>
      <c r="AL59" s="915"/>
      <c r="AM59" s="915"/>
      <c r="AN59" s="915"/>
      <c r="AO59" s="915"/>
    </row>
    <row r="60" spans="1:41" s="901" customFormat="1" ht="12.75" customHeight="1" x14ac:dyDescent="0.25">
      <c r="A60" s="1585"/>
      <c r="B60" s="1563"/>
      <c r="C60" s="1563"/>
      <c r="D60" s="1563"/>
      <c r="E60" s="1563"/>
      <c r="F60" s="1564"/>
      <c r="G60" s="904"/>
      <c r="H60" s="1563" t="s">
        <v>938</v>
      </c>
      <c r="I60" s="1563"/>
      <c r="J60" s="1563"/>
      <c r="K60" s="1563"/>
      <c r="L60" s="1563"/>
      <c r="M60" s="1564"/>
      <c r="N60" s="904"/>
      <c r="O60" s="1563" t="s">
        <v>938</v>
      </c>
      <c r="P60" s="1563"/>
      <c r="Q60" s="1563"/>
      <c r="R60" s="1563"/>
      <c r="S60" s="1563"/>
      <c r="T60" s="1564"/>
      <c r="U60" s="904"/>
      <c r="V60" s="1563" t="s">
        <v>938</v>
      </c>
      <c r="W60" s="1563"/>
      <c r="X60" s="1563"/>
      <c r="Y60" s="1563"/>
      <c r="Z60" s="1563"/>
      <c r="AA60" s="1564"/>
      <c r="AB60" s="915"/>
      <c r="AC60" s="915"/>
      <c r="AD60" s="915"/>
      <c r="AE60" s="915"/>
      <c r="AF60" s="915"/>
      <c r="AG60" s="915"/>
      <c r="AH60" s="915"/>
      <c r="AI60" s="915"/>
      <c r="AJ60" s="915"/>
      <c r="AK60" s="915"/>
      <c r="AL60" s="915"/>
      <c r="AM60" s="915"/>
      <c r="AN60" s="915"/>
      <c r="AO60" s="915"/>
    </row>
    <row r="61" spans="1:41" s="901" customFormat="1" ht="12.75" customHeight="1" x14ac:dyDescent="0.25">
      <c r="A61" s="915"/>
      <c r="B61" s="915"/>
      <c r="C61" s="915"/>
      <c r="D61" s="915"/>
      <c r="E61" s="915"/>
      <c r="F61" s="915"/>
      <c r="G61" s="915"/>
      <c r="H61" s="915"/>
      <c r="I61" s="915"/>
      <c r="J61" s="915"/>
      <c r="K61" s="915"/>
      <c r="L61" s="915"/>
      <c r="M61" s="915"/>
      <c r="N61" s="915"/>
      <c r="O61" s="915"/>
      <c r="P61" s="915"/>
      <c r="Q61" s="915"/>
      <c r="R61" s="915"/>
      <c r="S61" s="915"/>
      <c r="T61" s="915"/>
      <c r="U61" s="915"/>
      <c r="V61" s="915"/>
      <c r="W61" s="915"/>
      <c r="X61" s="915"/>
      <c r="Y61" s="915"/>
      <c r="Z61" s="915"/>
      <c r="AA61" s="915"/>
      <c r="AB61" s="915"/>
      <c r="AC61" s="915"/>
      <c r="AD61" s="915"/>
      <c r="AE61" s="915"/>
      <c r="AF61" s="915"/>
      <c r="AG61" s="915"/>
      <c r="AH61" s="915"/>
      <c r="AI61" s="915"/>
      <c r="AJ61" s="915"/>
      <c r="AK61" s="915"/>
      <c r="AL61" s="915"/>
      <c r="AM61" s="915"/>
      <c r="AN61" s="915"/>
      <c r="AO61" s="915"/>
    </row>
    <row r="62" spans="1:41" s="901" customFormat="1" ht="12.75" customHeight="1" x14ac:dyDescent="0.25">
      <c r="A62" s="1579" t="s">
        <v>939</v>
      </c>
      <c r="B62" s="1580"/>
      <c r="C62" s="1580"/>
      <c r="D62" s="1580"/>
      <c r="E62" s="1580"/>
      <c r="F62" s="1581"/>
      <c r="G62" s="940" t="s">
        <v>940</v>
      </c>
      <c r="H62" s="935"/>
      <c r="I62" s="909"/>
      <c r="J62" s="909"/>
      <c r="K62" s="909"/>
      <c r="L62" s="909"/>
      <c r="M62" s="904"/>
      <c r="N62" s="909" t="s">
        <v>459</v>
      </c>
      <c r="O62" s="904" t="s">
        <v>856</v>
      </c>
      <c r="P62" s="909" t="s">
        <v>437</v>
      </c>
      <c r="Q62" s="909"/>
      <c r="R62" s="936" t="s">
        <v>941</v>
      </c>
      <c r="S62" s="1603"/>
      <c r="T62" s="1604"/>
      <c r="U62" s="921" t="s">
        <v>942</v>
      </c>
      <c r="V62" s="909"/>
      <c r="W62" s="909"/>
      <c r="X62" s="909"/>
      <c r="Y62" s="909"/>
      <c r="Z62" s="909"/>
      <c r="AA62" s="909"/>
      <c r="AB62" s="909"/>
      <c r="AC62" s="909"/>
      <c r="AD62" s="909"/>
      <c r="AE62" s="909"/>
      <c r="AF62" s="904"/>
      <c r="AG62" s="909" t="s">
        <v>459</v>
      </c>
      <c r="AH62" s="909"/>
      <c r="AI62" s="904" t="s">
        <v>856</v>
      </c>
      <c r="AJ62" s="909" t="s">
        <v>437</v>
      </c>
      <c r="AK62" s="909"/>
      <c r="AL62" s="909"/>
      <c r="AM62" s="936" t="s">
        <v>943</v>
      </c>
      <c r="AN62" s="1605"/>
      <c r="AO62" s="1606"/>
    </row>
    <row r="63" spans="1:41" s="901" customFormat="1" ht="12.75" customHeight="1" x14ac:dyDescent="0.25">
      <c r="A63" s="1582"/>
      <c r="B63" s="1583"/>
      <c r="C63" s="1583"/>
      <c r="D63" s="1583"/>
      <c r="E63" s="1583"/>
      <c r="F63" s="1584"/>
      <c r="G63" s="941" t="s">
        <v>944</v>
      </c>
      <c r="H63" s="942"/>
      <c r="I63" s="899"/>
      <c r="J63" s="899"/>
      <c r="K63" s="899"/>
      <c r="L63" s="899"/>
      <c r="M63" s="904"/>
      <c r="N63" s="899" t="s">
        <v>459</v>
      </c>
      <c r="O63" s="904" t="s">
        <v>856</v>
      </c>
      <c r="P63" s="899" t="s">
        <v>437</v>
      </c>
      <c r="Q63" s="899"/>
      <c r="R63" s="943" t="s">
        <v>941</v>
      </c>
      <c r="S63" s="1601"/>
      <c r="T63" s="1602"/>
      <c r="U63" s="929" t="s">
        <v>945</v>
      </c>
      <c r="V63" s="899"/>
      <c r="W63" s="899"/>
      <c r="X63" s="899"/>
      <c r="Y63" s="899"/>
      <c r="Z63" s="899"/>
      <c r="AA63" s="899" t="s">
        <v>946</v>
      </c>
      <c r="AB63" s="899"/>
      <c r="AC63" s="899"/>
      <c r="AD63" s="1607">
        <v>0</v>
      </c>
      <c r="AE63" s="1607"/>
      <c r="AF63" s="899"/>
      <c r="AG63" s="899"/>
      <c r="AH63" s="943" t="s">
        <v>947</v>
      </c>
      <c r="AI63" s="1607">
        <v>0</v>
      </c>
      <c r="AJ63" s="1607"/>
      <c r="AK63" s="899"/>
      <c r="AL63" s="899"/>
      <c r="AM63" s="943" t="s">
        <v>948</v>
      </c>
      <c r="AN63" s="1607">
        <v>0</v>
      </c>
      <c r="AO63" s="1608"/>
    </row>
    <row r="64" spans="1:41" s="901" customFormat="1" ht="12.75" customHeight="1" x14ac:dyDescent="0.25">
      <c r="A64" s="1585"/>
      <c r="B64" s="1563"/>
      <c r="C64" s="1563"/>
      <c r="D64" s="1563"/>
      <c r="E64" s="1563"/>
      <c r="F64" s="1564"/>
      <c r="G64" s="944" t="s">
        <v>949</v>
      </c>
      <c r="H64" s="945"/>
      <c r="I64" s="923"/>
      <c r="J64" s="923"/>
      <c r="K64" s="923"/>
      <c r="L64" s="923"/>
      <c r="M64" s="923"/>
      <c r="N64" s="946" t="s">
        <v>929</v>
      </c>
      <c r="O64" s="1609">
        <v>0</v>
      </c>
      <c r="P64" s="1609"/>
      <c r="Q64" s="923"/>
      <c r="R64" s="946" t="s">
        <v>941</v>
      </c>
      <c r="S64" s="1609"/>
      <c r="T64" s="1610"/>
      <c r="U64" s="922" t="s">
        <v>945</v>
      </c>
      <c r="V64" s="923"/>
      <c r="W64" s="923"/>
      <c r="X64" s="923"/>
      <c r="Y64" s="923"/>
      <c r="Z64" s="923"/>
      <c r="AA64" s="923" t="s">
        <v>950</v>
      </c>
      <c r="AB64" s="923"/>
      <c r="AC64" s="923"/>
      <c r="AD64" s="1611">
        <v>0</v>
      </c>
      <c r="AE64" s="1611"/>
      <c r="AF64" s="923"/>
      <c r="AG64" s="923"/>
      <c r="AH64" s="946" t="s">
        <v>951</v>
      </c>
      <c r="AI64" s="1611">
        <v>0</v>
      </c>
      <c r="AJ64" s="1611"/>
      <c r="AK64" s="923"/>
      <c r="AL64" s="923"/>
      <c r="AM64" s="946" t="s">
        <v>952</v>
      </c>
      <c r="AN64" s="1611">
        <v>0</v>
      </c>
      <c r="AO64" s="1612"/>
    </row>
    <row r="65" spans="1:42" s="901" customFormat="1" ht="12.75" customHeight="1" x14ac:dyDescent="0.25">
      <c r="A65" s="915"/>
      <c r="B65" s="915"/>
      <c r="C65" s="915"/>
      <c r="D65" s="915"/>
      <c r="E65" s="915"/>
      <c r="F65" s="915"/>
      <c r="G65" s="915"/>
      <c r="H65" s="915"/>
      <c r="I65" s="915"/>
      <c r="J65" s="915"/>
      <c r="K65" s="915"/>
      <c r="L65" s="915"/>
      <c r="M65" s="915"/>
      <c r="N65" s="915"/>
      <c r="O65" s="915"/>
      <c r="P65" s="915"/>
      <c r="Q65" s="915"/>
      <c r="R65" s="915"/>
      <c r="S65" s="915"/>
      <c r="T65" s="915"/>
      <c r="U65" s="915"/>
      <c r="V65" s="915"/>
      <c r="W65" s="915"/>
      <c r="X65" s="915"/>
      <c r="Y65" s="915"/>
      <c r="Z65" s="915"/>
      <c r="AA65" s="915"/>
      <c r="AB65" s="915"/>
      <c r="AC65" s="915"/>
      <c r="AD65" s="915"/>
      <c r="AE65" s="915"/>
      <c r="AF65" s="915"/>
      <c r="AG65" s="915"/>
      <c r="AH65" s="915"/>
      <c r="AI65" s="915"/>
      <c r="AJ65" s="915"/>
      <c r="AK65" s="915"/>
      <c r="AL65" s="915"/>
      <c r="AM65" s="915"/>
      <c r="AN65" s="915"/>
      <c r="AO65" s="915"/>
    </row>
    <row r="66" spans="1:42" s="901" customFormat="1" ht="12.75" customHeight="1" x14ac:dyDescent="0.25">
      <c r="A66" s="1579" t="s">
        <v>953</v>
      </c>
      <c r="B66" s="1580"/>
      <c r="C66" s="1580"/>
      <c r="D66" s="1580"/>
      <c r="E66" s="1580"/>
      <c r="F66" s="1581"/>
      <c r="G66" s="904"/>
      <c r="H66" s="935" t="s">
        <v>954</v>
      </c>
      <c r="I66" s="925"/>
      <c r="J66" s="925"/>
      <c r="K66" s="936" t="s">
        <v>929</v>
      </c>
      <c r="L66" s="1603"/>
      <c r="M66" s="1604"/>
      <c r="N66" s="904"/>
      <c r="O66" s="935" t="s">
        <v>954</v>
      </c>
      <c r="P66" s="925"/>
      <c r="Q66" s="925"/>
      <c r="R66" s="936" t="s">
        <v>929</v>
      </c>
      <c r="S66" s="1603"/>
      <c r="T66" s="1604"/>
      <c r="U66" s="904"/>
      <c r="V66" s="935" t="s">
        <v>954</v>
      </c>
      <c r="W66" s="925"/>
      <c r="X66" s="925"/>
      <c r="Y66" s="936" t="s">
        <v>929</v>
      </c>
      <c r="Z66" s="1603"/>
      <c r="AA66" s="1604"/>
      <c r="AB66" s="904"/>
      <c r="AC66" s="935" t="s">
        <v>954</v>
      </c>
      <c r="AD66" s="925"/>
      <c r="AE66" s="925"/>
      <c r="AF66" s="936" t="s">
        <v>929</v>
      </c>
      <c r="AG66" s="1603"/>
      <c r="AH66" s="1604"/>
      <c r="AI66" s="904"/>
      <c r="AJ66" s="935" t="s">
        <v>954</v>
      </c>
      <c r="AK66" s="925"/>
      <c r="AL66" s="925"/>
      <c r="AM66" s="936" t="s">
        <v>929</v>
      </c>
      <c r="AN66" s="1603"/>
      <c r="AO66" s="1604"/>
    </row>
    <row r="67" spans="1:42" s="901" customFormat="1" ht="12.75" customHeight="1" x14ac:dyDescent="0.25">
      <c r="A67" s="1582"/>
      <c r="B67" s="1583"/>
      <c r="C67" s="1583"/>
      <c r="D67" s="1583"/>
      <c r="E67" s="1583"/>
      <c r="F67" s="1584"/>
      <c r="G67" s="904"/>
      <c r="H67" s="1583" t="s">
        <v>955</v>
      </c>
      <c r="I67" s="1583"/>
      <c r="J67" s="1583"/>
      <c r="K67" s="943" t="s">
        <v>929</v>
      </c>
      <c r="L67" s="1601"/>
      <c r="M67" s="1602"/>
      <c r="N67" s="904"/>
      <c r="O67" s="1583" t="s">
        <v>955</v>
      </c>
      <c r="P67" s="1583"/>
      <c r="Q67" s="1583"/>
      <c r="R67" s="943" t="s">
        <v>929</v>
      </c>
      <c r="S67" s="1601"/>
      <c r="T67" s="1602"/>
      <c r="U67" s="904"/>
      <c r="V67" s="1583" t="s">
        <v>955</v>
      </c>
      <c r="W67" s="1583"/>
      <c r="X67" s="1583"/>
      <c r="Y67" s="943" t="s">
        <v>929</v>
      </c>
      <c r="Z67" s="1601"/>
      <c r="AA67" s="1602"/>
      <c r="AB67" s="929"/>
      <c r="AC67" s="1583"/>
      <c r="AD67" s="1583"/>
      <c r="AE67" s="1583"/>
      <c r="AF67" s="943"/>
      <c r="AG67" s="1613"/>
      <c r="AH67" s="1614"/>
      <c r="AI67" s="929"/>
      <c r="AJ67" s="1583"/>
      <c r="AK67" s="1583"/>
      <c r="AL67" s="1583"/>
      <c r="AM67" s="943"/>
      <c r="AN67" s="1613"/>
      <c r="AO67" s="1614"/>
    </row>
    <row r="68" spans="1:42" s="901" customFormat="1" ht="12.75" customHeight="1" x14ac:dyDescent="0.25">
      <c r="A68" s="1585"/>
      <c r="B68" s="1563"/>
      <c r="C68" s="1563"/>
      <c r="D68" s="1563"/>
      <c r="E68" s="1563"/>
      <c r="F68" s="1564"/>
      <c r="G68" s="904"/>
      <c r="H68" s="1563" t="s">
        <v>956</v>
      </c>
      <c r="I68" s="1563"/>
      <c r="J68" s="1563"/>
      <c r="K68" s="946" t="s">
        <v>929</v>
      </c>
      <c r="L68" s="1609"/>
      <c r="M68" s="1610"/>
      <c r="N68" s="904"/>
      <c r="O68" s="1563" t="s">
        <v>956</v>
      </c>
      <c r="P68" s="1563"/>
      <c r="Q68" s="1563"/>
      <c r="R68" s="946" t="s">
        <v>929</v>
      </c>
      <c r="S68" s="1609"/>
      <c r="T68" s="1610"/>
      <c r="U68" s="904"/>
      <c r="V68" s="1563" t="s">
        <v>956</v>
      </c>
      <c r="W68" s="1563"/>
      <c r="X68" s="1563"/>
      <c r="Y68" s="946" t="s">
        <v>929</v>
      </c>
      <c r="Z68" s="1609"/>
      <c r="AA68" s="1610"/>
      <c r="AB68" s="904"/>
      <c r="AC68" s="1563" t="s">
        <v>956</v>
      </c>
      <c r="AD68" s="1563"/>
      <c r="AE68" s="1563"/>
      <c r="AF68" s="946" t="s">
        <v>929</v>
      </c>
      <c r="AG68" s="1609"/>
      <c r="AH68" s="1610"/>
      <c r="AI68" s="904"/>
      <c r="AJ68" s="1563" t="s">
        <v>956</v>
      </c>
      <c r="AK68" s="1563"/>
      <c r="AL68" s="1563"/>
      <c r="AM68" s="946" t="s">
        <v>929</v>
      </c>
      <c r="AN68" s="1609"/>
      <c r="AO68" s="1610"/>
    </row>
    <row r="69" spans="1:42" s="901" customFormat="1" ht="12.75" customHeight="1" x14ac:dyDescent="0.25">
      <c r="A69" s="1579" t="s">
        <v>957</v>
      </c>
      <c r="B69" s="1580"/>
      <c r="C69" s="1580"/>
      <c r="D69" s="1580"/>
      <c r="E69" s="1580"/>
      <c r="F69" s="1581"/>
      <c r="G69" s="904"/>
      <c r="H69" s="909" t="s">
        <v>958</v>
      </c>
      <c r="I69" s="909"/>
      <c r="J69" s="909"/>
      <c r="K69" s="909"/>
      <c r="L69" s="909"/>
      <c r="M69" s="920"/>
      <c r="N69" s="904"/>
      <c r="O69" s="909" t="s">
        <v>958</v>
      </c>
      <c r="P69" s="909"/>
      <c r="Q69" s="909"/>
      <c r="R69" s="909"/>
      <c r="S69" s="909"/>
      <c r="T69" s="920"/>
      <c r="U69" s="904"/>
      <c r="V69" s="909" t="s">
        <v>958</v>
      </c>
      <c r="W69" s="909"/>
      <c r="X69" s="909"/>
      <c r="Y69" s="909"/>
      <c r="Z69" s="909"/>
      <c r="AA69" s="920"/>
      <c r="AB69" s="904"/>
      <c r="AC69" s="909" t="s">
        <v>958</v>
      </c>
      <c r="AD69" s="909"/>
      <c r="AE69" s="909"/>
      <c r="AF69" s="909"/>
      <c r="AG69" s="909"/>
      <c r="AH69" s="920"/>
      <c r="AI69" s="904"/>
      <c r="AJ69" s="909" t="s">
        <v>958</v>
      </c>
      <c r="AK69" s="909"/>
      <c r="AL69" s="909"/>
      <c r="AM69" s="909"/>
      <c r="AN69" s="909"/>
      <c r="AO69" s="920"/>
    </row>
    <row r="70" spans="1:42" s="901" customFormat="1" ht="12.75" customHeight="1" x14ac:dyDescent="0.25">
      <c r="A70" s="1582"/>
      <c r="B70" s="1583"/>
      <c r="C70" s="1583"/>
      <c r="D70" s="1583"/>
      <c r="E70" s="1583"/>
      <c r="F70" s="1584"/>
      <c r="G70" s="904"/>
      <c r="H70" s="899" t="s">
        <v>959</v>
      </c>
      <c r="I70" s="899"/>
      <c r="J70" s="899"/>
      <c r="K70" s="899"/>
      <c r="L70" s="899"/>
      <c r="M70" s="900"/>
      <c r="N70" s="904"/>
      <c r="O70" s="899" t="s">
        <v>959</v>
      </c>
      <c r="P70" s="899"/>
      <c r="Q70" s="899"/>
      <c r="R70" s="899"/>
      <c r="S70" s="899"/>
      <c r="T70" s="900"/>
      <c r="U70" s="904"/>
      <c r="V70" s="899" t="s">
        <v>959</v>
      </c>
      <c r="W70" s="899"/>
      <c r="X70" s="899"/>
      <c r="Y70" s="899"/>
      <c r="Z70" s="899"/>
      <c r="AA70" s="900"/>
      <c r="AB70" s="904"/>
      <c r="AC70" s="899" t="s">
        <v>959</v>
      </c>
      <c r="AD70" s="899"/>
      <c r="AE70" s="899"/>
      <c r="AF70" s="899"/>
      <c r="AG70" s="899"/>
      <c r="AH70" s="900"/>
      <c r="AI70" s="904"/>
      <c r="AJ70" s="899" t="s">
        <v>959</v>
      </c>
      <c r="AK70" s="899"/>
      <c r="AL70" s="899"/>
      <c r="AM70" s="899"/>
      <c r="AN70" s="899"/>
      <c r="AO70" s="900"/>
      <c r="AP70" s="906" t="s">
        <v>960</v>
      </c>
    </row>
    <row r="71" spans="1:42" s="901" customFormat="1" ht="12.75" customHeight="1" x14ac:dyDescent="0.25">
      <c r="A71" s="1582"/>
      <c r="B71" s="1583"/>
      <c r="C71" s="1583"/>
      <c r="D71" s="1583"/>
      <c r="E71" s="1583"/>
      <c r="F71" s="1584"/>
      <c r="G71" s="904"/>
      <c r="H71" s="899" t="s">
        <v>961</v>
      </c>
      <c r="I71" s="899"/>
      <c r="J71" s="899"/>
      <c r="K71" s="899"/>
      <c r="L71" s="899"/>
      <c r="M71" s="900"/>
      <c r="N71" s="904"/>
      <c r="O71" s="899" t="s">
        <v>961</v>
      </c>
      <c r="P71" s="899"/>
      <c r="Q71" s="899"/>
      <c r="R71" s="899"/>
      <c r="S71" s="899"/>
      <c r="T71" s="900"/>
      <c r="U71" s="904"/>
      <c r="V71" s="899" t="s">
        <v>961</v>
      </c>
      <c r="W71" s="899"/>
      <c r="X71" s="899"/>
      <c r="Y71" s="899"/>
      <c r="Z71" s="899"/>
      <c r="AA71" s="900"/>
      <c r="AB71" s="904"/>
      <c r="AC71" s="899" t="s">
        <v>961</v>
      </c>
      <c r="AD71" s="899"/>
      <c r="AE71" s="899"/>
      <c r="AF71" s="899"/>
      <c r="AG71" s="899"/>
      <c r="AH71" s="900"/>
      <c r="AI71" s="904"/>
      <c r="AJ71" s="899" t="s">
        <v>961</v>
      </c>
      <c r="AK71" s="899"/>
      <c r="AL71" s="899"/>
      <c r="AM71" s="899"/>
      <c r="AN71" s="899"/>
      <c r="AO71" s="900"/>
      <c r="AP71" s="906" t="s">
        <v>962</v>
      </c>
    </row>
    <row r="72" spans="1:42" s="901" customFormat="1" ht="12.75" customHeight="1" x14ac:dyDescent="0.25">
      <c r="A72" s="1585"/>
      <c r="B72" s="1563"/>
      <c r="C72" s="1563"/>
      <c r="D72" s="1563"/>
      <c r="E72" s="1563"/>
      <c r="F72" s="1564"/>
      <c r="G72" s="922" t="s">
        <v>898</v>
      </c>
      <c r="H72" s="923"/>
      <c r="I72" s="1609"/>
      <c r="J72" s="1609"/>
      <c r="K72" s="1609"/>
      <c r="L72" s="923"/>
      <c r="M72" s="924"/>
      <c r="N72" s="922" t="s">
        <v>898</v>
      </c>
      <c r="O72" s="923"/>
      <c r="P72" s="1609"/>
      <c r="Q72" s="1609"/>
      <c r="R72" s="1609"/>
      <c r="S72" s="923"/>
      <c r="T72" s="924"/>
      <c r="U72" s="922" t="s">
        <v>898</v>
      </c>
      <c r="V72" s="923"/>
      <c r="W72" s="1609"/>
      <c r="X72" s="1609"/>
      <c r="Y72" s="1609"/>
      <c r="Z72" s="923"/>
      <c r="AA72" s="924"/>
      <c r="AB72" s="922" t="s">
        <v>898</v>
      </c>
      <c r="AC72" s="923"/>
      <c r="AD72" s="1609"/>
      <c r="AE72" s="1609"/>
      <c r="AF72" s="1609"/>
      <c r="AG72" s="923"/>
      <c r="AH72" s="924"/>
      <c r="AI72" s="922" t="s">
        <v>898</v>
      </c>
      <c r="AJ72" s="947"/>
      <c r="AK72" s="1609"/>
      <c r="AL72" s="1609"/>
      <c r="AM72" s="1609"/>
      <c r="AN72" s="923"/>
      <c r="AO72" s="924"/>
    </row>
    <row r="73" spans="1:42" s="901" customFormat="1" ht="12.75" customHeight="1" x14ac:dyDescent="0.25">
      <c r="A73" s="915"/>
      <c r="B73" s="915"/>
      <c r="C73" s="915"/>
      <c r="D73" s="915"/>
      <c r="E73" s="915"/>
      <c r="F73" s="915"/>
      <c r="G73" s="915"/>
      <c r="H73" s="915"/>
      <c r="I73" s="915"/>
      <c r="J73" s="915"/>
      <c r="K73" s="915"/>
      <c r="L73" s="915"/>
      <c r="M73" s="915"/>
      <c r="N73" s="915"/>
      <c r="O73" s="915"/>
      <c r="P73" s="915"/>
      <c r="Q73" s="915"/>
      <c r="R73" s="915"/>
      <c r="S73" s="915"/>
      <c r="T73" s="915"/>
      <c r="U73" s="915"/>
      <c r="V73" s="915"/>
      <c r="W73" s="915"/>
      <c r="X73" s="915"/>
      <c r="Y73" s="915"/>
      <c r="Z73" s="915"/>
      <c r="AA73" s="915"/>
      <c r="AB73" s="915"/>
      <c r="AC73" s="915"/>
      <c r="AD73" s="915"/>
      <c r="AE73" s="915"/>
      <c r="AF73" s="915"/>
      <c r="AG73" s="915"/>
      <c r="AH73" s="915"/>
      <c r="AI73" s="915"/>
      <c r="AJ73" s="915"/>
      <c r="AK73" s="915"/>
      <c r="AL73" s="915"/>
      <c r="AM73" s="915"/>
      <c r="AN73" s="915"/>
      <c r="AO73" s="915"/>
    </row>
    <row r="74" spans="1:42" s="901" customFormat="1" ht="12.75" customHeight="1" x14ac:dyDescent="0.25">
      <c r="A74" s="1576" t="s">
        <v>963</v>
      </c>
      <c r="B74" s="1577"/>
      <c r="C74" s="1577"/>
      <c r="D74" s="1577"/>
      <c r="E74" s="1577"/>
      <c r="F74" s="1578"/>
      <c r="G74" s="904"/>
      <c r="H74" s="909" t="s">
        <v>964</v>
      </c>
      <c r="I74" s="909"/>
      <c r="J74" s="909"/>
      <c r="K74" s="909"/>
      <c r="L74" s="909"/>
      <c r="M74" s="920"/>
      <c r="N74" s="904"/>
      <c r="O74" s="909" t="s">
        <v>964</v>
      </c>
      <c r="P74" s="909"/>
      <c r="Q74" s="909"/>
      <c r="R74" s="909"/>
      <c r="S74" s="909"/>
      <c r="T74" s="920"/>
      <c r="U74" s="904"/>
      <c r="V74" s="909" t="s">
        <v>964</v>
      </c>
      <c r="W74" s="909"/>
      <c r="X74" s="909"/>
      <c r="Y74" s="909"/>
      <c r="Z74" s="909"/>
      <c r="AA74" s="909"/>
      <c r="AB74" s="920"/>
      <c r="AC74" s="915"/>
      <c r="AD74" s="915"/>
      <c r="AE74" s="915"/>
      <c r="AF74" s="915"/>
      <c r="AG74" s="915"/>
      <c r="AH74" s="915"/>
      <c r="AI74" s="915"/>
      <c r="AJ74" s="915"/>
      <c r="AK74" s="915"/>
      <c r="AL74" s="915"/>
      <c r="AM74" s="915"/>
      <c r="AN74" s="915"/>
      <c r="AO74" s="915"/>
    </row>
    <row r="75" spans="1:42" s="901" customFormat="1" ht="12.75" customHeight="1" x14ac:dyDescent="0.25">
      <c r="A75" s="1600"/>
      <c r="B75" s="1590"/>
      <c r="C75" s="1590"/>
      <c r="D75" s="1590"/>
      <c r="E75" s="1590"/>
      <c r="F75" s="1591"/>
      <c r="G75" s="904"/>
      <c r="H75" s="899" t="s">
        <v>965</v>
      </c>
      <c r="I75" s="899"/>
      <c r="J75" s="899"/>
      <c r="K75" s="899"/>
      <c r="L75" s="899"/>
      <c r="M75" s="900"/>
      <c r="N75" s="904"/>
      <c r="O75" s="899" t="s">
        <v>965</v>
      </c>
      <c r="P75" s="899"/>
      <c r="Q75" s="899"/>
      <c r="R75" s="899"/>
      <c r="S75" s="899"/>
      <c r="T75" s="900"/>
      <c r="U75" s="904"/>
      <c r="V75" s="948" t="s">
        <v>965</v>
      </c>
      <c r="W75" s="899"/>
      <c r="X75" s="899"/>
      <c r="Y75" s="899"/>
      <c r="Z75" s="899"/>
      <c r="AA75" s="899"/>
      <c r="AB75" s="900"/>
      <c r="AC75" s="915"/>
      <c r="AD75" s="915"/>
      <c r="AE75" s="915"/>
      <c r="AF75" s="915"/>
      <c r="AG75" s="915"/>
      <c r="AH75" s="915"/>
      <c r="AI75" s="915"/>
      <c r="AJ75" s="915"/>
      <c r="AK75" s="915"/>
      <c r="AL75" s="915"/>
      <c r="AM75" s="915"/>
      <c r="AN75" s="915"/>
      <c r="AO75" s="915"/>
    </row>
    <row r="76" spans="1:42" s="901" customFormat="1" ht="12.75" customHeight="1" x14ac:dyDescent="0.25">
      <c r="A76" s="1615"/>
      <c r="B76" s="1616"/>
      <c r="C76" s="1616"/>
      <c r="D76" s="1616"/>
      <c r="E76" s="1616"/>
      <c r="F76" s="1617"/>
      <c r="G76" s="922" t="s">
        <v>898</v>
      </c>
      <c r="H76" s="923"/>
      <c r="I76" s="1609"/>
      <c r="J76" s="1609"/>
      <c r="K76" s="923"/>
      <c r="L76" s="923"/>
      <c r="M76" s="924"/>
      <c r="N76" s="922" t="s">
        <v>898</v>
      </c>
      <c r="O76" s="923"/>
      <c r="P76" s="1609"/>
      <c r="Q76" s="1609"/>
      <c r="R76" s="923"/>
      <c r="S76" s="923"/>
      <c r="T76" s="924"/>
      <c r="U76" s="922" t="s">
        <v>898</v>
      </c>
      <c r="V76" s="923"/>
      <c r="W76" s="1609"/>
      <c r="X76" s="1609"/>
      <c r="Y76" s="923"/>
      <c r="Z76" s="923"/>
      <c r="AA76" s="923"/>
      <c r="AB76" s="900"/>
      <c r="AC76" s="915"/>
      <c r="AD76" s="915"/>
      <c r="AE76" s="915"/>
      <c r="AF76" s="915"/>
      <c r="AG76" s="915"/>
      <c r="AH76" s="915"/>
      <c r="AI76" s="915"/>
      <c r="AJ76" s="915"/>
      <c r="AK76" s="915"/>
      <c r="AL76" s="915"/>
      <c r="AM76" s="915"/>
      <c r="AN76" s="915"/>
      <c r="AO76" s="915"/>
    </row>
    <row r="77" spans="1:42" s="901" customFormat="1" ht="12.75" customHeight="1" x14ac:dyDescent="0.25">
      <c r="A77" s="1579" t="s">
        <v>966</v>
      </c>
      <c r="B77" s="1580"/>
      <c r="C77" s="1580"/>
      <c r="D77" s="1580"/>
      <c r="E77" s="1580"/>
      <c r="F77" s="1581"/>
      <c r="G77" s="921" t="s">
        <v>898</v>
      </c>
      <c r="H77" s="909"/>
      <c r="I77" s="1603"/>
      <c r="J77" s="1603"/>
      <c r="K77" s="909"/>
      <c r="L77" s="909"/>
      <c r="M77" s="920"/>
      <c r="N77" s="921" t="s">
        <v>898</v>
      </c>
      <c r="O77" s="909"/>
      <c r="P77" s="1603"/>
      <c r="Q77" s="1603"/>
      <c r="R77" s="909"/>
      <c r="S77" s="909"/>
      <c r="T77" s="920"/>
      <c r="U77" s="921" t="s">
        <v>898</v>
      </c>
      <c r="V77" s="909"/>
      <c r="W77" s="1603"/>
      <c r="X77" s="1603"/>
      <c r="Y77" s="909"/>
      <c r="Z77" s="909"/>
      <c r="AA77" s="909"/>
      <c r="AB77" s="920"/>
      <c r="AC77" s="915"/>
      <c r="AD77" s="915"/>
      <c r="AE77" s="915"/>
      <c r="AF77" s="915"/>
      <c r="AG77" s="915"/>
      <c r="AH77" s="915"/>
      <c r="AI77" s="915"/>
      <c r="AJ77" s="915"/>
      <c r="AK77" s="915"/>
      <c r="AL77" s="915"/>
      <c r="AM77" s="915"/>
      <c r="AN77" s="915"/>
      <c r="AO77" s="915"/>
    </row>
    <row r="78" spans="1:42" s="901" customFormat="1" ht="12.75" customHeight="1" x14ac:dyDescent="0.25">
      <c r="A78" s="1585"/>
      <c r="B78" s="1563"/>
      <c r="C78" s="1563"/>
      <c r="D78" s="1563"/>
      <c r="E78" s="1563"/>
      <c r="F78" s="1564"/>
      <c r="G78" s="922"/>
      <c r="H78" s="923"/>
      <c r="I78" s="923"/>
      <c r="J78" s="923"/>
      <c r="K78" s="923"/>
      <c r="L78" s="923"/>
      <c r="M78" s="924"/>
      <c r="N78" s="922"/>
      <c r="O78" s="923"/>
      <c r="P78" s="923"/>
      <c r="Q78" s="923"/>
      <c r="R78" s="923"/>
      <c r="S78" s="923"/>
      <c r="T78" s="924"/>
      <c r="U78" s="922"/>
      <c r="V78" s="923"/>
      <c r="W78" s="923"/>
      <c r="X78" s="923"/>
      <c r="Y78" s="923"/>
      <c r="Z78" s="923"/>
      <c r="AA78" s="923"/>
      <c r="AB78" s="924"/>
      <c r="AC78" s="915"/>
      <c r="AD78" s="915"/>
      <c r="AE78" s="915"/>
      <c r="AF78" s="915"/>
      <c r="AG78" s="915"/>
      <c r="AH78" s="915"/>
      <c r="AI78" s="915"/>
      <c r="AJ78" s="915"/>
      <c r="AK78" s="915"/>
      <c r="AL78" s="915"/>
      <c r="AM78" s="915"/>
      <c r="AN78" s="915"/>
      <c r="AO78" s="915"/>
    </row>
    <row r="79" spans="1:42" s="901" customFormat="1" ht="12.75" customHeight="1" x14ac:dyDescent="0.25">
      <c r="A79" s="910" t="s">
        <v>967</v>
      </c>
      <c r="B79" s="917"/>
      <c r="C79" s="917"/>
      <c r="D79" s="917"/>
      <c r="E79" s="917"/>
      <c r="F79" s="918"/>
      <c r="G79" s="910" t="s">
        <v>968</v>
      </c>
      <c r="H79" s="917"/>
      <c r="I79" s="917"/>
      <c r="J79" s="917"/>
      <c r="K79" s="917"/>
      <c r="L79" s="1618"/>
      <c r="M79" s="1618"/>
      <c r="N79" s="917" t="s">
        <v>969</v>
      </c>
      <c r="O79" s="917"/>
      <c r="P79" s="917"/>
      <c r="Q79" s="917"/>
      <c r="R79" s="1618"/>
      <c r="S79" s="1618"/>
      <c r="T79" s="917" t="s">
        <v>929</v>
      </c>
      <c r="U79" s="917"/>
      <c r="V79" s="1618"/>
      <c r="W79" s="1618"/>
      <c r="X79" s="917"/>
      <c r="Y79" s="917"/>
      <c r="Z79" s="917"/>
      <c r="AA79" s="917"/>
      <c r="AB79" s="924"/>
      <c r="AC79" s="915"/>
      <c r="AD79" s="915"/>
      <c r="AE79" s="915"/>
      <c r="AF79" s="915"/>
      <c r="AG79" s="915"/>
      <c r="AH79" s="915"/>
      <c r="AI79" s="915"/>
      <c r="AJ79" s="915"/>
      <c r="AK79" s="915"/>
      <c r="AL79" s="915"/>
      <c r="AM79" s="915"/>
      <c r="AN79" s="915"/>
      <c r="AO79" s="915"/>
    </row>
    <row r="80" spans="1:42" s="901" customFormat="1" ht="12.75" customHeight="1" x14ac:dyDescent="0.25">
      <c r="A80" s="915"/>
      <c r="B80" s="915"/>
      <c r="C80" s="915"/>
      <c r="D80" s="915"/>
      <c r="E80" s="915"/>
      <c r="F80" s="915"/>
      <c r="G80" s="915"/>
      <c r="H80" s="915"/>
      <c r="I80" s="915"/>
      <c r="J80" s="915"/>
      <c r="K80" s="915"/>
      <c r="L80" s="915"/>
      <c r="M80" s="915"/>
      <c r="N80" s="915"/>
      <c r="O80" s="915"/>
      <c r="P80" s="915"/>
      <c r="Q80" s="915"/>
      <c r="R80" s="915"/>
      <c r="S80" s="915"/>
      <c r="T80" s="915"/>
      <c r="U80" s="915"/>
      <c r="V80" s="915"/>
      <c r="W80" s="915"/>
      <c r="X80" s="915"/>
      <c r="Y80" s="915"/>
      <c r="Z80" s="915"/>
      <c r="AA80" s="915"/>
      <c r="AB80" s="915"/>
      <c r="AC80" s="915"/>
      <c r="AD80" s="915"/>
      <c r="AE80" s="915"/>
      <c r="AF80" s="915"/>
      <c r="AG80" s="915"/>
      <c r="AH80" s="915"/>
      <c r="AI80" s="915"/>
      <c r="AJ80" s="915"/>
      <c r="AK80" s="915"/>
      <c r="AL80" s="915"/>
      <c r="AM80" s="915"/>
      <c r="AN80" s="915"/>
      <c r="AO80" s="915"/>
    </row>
    <row r="81" spans="1:43" s="901" customFormat="1" ht="12.75" customHeight="1" x14ac:dyDescent="0.25">
      <c r="A81" s="915"/>
      <c r="B81" s="915"/>
      <c r="C81" s="915"/>
      <c r="D81" s="915"/>
      <c r="E81" s="915"/>
      <c r="F81" s="915"/>
      <c r="G81" s="915"/>
      <c r="H81" s="915"/>
      <c r="I81" s="915"/>
      <c r="J81" s="915"/>
      <c r="K81" s="915"/>
      <c r="L81" s="915"/>
      <c r="M81" s="915"/>
      <c r="N81" s="915"/>
      <c r="O81" s="915"/>
      <c r="P81" s="915"/>
      <c r="Q81" s="915"/>
      <c r="R81" s="915"/>
      <c r="S81" s="915"/>
      <c r="T81" s="915"/>
      <c r="U81" s="915"/>
      <c r="V81" s="915"/>
      <c r="W81" s="915"/>
      <c r="X81" s="915"/>
      <c r="Y81" s="915"/>
      <c r="Z81" s="915"/>
      <c r="AA81" s="915"/>
      <c r="AB81" s="915"/>
      <c r="AC81" s="915"/>
      <c r="AD81" s="915"/>
      <c r="AE81" s="915"/>
      <c r="AF81" s="915"/>
      <c r="AG81" s="915"/>
      <c r="AH81" s="915"/>
      <c r="AI81" s="915"/>
      <c r="AJ81" s="915"/>
      <c r="AK81" s="915"/>
      <c r="AL81" s="915"/>
      <c r="AM81" s="915"/>
      <c r="AN81" s="915"/>
      <c r="AO81" s="915"/>
    </row>
    <row r="82" spans="1:43" s="901" customFormat="1" ht="12.75" customHeight="1" x14ac:dyDescent="0.25">
      <c r="A82" s="1579" t="s">
        <v>970</v>
      </c>
      <c r="B82" s="1580"/>
      <c r="C82" s="1580"/>
      <c r="D82" s="1580"/>
      <c r="E82" s="1580"/>
      <c r="F82" s="1581"/>
      <c r="G82" s="921" t="s">
        <v>971</v>
      </c>
      <c r="H82" s="909"/>
      <c r="I82" s="909"/>
      <c r="J82" s="909"/>
      <c r="K82" s="936" t="s">
        <v>929</v>
      </c>
      <c r="L82" s="1603"/>
      <c r="M82" s="1604"/>
      <c r="N82" s="921" t="s">
        <v>971</v>
      </c>
      <c r="O82" s="909"/>
      <c r="P82" s="909"/>
      <c r="Q82" s="909"/>
      <c r="R82" s="936" t="s">
        <v>929</v>
      </c>
      <c r="S82" s="1603"/>
      <c r="T82" s="1604"/>
      <c r="U82" s="921" t="s">
        <v>971</v>
      </c>
      <c r="V82" s="909"/>
      <c r="W82" s="909"/>
      <c r="X82" s="909"/>
      <c r="Y82" s="936" t="s">
        <v>929</v>
      </c>
      <c r="Z82" s="1603"/>
      <c r="AA82" s="1604"/>
      <c r="AB82" s="921" t="s">
        <v>971</v>
      </c>
      <c r="AC82" s="909"/>
      <c r="AD82" s="909"/>
      <c r="AE82" s="909"/>
      <c r="AF82" s="936" t="s">
        <v>929</v>
      </c>
      <c r="AG82" s="1603"/>
      <c r="AH82" s="1604"/>
      <c r="AI82" s="921" t="s">
        <v>971</v>
      </c>
      <c r="AJ82" s="909"/>
      <c r="AK82" s="909"/>
      <c r="AL82" s="909"/>
      <c r="AM82" s="936" t="s">
        <v>929</v>
      </c>
      <c r="AN82" s="1603"/>
      <c r="AO82" s="1604"/>
    </row>
    <row r="83" spans="1:43" s="901" customFormat="1" ht="12.75" customHeight="1" x14ac:dyDescent="0.25">
      <c r="A83" s="1582"/>
      <c r="B83" s="1583"/>
      <c r="C83" s="1583"/>
      <c r="D83" s="1583"/>
      <c r="E83" s="1583"/>
      <c r="F83" s="1584"/>
      <c r="G83" s="929" t="s">
        <v>972</v>
      </c>
      <c r="H83" s="899"/>
      <c r="I83" s="899"/>
      <c r="J83" s="899"/>
      <c r="K83" s="943" t="s">
        <v>929</v>
      </c>
      <c r="L83" s="1601"/>
      <c r="M83" s="1602"/>
      <c r="N83" s="929" t="s">
        <v>972</v>
      </c>
      <c r="O83" s="899"/>
      <c r="P83" s="899"/>
      <c r="Q83" s="899"/>
      <c r="R83" s="943" t="s">
        <v>929</v>
      </c>
      <c r="S83" s="1601"/>
      <c r="T83" s="1602"/>
      <c r="U83" s="929" t="s">
        <v>972</v>
      </c>
      <c r="V83" s="899"/>
      <c r="W83" s="899"/>
      <c r="X83" s="899"/>
      <c r="Y83" s="943" t="s">
        <v>929</v>
      </c>
      <c r="Z83" s="1601"/>
      <c r="AA83" s="1602"/>
      <c r="AB83" s="929" t="s">
        <v>972</v>
      </c>
      <c r="AC83" s="899"/>
      <c r="AD83" s="899"/>
      <c r="AE83" s="899"/>
      <c r="AF83" s="943" t="s">
        <v>929</v>
      </c>
      <c r="AG83" s="1601"/>
      <c r="AH83" s="1602"/>
      <c r="AI83" s="929" t="s">
        <v>972</v>
      </c>
      <c r="AJ83" s="899"/>
      <c r="AK83" s="899"/>
      <c r="AL83" s="899"/>
      <c r="AM83" s="943" t="s">
        <v>929</v>
      </c>
      <c r="AN83" s="1601"/>
      <c r="AO83" s="1602"/>
    </row>
    <row r="84" spans="1:43" s="901" customFormat="1" ht="12.75" customHeight="1" x14ac:dyDescent="0.25">
      <c r="A84" s="1582"/>
      <c r="B84" s="1583"/>
      <c r="C84" s="1583"/>
      <c r="D84" s="1583"/>
      <c r="E84" s="1583"/>
      <c r="F84" s="1584"/>
      <c r="G84" s="929" t="s">
        <v>973</v>
      </c>
      <c r="H84" s="899"/>
      <c r="I84" s="899"/>
      <c r="J84" s="899"/>
      <c r="K84" s="943" t="s">
        <v>929</v>
      </c>
      <c r="L84" s="1601"/>
      <c r="M84" s="1602"/>
      <c r="N84" s="929" t="s">
        <v>973</v>
      </c>
      <c r="O84" s="899"/>
      <c r="P84" s="899"/>
      <c r="Q84" s="899"/>
      <c r="R84" s="943" t="s">
        <v>929</v>
      </c>
      <c r="S84" s="1601"/>
      <c r="T84" s="1602"/>
      <c r="U84" s="929" t="s">
        <v>973</v>
      </c>
      <c r="V84" s="899"/>
      <c r="W84" s="899"/>
      <c r="X84" s="899"/>
      <c r="Y84" s="943" t="s">
        <v>929</v>
      </c>
      <c r="Z84" s="1601"/>
      <c r="AA84" s="1602"/>
      <c r="AB84" s="929" t="s">
        <v>973</v>
      </c>
      <c r="AC84" s="899"/>
      <c r="AD84" s="899"/>
      <c r="AE84" s="899"/>
      <c r="AF84" s="943" t="s">
        <v>929</v>
      </c>
      <c r="AG84" s="1601"/>
      <c r="AH84" s="1602"/>
      <c r="AI84" s="929" t="s">
        <v>973</v>
      </c>
      <c r="AJ84" s="899"/>
      <c r="AK84" s="899"/>
      <c r="AL84" s="899"/>
      <c r="AM84" s="943" t="s">
        <v>929</v>
      </c>
      <c r="AN84" s="1601"/>
      <c r="AO84" s="1602"/>
    </row>
    <row r="85" spans="1:43" s="901" customFormat="1" ht="12.75" customHeight="1" x14ac:dyDescent="0.25">
      <c r="A85" s="1582"/>
      <c r="B85" s="1583"/>
      <c r="C85" s="1583"/>
      <c r="D85" s="1583"/>
      <c r="E85" s="1583"/>
      <c r="F85" s="1584"/>
      <c r="G85" s="929" t="s">
        <v>974</v>
      </c>
      <c r="H85" s="899"/>
      <c r="I85" s="899"/>
      <c r="J85" s="899"/>
      <c r="K85" s="943" t="s">
        <v>929</v>
      </c>
      <c r="L85" s="1601"/>
      <c r="M85" s="1602"/>
      <c r="N85" s="929" t="s">
        <v>974</v>
      </c>
      <c r="O85" s="899"/>
      <c r="P85" s="899"/>
      <c r="Q85" s="899"/>
      <c r="R85" s="943" t="s">
        <v>929</v>
      </c>
      <c r="S85" s="1601"/>
      <c r="T85" s="1602"/>
      <c r="U85" s="929" t="s">
        <v>974</v>
      </c>
      <c r="V85" s="899"/>
      <c r="W85" s="899"/>
      <c r="X85" s="899"/>
      <c r="Y85" s="943" t="s">
        <v>929</v>
      </c>
      <c r="Z85" s="1601"/>
      <c r="AA85" s="1602"/>
      <c r="AB85" s="929" t="s">
        <v>974</v>
      </c>
      <c r="AC85" s="899"/>
      <c r="AD85" s="899"/>
      <c r="AE85" s="899"/>
      <c r="AF85" s="943" t="s">
        <v>929</v>
      </c>
      <c r="AG85" s="1601"/>
      <c r="AH85" s="1602"/>
      <c r="AI85" s="929" t="s">
        <v>974</v>
      </c>
      <c r="AJ85" s="899"/>
      <c r="AK85" s="899"/>
      <c r="AL85" s="899"/>
      <c r="AM85" s="943" t="s">
        <v>929</v>
      </c>
      <c r="AN85" s="1601"/>
      <c r="AO85" s="1602"/>
    </row>
    <row r="86" spans="1:43" s="901" customFormat="1" ht="12.75" customHeight="1" x14ac:dyDescent="0.25">
      <c r="A86" s="1585"/>
      <c r="B86" s="1563"/>
      <c r="C86" s="1563"/>
      <c r="D86" s="1563"/>
      <c r="E86" s="1563"/>
      <c r="F86" s="1564"/>
      <c r="G86" s="922" t="s">
        <v>975</v>
      </c>
      <c r="H86" s="923"/>
      <c r="I86" s="923"/>
      <c r="J86" s="923"/>
      <c r="K86" s="946" t="s">
        <v>929</v>
      </c>
      <c r="L86" s="1609"/>
      <c r="M86" s="1610"/>
      <c r="N86" s="922" t="s">
        <v>975</v>
      </c>
      <c r="O86" s="923"/>
      <c r="P86" s="923"/>
      <c r="Q86" s="923"/>
      <c r="R86" s="946" t="s">
        <v>929</v>
      </c>
      <c r="S86" s="1609"/>
      <c r="T86" s="1610"/>
      <c r="U86" s="922" t="s">
        <v>975</v>
      </c>
      <c r="V86" s="923"/>
      <c r="W86" s="923"/>
      <c r="X86" s="923"/>
      <c r="Y86" s="946" t="s">
        <v>929</v>
      </c>
      <c r="Z86" s="1609"/>
      <c r="AA86" s="1610"/>
      <c r="AB86" s="922" t="s">
        <v>975</v>
      </c>
      <c r="AC86" s="923"/>
      <c r="AD86" s="923"/>
      <c r="AE86" s="923"/>
      <c r="AF86" s="946" t="s">
        <v>929</v>
      </c>
      <c r="AG86" s="1609"/>
      <c r="AH86" s="1610"/>
      <c r="AI86" s="922" t="s">
        <v>975</v>
      </c>
      <c r="AJ86" s="923"/>
      <c r="AK86" s="923"/>
      <c r="AL86" s="923"/>
      <c r="AM86" s="946" t="s">
        <v>929</v>
      </c>
      <c r="AN86" s="1609"/>
      <c r="AO86" s="1610"/>
    </row>
    <row r="87" spans="1:43" s="901" customFormat="1" ht="12.75" customHeight="1" x14ac:dyDescent="0.25">
      <c r="A87" s="915"/>
      <c r="B87" s="915"/>
      <c r="C87" s="915"/>
      <c r="D87" s="915"/>
      <c r="E87" s="915"/>
      <c r="F87" s="915"/>
      <c r="G87" s="915"/>
      <c r="H87" s="915"/>
      <c r="I87" s="915"/>
      <c r="J87" s="915"/>
      <c r="K87" s="915"/>
      <c r="L87" s="915"/>
      <c r="M87" s="915"/>
      <c r="N87" s="915"/>
      <c r="O87" s="915"/>
      <c r="P87" s="915"/>
      <c r="Q87" s="915"/>
      <c r="R87" s="915"/>
      <c r="S87" s="915"/>
      <c r="T87" s="915"/>
      <c r="U87" s="915"/>
      <c r="V87" s="915"/>
      <c r="W87" s="915"/>
      <c r="X87" s="915"/>
      <c r="Y87" s="915"/>
      <c r="Z87" s="915"/>
      <c r="AA87" s="915"/>
      <c r="AB87" s="915"/>
      <c r="AC87" s="915"/>
      <c r="AD87" s="915"/>
      <c r="AE87" s="915"/>
      <c r="AF87" s="915"/>
      <c r="AG87" s="915"/>
      <c r="AH87" s="915"/>
      <c r="AI87" s="915"/>
      <c r="AJ87" s="915"/>
      <c r="AK87" s="915"/>
      <c r="AL87" s="915"/>
      <c r="AM87" s="915"/>
      <c r="AN87" s="915"/>
      <c r="AO87" s="915"/>
    </row>
    <row r="88" spans="1:43" s="901" customFormat="1" ht="12.75" customHeight="1" x14ac:dyDescent="0.25">
      <c r="A88" s="1579" t="s">
        <v>976</v>
      </c>
      <c r="B88" s="1580"/>
      <c r="C88" s="1580"/>
      <c r="D88" s="1580"/>
      <c r="E88" s="1580"/>
      <c r="F88" s="1581"/>
      <c r="G88" s="904"/>
      <c r="H88" s="909" t="s">
        <v>977</v>
      </c>
      <c r="I88" s="909"/>
      <c r="J88" s="909"/>
      <c r="K88" s="909"/>
      <c r="L88" s="909"/>
      <c r="M88" s="909"/>
      <c r="N88" s="904"/>
      <c r="O88" s="909" t="s">
        <v>978</v>
      </c>
      <c r="P88" s="909"/>
      <c r="Q88" s="909"/>
      <c r="R88" s="909"/>
      <c r="S88" s="909"/>
      <c r="T88" s="909"/>
      <c r="U88" s="909"/>
      <c r="V88" s="909"/>
      <c r="W88" s="909"/>
      <c r="X88" s="909"/>
      <c r="Y88" s="909"/>
      <c r="Z88" s="909"/>
      <c r="AA88" s="909"/>
      <c r="AB88" s="909"/>
      <c r="AC88" s="909" t="s">
        <v>979</v>
      </c>
      <c r="AD88" s="909"/>
      <c r="AE88" s="909"/>
      <c r="AF88" s="904"/>
      <c r="AG88" s="909"/>
      <c r="AH88" s="909"/>
      <c r="AI88" s="909" t="s">
        <v>980</v>
      </c>
      <c r="AJ88" s="909"/>
      <c r="AK88" s="909"/>
      <c r="AL88" s="904"/>
      <c r="AM88" s="909"/>
      <c r="AN88" s="909"/>
      <c r="AO88" s="920"/>
    </row>
    <row r="89" spans="1:43" s="901" customFormat="1" ht="12.75" customHeight="1" x14ac:dyDescent="0.25">
      <c r="A89" s="1582"/>
      <c r="B89" s="1583"/>
      <c r="C89" s="1583"/>
      <c r="D89" s="1583"/>
      <c r="E89" s="1583"/>
      <c r="F89" s="1584"/>
      <c r="G89" s="904"/>
      <c r="H89" s="899" t="s">
        <v>981</v>
      </c>
      <c r="I89" s="899"/>
      <c r="J89" s="899"/>
      <c r="K89" s="899"/>
      <c r="L89" s="899"/>
      <c r="M89" s="899"/>
      <c r="N89" s="904"/>
      <c r="O89" s="899" t="s">
        <v>982</v>
      </c>
      <c r="P89" s="899"/>
      <c r="Q89" s="899"/>
      <c r="R89" s="899"/>
      <c r="S89" s="899"/>
      <c r="T89" s="899"/>
      <c r="U89" s="899"/>
      <c r="V89" s="899"/>
      <c r="W89" s="899"/>
      <c r="X89" s="899"/>
      <c r="Y89" s="899"/>
      <c r="Z89" s="899"/>
      <c r="AA89" s="899"/>
      <c r="AB89" s="899"/>
      <c r="AC89" s="899" t="s">
        <v>983</v>
      </c>
      <c r="AD89" s="899"/>
      <c r="AE89" s="899"/>
      <c r="AF89" s="904"/>
      <c r="AG89" s="899"/>
      <c r="AH89" s="899"/>
      <c r="AI89" s="899" t="s">
        <v>984</v>
      </c>
      <c r="AJ89" s="899"/>
      <c r="AK89" s="899"/>
      <c r="AL89" s="904"/>
      <c r="AM89" s="899"/>
      <c r="AN89" s="899"/>
      <c r="AO89" s="900"/>
    </row>
    <row r="90" spans="1:43" s="901" customFormat="1" ht="12.75" customHeight="1" x14ac:dyDescent="0.25">
      <c r="A90" s="1585"/>
      <c r="B90" s="1563"/>
      <c r="C90" s="1563"/>
      <c r="D90" s="1563"/>
      <c r="E90" s="1563"/>
      <c r="F90" s="1564"/>
      <c r="G90" s="904"/>
      <c r="H90" s="923" t="s">
        <v>985</v>
      </c>
      <c r="I90" s="923"/>
      <c r="J90" s="923"/>
      <c r="K90" s="923"/>
      <c r="L90" s="923"/>
      <c r="M90" s="923"/>
      <c r="N90" s="904"/>
      <c r="O90" s="923" t="s">
        <v>986</v>
      </c>
      <c r="P90" s="923"/>
      <c r="Q90" s="923"/>
      <c r="R90" s="923"/>
      <c r="S90" s="923"/>
      <c r="T90" s="923"/>
      <c r="U90" s="923"/>
      <c r="V90" s="923"/>
      <c r="W90" s="923"/>
      <c r="X90" s="923"/>
      <c r="Y90" s="923"/>
      <c r="Z90" s="923"/>
      <c r="AA90" s="923"/>
      <c r="AB90" s="923"/>
      <c r="AC90" s="923" t="s">
        <v>987</v>
      </c>
      <c r="AD90" s="923"/>
      <c r="AE90" s="923"/>
      <c r="AF90" s="904"/>
      <c r="AG90" s="923"/>
      <c r="AH90" s="923"/>
      <c r="AI90" s="923"/>
      <c r="AJ90" s="923"/>
      <c r="AK90" s="923"/>
      <c r="AL90" s="949"/>
      <c r="AM90" s="923"/>
      <c r="AN90" s="923"/>
      <c r="AO90" s="924"/>
    </row>
    <row r="91" spans="1:43" s="901" customFormat="1" ht="12.75" customHeight="1" x14ac:dyDescent="0.25">
      <c r="A91" s="915"/>
      <c r="B91" s="915"/>
      <c r="C91" s="915"/>
      <c r="D91" s="915"/>
      <c r="E91" s="915"/>
      <c r="F91" s="915"/>
      <c r="G91" s="915"/>
      <c r="H91" s="915"/>
      <c r="I91" s="915"/>
      <c r="J91" s="915"/>
      <c r="K91" s="915"/>
      <c r="L91" s="915"/>
      <c r="M91" s="915"/>
      <c r="N91" s="915"/>
      <c r="O91" s="915"/>
      <c r="P91" s="915"/>
      <c r="Q91" s="915"/>
      <c r="R91" s="915"/>
      <c r="S91" s="915"/>
      <c r="T91" s="915"/>
      <c r="U91" s="915"/>
      <c r="V91" s="915"/>
      <c r="W91" s="915"/>
      <c r="X91" s="915"/>
      <c r="Y91" s="915"/>
      <c r="Z91" s="915"/>
      <c r="AA91" s="915"/>
      <c r="AB91" s="915"/>
      <c r="AC91" s="915"/>
      <c r="AD91" s="915"/>
      <c r="AE91" s="915"/>
      <c r="AF91" s="915"/>
      <c r="AG91" s="915"/>
      <c r="AH91" s="915"/>
      <c r="AI91" s="915"/>
      <c r="AJ91" s="915"/>
      <c r="AK91" s="915"/>
      <c r="AL91" s="915"/>
      <c r="AM91" s="915"/>
      <c r="AN91" s="915"/>
      <c r="AO91" s="915"/>
    </row>
    <row r="92" spans="1:43" s="901" customFormat="1" ht="12.75" customHeight="1" x14ac:dyDescent="0.25">
      <c r="A92" s="1579" t="s">
        <v>988</v>
      </c>
      <c r="B92" s="1580"/>
      <c r="C92" s="1580"/>
      <c r="D92" s="1580"/>
      <c r="E92" s="1580"/>
      <c r="F92" s="1581"/>
      <c r="G92" s="909" t="s">
        <v>989</v>
      </c>
      <c r="H92" s="909"/>
      <c r="I92" s="909"/>
      <c r="J92" s="909"/>
      <c r="K92" s="909"/>
      <c r="L92" s="909"/>
      <c r="M92" s="909"/>
      <c r="N92" s="909"/>
      <c r="O92" s="904"/>
      <c r="P92" s="909" t="s">
        <v>459</v>
      </c>
      <c r="Q92" s="909"/>
      <c r="R92" s="909"/>
      <c r="S92" s="904" t="s">
        <v>856</v>
      </c>
      <c r="T92" s="909" t="s">
        <v>437</v>
      </c>
      <c r="U92" s="909"/>
      <c r="V92" s="909"/>
      <c r="W92" s="909"/>
      <c r="X92" s="909"/>
      <c r="Y92" s="909"/>
      <c r="Z92" s="909"/>
      <c r="AA92" s="909"/>
      <c r="AB92" s="909"/>
      <c r="AC92" s="909"/>
      <c r="AD92" s="909"/>
      <c r="AE92" s="909"/>
      <c r="AF92" s="909"/>
      <c r="AG92" s="909"/>
      <c r="AH92" s="909"/>
      <c r="AI92" s="909"/>
      <c r="AJ92" s="909"/>
      <c r="AK92" s="909"/>
      <c r="AL92" s="909"/>
      <c r="AM92" s="909"/>
      <c r="AN92" s="909"/>
      <c r="AO92" s="920"/>
    </row>
    <row r="93" spans="1:43" s="901" customFormat="1" ht="12.75" customHeight="1" x14ac:dyDescent="0.25">
      <c r="A93" s="1582"/>
      <c r="B93" s="1583"/>
      <c r="C93" s="1583"/>
      <c r="D93" s="1583"/>
      <c r="E93" s="1583"/>
      <c r="F93" s="1584"/>
      <c r="G93" s="899" t="s">
        <v>990</v>
      </c>
      <c r="H93" s="899"/>
      <c r="I93" s="899"/>
      <c r="J93" s="899"/>
      <c r="K93" s="1623"/>
      <c r="L93" s="1623"/>
      <c r="M93" s="1623"/>
      <c r="N93" s="1623"/>
      <c r="O93" s="1623"/>
      <c r="P93" s="1623"/>
      <c r="Q93" s="1623"/>
      <c r="R93" s="1623"/>
      <c r="S93" s="1623"/>
      <c r="T93" s="1623"/>
      <c r="U93" s="1623"/>
      <c r="V93" s="1623"/>
      <c r="W93" s="1623"/>
      <c r="X93" s="1623"/>
      <c r="Y93" s="1623"/>
      <c r="Z93" s="1623"/>
      <c r="AA93" s="1623"/>
      <c r="AB93" s="1623"/>
      <c r="AC93" s="1623"/>
      <c r="AD93" s="1623"/>
      <c r="AE93" s="1623"/>
      <c r="AF93" s="1623"/>
      <c r="AG93" s="1623"/>
      <c r="AH93" s="1623"/>
      <c r="AI93" s="1623"/>
      <c r="AJ93" s="1623"/>
      <c r="AK93" s="1623"/>
      <c r="AL93" s="1623"/>
      <c r="AM93" s="1623"/>
      <c r="AN93" s="1623"/>
      <c r="AO93" s="1624"/>
      <c r="AP93" s="950"/>
      <c r="AQ93" s="950"/>
    </row>
    <row r="94" spans="1:43" s="901" customFormat="1" ht="12.75" customHeight="1" x14ac:dyDescent="0.25">
      <c r="A94" s="1582"/>
      <c r="B94" s="1583"/>
      <c r="C94" s="1583"/>
      <c r="D94" s="1583"/>
      <c r="E94" s="1583"/>
      <c r="F94" s="1584"/>
      <c r="G94" s="899"/>
      <c r="H94" s="899"/>
      <c r="I94" s="899"/>
      <c r="J94" s="899"/>
      <c r="K94" s="1623"/>
      <c r="L94" s="1623"/>
      <c r="M94" s="1623"/>
      <c r="N94" s="1623"/>
      <c r="O94" s="1623"/>
      <c r="P94" s="1623"/>
      <c r="Q94" s="1623"/>
      <c r="R94" s="1623"/>
      <c r="S94" s="1623"/>
      <c r="T94" s="1623"/>
      <c r="U94" s="1623"/>
      <c r="V94" s="1623"/>
      <c r="W94" s="1623"/>
      <c r="X94" s="1623"/>
      <c r="Y94" s="1623"/>
      <c r="Z94" s="1623"/>
      <c r="AA94" s="1623"/>
      <c r="AB94" s="1623"/>
      <c r="AC94" s="1623"/>
      <c r="AD94" s="1623"/>
      <c r="AE94" s="1623"/>
      <c r="AF94" s="1623"/>
      <c r="AG94" s="1623"/>
      <c r="AH94" s="1623"/>
      <c r="AI94" s="1623"/>
      <c r="AJ94" s="1623"/>
      <c r="AK94" s="1623"/>
      <c r="AL94" s="1623"/>
      <c r="AM94" s="1623"/>
      <c r="AN94" s="1623"/>
      <c r="AO94" s="1624"/>
      <c r="AP94" s="950"/>
      <c r="AQ94" s="950"/>
    </row>
    <row r="95" spans="1:43" s="901" customFormat="1" ht="12.75" customHeight="1" x14ac:dyDescent="0.25">
      <c r="A95" s="1585"/>
      <c r="B95" s="1563"/>
      <c r="C95" s="1563"/>
      <c r="D95" s="1563"/>
      <c r="E95" s="1563"/>
      <c r="F95" s="1564"/>
      <c r="G95" s="923"/>
      <c r="H95" s="923"/>
      <c r="I95" s="923"/>
      <c r="J95" s="923"/>
      <c r="K95" s="1626"/>
      <c r="L95" s="1626"/>
      <c r="M95" s="1626"/>
      <c r="N95" s="1626"/>
      <c r="O95" s="1626"/>
      <c r="P95" s="1626"/>
      <c r="Q95" s="1626"/>
      <c r="R95" s="1626"/>
      <c r="S95" s="1626"/>
      <c r="T95" s="1626"/>
      <c r="U95" s="1626"/>
      <c r="V95" s="1626"/>
      <c r="W95" s="1626"/>
      <c r="X95" s="1626"/>
      <c r="Y95" s="1626"/>
      <c r="Z95" s="1626"/>
      <c r="AA95" s="1626"/>
      <c r="AB95" s="1626"/>
      <c r="AC95" s="1626"/>
      <c r="AD95" s="1626"/>
      <c r="AE95" s="1626"/>
      <c r="AF95" s="1626"/>
      <c r="AG95" s="1626"/>
      <c r="AH95" s="1626"/>
      <c r="AI95" s="1626"/>
      <c r="AJ95" s="1626"/>
      <c r="AK95" s="1626"/>
      <c r="AL95" s="1626"/>
      <c r="AM95" s="1626"/>
      <c r="AN95" s="1626"/>
      <c r="AO95" s="1627"/>
      <c r="AP95" s="950"/>
      <c r="AQ95" s="950"/>
    </row>
    <row r="96" spans="1:43" s="901" customFormat="1" ht="12.75" customHeight="1" x14ac:dyDescent="0.25">
      <c r="A96" s="915"/>
      <c r="B96" s="915"/>
      <c r="C96" s="915"/>
      <c r="D96" s="915"/>
      <c r="E96" s="915"/>
      <c r="F96" s="915"/>
      <c r="G96" s="915"/>
      <c r="H96" s="915"/>
      <c r="I96" s="915"/>
      <c r="J96" s="915"/>
      <c r="K96" s="915"/>
      <c r="L96" s="915"/>
      <c r="M96" s="915"/>
      <c r="N96" s="915"/>
      <c r="O96" s="915"/>
      <c r="P96" s="915"/>
      <c r="Q96" s="915"/>
      <c r="R96" s="915"/>
      <c r="S96" s="915"/>
      <c r="T96" s="915"/>
      <c r="U96" s="915"/>
      <c r="V96" s="915"/>
      <c r="W96" s="915"/>
      <c r="X96" s="915"/>
      <c r="Y96" s="915"/>
      <c r="Z96" s="915"/>
      <c r="AA96" s="915"/>
      <c r="AB96" s="915"/>
      <c r="AC96" s="915"/>
      <c r="AD96" s="915"/>
      <c r="AE96" s="915"/>
      <c r="AF96" s="915"/>
      <c r="AG96" s="915"/>
      <c r="AH96" s="915"/>
      <c r="AI96" s="915"/>
      <c r="AJ96" s="915"/>
      <c r="AK96" s="915"/>
      <c r="AL96" s="915"/>
      <c r="AM96" s="915"/>
      <c r="AN96" s="915"/>
      <c r="AO96" s="915"/>
    </row>
    <row r="97" spans="1:48" s="901" customFormat="1" ht="12.75" customHeight="1" x14ac:dyDescent="0.25">
      <c r="A97" s="1619" t="s">
        <v>991</v>
      </c>
      <c r="B97" s="1620"/>
      <c r="C97" s="1620"/>
      <c r="D97" s="1620"/>
      <c r="E97" s="1620"/>
      <c r="F97" s="1620"/>
      <c r="G97" s="1620"/>
      <c r="H97" s="1620"/>
      <c r="I97" s="1620"/>
      <c r="J97" s="1620"/>
      <c r="K97" s="1620"/>
      <c r="L97" s="1620"/>
      <c r="M97" s="1620"/>
      <c r="N97" s="1620"/>
      <c r="O97" s="1620"/>
      <c r="P97" s="1620"/>
      <c r="Q97" s="1620"/>
      <c r="R97" s="1620"/>
      <c r="S97" s="1620"/>
      <c r="T97" s="1620"/>
      <c r="U97" s="1620"/>
      <c r="V97" s="1620"/>
      <c r="W97" s="1620"/>
      <c r="X97" s="1620"/>
      <c r="Y97" s="1620"/>
      <c r="Z97" s="1620"/>
      <c r="AA97" s="1620"/>
      <c r="AB97" s="1620"/>
      <c r="AC97" s="1620"/>
      <c r="AD97" s="1620"/>
      <c r="AE97" s="1620"/>
      <c r="AF97" s="1620"/>
      <c r="AG97" s="1620"/>
      <c r="AH97" s="1620"/>
      <c r="AI97" s="1620"/>
      <c r="AJ97" s="1620"/>
      <c r="AK97" s="1620"/>
      <c r="AL97" s="1620"/>
      <c r="AM97" s="1620"/>
      <c r="AN97" s="1620"/>
      <c r="AO97" s="1621"/>
    </row>
    <row r="98" spans="1:48" s="901" customFormat="1" ht="12.75" customHeight="1" x14ac:dyDescent="0.25">
      <c r="A98" s="1622"/>
      <c r="B98" s="1623"/>
      <c r="C98" s="1623"/>
      <c r="D98" s="1623"/>
      <c r="E98" s="1623"/>
      <c r="F98" s="1623"/>
      <c r="G98" s="1623"/>
      <c r="H98" s="1623"/>
      <c r="I98" s="1623"/>
      <c r="J98" s="1623"/>
      <c r="K98" s="1623"/>
      <c r="L98" s="1623"/>
      <c r="M98" s="1623"/>
      <c r="N98" s="1623"/>
      <c r="O98" s="1623"/>
      <c r="P98" s="1623"/>
      <c r="Q98" s="1623"/>
      <c r="R98" s="1623"/>
      <c r="S98" s="1623"/>
      <c r="T98" s="1623"/>
      <c r="U98" s="1623"/>
      <c r="V98" s="1623"/>
      <c r="W98" s="1623"/>
      <c r="X98" s="1623"/>
      <c r="Y98" s="1623"/>
      <c r="Z98" s="1623"/>
      <c r="AA98" s="1623"/>
      <c r="AB98" s="1623"/>
      <c r="AC98" s="1623"/>
      <c r="AD98" s="1623"/>
      <c r="AE98" s="1623"/>
      <c r="AF98" s="1623"/>
      <c r="AG98" s="1623"/>
      <c r="AH98" s="1623"/>
      <c r="AI98" s="1623"/>
      <c r="AJ98" s="1623"/>
      <c r="AK98" s="1623"/>
      <c r="AL98" s="1623"/>
      <c r="AM98" s="1623"/>
      <c r="AN98" s="1623"/>
      <c r="AO98" s="1624"/>
    </row>
    <row r="99" spans="1:48" s="901" customFormat="1" ht="12.75" customHeight="1" x14ac:dyDescent="0.25">
      <c r="A99" s="1622"/>
      <c r="B99" s="1623"/>
      <c r="C99" s="1623"/>
      <c r="D99" s="1623"/>
      <c r="E99" s="1623"/>
      <c r="F99" s="1623"/>
      <c r="G99" s="1623"/>
      <c r="H99" s="1623"/>
      <c r="I99" s="1623"/>
      <c r="J99" s="1623"/>
      <c r="K99" s="1623"/>
      <c r="L99" s="1623"/>
      <c r="M99" s="1623"/>
      <c r="N99" s="1623"/>
      <c r="O99" s="1623"/>
      <c r="P99" s="1623"/>
      <c r="Q99" s="1623"/>
      <c r="R99" s="1623"/>
      <c r="S99" s="1623"/>
      <c r="T99" s="1623"/>
      <c r="U99" s="1623"/>
      <c r="V99" s="1623"/>
      <c r="W99" s="1623"/>
      <c r="X99" s="1623"/>
      <c r="Y99" s="1623"/>
      <c r="Z99" s="1623"/>
      <c r="AA99" s="1623"/>
      <c r="AB99" s="1623"/>
      <c r="AC99" s="1623"/>
      <c r="AD99" s="1623"/>
      <c r="AE99" s="1623"/>
      <c r="AF99" s="1623"/>
      <c r="AG99" s="1623"/>
      <c r="AH99" s="1623"/>
      <c r="AI99" s="1623"/>
      <c r="AJ99" s="1623"/>
      <c r="AK99" s="1623"/>
      <c r="AL99" s="1623"/>
      <c r="AM99" s="1623"/>
      <c r="AN99" s="1623"/>
      <c r="AO99" s="1624"/>
    </row>
    <row r="100" spans="1:48" s="901" customFormat="1" ht="12.75" customHeight="1" x14ac:dyDescent="0.25">
      <c r="A100" s="1622"/>
      <c r="B100" s="1623"/>
      <c r="C100" s="1623"/>
      <c r="D100" s="1623"/>
      <c r="E100" s="1623"/>
      <c r="F100" s="1623"/>
      <c r="G100" s="1623"/>
      <c r="H100" s="1623"/>
      <c r="I100" s="1623"/>
      <c r="J100" s="1623"/>
      <c r="K100" s="1623"/>
      <c r="L100" s="1623"/>
      <c r="M100" s="1623"/>
      <c r="N100" s="1623"/>
      <c r="O100" s="1623"/>
      <c r="P100" s="1623"/>
      <c r="Q100" s="1623"/>
      <c r="R100" s="1623"/>
      <c r="S100" s="1623"/>
      <c r="T100" s="1623"/>
      <c r="U100" s="1623"/>
      <c r="V100" s="1623"/>
      <c r="W100" s="1623"/>
      <c r="X100" s="1623"/>
      <c r="Y100" s="1623"/>
      <c r="Z100" s="1623"/>
      <c r="AA100" s="1623"/>
      <c r="AB100" s="1623"/>
      <c r="AC100" s="1623"/>
      <c r="AD100" s="1623"/>
      <c r="AE100" s="1623"/>
      <c r="AF100" s="1623"/>
      <c r="AG100" s="1623"/>
      <c r="AH100" s="1623"/>
      <c r="AI100" s="1623"/>
      <c r="AJ100" s="1623"/>
      <c r="AK100" s="1623"/>
      <c r="AL100" s="1623"/>
      <c r="AM100" s="1623"/>
      <c r="AN100" s="1623"/>
      <c r="AO100" s="1624"/>
    </row>
    <row r="101" spans="1:48" s="901" customFormat="1" ht="12.75" customHeight="1" x14ac:dyDescent="0.25">
      <c r="A101" s="1622"/>
      <c r="B101" s="1623"/>
      <c r="C101" s="1623"/>
      <c r="D101" s="1623"/>
      <c r="E101" s="1623"/>
      <c r="F101" s="1623"/>
      <c r="G101" s="1623"/>
      <c r="H101" s="1623"/>
      <c r="I101" s="1623"/>
      <c r="J101" s="1623"/>
      <c r="K101" s="1623"/>
      <c r="L101" s="1623"/>
      <c r="M101" s="1623"/>
      <c r="N101" s="1623"/>
      <c r="O101" s="1623"/>
      <c r="P101" s="1623"/>
      <c r="Q101" s="1623"/>
      <c r="R101" s="1623"/>
      <c r="S101" s="1623"/>
      <c r="T101" s="1623"/>
      <c r="U101" s="1623"/>
      <c r="V101" s="1623"/>
      <c r="W101" s="1623"/>
      <c r="X101" s="1623"/>
      <c r="Y101" s="1623"/>
      <c r="Z101" s="1623"/>
      <c r="AA101" s="1623"/>
      <c r="AB101" s="1623"/>
      <c r="AC101" s="1623"/>
      <c r="AD101" s="1623"/>
      <c r="AE101" s="1623"/>
      <c r="AF101" s="1623"/>
      <c r="AG101" s="1623"/>
      <c r="AH101" s="1623"/>
      <c r="AI101" s="1623"/>
      <c r="AJ101" s="1623"/>
      <c r="AK101" s="1623"/>
      <c r="AL101" s="1623"/>
      <c r="AM101" s="1623"/>
      <c r="AN101" s="1623"/>
      <c r="AO101" s="1624"/>
    </row>
    <row r="102" spans="1:48" s="901" customFormat="1" ht="12.75" customHeight="1" x14ac:dyDescent="0.25">
      <c r="A102" s="1622"/>
      <c r="B102" s="1623"/>
      <c r="C102" s="1623"/>
      <c r="D102" s="1623"/>
      <c r="E102" s="1623"/>
      <c r="F102" s="1623"/>
      <c r="G102" s="1623"/>
      <c r="H102" s="1623"/>
      <c r="I102" s="1623"/>
      <c r="J102" s="1623"/>
      <c r="K102" s="1623"/>
      <c r="L102" s="1623"/>
      <c r="M102" s="1623"/>
      <c r="N102" s="1623"/>
      <c r="O102" s="1623"/>
      <c r="P102" s="1623"/>
      <c r="Q102" s="1623"/>
      <c r="R102" s="1623"/>
      <c r="S102" s="1623"/>
      <c r="T102" s="1623"/>
      <c r="U102" s="1623"/>
      <c r="V102" s="1623"/>
      <c r="W102" s="1623"/>
      <c r="X102" s="1623"/>
      <c r="Y102" s="1623"/>
      <c r="Z102" s="1623"/>
      <c r="AA102" s="1623"/>
      <c r="AB102" s="1623"/>
      <c r="AC102" s="1623"/>
      <c r="AD102" s="1623"/>
      <c r="AE102" s="1623"/>
      <c r="AF102" s="1623"/>
      <c r="AG102" s="1623"/>
      <c r="AH102" s="1623"/>
      <c r="AI102" s="1623"/>
      <c r="AJ102" s="1623"/>
      <c r="AK102" s="1623"/>
      <c r="AL102" s="1623"/>
      <c r="AM102" s="1623"/>
      <c r="AN102" s="1623"/>
      <c r="AO102" s="1624"/>
    </row>
    <row r="103" spans="1:48" s="901" customFormat="1" ht="12.75" customHeight="1" x14ac:dyDescent="0.25">
      <c r="A103" s="1622"/>
      <c r="B103" s="1623"/>
      <c r="C103" s="1623"/>
      <c r="D103" s="1623"/>
      <c r="E103" s="1623"/>
      <c r="F103" s="1623"/>
      <c r="G103" s="1623"/>
      <c r="H103" s="1623"/>
      <c r="I103" s="1623"/>
      <c r="J103" s="1623"/>
      <c r="K103" s="1623"/>
      <c r="L103" s="1623"/>
      <c r="M103" s="1623"/>
      <c r="N103" s="1623"/>
      <c r="O103" s="1623"/>
      <c r="P103" s="1623"/>
      <c r="Q103" s="1623"/>
      <c r="R103" s="1623"/>
      <c r="S103" s="1623"/>
      <c r="T103" s="1623"/>
      <c r="U103" s="1623"/>
      <c r="V103" s="1623"/>
      <c r="W103" s="1623"/>
      <c r="X103" s="1623"/>
      <c r="Y103" s="1623"/>
      <c r="Z103" s="1623"/>
      <c r="AA103" s="1623"/>
      <c r="AB103" s="1623"/>
      <c r="AC103" s="1623"/>
      <c r="AD103" s="1623"/>
      <c r="AE103" s="1623"/>
      <c r="AF103" s="1623"/>
      <c r="AG103" s="1623"/>
      <c r="AH103" s="1623"/>
      <c r="AI103" s="1623"/>
      <c r="AJ103" s="1623"/>
      <c r="AK103" s="1623"/>
      <c r="AL103" s="1623"/>
      <c r="AM103" s="1623"/>
      <c r="AN103" s="1623"/>
      <c r="AO103" s="1624"/>
    </row>
    <row r="104" spans="1:48" s="901" customFormat="1" ht="12.75" customHeight="1" x14ac:dyDescent="0.25">
      <c r="A104" s="1622"/>
      <c r="B104" s="1623"/>
      <c r="C104" s="1623"/>
      <c r="D104" s="1623"/>
      <c r="E104" s="1623"/>
      <c r="F104" s="1623"/>
      <c r="G104" s="1623"/>
      <c r="H104" s="1623"/>
      <c r="I104" s="1623"/>
      <c r="J104" s="1623"/>
      <c r="K104" s="1623"/>
      <c r="L104" s="1623"/>
      <c r="M104" s="1623"/>
      <c r="N104" s="1623"/>
      <c r="O104" s="1623"/>
      <c r="P104" s="1623"/>
      <c r="Q104" s="1623"/>
      <c r="R104" s="1623"/>
      <c r="S104" s="1623"/>
      <c r="T104" s="1623"/>
      <c r="U104" s="1623"/>
      <c r="V104" s="1623"/>
      <c r="W104" s="1623"/>
      <c r="X104" s="1623"/>
      <c r="Y104" s="1623"/>
      <c r="Z104" s="1623"/>
      <c r="AA104" s="1623"/>
      <c r="AB104" s="1623"/>
      <c r="AC104" s="1623"/>
      <c r="AD104" s="1623"/>
      <c r="AE104" s="1623"/>
      <c r="AF104" s="1623"/>
      <c r="AG104" s="1623"/>
      <c r="AH104" s="1623"/>
      <c r="AI104" s="1623"/>
      <c r="AJ104" s="1623"/>
      <c r="AK104" s="1623"/>
      <c r="AL104" s="1623"/>
      <c r="AM104" s="1623"/>
      <c r="AN104" s="1623"/>
      <c r="AO104" s="1624"/>
    </row>
    <row r="105" spans="1:48" s="901" customFormat="1" ht="12.75" customHeight="1" x14ac:dyDescent="0.25">
      <c r="A105" s="1622"/>
      <c r="B105" s="1623"/>
      <c r="C105" s="1623"/>
      <c r="D105" s="1623"/>
      <c r="E105" s="1623"/>
      <c r="F105" s="1623"/>
      <c r="G105" s="1623"/>
      <c r="H105" s="1623"/>
      <c r="I105" s="1623"/>
      <c r="J105" s="1623"/>
      <c r="K105" s="1623"/>
      <c r="L105" s="1623"/>
      <c r="M105" s="1623"/>
      <c r="N105" s="1623"/>
      <c r="O105" s="1623"/>
      <c r="P105" s="1623"/>
      <c r="Q105" s="1623"/>
      <c r="R105" s="1623"/>
      <c r="S105" s="1623"/>
      <c r="T105" s="1623"/>
      <c r="U105" s="1623"/>
      <c r="V105" s="1623"/>
      <c r="W105" s="1623"/>
      <c r="X105" s="1623"/>
      <c r="Y105" s="1623"/>
      <c r="Z105" s="1623"/>
      <c r="AA105" s="1623"/>
      <c r="AB105" s="1623"/>
      <c r="AC105" s="1623"/>
      <c r="AD105" s="1623"/>
      <c r="AE105" s="1623"/>
      <c r="AF105" s="1623"/>
      <c r="AG105" s="1623"/>
      <c r="AH105" s="1623"/>
      <c r="AI105" s="1623"/>
      <c r="AJ105" s="1623"/>
      <c r="AK105" s="1623"/>
      <c r="AL105" s="1623"/>
      <c r="AM105" s="1623"/>
      <c r="AN105" s="1623"/>
      <c r="AO105" s="1624"/>
    </row>
    <row r="106" spans="1:48" s="901" customFormat="1" ht="12.75" customHeight="1" x14ac:dyDescent="0.25">
      <c r="A106" s="1622"/>
      <c r="B106" s="1623"/>
      <c r="C106" s="1623"/>
      <c r="D106" s="1623"/>
      <c r="E106" s="1623"/>
      <c r="F106" s="1623"/>
      <c r="G106" s="1623"/>
      <c r="H106" s="1623"/>
      <c r="I106" s="1623"/>
      <c r="J106" s="1623"/>
      <c r="K106" s="1623"/>
      <c r="L106" s="1623"/>
      <c r="M106" s="1623"/>
      <c r="N106" s="1623"/>
      <c r="O106" s="1623"/>
      <c r="P106" s="1623"/>
      <c r="Q106" s="1623"/>
      <c r="R106" s="1623"/>
      <c r="S106" s="1623"/>
      <c r="T106" s="1623"/>
      <c r="U106" s="1623"/>
      <c r="V106" s="1623"/>
      <c r="W106" s="1623"/>
      <c r="X106" s="1623"/>
      <c r="Y106" s="1623"/>
      <c r="Z106" s="1623"/>
      <c r="AA106" s="1623"/>
      <c r="AB106" s="1623"/>
      <c r="AC106" s="1623"/>
      <c r="AD106" s="1623"/>
      <c r="AE106" s="1623"/>
      <c r="AF106" s="1623"/>
      <c r="AG106" s="1623"/>
      <c r="AH106" s="1623"/>
      <c r="AI106" s="1623"/>
      <c r="AJ106" s="1623"/>
      <c r="AK106" s="1623"/>
      <c r="AL106" s="1623"/>
      <c r="AM106" s="1623"/>
      <c r="AN106" s="1623"/>
      <c r="AO106" s="1624"/>
    </row>
    <row r="107" spans="1:48" s="901" customFormat="1" ht="12.75" customHeight="1" x14ac:dyDescent="0.25">
      <c r="A107" s="1622"/>
      <c r="B107" s="1623"/>
      <c r="C107" s="1623"/>
      <c r="D107" s="1623"/>
      <c r="E107" s="1623"/>
      <c r="F107" s="1623"/>
      <c r="G107" s="1623"/>
      <c r="H107" s="1623"/>
      <c r="I107" s="1623"/>
      <c r="J107" s="1623"/>
      <c r="K107" s="1623"/>
      <c r="L107" s="1623"/>
      <c r="M107" s="1623"/>
      <c r="N107" s="1623"/>
      <c r="O107" s="1623"/>
      <c r="P107" s="1623"/>
      <c r="Q107" s="1623"/>
      <c r="R107" s="1623"/>
      <c r="S107" s="1623"/>
      <c r="T107" s="1623"/>
      <c r="U107" s="1623"/>
      <c r="V107" s="1623"/>
      <c r="W107" s="1623"/>
      <c r="X107" s="1623"/>
      <c r="Y107" s="1623"/>
      <c r="Z107" s="1623"/>
      <c r="AA107" s="1623"/>
      <c r="AB107" s="1623"/>
      <c r="AC107" s="1623"/>
      <c r="AD107" s="1623"/>
      <c r="AE107" s="1623"/>
      <c r="AF107" s="1623"/>
      <c r="AG107" s="1623"/>
      <c r="AH107" s="1623"/>
      <c r="AI107" s="1623"/>
      <c r="AJ107" s="1623"/>
      <c r="AK107" s="1623"/>
      <c r="AL107" s="1623"/>
      <c r="AM107" s="1623"/>
      <c r="AN107" s="1623"/>
      <c r="AO107" s="1624"/>
    </row>
    <row r="108" spans="1:48" s="901" customFormat="1" ht="12.75" customHeight="1" x14ac:dyDescent="0.25">
      <c r="A108" s="1625"/>
      <c r="B108" s="1626"/>
      <c r="C108" s="1626"/>
      <c r="D108" s="1626"/>
      <c r="E108" s="1626"/>
      <c r="F108" s="1626"/>
      <c r="G108" s="1626"/>
      <c r="H108" s="1626"/>
      <c r="I108" s="1626"/>
      <c r="J108" s="1626"/>
      <c r="K108" s="1626"/>
      <c r="L108" s="1626"/>
      <c r="M108" s="1626"/>
      <c r="N108" s="1626"/>
      <c r="O108" s="1626"/>
      <c r="P108" s="1626"/>
      <c r="Q108" s="1626"/>
      <c r="R108" s="1626"/>
      <c r="S108" s="1626"/>
      <c r="T108" s="1626"/>
      <c r="U108" s="1626"/>
      <c r="V108" s="1626"/>
      <c r="W108" s="1626"/>
      <c r="X108" s="1626"/>
      <c r="Y108" s="1626"/>
      <c r="Z108" s="1626"/>
      <c r="AA108" s="1626"/>
      <c r="AB108" s="1626"/>
      <c r="AC108" s="1626"/>
      <c r="AD108" s="1626"/>
      <c r="AE108" s="1626"/>
      <c r="AF108" s="1626"/>
      <c r="AG108" s="1626"/>
      <c r="AH108" s="1626"/>
      <c r="AI108" s="1626"/>
      <c r="AJ108" s="1626"/>
      <c r="AK108" s="1626"/>
      <c r="AL108" s="1626"/>
      <c r="AM108" s="1626"/>
      <c r="AN108" s="1626"/>
      <c r="AO108" s="1627"/>
    </row>
    <row r="109" spans="1:48" s="901" customFormat="1" ht="12.75" customHeight="1" x14ac:dyDescent="0.25">
      <c r="A109" s="915"/>
      <c r="B109" s="915"/>
      <c r="C109" s="915"/>
      <c r="D109" s="915"/>
      <c r="E109" s="915"/>
      <c r="F109" s="915"/>
      <c r="G109" s="915"/>
      <c r="H109" s="915"/>
      <c r="I109" s="915"/>
      <c r="J109" s="915"/>
      <c r="K109" s="915"/>
      <c r="L109" s="915"/>
      <c r="M109" s="915"/>
      <c r="N109" s="915"/>
      <c r="O109" s="915"/>
      <c r="P109" s="915"/>
      <c r="Q109" s="915"/>
      <c r="R109" s="915"/>
      <c r="S109" s="915"/>
      <c r="T109" s="915"/>
      <c r="U109" s="915"/>
      <c r="V109" s="915"/>
      <c r="W109" s="915"/>
      <c r="X109" s="915"/>
      <c r="Y109" s="915"/>
      <c r="Z109" s="915"/>
      <c r="AA109" s="915"/>
      <c r="AB109" s="915"/>
      <c r="AC109" s="915"/>
      <c r="AD109" s="915"/>
      <c r="AE109" s="915"/>
      <c r="AF109" s="915"/>
      <c r="AG109" s="915"/>
      <c r="AH109" s="915"/>
      <c r="AI109" s="915"/>
      <c r="AJ109" s="915"/>
      <c r="AK109" s="915"/>
      <c r="AL109" s="915"/>
      <c r="AM109" s="915"/>
      <c r="AN109" s="915"/>
      <c r="AO109" s="915"/>
    </row>
    <row r="110" spans="1:48" s="901" customFormat="1" ht="12.75" customHeight="1" x14ac:dyDescent="0.25">
      <c r="A110" s="1619" t="s">
        <v>813</v>
      </c>
      <c r="B110" s="1620"/>
      <c r="C110" s="1620"/>
      <c r="D110" s="1620"/>
      <c r="E110" s="1620"/>
      <c r="F110" s="1620"/>
      <c r="G110" s="1620"/>
      <c r="H110" s="1620"/>
      <c r="I110" s="1621"/>
      <c r="J110" s="1628" t="s">
        <v>992</v>
      </c>
      <c r="K110" s="1629"/>
      <c r="L110" s="1629"/>
      <c r="M110" s="1629"/>
      <c r="N110" s="1629"/>
      <c r="O110" s="1629"/>
      <c r="P110" s="1629"/>
      <c r="Q110" s="1629"/>
      <c r="R110" s="1629"/>
      <c r="S110" s="1629"/>
      <c r="T110" s="1629"/>
      <c r="U110" s="1629"/>
      <c r="V110" s="1629"/>
      <c r="W110" s="1629"/>
      <c r="X110" s="1629"/>
      <c r="Y110" s="1630"/>
      <c r="Z110" s="1628" t="s">
        <v>993</v>
      </c>
      <c r="AA110" s="1629"/>
      <c r="AB110" s="1629"/>
      <c r="AC110" s="1629"/>
      <c r="AD110" s="1629"/>
      <c r="AE110" s="1629"/>
      <c r="AF110" s="1629"/>
      <c r="AG110" s="1629"/>
      <c r="AH110" s="1629"/>
      <c r="AI110" s="1629"/>
      <c r="AJ110" s="1629"/>
      <c r="AK110" s="1629"/>
      <c r="AL110" s="1629"/>
      <c r="AM110" s="1629"/>
      <c r="AN110" s="1629"/>
      <c r="AO110" s="1630"/>
    </row>
    <row r="111" spans="1:48" s="901" customFormat="1" ht="12.75" customHeight="1" x14ac:dyDescent="0.2">
      <c r="A111" s="1631" t="s">
        <v>816</v>
      </c>
      <c r="B111" s="1632"/>
      <c r="C111" s="1632"/>
      <c r="D111" s="1632"/>
      <c r="E111" s="1632"/>
      <c r="F111" s="1632"/>
      <c r="G111" s="1632"/>
      <c r="H111" s="1632"/>
      <c r="I111" s="1633"/>
      <c r="J111" s="1634" t="str">
        <f>'53_Annexe7'!$C$44</f>
        <v>Non</v>
      </c>
      <c r="K111" s="1635"/>
      <c r="L111" s="1635"/>
      <c r="M111" s="1635"/>
      <c r="N111" s="1635"/>
      <c r="O111" s="1635"/>
      <c r="P111" s="1635"/>
      <c r="Q111" s="1635"/>
      <c r="R111" s="1635"/>
      <c r="S111" s="1635"/>
      <c r="T111" s="1635"/>
      <c r="U111" s="1635"/>
      <c r="V111" s="1635"/>
      <c r="W111" s="1635"/>
      <c r="X111" s="1635"/>
      <c r="Y111" s="1636"/>
      <c r="Z111" s="1634" t="str">
        <f>'53_Annexe7'!$E$44</f>
        <v>Non</v>
      </c>
      <c r="AA111" s="1635"/>
      <c r="AB111" s="1635"/>
      <c r="AC111" s="1635"/>
      <c r="AD111" s="1635"/>
      <c r="AE111" s="1635"/>
      <c r="AF111" s="1635"/>
      <c r="AG111" s="1635"/>
      <c r="AH111" s="1635"/>
      <c r="AI111" s="1635"/>
      <c r="AJ111" s="1635"/>
      <c r="AK111" s="1635"/>
      <c r="AL111" s="1635"/>
      <c r="AM111" s="1635"/>
      <c r="AN111" s="1635"/>
      <c r="AO111" s="1636"/>
      <c r="AP111" s="1637" t="s">
        <v>994</v>
      </c>
      <c r="AQ111" s="1638"/>
      <c r="AR111" s="1638"/>
      <c r="AS111" s="1638"/>
      <c r="AT111" s="1638"/>
      <c r="AU111" s="1638"/>
      <c r="AV111" s="1639"/>
    </row>
    <row r="112" spans="1:48" s="901" customFormat="1" ht="12.75" customHeight="1" x14ac:dyDescent="0.2">
      <c r="A112" s="1631" t="s">
        <v>817</v>
      </c>
      <c r="B112" s="1632"/>
      <c r="C112" s="1632"/>
      <c r="D112" s="1632"/>
      <c r="E112" s="1632"/>
      <c r="F112" s="1632"/>
      <c r="G112" s="1632"/>
      <c r="H112" s="1632"/>
      <c r="I112" s="1633"/>
      <c r="J112" s="1634" t="str">
        <f>'53_Annexe7'!$C$45</f>
        <v>Non</v>
      </c>
      <c r="K112" s="1635"/>
      <c r="L112" s="1635"/>
      <c r="M112" s="1635"/>
      <c r="N112" s="1635"/>
      <c r="O112" s="1635"/>
      <c r="P112" s="1635"/>
      <c r="Q112" s="1635"/>
      <c r="R112" s="1635"/>
      <c r="S112" s="1635"/>
      <c r="T112" s="1635"/>
      <c r="U112" s="1635"/>
      <c r="V112" s="1635"/>
      <c r="W112" s="1635"/>
      <c r="X112" s="1635"/>
      <c r="Y112" s="1636"/>
      <c r="Z112" s="1634" t="str">
        <f>'53_Annexe7'!$E$45</f>
        <v>Non</v>
      </c>
      <c r="AA112" s="1635"/>
      <c r="AB112" s="1635"/>
      <c r="AC112" s="1635"/>
      <c r="AD112" s="1635"/>
      <c r="AE112" s="1635"/>
      <c r="AF112" s="1635"/>
      <c r="AG112" s="1635"/>
      <c r="AH112" s="1635"/>
      <c r="AI112" s="1635"/>
      <c r="AJ112" s="1635"/>
      <c r="AK112" s="1635"/>
      <c r="AL112" s="1635"/>
      <c r="AM112" s="1635"/>
      <c r="AN112" s="1635"/>
      <c r="AO112" s="1636"/>
      <c r="AP112" s="1640"/>
      <c r="AQ112" s="1641"/>
      <c r="AR112" s="1641"/>
      <c r="AS112" s="1641"/>
      <c r="AT112" s="1641"/>
      <c r="AU112" s="1641"/>
      <c r="AV112" s="1642"/>
    </row>
    <row r="113" spans="1:48" s="901" customFormat="1" ht="12.75" customHeight="1" x14ac:dyDescent="0.2">
      <c r="A113" s="1631" t="s">
        <v>818</v>
      </c>
      <c r="B113" s="1632"/>
      <c r="C113" s="1632"/>
      <c r="D113" s="1632"/>
      <c r="E113" s="1632"/>
      <c r="F113" s="1632"/>
      <c r="G113" s="1632"/>
      <c r="H113" s="1632"/>
      <c r="I113" s="1633"/>
      <c r="J113" s="1634" t="str">
        <f>'53_Annexe7'!$C$46</f>
        <v>Non</v>
      </c>
      <c r="K113" s="1635"/>
      <c r="L113" s="1635"/>
      <c r="M113" s="1635"/>
      <c r="N113" s="1635"/>
      <c r="O113" s="1635"/>
      <c r="P113" s="1635"/>
      <c r="Q113" s="1635"/>
      <c r="R113" s="1635"/>
      <c r="S113" s="1635"/>
      <c r="T113" s="1635"/>
      <c r="U113" s="1635"/>
      <c r="V113" s="1635"/>
      <c r="W113" s="1635"/>
      <c r="X113" s="1635"/>
      <c r="Y113" s="1636"/>
      <c r="Z113" s="1634" t="str">
        <f>'53_Annexe7'!$E$46</f>
        <v>Non</v>
      </c>
      <c r="AA113" s="1635"/>
      <c r="AB113" s="1635"/>
      <c r="AC113" s="1635"/>
      <c r="AD113" s="1635"/>
      <c r="AE113" s="1635"/>
      <c r="AF113" s="1635"/>
      <c r="AG113" s="1635"/>
      <c r="AH113" s="1635"/>
      <c r="AI113" s="1635"/>
      <c r="AJ113" s="1635"/>
      <c r="AK113" s="1635"/>
      <c r="AL113" s="1635"/>
      <c r="AM113" s="1635"/>
      <c r="AN113" s="1635"/>
      <c r="AO113" s="1636"/>
      <c r="AP113" s="1640"/>
      <c r="AQ113" s="1641"/>
      <c r="AR113" s="1641"/>
      <c r="AS113" s="1641"/>
      <c r="AT113" s="1641"/>
      <c r="AU113" s="1641"/>
      <c r="AV113" s="1642"/>
    </row>
    <row r="114" spans="1:48" s="901" customFormat="1" ht="12.75" customHeight="1" x14ac:dyDescent="0.2">
      <c r="A114" s="1631" t="s">
        <v>819</v>
      </c>
      <c r="B114" s="1632"/>
      <c r="C114" s="1632"/>
      <c r="D114" s="1632"/>
      <c r="E114" s="1632"/>
      <c r="F114" s="1632"/>
      <c r="G114" s="1632"/>
      <c r="H114" s="1632"/>
      <c r="I114" s="1633"/>
      <c r="J114" s="1634" t="str">
        <f>'53_Annexe7'!$C$47</f>
        <v>Non</v>
      </c>
      <c r="K114" s="1635"/>
      <c r="L114" s="1635"/>
      <c r="M114" s="1635"/>
      <c r="N114" s="1635"/>
      <c r="O114" s="1635"/>
      <c r="P114" s="1635"/>
      <c r="Q114" s="1635"/>
      <c r="R114" s="1635"/>
      <c r="S114" s="1635"/>
      <c r="T114" s="1635"/>
      <c r="U114" s="1635"/>
      <c r="V114" s="1635"/>
      <c r="W114" s="1635"/>
      <c r="X114" s="1635"/>
      <c r="Y114" s="1636"/>
      <c r="Z114" s="1634" t="str">
        <f>'53_Annexe7'!$E$47</f>
        <v>Non</v>
      </c>
      <c r="AA114" s="1635"/>
      <c r="AB114" s="1635"/>
      <c r="AC114" s="1635"/>
      <c r="AD114" s="1635"/>
      <c r="AE114" s="1635"/>
      <c r="AF114" s="1635"/>
      <c r="AG114" s="1635"/>
      <c r="AH114" s="1635"/>
      <c r="AI114" s="1635"/>
      <c r="AJ114" s="1635"/>
      <c r="AK114" s="1635"/>
      <c r="AL114" s="1635"/>
      <c r="AM114" s="1635"/>
      <c r="AN114" s="1635"/>
      <c r="AO114" s="1636"/>
      <c r="AP114" s="1640"/>
      <c r="AQ114" s="1641"/>
      <c r="AR114" s="1641"/>
      <c r="AS114" s="1641"/>
      <c r="AT114" s="1641"/>
      <c r="AU114" s="1641"/>
      <c r="AV114" s="1642"/>
    </row>
    <row r="115" spans="1:48" s="901" customFormat="1" ht="12.75" customHeight="1" x14ac:dyDescent="0.2">
      <c r="A115" s="1631" t="s">
        <v>820</v>
      </c>
      <c r="B115" s="1632"/>
      <c r="C115" s="1632"/>
      <c r="D115" s="1632"/>
      <c r="E115" s="1632"/>
      <c r="F115" s="1632"/>
      <c r="G115" s="1632"/>
      <c r="H115" s="1632"/>
      <c r="I115" s="1633"/>
      <c r="J115" s="1634" t="str">
        <f>'53_Annexe7'!$C$48</f>
        <v>Non</v>
      </c>
      <c r="K115" s="1635"/>
      <c r="L115" s="1635"/>
      <c r="M115" s="1635"/>
      <c r="N115" s="1635"/>
      <c r="O115" s="1635"/>
      <c r="P115" s="1635"/>
      <c r="Q115" s="1635"/>
      <c r="R115" s="1635"/>
      <c r="S115" s="1635"/>
      <c r="T115" s="1635"/>
      <c r="U115" s="1635"/>
      <c r="V115" s="1635"/>
      <c r="W115" s="1635"/>
      <c r="X115" s="1635"/>
      <c r="Y115" s="1636"/>
      <c r="Z115" s="1634" t="str">
        <f>'53_Annexe7'!$E$48</f>
        <v>Non</v>
      </c>
      <c r="AA115" s="1635"/>
      <c r="AB115" s="1635"/>
      <c r="AC115" s="1635"/>
      <c r="AD115" s="1635"/>
      <c r="AE115" s="1635"/>
      <c r="AF115" s="1635"/>
      <c r="AG115" s="1635"/>
      <c r="AH115" s="1635"/>
      <c r="AI115" s="1635"/>
      <c r="AJ115" s="1635"/>
      <c r="AK115" s="1635"/>
      <c r="AL115" s="1635"/>
      <c r="AM115" s="1635"/>
      <c r="AN115" s="1635"/>
      <c r="AO115" s="1636"/>
      <c r="AP115" s="1640"/>
      <c r="AQ115" s="1641"/>
      <c r="AR115" s="1641"/>
      <c r="AS115" s="1641"/>
      <c r="AT115" s="1641"/>
      <c r="AU115" s="1641"/>
      <c r="AV115" s="1642"/>
    </row>
    <row r="116" spans="1:48" s="901" customFormat="1" ht="12.75" customHeight="1" x14ac:dyDescent="0.2">
      <c r="A116" s="1631" t="s">
        <v>821</v>
      </c>
      <c r="B116" s="1632"/>
      <c r="C116" s="1632"/>
      <c r="D116" s="1632"/>
      <c r="E116" s="1632"/>
      <c r="F116" s="1632"/>
      <c r="G116" s="1632"/>
      <c r="H116" s="1632"/>
      <c r="I116" s="1633"/>
      <c r="J116" s="1634" t="str">
        <f>'53_Annexe7'!$C$49</f>
        <v>Non</v>
      </c>
      <c r="K116" s="1635"/>
      <c r="L116" s="1635"/>
      <c r="M116" s="1635"/>
      <c r="N116" s="1635"/>
      <c r="O116" s="1635"/>
      <c r="P116" s="1635"/>
      <c r="Q116" s="1635"/>
      <c r="R116" s="1635"/>
      <c r="S116" s="1635"/>
      <c r="T116" s="1635"/>
      <c r="U116" s="1635"/>
      <c r="V116" s="1635"/>
      <c r="W116" s="1635"/>
      <c r="X116" s="1635"/>
      <c r="Y116" s="1636"/>
      <c r="Z116" s="1634" t="str">
        <f>'53_Annexe7'!$E$49</f>
        <v>Non</v>
      </c>
      <c r="AA116" s="1635"/>
      <c r="AB116" s="1635"/>
      <c r="AC116" s="1635"/>
      <c r="AD116" s="1635"/>
      <c r="AE116" s="1635"/>
      <c r="AF116" s="1635"/>
      <c r="AG116" s="1635"/>
      <c r="AH116" s="1635"/>
      <c r="AI116" s="1635"/>
      <c r="AJ116" s="1635"/>
      <c r="AK116" s="1635"/>
      <c r="AL116" s="1635"/>
      <c r="AM116" s="1635"/>
      <c r="AN116" s="1635"/>
      <c r="AO116" s="1636"/>
      <c r="AP116" s="1640"/>
      <c r="AQ116" s="1641"/>
      <c r="AR116" s="1641"/>
      <c r="AS116" s="1641"/>
      <c r="AT116" s="1641"/>
      <c r="AU116" s="1641"/>
      <c r="AV116" s="1642"/>
    </row>
    <row r="117" spans="1:48" s="901" customFormat="1" ht="12.75" customHeight="1" x14ac:dyDescent="0.2">
      <c r="A117" s="1631" t="s">
        <v>822</v>
      </c>
      <c r="B117" s="1632"/>
      <c r="C117" s="1632"/>
      <c r="D117" s="1632"/>
      <c r="E117" s="1632"/>
      <c r="F117" s="1632"/>
      <c r="G117" s="1632"/>
      <c r="H117" s="1632"/>
      <c r="I117" s="1633"/>
      <c r="J117" s="1634" t="str">
        <f>'53_Annexe7'!$C$50</f>
        <v>Non</v>
      </c>
      <c r="K117" s="1635"/>
      <c r="L117" s="1635"/>
      <c r="M117" s="1635"/>
      <c r="N117" s="1635"/>
      <c r="O117" s="1635"/>
      <c r="P117" s="1635"/>
      <c r="Q117" s="1635"/>
      <c r="R117" s="1635"/>
      <c r="S117" s="1635"/>
      <c r="T117" s="1635"/>
      <c r="U117" s="1635"/>
      <c r="V117" s="1635"/>
      <c r="W117" s="1635"/>
      <c r="X117" s="1635"/>
      <c r="Y117" s="1636"/>
      <c r="Z117" s="1634" t="str">
        <f>'53_Annexe7'!$E$50</f>
        <v>Non</v>
      </c>
      <c r="AA117" s="1635"/>
      <c r="AB117" s="1635"/>
      <c r="AC117" s="1635"/>
      <c r="AD117" s="1635"/>
      <c r="AE117" s="1635"/>
      <c r="AF117" s="1635"/>
      <c r="AG117" s="1635"/>
      <c r="AH117" s="1635"/>
      <c r="AI117" s="1635"/>
      <c r="AJ117" s="1635"/>
      <c r="AK117" s="1635"/>
      <c r="AL117" s="1635"/>
      <c r="AM117" s="1635"/>
      <c r="AN117" s="1635"/>
      <c r="AO117" s="1636"/>
      <c r="AP117" s="1640"/>
      <c r="AQ117" s="1641"/>
      <c r="AR117" s="1641"/>
      <c r="AS117" s="1641"/>
      <c r="AT117" s="1641"/>
      <c r="AU117" s="1641"/>
      <c r="AV117" s="1642"/>
    </row>
    <row r="118" spans="1:48" s="901" customFormat="1" ht="12.75" customHeight="1" x14ac:dyDescent="0.2">
      <c r="A118" s="1631" t="s">
        <v>823</v>
      </c>
      <c r="B118" s="1632"/>
      <c r="C118" s="1632"/>
      <c r="D118" s="1632"/>
      <c r="E118" s="1632"/>
      <c r="F118" s="1632"/>
      <c r="G118" s="1632"/>
      <c r="H118" s="1632"/>
      <c r="I118" s="1633"/>
      <c r="J118" s="1634" t="str">
        <f>'53_Annexe7'!$C$51</f>
        <v>Non</v>
      </c>
      <c r="K118" s="1635"/>
      <c r="L118" s="1635"/>
      <c r="M118" s="1635"/>
      <c r="N118" s="1635"/>
      <c r="O118" s="1635"/>
      <c r="P118" s="1635"/>
      <c r="Q118" s="1635"/>
      <c r="R118" s="1635"/>
      <c r="S118" s="1635"/>
      <c r="T118" s="1635"/>
      <c r="U118" s="1635"/>
      <c r="V118" s="1635"/>
      <c r="W118" s="1635"/>
      <c r="X118" s="1635"/>
      <c r="Y118" s="1636"/>
      <c r="Z118" s="1634" t="str">
        <f>'53_Annexe7'!$E$51</f>
        <v>Non</v>
      </c>
      <c r="AA118" s="1635"/>
      <c r="AB118" s="1635"/>
      <c r="AC118" s="1635"/>
      <c r="AD118" s="1635"/>
      <c r="AE118" s="1635"/>
      <c r="AF118" s="1635"/>
      <c r="AG118" s="1635"/>
      <c r="AH118" s="1635"/>
      <c r="AI118" s="1635"/>
      <c r="AJ118" s="1635"/>
      <c r="AK118" s="1635"/>
      <c r="AL118" s="1635"/>
      <c r="AM118" s="1635"/>
      <c r="AN118" s="1635"/>
      <c r="AO118" s="1636"/>
      <c r="AP118" s="1640"/>
      <c r="AQ118" s="1641"/>
      <c r="AR118" s="1641"/>
      <c r="AS118" s="1641"/>
      <c r="AT118" s="1641"/>
      <c r="AU118" s="1641"/>
      <c r="AV118" s="1642"/>
    </row>
    <row r="119" spans="1:48" s="901" customFormat="1" ht="12.75" customHeight="1" x14ac:dyDescent="0.25">
      <c r="A119" s="915"/>
      <c r="B119" s="915"/>
      <c r="C119" s="915"/>
      <c r="D119" s="915"/>
      <c r="E119" s="915"/>
      <c r="F119" s="915"/>
      <c r="G119" s="915"/>
      <c r="H119" s="915"/>
      <c r="I119" s="915"/>
      <c r="J119" s="915"/>
      <c r="K119" s="915"/>
      <c r="L119" s="915"/>
      <c r="M119" s="915"/>
      <c r="N119" s="915"/>
      <c r="O119" s="915"/>
      <c r="P119" s="915"/>
      <c r="Q119" s="915"/>
      <c r="R119" s="915"/>
      <c r="S119" s="915"/>
      <c r="T119" s="915"/>
      <c r="U119" s="915"/>
      <c r="V119" s="915"/>
      <c r="W119" s="915"/>
      <c r="X119" s="915"/>
      <c r="Y119" s="915"/>
      <c r="Z119" s="915"/>
      <c r="AA119" s="915"/>
      <c r="AB119" s="915"/>
      <c r="AC119" s="915"/>
      <c r="AD119" s="915"/>
      <c r="AE119" s="915"/>
      <c r="AF119" s="915"/>
      <c r="AG119" s="915"/>
      <c r="AH119" s="915"/>
      <c r="AI119" s="915"/>
      <c r="AJ119" s="915"/>
      <c r="AK119" s="915"/>
      <c r="AL119" s="915"/>
      <c r="AM119" s="915"/>
      <c r="AN119" s="915"/>
      <c r="AO119" s="915"/>
    </row>
    <row r="120" spans="1:48" s="901" customFormat="1" ht="12.75" customHeight="1" x14ac:dyDescent="0.25">
      <c r="A120" s="1643" t="s">
        <v>824</v>
      </c>
      <c r="B120" s="1643"/>
      <c r="C120" s="1643"/>
      <c r="D120" s="1643"/>
      <c r="E120" s="1643"/>
      <c r="F120" s="1643"/>
      <c r="G120" s="1643"/>
      <c r="H120" s="1643"/>
      <c r="I120" s="1643"/>
      <c r="J120" s="915"/>
      <c r="K120" s="915"/>
      <c r="L120" s="915"/>
      <c r="M120" s="915"/>
      <c r="N120" s="915"/>
      <c r="O120" s="915"/>
      <c r="P120" s="915"/>
      <c r="Q120" s="915"/>
      <c r="R120" s="915"/>
      <c r="S120" s="915"/>
      <c r="T120" s="915"/>
      <c r="U120" s="915"/>
      <c r="V120" s="915"/>
      <c r="W120" s="915"/>
      <c r="X120" s="915"/>
      <c r="Y120" s="915"/>
      <c r="Z120" s="915"/>
      <c r="AA120" s="915"/>
      <c r="AB120" s="915"/>
      <c r="AC120" s="915"/>
      <c r="AD120" s="915"/>
      <c r="AE120" s="915"/>
      <c r="AF120" s="915"/>
      <c r="AG120" s="915"/>
      <c r="AH120" s="915"/>
      <c r="AI120" s="915"/>
      <c r="AJ120" s="915"/>
      <c r="AK120" s="915"/>
      <c r="AL120" s="915"/>
      <c r="AM120" s="915"/>
      <c r="AN120" s="915"/>
      <c r="AO120" s="915"/>
    </row>
    <row r="121" spans="1:48" s="901" customFormat="1" ht="12.75" customHeight="1" x14ac:dyDescent="0.25">
      <c r="A121" s="1644" t="s">
        <v>995</v>
      </c>
      <c r="B121" s="1645"/>
      <c r="C121" s="1645"/>
      <c r="D121" s="1645"/>
      <c r="E121" s="1645"/>
      <c r="F121" s="1645"/>
      <c r="G121" s="1645"/>
      <c r="H121" s="1645"/>
      <c r="I121" s="1646"/>
      <c r="J121" s="1650" t="str">
        <f>'53_Annexe7'!$C$53</f>
        <v>III</v>
      </c>
      <c r="K121" s="1651"/>
      <c r="L121" s="1651"/>
      <c r="M121" s="1651"/>
      <c r="N121" s="1651"/>
      <c r="O121" s="1651"/>
      <c r="P121" s="1651"/>
      <c r="Q121" s="1651"/>
      <c r="R121" s="1651"/>
      <c r="S121" s="1651"/>
      <c r="T121" s="1651"/>
      <c r="U121" s="1651"/>
      <c r="V121" s="1651"/>
      <c r="W121" s="1651"/>
      <c r="X121" s="1651"/>
      <c r="Y121" s="1652"/>
      <c r="Z121" s="1650" t="str">
        <f>'53_Annexe7'!$E$53</f>
        <v>III</v>
      </c>
      <c r="AA121" s="1651"/>
      <c r="AB121" s="1651"/>
      <c r="AC121" s="1651"/>
      <c r="AD121" s="1651"/>
      <c r="AE121" s="1651"/>
      <c r="AF121" s="1651"/>
      <c r="AG121" s="1651"/>
      <c r="AH121" s="1651"/>
      <c r="AI121" s="1651"/>
      <c r="AJ121" s="1651"/>
      <c r="AK121" s="1651"/>
      <c r="AL121" s="1651"/>
      <c r="AM121" s="1651"/>
      <c r="AN121" s="1651"/>
      <c r="AO121" s="1652"/>
    </row>
    <row r="122" spans="1:48" ht="12.75" customHeight="1" x14ac:dyDescent="0.2">
      <c r="A122" s="1647"/>
      <c r="B122" s="1648"/>
      <c r="C122" s="1648"/>
      <c r="D122" s="1648"/>
      <c r="E122" s="1648"/>
      <c r="F122" s="1648"/>
      <c r="G122" s="1648"/>
      <c r="H122" s="1648"/>
      <c r="I122" s="1649"/>
      <c r="J122" s="1653"/>
      <c r="K122" s="1654"/>
      <c r="L122" s="1654"/>
      <c r="M122" s="1654"/>
      <c r="N122" s="1654"/>
      <c r="O122" s="1654"/>
      <c r="P122" s="1654"/>
      <c r="Q122" s="1654"/>
      <c r="R122" s="1654"/>
      <c r="S122" s="1654"/>
      <c r="T122" s="1654"/>
      <c r="U122" s="1654"/>
      <c r="V122" s="1654"/>
      <c r="W122" s="1654"/>
      <c r="X122" s="1654"/>
      <c r="Y122" s="1655"/>
      <c r="Z122" s="1653"/>
      <c r="AA122" s="1654"/>
      <c r="AB122" s="1654"/>
      <c r="AC122" s="1654"/>
      <c r="AD122" s="1654"/>
      <c r="AE122" s="1654"/>
      <c r="AF122" s="1654"/>
      <c r="AG122" s="1654"/>
      <c r="AH122" s="1654"/>
      <c r="AI122" s="1654"/>
      <c r="AJ122" s="1654"/>
      <c r="AK122" s="1654"/>
      <c r="AL122" s="1654"/>
      <c r="AM122" s="1654"/>
      <c r="AN122" s="1654"/>
      <c r="AO122" s="1655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0" fitToHeight="0" orientation="portrait" r:id="rId1"/>
  <headerFooter alignWithMargins="0"/>
  <rowBreaks count="1" manualBreakCount="1">
    <brk id="64" max="40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6"/>
  <dimension ref="A1:O85"/>
  <sheetViews>
    <sheetView view="pageBreakPreview" topLeftCell="B1" zoomScale="85" zoomScaleSheetLayoutView="85" workbookViewId="0">
      <selection activeCell="D9" sqref="D9"/>
    </sheetView>
  </sheetViews>
  <sheetFormatPr baseColWidth="10" defaultRowHeight="15" x14ac:dyDescent="0.25"/>
  <cols>
    <col min="2" max="8" width="15.5703125" customWidth="1"/>
    <col min="9" max="9" width="3.42578125" customWidth="1"/>
    <col min="11" max="11" width="14.42578125" customWidth="1"/>
    <col min="15" max="15" width="40.42578125" customWidth="1"/>
  </cols>
  <sheetData>
    <row r="1" spans="1:8" s="291" customFormat="1" ht="30" customHeight="1" thickBot="1" x14ac:dyDescent="0.4">
      <c r="A1" s="290" t="s">
        <v>425</v>
      </c>
      <c r="B1" s="1135" t="s">
        <v>426</v>
      </c>
      <c r="C1" s="1135"/>
      <c r="D1" s="1135"/>
      <c r="E1" s="1135"/>
      <c r="F1" s="1135"/>
      <c r="G1" s="1135"/>
      <c r="H1" s="1136"/>
    </row>
    <row r="2" spans="1:8" ht="30" customHeight="1" x14ac:dyDescent="0.25">
      <c r="A2" s="1137" t="s">
        <v>14</v>
      </c>
      <c r="B2" s="1138"/>
      <c r="C2" s="292" t="s">
        <v>15</v>
      </c>
      <c r="D2" s="292" t="s">
        <v>16</v>
      </c>
      <c r="E2" s="1138" t="s">
        <v>17</v>
      </c>
      <c r="F2" s="1138"/>
      <c r="G2" s="1138"/>
      <c r="H2" s="1139"/>
    </row>
    <row r="3" spans="1:8" ht="30" customHeight="1" thickBot="1" x14ac:dyDescent="0.4">
      <c r="A3" s="1140">
        <f>PDG!$AD$33</f>
        <v>0</v>
      </c>
      <c r="B3" s="1141"/>
      <c r="C3" s="293" t="str">
        <f>PDG!$D$33</f>
        <v>A</v>
      </c>
      <c r="D3" s="294">
        <f>PDG!$H$33</f>
        <v>41487</v>
      </c>
      <c r="E3" s="1141" t="str">
        <f>PDG!$L$33</f>
        <v>Création</v>
      </c>
      <c r="F3" s="1141"/>
      <c r="G3" s="1141"/>
      <c r="H3" s="1142"/>
    </row>
    <row r="4" spans="1:8" ht="20.100000000000001" customHeight="1" thickBot="1" x14ac:dyDescent="0.4">
      <c r="A4" s="295"/>
      <c r="B4" s="296"/>
      <c r="C4" s="296"/>
      <c r="D4" s="296"/>
      <c r="E4" s="296"/>
      <c r="F4" s="296"/>
      <c r="G4" s="296"/>
      <c r="H4" s="297"/>
    </row>
    <row r="5" spans="1:8" ht="30" customHeight="1" x14ac:dyDescent="0.25">
      <c r="A5" s="1128" t="s">
        <v>427</v>
      </c>
      <c r="B5" s="298" t="s">
        <v>428</v>
      </c>
      <c r="C5" s="1130" t="s">
        <v>546</v>
      </c>
      <c r="D5" s="1131"/>
      <c r="E5" s="1131"/>
      <c r="F5" s="1132"/>
      <c r="G5" s="299" t="s">
        <v>429</v>
      </c>
      <c r="H5" s="300" t="s">
        <v>547</v>
      </c>
    </row>
    <row r="6" spans="1:8" ht="9.9499999999999993" customHeight="1" x14ac:dyDescent="0.25">
      <c r="A6" s="1128"/>
      <c r="B6" s="301"/>
      <c r="C6" s="301"/>
      <c r="D6" s="301"/>
      <c r="E6" s="301"/>
      <c r="F6" s="301"/>
      <c r="G6" s="301"/>
      <c r="H6" s="302"/>
    </row>
    <row r="7" spans="1:8" ht="30" customHeight="1" thickBot="1" x14ac:dyDescent="0.3">
      <c r="A7" s="1129"/>
      <c r="B7" s="1133" t="s">
        <v>430</v>
      </c>
      <c r="C7" s="1134"/>
      <c r="D7" s="303" t="s">
        <v>548</v>
      </c>
      <c r="E7" s="304"/>
      <c r="F7" s="304"/>
      <c r="G7" s="304"/>
      <c r="H7" s="305"/>
    </row>
    <row r="8" spans="1:8" ht="20.100000000000001" customHeight="1" thickBot="1" x14ac:dyDescent="0.4"/>
    <row r="9" spans="1:8" ht="30" customHeight="1" x14ac:dyDescent="0.25">
      <c r="A9" s="1153" t="s">
        <v>431</v>
      </c>
      <c r="B9" s="1154" t="s">
        <v>432</v>
      </c>
      <c r="C9" s="1155"/>
      <c r="D9" s="357">
        <v>54</v>
      </c>
      <c r="E9" s="1156" t="s">
        <v>433</v>
      </c>
      <c r="F9" s="1157"/>
      <c r="G9" s="1147" t="s">
        <v>549</v>
      </c>
      <c r="H9" s="1158"/>
    </row>
    <row r="10" spans="1:8" ht="9.9499999999999993" customHeight="1" x14ac:dyDescent="0.25">
      <c r="A10" s="1128"/>
      <c r="B10" s="301"/>
      <c r="C10" s="301"/>
      <c r="D10" s="301"/>
      <c r="E10" s="301"/>
      <c r="F10" s="301"/>
      <c r="G10" s="307"/>
      <c r="H10" s="308"/>
    </row>
    <row r="11" spans="1:8" ht="30" customHeight="1" x14ac:dyDescent="0.25">
      <c r="A11" s="1128"/>
      <c r="B11" s="301" t="s">
        <v>434</v>
      </c>
      <c r="C11" s="1159" t="s">
        <v>480</v>
      </c>
      <c r="D11" s="1160"/>
      <c r="E11" s="1161" t="s">
        <v>435</v>
      </c>
      <c r="F11" s="1162"/>
      <c r="G11" s="1159"/>
      <c r="H11" s="1163"/>
    </row>
    <row r="12" spans="1:8" ht="9.9499999999999993" customHeight="1" x14ac:dyDescent="0.25">
      <c r="A12" s="1128"/>
      <c r="B12" s="301"/>
      <c r="C12" s="301"/>
      <c r="D12" s="301"/>
      <c r="E12" s="301"/>
      <c r="F12" s="301"/>
      <c r="G12" s="301"/>
      <c r="H12" s="302"/>
    </row>
    <row r="13" spans="1:8" ht="30" customHeight="1" x14ac:dyDescent="0.25">
      <c r="A13" s="1128"/>
      <c r="B13" s="301" t="s">
        <v>436</v>
      </c>
      <c r="C13" s="301"/>
      <c r="D13" s="291"/>
      <c r="E13" s="1164" t="s">
        <v>437</v>
      </c>
      <c r="F13" s="1165"/>
      <c r="G13" s="291"/>
      <c r="H13" s="302"/>
    </row>
    <row r="14" spans="1:8" ht="9.9499999999999993" customHeight="1" x14ac:dyDescent="0.25">
      <c r="A14" s="1128"/>
      <c r="B14" s="301"/>
      <c r="C14" s="301"/>
      <c r="D14" s="301"/>
      <c r="E14" s="301"/>
      <c r="F14" s="301"/>
      <c r="G14" s="301"/>
      <c r="H14" s="302"/>
    </row>
    <row r="15" spans="1:8" ht="30" customHeight="1" x14ac:dyDescent="0.25">
      <c r="A15" s="1128"/>
      <c r="B15" s="301" t="s">
        <v>438</v>
      </c>
      <c r="C15" s="301"/>
      <c r="D15" s="309" t="s">
        <v>437</v>
      </c>
      <c r="E15" s="299" t="s">
        <v>439</v>
      </c>
      <c r="F15" s="1166"/>
      <c r="G15" s="1167"/>
      <c r="H15" s="1168"/>
    </row>
    <row r="16" spans="1:8" ht="9.9499999999999993" customHeight="1" x14ac:dyDescent="0.25">
      <c r="A16" s="1128"/>
      <c r="B16" s="301"/>
      <c r="C16" s="301"/>
      <c r="D16" s="301"/>
      <c r="E16" s="301"/>
      <c r="F16" s="301"/>
      <c r="G16" s="301"/>
      <c r="H16" s="302"/>
    </row>
    <row r="17" spans="1:15" ht="30" customHeight="1" x14ac:dyDescent="0.25">
      <c r="A17" s="1128"/>
      <c r="B17" s="301" t="s">
        <v>440</v>
      </c>
      <c r="C17" s="301"/>
      <c r="D17" s="309" t="s">
        <v>437</v>
      </c>
      <c r="E17" s="301"/>
      <c r="F17" s="301"/>
      <c r="G17" s="301"/>
      <c r="H17" s="302"/>
    </row>
    <row r="18" spans="1:15" ht="9.9499999999999993" customHeight="1" x14ac:dyDescent="0.25">
      <c r="A18" s="1128"/>
      <c r="B18" s="301"/>
      <c r="C18" s="301"/>
      <c r="D18" s="301"/>
      <c r="E18" s="301"/>
      <c r="F18" s="301"/>
      <c r="G18" s="301"/>
      <c r="H18" s="302"/>
    </row>
    <row r="19" spans="1:15" ht="30" customHeight="1" thickBot="1" x14ac:dyDescent="0.3">
      <c r="A19" s="1129"/>
      <c r="B19" s="304" t="s">
        <v>441</v>
      </c>
      <c r="C19" s="304"/>
      <c r="D19" s="1149" t="s">
        <v>59</v>
      </c>
      <c r="E19" s="1169"/>
      <c r="F19" s="1169"/>
      <c r="G19" s="1169"/>
      <c r="H19" s="1170"/>
      <c r="J19" s="1143" t="s">
        <v>442</v>
      </c>
      <c r="K19" s="1143"/>
      <c r="L19" s="1143"/>
      <c r="M19" s="1143"/>
      <c r="N19" s="1143"/>
      <c r="O19" s="1143"/>
    </row>
    <row r="20" spans="1:15" ht="20.100000000000001" customHeight="1" thickBot="1" x14ac:dyDescent="0.4">
      <c r="J20" s="310"/>
    </row>
    <row r="21" spans="1:15" ht="30" customHeight="1" x14ac:dyDescent="0.25">
      <c r="A21" s="1144" t="s">
        <v>443</v>
      </c>
      <c r="B21" s="311" t="s">
        <v>444</v>
      </c>
      <c r="C21" s="1147" t="s">
        <v>486</v>
      </c>
      <c r="D21" s="1148"/>
      <c r="E21" s="312" t="s">
        <v>445</v>
      </c>
      <c r="F21" s="306" t="s">
        <v>486</v>
      </c>
      <c r="G21" s="313" t="s">
        <v>446</v>
      </c>
      <c r="H21" s="314">
        <v>0</v>
      </c>
    </row>
    <row r="22" spans="1:15" ht="9.9499999999999993" customHeight="1" x14ac:dyDescent="0.25">
      <c r="A22" s="1145"/>
      <c r="B22" s="301"/>
      <c r="C22" s="301"/>
      <c r="D22" s="301"/>
      <c r="E22" s="301"/>
      <c r="F22" s="301"/>
      <c r="G22" s="301"/>
      <c r="H22" s="302"/>
    </row>
    <row r="23" spans="1:15" ht="30" customHeight="1" thickBot="1" x14ac:dyDescent="0.3">
      <c r="A23" s="1146"/>
      <c r="B23" s="304" t="s">
        <v>447</v>
      </c>
      <c r="C23" s="1149" t="s">
        <v>59</v>
      </c>
      <c r="D23" s="1150"/>
      <c r="E23" s="1150"/>
      <c r="F23" s="1150"/>
      <c r="G23" s="1150"/>
      <c r="H23" s="1151"/>
      <c r="J23" s="1152" t="s">
        <v>448</v>
      </c>
      <c r="K23" s="1152"/>
      <c r="L23" s="1152"/>
      <c r="M23" s="1152"/>
      <c r="N23" s="1152"/>
      <c r="O23" s="1152"/>
    </row>
    <row r="24" spans="1:15" ht="20.100000000000001" customHeight="1" thickBot="1" x14ac:dyDescent="0.4"/>
    <row r="25" spans="1:15" ht="30" customHeight="1" x14ac:dyDescent="0.25">
      <c r="A25" s="1153" t="s">
        <v>449</v>
      </c>
      <c r="B25" s="315" t="s">
        <v>450</v>
      </c>
      <c r="C25" s="311"/>
      <c r="D25" s="1189"/>
      <c r="E25" s="1190"/>
      <c r="F25" s="1199"/>
      <c r="G25" s="311"/>
      <c r="H25" s="316"/>
    </row>
    <row r="26" spans="1:15" ht="9.9499999999999993" customHeight="1" x14ac:dyDescent="0.25">
      <c r="A26" s="1128"/>
      <c r="B26" s="317"/>
      <c r="C26" s="301"/>
      <c r="D26" s="301"/>
      <c r="E26" s="301"/>
      <c r="F26" s="301"/>
      <c r="G26" s="301"/>
      <c r="H26" s="302"/>
    </row>
    <row r="27" spans="1:15" ht="30" customHeight="1" x14ac:dyDescent="0.25">
      <c r="A27" s="1128"/>
      <c r="B27" s="317" t="s">
        <v>451</v>
      </c>
      <c r="C27" s="301"/>
      <c r="D27" s="301" t="s">
        <v>452</v>
      </c>
      <c r="E27" s="318"/>
      <c r="F27" s="319"/>
      <c r="G27" s="1200" t="s">
        <v>453</v>
      </c>
      <c r="H27" s="1201" t="s">
        <v>59</v>
      </c>
    </row>
    <row r="28" spans="1:15" ht="30" customHeight="1" x14ac:dyDescent="0.25">
      <c r="A28" s="1128"/>
      <c r="B28" s="320" t="s">
        <v>454</v>
      </c>
      <c r="C28" s="301"/>
      <c r="D28" s="301" t="s">
        <v>455</v>
      </c>
      <c r="E28" s="318"/>
      <c r="F28" s="319"/>
      <c r="G28" s="1200"/>
      <c r="H28" s="1202"/>
    </row>
    <row r="29" spans="1:15" ht="9.9499999999999993" customHeight="1" x14ac:dyDescent="0.25">
      <c r="A29" s="1128"/>
      <c r="B29" s="317"/>
      <c r="C29" s="301"/>
      <c r="D29" s="301"/>
      <c r="E29" s="301"/>
      <c r="F29" s="301"/>
      <c r="G29" s="301"/>
      <c r="H29" s="302"/>
    </row>
    <row r="30" spans="1:15" ht="30" customHeight="1" x14ac:dyDescent="0.25">
      <c r="A30" s="1128"/>
      <c r="B30" s="317" t="s">
        <v>456</v>
      </c>
      <c r="C30" s="301"/>
      <c r="D30" s="1159"/>
      <c r="E30" s="1182"/>
      <c r="F30" s="321" t="s">
        <v>457</v>
      </c>
      <c r="G30" s="1166"/>
      <c r="H30" s="1168"/>
    </row>
    <row r="31" spans="1:15" ht="9.9499999999999993" customHeight="1" x14ac:dyDescent="0.25">
      <c r="A31" s="1128"/>
      <c r="B31" s="317"/>
      <c r="C31" s="301"/>
      <c r="D31" s="322"/>
      <c r="E31" s="322"/>
      <c r="F31" s="301"/>
      <c r="G31" s="301"/>
      <c r="H31" s="302"/>
    </row>
    <row r="32" spans="1:15" ht="30" customHeight="1" x14ac:dyDescent="0.25">
      <c r="A32" s="1128"/>
      <c r="B32" s="317" t="s">
        <v>458</v>
      </c>
      <c r="C32" s="301"/>
      <c r="D32" s="1159" t="s">
        <v>459</v>
      </c>
      <c r="E32" s="1182"/>
      <c r="F32" s="301"/>
      <c r="G32" s="299" t="s">
        <v>53</v>
      </c>
      <c r="H32" s="323" t="s">
        <v>437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28"/>
      <c r="B33" s="317"/>
      <c r="C33" s="301"/>
      <c r="D33" s="301"/>
      <c r="E33" s="301"/>
      <c r="F33" s="301"/>
      <c r="G33" s="301"/>
      <c r="H33" s="302"/>
    </row>
    <row r="34" spans="1:15" ht="30" customHeight="1" x14ac:dyDescent="0.25">
      <c r="A34" s="1128"/>
      <c r="B34" s="317" t="s">
        <v>460</v>
      </c>
      <c r="C34" s="299" t="s">
        <v>461</v>
      </c>
      <c r="D34" s="309" t="s">
        <v>459</v>
      </c>
      <c r="E34" s="299" t="s">
        <v>462</v>
      </c>
      <c r="F34" s="309" t="s">
        <v>459</v>
      </c>
      <c r="G34" s="324" t="s">
        <v>463</v>
      </c>
      <c r="H34" s="325"/>
    </row>
    <row r="35" spans="1:15" ht="9.9499999999999993" customHeight="1" thickBot="1" x14ac:dyDescent="0.3">
      <c r="A35" s="1128"/>
      <c r="B35" s="317"/>
      <c r="C35" s="301"/>
      <c r="D35" s="301"/>
      <c r="E35" s="301"/>
      <c r="F35" s="301"/>
      <c r="G35" s="301"/>
      <c r="H35" s="302"/>
    </row>
    <row r="36" spans="1:15" ht="20.100000000000001" customHeight="1" thickBot="1" x14ac:dyDescent="0.3">
      <c r="A36" s="1128"/>
      <c r="B36" s="317" t="s">
        <v>464</v>
      </c>
      <c r="C36" s="1183" t="str">
        <f>IF(J36="R.A.S.","Support en bon état - Pas de travaux à prévoir",CONCATENATE("Etat général = ",J36))</f>
        <v>Support en bon état - Pas de travaux à prévoir</v>
      </c>
      <c r="D36" s="1184"/>
      <c r="E36" s="1184"/>
      <c r="F36" s="1184"/>
      <c r="G36" s="1184"/>
      <c r="H36" s="1185"/>
      <c r="J36" s="326" t="s">
        <v>465</v>
      </c>
    </row>
    <row r="37" spans="1:15" ht="20.100000000000001" customHeight="1" thickBot="1" x14ac:dyDescent="0.3">
      <c r="A37" s="1129"/>
      <c r="B37" s="327" t="s">
        <v>466</v>
      </c>
      <c r="C37" s="1186"/>
      <c r="D37" s="1187"/>
      <c r="E37" s="1187"/>
      <c r="F37" s="1187"/>
      <c r="G37" s="1187"/>
      <c r="H37" s="1188"/>
    </row>
    <row r="38" spans="1:15" ht="20.100000000000001" customHeight="1" thickBot="1" x14ac:dyDescent="0.3">
      <c r="J38" s="328"/>
    </row>
    <row r="39" spans="1:15" ht="30" customHeight="1" x14ac:dyDescent="0.25">
      <c r="A39" s="1153" t="s">
        <v>467</v>
      </c>
      <c r="B39" s="311" t="s">
        <v>468</v>
      </c>
      <c r="C39" s="311"/>
      <c r="D39" s="1189" t="s">
        <v>59</v>
      </c>
      <c r="E39" s="1190"/>
      <c r="F39" s="1190"/>
      <c r="G39" s="1190"/>
      <c r="H39" s="1191"/>
    </row>
    <row r="40" spans="1:15" ht="9.9499999999999993" customHeight="1" x14ac:dyDescent="0.25">
      <c r="A40" s="1128"/>
      <c r="B40" s="301"/>
      <c r="C40" s="301"/>
      <c r="D40" s="322"/>
      <c r="E40" s="322"/>
      <c r="F40" s="322"/>
      <c r="G40" s="322"/>
      <c r="H40" s="329"/>
    </row>
    <row r="41" spans="1:15" ht="30" customHeight="1" x14ac:dyDescent="0.25">
      <c r="A41" s="1128"/>
      <c r="B41" s="301" t="s">
        <v>469</v>
      </c>
      <c r="C41" s="301"/>
      <c r="D41" s="1159" t="s">
        <v>59</v>
      </c>
      <c r="E41" s="1192"/>
      <c r="F41" s="1192"/>
      <c r="G41" s="1192"/>
      <c r="H41" s="1163"/>
    </row>
    <row r="42" spans="1:15" ht="9.9499999999999993" customHeight="1" x14ac:dyDescent="0.25">
      <c r="A42" s="1128"/>
      <c r="B42" s="301"/>
      <c r="C42" s="301"/>
      <c r="D42" s="322"/>
      <c r="E42" s="322"/>
      <c r="F42" s="322"/>
      <c r="G42" s="322"/>
      <c r="H42" s="329"/>
    </row>
    <row r="43" spans="1:15" ht="20.100000000000001" customHeight="1" x14ac:dyDescent="0.25">
      <c r="A43" s="1128"/>
      <c r="B43" s="301" t="s">
        <v>470</v>
      </c>
      <c r="C43" s="301"/>
      <c r="D43" s="1193"/>
      <c r="E43" s="1194"/>
      <c r="F43" s="1194"/>
      <c r="G43" s="1194"/>
      <c r="H43" s="1195"/>
      <c r="J43" s="1171" t="s">
        <v>471</v>
      </c>
      <c r="K43" s="1171"/>
      <c r="L43" s="1171"/>
      <c r="M43" s="1171"/>
      <c r="N43" s="1171"/>
      <c r="O43" s="1171"/>
    </row>
    <row r="44" spans="1:15" ht="20.100000000000001" customHeight="1" thickBot="1" x14ac:dyDescent="0.3">
      <c r="A44" s="1129"/>
      <c r="B44" s="330" t="s">
        <v>472</v>
      </c>
      <c r="C44" s="304"/>
      <c r="D44" s="1196"/>
      <c r="E44" s="1197"/>
      <c r="F44" s="1197"/>
      <c r="G44" s="1197"/>
      <c r="H44" s="1198"/>
      <c r="J44" s="1171"/>
      <c r="K44" s="1171"/>
      <c r="L44" s="1171"/>
      <c r="M44" s="1171"/>
      <c r="N44" s="1171"/>
      <c r="O44" s="1171"/>
    </row>
    <row r="45" spans="1:15" ht="20.100000000000001" customHeight="1" thickBot="1" x14ac:dyDescent="0.3"/>
    <row r="46" spans="1:15" ht="30" customHeight="1" x14ac:dyDescent="0.25">
      <c r="A46" s="1172" t="s">
        <v>473</v>
      </c>
      <c r="B46" s="331" t="s">
        <v>474</v>
      </c>
      <c r="C46" s="332" t="s">
        <v>59</v>
      </c>
      <c r="D46" s="1175" t="s">
        <v>475</v>
      </c>
      <c r="E46" s="1176"/>
      <c r="F46" s="333"/>
      <c r="G46" s="333"/>
      <c r="H46" s="334"/>
    </row>
    <row r="47" spans="1:15" ht="9.9499999999999993" customHeight="1" x14ac:dyDescent="0.25">
      <c r="A47" s="1173"/>
      <c r="B47" s="335"/>
      <c r="C47" s="336"/>
      <c r="D47" s="1177"/>
      <c r="E47" s="1178"/>
      <c r="F47" s="1178"/>
      <c r="G47" s="1178"/>
      <c r="H47" s="1179"/>
    </row>
    <row r="48" spans="1:15" ht="30" customHeight="1" thickBot="1" x14ac:dyDescent="0.3">
      <c r="A48" s="1174"/>
      <c r="B48" s="337" t="s">
        <v>58</v>
      </c>
      <c r="C48" s="338" t="str">
        <f>IF(C46="X","-","X")</f>
        <v>X</v>
      </c>
      <c r="D48" s="1180"/>
      <c r="E48" s="1180"/>
      <c r="F48" s="1180"/>
      <c r="G48" s="1180"/>
      <c r="H48" s="1181"/>
    </row>
    <row r="49" spans="1:12" ht="20.100000000000001" customHeight="1" x14ac:dyDescent="0.25"/>
    <row r="50" spans="1:12" x14ac:dyDescent="0.25">
      <c r="A50" s="339"/>
    </row>
    <row r="51" spans="1:12" x14ac:dyDescent="0.25">
      <c r="A51" s="340" t="s">
        <v>476</v>
      </c>
      <c r="C51" s="340" t="s">
        <v>477</v>
      </c>
      <c r="E51" s="340" t="s">
        <v>443</v>
      </c>
      <c r="F51" s="341"/>
      <c r="G51" s="340" t="s">
        <v>478</v>
      </c>
      <c r="H51" s="342" t="s">
        <v>479</v>
      </c>
      <c r="I51" s="341"/>
      <c r="J51" s="341"/>
      <c r="K51" s="341"/>
    </row>
    <row r="52" spans="1:12" x14ac:dyDescent="0.25">
      <c r="A52" s="343" t="s">
        <v>480</v>
      </c>
      <c r="C52" s="343" t="s">
        <v>481</v>
      </c>
      <c r="E52" s="344" t="s">
        <v>482</v>
      </c>
      <c r="F52" s="341"/>
      <c r="G52" s="344" t="s">
        <v>483</v>
      </c>
      <c r="H52" s="345" t="s">
        <v>484</v>
      </c>
      <c r="I52" s="341"/>
      <c r="J52" s="341"/>
      <c r="K52" s="341"/>
    </row>
    <row r="53" spans="1:12" x14ac:dyDescent="0.25">
      <c r="A53" s="346" t="s">
        <v>485</v>
      </c>
      <c r="C53" s="347" t="s">
        <v>486</v>
      </c>
      <c r="E53" s="348" t="s">
        <v>487</v>
      </c>
      <c r="F53" s="341"/>
      <c r="G53" s="348" t="s">
        <v>488</v>
      </c>
      <c r="H53" s="346" t="s">
        <v>489</v>
      </c>
      <c r="I53" s="341"/>
      <c r="J53" s="341"/>
      <c r="K53" s="341"/>
    </row>
    <row r="54" spans="1:12" x14ac:dyDescent="0.25">
      <c r="A54" s="347" t="s">
        <v>490</v>
      </c>
      <c r="C54" s="347" t="s">
        <v>491</v>
      </c>
      <c r="E54" s="348" t="s">
        <v>492</v>
      </c>
      <c r="F54" s="341"/>
      <c r="G54" s="348" t="s">
        <v>493</v>
      </c>
      <c r="H54" s="346" t="s">
        <v>494</v>
      </c>
      <c r="I54" s="341"/>
      <c r="J54" s="341"/>
      <c r="K54" s="341"/>
    </row>
    <row r="55" spans="1:12" x14ac:dyDescent="0.25">
      <c r="A55" s="347" t="s">
        <v>495</v>
      </c>
      <c r="C55" s="349"/>
      <c r="E55" s="348" t="s">
        <v>496</v>
      </c>
      <c r="F55" s="341"/>
      <c r="G55" s="348" t="s">
        <v>497</v>
      </c>
      <c r="H55" s="346" t="s">
        <v>498</v>
      </c>
      <c r="I55" s="341"/>
      <c r="J55" s="341"/>
      <c r="K55" s="341"/>
    </row>
    <row r="56" spans="1:12" x14ac:dyDescent="0.25">
      <c r="A56" s="347" t="s">
        <v>499</v>
      </c>
      <c r="C56" s="340" t="s">
        <v>500</v>
      </c>
      <c r="E56" s="348" t="s">
        <v>501</v>
      </c>
      <c r="F56" s="341"/>
      <c r="G56" s="348" t="s">
        <v>502</v>
      </c>
      <c r="H56" s="350" t="s">
        <v>465</v>
      </c>
      <c r="I56" s="341"/>
      <c r="J56" s="341"/>
      <c r="K56" s="341"/>
    </row>
    <row r="57" spans="1:12" x14ac:dyDescent="0.25">
      <c r="A57" s="347" t="s">
        <v>503</v>
      </c>
      <c r="C57" s="343" t="s">
        <v>481</v>
      </c>
      <c r="E57" s="348" t="s">
        <v>504</v>
      </c>
      <c r="F57" s="341"/>
      <c r="G57" s="348" t="s">
        <v>505</v>
      </c>
      <c r="H57" s="341"/>
      <c r="I57" s="341"/>
      <c r="J57" s="341"/>
      <c r="K57" s="341"/>
    </row>
    <row r="58" spans="1:12" x14ac:dyDescent="0.25">
      <c r="A58" s="346" t="s">
        <v>506</v>
      </c>
      <c r="C58" s="347" t="s">
        <v>486</v>
      </c>
      <c r="E58" s="348" t="s">
        <v>507</v>
      </c>
      <c r="F58" s="341"/>
      <c r="G58" s="348" t="s">
        <v>508</v>
      </c>
      <c r="H58" s="341"/>
      <c r="I58" s="341"/>
      <c r="J58" s="341"/>
      <c r="K58" s="341"/>
    </row>
    <row r="59" spans="1:12" x14ac:dyDescent="0.25">
      <c r="A59" s="347" t="s">
        <v>509</v>
      </c>
      <c r="C59" s="350" t="s">
        <v>510</v>
      </c>
      <c r="E59" s="348" t="s">
        <v>511</v>
      </c>
      <c r="F59" s="341"/>
      <c r="G59" s="351" t="s">
        <v>59</v>
      </c>
      <c r="H59" s="341"/>
      <c r="I59" s="341"/>
      <c r="J59" s="341"/>
      <c r="K59" s="341"/>
    </row>
    <row r="60" spans="1:12" x14ac:dyDescent="0.25">
      <c r="A60" s="347" t="s">
        <v>512</v>
      </c>
      <c r="E60" s="348" t="s">
        <v>513</v>
      </c>
      <c r="F60" s="341"/>
      <c r="G60" s="341"/>
      <c r="H60" s="341"/>
      <c r="I60" s="341"/>
      <c r="J60" s="341"/>
      <c r="K60" s="341"/>
    </row>
    <row r="61" spans="1:12" x14ac:dyDescent="0.25">
      <c r="A61" s="352" t="s">
        <v>514</v>
      </c>
      <c r="E61" s="348" t="s">
        <v>515</v>
      </c>
      <c r="F61" s="341"/>
      <c r="G61" s="341"/>
      <c r="H61" s="341"/>
      <c r="I61" s="341"/>
      <c r="J61" s="341"/>
      <c r="K61" s="341"/>
      <c r="L61" s="341"/>
    </row>
    <row r="62" spans="1:12" x14ac:dyDescent="0.25">
      <c r="C62" s="353" t="s">
        <v>451</v>
      </c>
      <c r="E62" s="348" t="s">
        <v>516</v>
      </c>
      <c r="F62" s="341"/>
      <c r="G62" s="341"/>
      <c r="H62" s="341"/>
      <c r="I62" s="341"/>
      <c r="J62" s="341"/>
      <c r="K62" s="341"/>
      <c r="L62" s="341"/>
    </row>
    <row r="63" spans="1:12" x14ac:dyDescent="0.25">
      <c r="C63" s="354" t="s">
        <v>517</v>
      </c>
      <c r="E63" s="348" t="s">
        <v>518</v>
      </c>
      <c r="F63" s="341"/>
      <c r="G63" s="341"/>
      <c r="H63" s="341"/>
      <c r="I63" s="341"/>
      <c r="J63" s="341"/>
      <c r="K63" s="341"/>
      <c r="L63" s="341"/>
    </row>
    <row r="64" spans="1:12" x14ac:dyDescent="0.25">
      <c r="A64" s="353" t="s">
        <v>519</v>
      </c>
      <c r="C64" s="355" t="s">
        <v>520</v>
      </c>
      <c r="E64" s="348" t="s">
        <v>521</v>
      </c>
      <c r="F64" s="341"/>
      <c r="G64" s="341"/>
      <c r="H64" s="341"/>
      <c r="I64" s="341"/>
      <c r="J64" s="341"/>
      <c r="K64" s="341"/>
      <c r="L64" s="341"/>
    </row>
    <row r="65" spans="1:12" x14ac:dyDescent="0.25">
      <c r="A65" s="354" t="s">
        <v>522</v>
      </c>
      <c r="C65" s="356" t="s">
        <v>523</v>
      </c>
      <c r="E65" s="348" t="s">
        <v>524</v>
      </c>
      <c r="F65" s="341"/>
      <c r="G65" s="341"/>
      <c r="H65" s="341"/>
      <c r="I65" s="341"/>
      <c r="J65" s="341"/>
      <c r="K65" s="341"/>
      <c r="L65" s="341"/>
    </row>
    <row r="66" spans="1:12" x14ac:dyDescent="0.25">
      <c r="A66" s="355" t="s">
        <v>525</v>
      </c>
      <c r="E66" s="348" t="s">
        <v>526</v>
      </c>
      <c r="F66" s="341"/>
      <c r="G66" s="341"/>
      <c r="H66" s="341"/>
      <c r="I66" s="341"/>
      <c r="J66" s="341"/>
      <c r="K66" s="341"/>
      <c r="L66" s="341"/>
    </row>
    <row r="67" spans="1:12" x14ac:dyDescent="0.25">
      <c r="A67" s="355" t="s">
        <v>527</v>
      </c>
      <c r="E67" s="348" t="s">
        <v>528</v>
      </c>
      <c r="F67" s="341"/>
      <c r="G67" s="341"/>
      <c r="H67" s="341"/>
      <c r="I67" s="341"/>
      <c r="J67" s="341"/>
      <c r="K67" s="341"/>
      <c r="L67" s="341"/>
    </row>
    <row r="68" spans="1:12" x14ac:dyDescent="0.25">
      <c r="A68" s="356" t="s">
        <v>529</v>
      </c>
      <c r="E68" s="348" t="s">
        <v>530</v>
      </c>
      <c r="F68" s="341"/>
      <c r="G68" s="341"/>
      <c r="H68" s="341"/>
      <c r="I68" s="341"/>
      <c r="J68" s="341"/>
      <c r="K68" s="341"/>
      <c r="L68" s="341"/>
    </row>
    <row r="69" spans="1:12" x14ac:dyDescent="0.25">
      <c r="A69" s="341"/>
      <c r="E69" s="348" t="s">
        <v>531</v>
      </c>
      <c r="F69" s="341"/>
      <c r="G69" s="341"/>
      <c r="H69" s="341"/>
      <c r="I69" s="341"/>
      <c r="J69" s="341"/>
      <c r="K69" s="341"/>
      <c r="L69" s="341"/>
    </row>
    <row r="70" spans="1:12" x14ac:dyDescent="0.25">
      <c r="E70" s="348" t="s">
        <v>532</v>
      </c>
      <c r="F70" s="341"/>
      <c r="G70" s="341"/>
      <c r="H70" s="341"/>
      <c r="I70" s="341"/>
      <c r="J70" s="341"/>
      <c r="K70" s="341"/>
      <c r="L70" s="341"/>
    </row>
    <row r="71" spans="1:12" x14ac:dyDescent="0.25">
      <c r="E71" s="348" t="s">
        <v>533</v>
      </c>
      <c r="F71" s="341"/>
      <c r="G71" s="341"/>
      <c r="H71" s="341"/>
      <c r="I71" s="341"/>
      <c r="J71" s="341"/>
      <c r="K71" s="341"/>
      <c r="L71" s="341"/>
    </row>
    <row r="72" spans="1:12" x14ac:dyDescent="0.25">
      <c r="E72" s="348" t="s">
        <v>534</v>
      </c>
      <c r="F72" s="341"/>
      <c r="G72" s="341"/>
      <c r="H72" s="341"/>
      <c r="I72" s="341"/>
      <c r="J72" s="341"/>
      <c r="K72" s="341"/>
      <c r="L72" s="341"/>
    </row>
    <row r="73" spans="1:12" x14ac:dyDescent="0.25">
      <c r="E73" s="348" t="s">
        <v>535</v>
      </c>
      <c r="F73" s="341"/>
      <c r="G73" s="341"/>
      <c r="H73" s="341"/>
      <c r="I73" s="341"/>
      <c r="J73" s="341"/>
      <c r="K73" s="341"/>
      <c r="L73" s="341"/>
    </row>
    <row r="74" spans="1:12" x14ac:dyDescent="0.25">
      <c r="E74" s="348" t="s">
        <v>536</v>
      </c>
      <c r="F74" s="341"/>
      <c r="G74" s="341"/>
      <c r="H74" s="341"/>
      <c r="I74" s="341"/>
      <c r="J74" s="341"/>
      <c r="K74" s="341"/>
      <c r="L74" s="341"/>
    </row>
    <row r="75" spans="1:12" x14ac:dyDescent="0.25">
      <c r="E75" s="348" t="s">
        <v>537</v>
      </c>
      <c r="F75" s="341"/>
      <c r="G75" s="341"/>
      <c r="H75" s="341"/>
      <c r="I75" s="341"/>
      <c r="J75" s="341"/>
      <c r="K75" s="341"/>
      <c r="L75" s="341"/>
    </row>
    <row r="76" spans="1:12" x14ac:dyDescent="0.25">
      <c r="E76" s="348" t="s">
        <v>538</v>
      </c>
      <c r="F76" s="341"/>
      <c r="G76" s="341"/>
      <c r="H76" s="341"/>
      <c r="I76" s="341"/>
      <c r="J76" s="341"/>
      <c r="K76" s="341"/>
      <c r="L76" s="341"/>
    </row>
    <row r="77" spans="1:12" x14ac:dyDescent="0.25">
      <c r="E77" s="348" t="s">
        <v>539</v>
      </c>
      <c r="F77" s="341"/>
      <c r="G77" s="341"/>
      <c r="H77" s="341"/>
      <c r="I77" s="341"/>
      <c r="J77" s="341"/>
      <c r="K77" s="341"/>
      <c r="L77" s="341"/>
    </row>
    <row r="78" spans="1:12" x14ac:dyDescent="0.25">
      <c r="E78" s="348" t="s">
        <v>540</v>
      </c>
      <c r="F78" s="341"/>
      <c r="G78" s="341"/>
      <c r="H78" s="341"/>
      <c r="I78" s="341"/>
      <c r="J78" s="341"/>
      <c r="K78" s="341"/>
      <c r="L78" s="341"/>
    </row>
    <row r="79" spans="1:12" x14ac:dyDescent="0.25">
      <c r="E79" s="348" t="s">
        <v>541</v>
      </c>
      <c r="F79" s="341"/>
      <c r="G79" s="341"/>
      <c r="H79" s="341"/>
      <c r="I79" s="341"/>
      <c r="J79" s="341"/>
      <c r="K79" s="341"/>
      <c r="L79" s="341"/>
    </row>
    <row r="80" spans="1:12" x14ac:dyDescent="0.25">
      <c r="E80" s="348" t="s">
        <v>542</v>
      </c>
      <c r="F80" s="341"/>
      <c r="G80" s="341"/>
      <c r="H80" s="341"/>
      <c r="I80" s="341"/>
      <c r="J80" s="341"/>
      <c r="K80" s="341"/>
      <c r="L80" s="341"/>
    </row>
    <row r="81" spans="5:12" x14ac:dyDescent="0.25">
      <c r="E81" s="348" t="s">
        <v>543</v>
      </c>
      <c r="F81" s="341"/>
      <c r="G81" s="341"/>
      <c r="H81" s="341"/>
      <c r="I81" s="341"/>
      <c r="J81" s="341"/>
      <c r="K81" s="341"/>
      <c r="L81" s="341"/>
    </row>
    <row r="82" spans="5:12" x14ac:dyDescent="0.25">
      <c r="E82" s="348" t="s">
        <v>544</v>
      </c>
      <c r="F82" s="341"/>
      <c r="G82" s="341"/>
      <c r="H82" s="341"/>
      <c r="I82" s="341"/>
      <c r="J82" s="341"/>
      <c r="K82" s="341"/>
      <c r="L82" s="341"/>
    </row>
    <row r="83" spans="5:12" x14ac:dyDescent="0.25">
      <c r="E83" s="348" t="s">
        <v>545</v>
      </c>
      <c r="F83" s="341"/>
      <c r="G83" s="341"/>
      <c r="H83" s="341"/>
      <c r="I83" s="341"/>
      <c r="J83" s="341"/>
      <c r="K83" s="341"/>
      <c r="L83" s="341"/>
    </row>
    <row r="84" spans="5:12" x14ac:dyDescent="0.25">
      <c r="E84" s="351" t="s">
        <v>59</v>
      </c>
      <c r="F84" s="341"/>
      <c r="G84" s="341"/>
      <c r="H84" s="341"/>
      <c r="I84" s="341"/>
      <c r="J84" s="341"/>
      <c r="K84" s="341"/>
      <c r="L84" s="341"/>
    </row>
    <row r="85" spans="5:12" x14ac:dyDescent="0.25">
      <c r="E85" s="341"/>
      <c r="H85" s="341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7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D21" sqref="D21:H21"/>
    </sheetView>
  </sheetViews>
  <sheetFormatPr baseColWidth="10" defaultColWidth="11.42578125" defaultRowHeight="15" x14ac:dyDescent="0.25"/>
  <cols>
    <col min="1" max="1" width="2.42578125" style="359" customWidth="1"/>
    <col min="2" max="2" width="2.42578125" style="358" customWidth="1"/>
    <col min="3" max="13" width="12.5703125" style="359" customWidth="1"/>
    <col min="14" max="14" width="2.42578125" style="359" customWidth="1"/>
    <col min="15" max="16384" width="11.42578125" style="359"/>
  </cols>
  <sheetData>
    <row r="2" spans="2:24" thickBot="1" x14ac:dyDescent="0.4"/>
    <row r="3" spans="2:24" ht="30" customHeight="1" thickBot="1" x14ac:dyDescent="0.4">
      <c r="B3" s="1203" t="s">
        <v>550</v>
      </c>
      <c r="C3" s="1204"/>
      <c r="D3" s="1205" t="s">
        <v>551</v>
      </c>
      <c r="E3" s="1205"/>
      <c r="F3" s="1205"/>
      <c r="G3" s="1205"/>
      <c r="H3" s="1205"/>
      <c r="I3" s="1205"/>
      <c r="J3" s="1205"/>
      <c r="K3" s="1205"/>
      <c r="L3" s="1205"/>
      <c r="M3" s="1205"/>
      <c r="N3" s="1206"/>
      <c r="O3" s="360"/>
    </row>
    <row r="4" spans="2:24" ht="9.9499999999999993" customHeight="1" thickBot="1" x14ac:dyDescent="0.4">
      <c r="B4"/>
      <c r="C4"/>
      <c r="D4"/>
      <c r="E4"/>
      <c r="F4"/>
      <c r="G4"/>
      <c r="H4"/>
      <c r="I4"/>
      <c r="J4" s="361"/>
    </row>
    <row r="5" spans="2:24" s="363" customFormat="1" ht="15" customHeight="1" x14ac:dyDescent="0.25">
      <c r="B5" s="1207" t="s">
        <v>14</v>
      </c>
      <c r="C5" s="1208"/>
      <c r="D5" s="1208"/>
      <c r="E5" s="1208" t="s">
        <v>15</v>
      </c>
      <c r="F5" s="1208"/>
      <c r="G5" s="1208" t="s">
        <v>16</v>
      </c>
      <c r="H5" s="1208"/>
      <c r="I5" s="1208" t="s">
        <v>17</v>
      </c>
      <c r="J5" s="1208"/>
      <c r="K5" s="1208"/>
      <c r="L5" s="1208"/>
      <c r="M5" s="1208"/>
      <c r="N5" s="1209"/>
      <c r="O5" s="362"/>
    </row>
    <row r="6" spans="2:24" s="363" customFormat="1" ht="24.95" customHeight="1" thickBot="1" x14ac:dyDescent="0.4">
      <c r="B6" s="1210">
        <f>PDG!$AD$33</f>
        <v>0</v>
      </c>
      <c r="C6" s="1211"/>
      <c r="D6" s="1211"/>
      <c r="E6" s="1211" t="str">
        <f>PDG!$D$33</f>
        <v>A</v>
      </c>
      <c r="F6" s="1211"/>
      <c r="G6" s="1212">
        <f>PDG!$H$33</f>
        <v>41487</v>
      </c>
      <c r="H6" s="1212"/>
      <c r="I6" s="1211" t="str">
        <f>PDG!$L$33</f>
        <v>Création</v>
      </c>
      <c r="J6" s="1211"/>
      <c r="K6" s="1211"/>
      <c r="L6" s="1211"/>
      <c r="M6" s="1211"/>
      <c r="N6" s="1214"/>
    </row>
    <row r="7" spans="2:24" s="363" customFormat="1" ht="24.95" customHeight="1" thickBot="1" x14ac:dyDescent="0.3">
      <c r="B7" s="1215" t="s">
        <v>18</v>
      </c>
      <c r="C7" s="1216"/>
      <c r="D7" s="1216"/>
      <c r="E7" s="1217" t="s">
        <v>61</v>
      </c>
      <c r="F7" s="1217"/>
      <c r="G7" s="1217"/>
      <c r="H7" s="1217"/>
      <c r="I7" s="1218"/>
      <c r="J7" s="1215" t="s">
        <v>552</v>
      </c>
      <c r="K7" s="1216"/>
      <c r="L7" s="1219">
        <v>54</v>
      </c>
      <c r="M7" s="1219"/>
      <c r="N7" s="1220"/>
    </row>
    <row r="8" spans="2:24" s="367" customFormat="1" ht="24.95" customHeight="1" x14ac:dyDescent="0.35">
      <c r="B8" s="364"/>
      <c r="C8" s="365"/>
      <c r="D8" s="365"/>
      <c r="E8" s="366"/>
      <c r="F8" s="365"/>
      <c r="G8" s="365"/>
      <c r="H8" s="365"/>
      <c r="I8" s="365"/>
      <c r="N8" s="368"/>
    </row>
    <row r="9" spans="2:24" ht="15" customHeight="1" x14ac:dyDescent="0.25">
      <c r="B9" s="369"/>
      <c r="C9" s="1213" t="s">
        <v>553</v>
      </c>
      <c r="D9" s="1213"/>
      <c r="E9" s="1213"/>
      <c r="F9" s="1213"/>
      <c r="H9" s="370"/>
      <c r="J9" s="1213" t="s">
        <v>554</v>
      </c>
      <c r="K9" s="1213"/>
      <c r="L9" s="1213"/>
      <c r="M9" s="1213"/>
      <c r="N9" s="371"/>
      <c r="O9" s="372"/>
      <c r="W9" s="373"/>
    </row>
    <row r="10" spans="2:24" ht="5.0999999999999996" customHeight="1" thickBot="1" x14ac:dyDescent="0.4">
      <c r="B10" s="369"/>
      <c r="H10" s="372"/>
      <c r="J10" s="372"/>
      <c r="K10" s="372"/>
      <c r="L10" s="372"/>
      <c r="M10" s="372"/>
      <c r="N10" s="371"/>
      <c r="O10" s="372"/>
    </row>
    <row r="11" spans="2:24" x14ac:dyDescent="0.25">
      <c r="B11" s="369"/>
      <c r="D11" s="1221" t="s">
        <v>555</v>
      </c>
      <c r="E11" s="1223" t="s">
        <v>556</v>
      </c>
      <c r="F11" s="374"/>
      <c r="G11" s="374"/>
      <c r="H11" s="372"/>
      <c r="J11" s="372"/>
      <c r="K11" s="1225" t="s">
        <v>557</v>
      </c>
      <c r="L11" s="1226"/>
      <c r="M11" s="375" t="s">
        <v>558</v>
      </c>
      <c r="N11" s="371"/>
      <c r="O11" s="372"/>
      <c r="W11" s="373"/>
    </row>
    <row r="12" spans="2:24" ht="15" customHeight="1" thickBot="1" x14ac:dyDescent="0.3">
      <c r="B12" s="369"/>
      <c r="D12" s="1222"/>
      <c r="E12" s="1224"/>
      <c r="F12" s="374"/>
      <c r="G12" s="374"/>
      <c r="H12" s="376"/>
      <c r="J12" s="372"/>
      <c r="K12" s="377" t="s">
        <v>559</v>
      </c>
      <c r="L12" s="378" t="s">
        <v>560</v>
      </c>
      <c r="M12" s="379" t="s">
        <v>561</v>
      </c>
      <c r="N12" s="371"/>
      <c r="O12" s="372"/>
      <c r="W12" s="373"/>
    </row>
    <row r="13" spans="2:24" x14ac:dyDescent="0.25">
      <c r="B13" s="369"/>
      <c r="C13" s="380"/>
      <c r="D13" s="1230" t="str">
        <f>CONCATENATE(L7,"-18")</f>
        <v>54-18</v>
      </c>
      <c r="E13" s="1233" t="str">
        <f>CONCATENATE(L7,"-19")</f>
        <v>54-19</v>
      </c>
      <c r="F13" s="381"/>
      <c r="G13" s="381"/>
      <c r="H13" s="382"/>
      <c r="J13" s="383" t="s">
        <v>562</v>
      </c>
      <c r="K13" s="384" t="s">
        <v>563</v>
      </c>
      <c r="L13" s="385" t="s">
        <v>563</v>
      </c>
      <c r="M13" s="386" t="s">
        <v>563</v>
      </c>
      <c r="N13" s="371"/>
      <c r="O13" s="387"/>
      <c r="T13" s="388" t="str">
        <f>IF(K13="E2","X",IF(K13="E3","X",IF(L13="E7","X","")))</f>
        <v/>
      </c>
      <c r="U13" s="388" t="str">
        <f>IF(M13="S2","X",IF(M13="S3","X",""))</f>
        <v/>
      </c>
      <c r="W13" s="389">
        <f>IF(K13="",IF(L13="",1,0),0)</f>
        <v>0</v>
      </c>
      <c r="X13" s="390">
        <f>IF(L13="E4",1,IF(L13="E5",1,0))</f>
        <v>0</v>
      </c>
    </row>
    <row r="14" spans="2:24" x14ac:dyDescent="0.25">
      <c r="B14" s="369"/>
      <c r="C14" s="380"/>
      <c r="D14" s="1231"/>
      <c r="E14" s="1234"/>
      <c r="F14" s="381"/>
      <c r="G14" s="381"/>
      <c r="H14" s="372"/>
      <c r="J14" s="391" t="s">
        <v>564</v>
      </c>
      <c r="K14" s="392" t="s">
        <v>563</v>
      </c>
      <c r="L14" s="393" t="s">
        <v>563</v>
      </c>
      <c r="M14" s="394" t="s">
        <v>563</v>
      </c>
      <c r="N14" s="371"/>
      <c r="O14" s="372"/>
      <c r="T14" s="395" t="str">
        <f t="shared" ref="T14:T16" si="0">IF(K14="E2","X",IF(K14="E3","X",IF(L14="E7","X","")))</f>
        <v/>
      </c>
      <c r="U14" s="395" t="str">
        <f t="shared" ref="U14:U17" si="1">IF(M14="S2","X",IF(M14="S3","X",""))</f>
        <v/>
      </c>
      <c r="W14" s="396">
        <f t="shared" ref="W14:W16" si="2">IF(K14="",IF(L14="",1,0),0)</f>
        <v>0</v>
      </c>
      <c r="X14" s="397">
        <f>IF(L14="E4",1,IF(L14="E5",1,0))</f>
        <v>0</v>
      </c>
    </row>
    <row r="15" spans="2:24" ht="15.75" x14ac:dyDescent="0.25">
      <c r="B15" s="369"/>
      <c r="C15" s="380"/>
      <c r="D15" s="1231"/>
      <c r="E15" s="1234"/>
      <c r="F15" s="381"/>
      <c r="G15" s="381"/>
      <c r="H15" s="372"/>
      <c r="J15" s="391" t="s">
        <v>565</v>
      </c>
      <c r="K15" s="392" t="s">
        <v>563</v>
      </c>
      <c r="L15" s="393" t="s">
        <v>563</v>
      </c>
      <c r="M15" s="394" t="s">
        <v>563</v>
      </c>
      <c r="N15" s="371"/>
      <c r="O15" s="398" t="s">
        <v>566</v>
      </c>
      <c r="P15" s="399" t="s">
        <v>567</v>
      </c>
      <c r="T15" s="395" t="str">
        <f t="shared" si="0"/>
        <v/>
      </c>
      <c r="U15" s="395" t="str">
        <f t="shared" si="1"/>
        <v/>
      </c>
      <c r="W15" s="396">
        <f t="shared" si="2"/>
        <v>0</v>
      </c>
      <c r="X15" s="397">
        <f>IF(L15="E4",1,IF(L15="E5",1,0))</f>
        <v>0</v>
      </c>
    </row>
    <row r="16" spans="2:24" ht="16.5" thickBot="1" x14ac:dyDescent="0.3">
      <c r="B16" s="369"/>
      <c r="C16" s="380"/>
      <c r="D16" s="1232"/>
      <c r="E16" s="1235"/>
      <c r="F16" s="381"/>
      <c r="G16" s="381"/>
      <c r="H16" s="372"/>
      <c r="J16" s="400" t="s">
        <v>568</v>
      </c>
      <c r="K16" s="401" t="s">
        <v>563</v>
      </c>
      <c r="L16" s="402" t="s">
        <v>563</v>
      </c>
      <c r="M16" s="403" t="s">
        <v>563</v>
      </c>
      <c r="N16" s="371"/>
      <c r="O16" s="372"/>
      <c r="P16" s="399" t="s">
        <v>569</v>
      </c>
      <c r="T16" s="404" t="str">
        <f t="shared" si="0"/>
        <v/>
      </c>
      <c r="U16" s="404" t="str">
        <f t="shared" si="1"/>
        <v/>
      </c>
      <c r="W16" s="405">
        <f t="shared" si="2"/>
        <v>0</v>
      </c>
      <c r="X16" s="406">
        <f>IF(L16="E4",1,IF(L16="E5",1,0))</f>
        <v>0</v>
      </c>
    </row>
    <row r="17" spans="2:24" ht="16.5" thickBot="1" x14ac:dyDescent="0.3">
      <c r="B17" s="369"/>
      <c r="C17" s="380"/>
      <c r="D17" s="407"/>
      <c r="E17" s="407"/>
      <c r="F17" s="407"/>
      <c r="G17" s="407"/>
      <c r="H17" s="407"/>
      <c r="J17" s="1227" t="s">
        <v>570</v>
      </c>
      <c r="K17" s="1228"/>
      <c r="L17" s="1229"/>
      <c r="M17" s="408" t="s">
        <v>563</v>
      </c>
      <c r="N17" s="371"/>
      <c r="O17" s="372"/>
      <c r="P17" s="409" t="s">
        <v>571</v>
      </c>
      <c r="U17" s="410" t="str">
        <f t="shared" si="1"/>
        <v/>
      </c>
      <c r="W17" s="411">
        <f>SUM(W13:W16)</f>
        <v>0</v>
      </c>
      <c r="X17" s="412">
        <f>SUM(X13:X16)</f>
        <v>0</v>
      </c>
    </row>
    <row r="18" spans="2:24" ht="24.95" customHeight="1" x14ac:dyDescent="0.35">
      <c r="B18" s="369"/>
      <c r="C18" s="372"/>
      <c r="D18" s="372"/>
      <c r="E18" s="372"/>
      <c r="F18" s="372"/>
      <c r="G18" s="372"/>
      <c r="H18" s="372"/>
      <c r="I18" s="372"/>
      <c r="J18" s="372"/>
      <c r="K18" s="372"/>
      <c r="L18" s="372"/>
      <c r="M18" s="372"/>
      <c r="N18" s="413"/>
      <c r="O18" s="372"/>
    </row>
    <row r="19" spans="2:24" ht="15" customHeight="1" x14ac:dyDescent="0.25">
      <c r="B19" s="369"/>
      <c r="C19" s="1213" t="s">
        <v>572</v>
      </c>
      <c r="D19" s="1213"/>
      <c r="E19" s="1213"/>
      <c r="F19" s="1213"/>
      <c r="G19" s="1213"/>
      <c r="H19" s="1213"/>
      <c r="I19" s="414"/>
      <c r="J19" s="415" t="s">
        <v>573</v>
      </c>
      <c r="K19" s="372"/>
      <c r="L19" s="372"/>
      <c r="M19" s="372"/>
      <c r="N19" s="371"/>
      <c r="O19" s="372"/>
    </row>
    <row r="20" spans="2:24" ht="5.0999999999999996" customHeight="1" thickBot="1" x14ac:dyDescent="0.4">
      <c r="B20" s="369"/>
      <c r="C20" s="372"/>
      <c r="D20" s="372"/>
      <c r="E20" s="372"/>
      <c r="F20" s="372"/>
      <c r="G20" s="372"/>
      <c r="H20" s="372"/>
      <c r="I20" s="414"/>
      <c r="J20" s="372"/>
      <c r="K20" s="372"/>
      <c r="L20" s="372"/>
      <c r="M20" s="372"/>
      <c r="N20" s="371"/>
      <c r="O20" s="372"/>
    </row>
    <row r="21" spans="2:24" ht="32.25" customHeight="1" thickBot="1" x14ac:dyDescent="0.3">
      <c r="B21" s="369"/>
      <c r="C21" s="372"/>
      <c r="D21" s="416" t="s">
        <v>999</v>
      </c>
      <c r="E21" s="417" t="s">
        <v>575</v>
      </c>
      <c r="F21" s="418" t="s">
        <v>576</v>
      </c>
      <c r="G21" s="418" t="s">
        <v>1000</v>
      </c>
      <c r="H21" s="419" t="s">
        <v>1001</v>
      </c>
      <c r="I21" s="420"/>
      <c r="J21" s="421"/>
      <c r="K21" s="422" t="s">
        <v>579</v>
      </c>
      <c r="L21" s="423" t="s">
        <v>580</v>
      </c>
      <c r="M21" s="424" t="s">
        <v>581</v>
      </c>
      <c r="N21" s="371"/>
      <c r="O21" s="372"/>
      <c r="R21" s="425" t="str">
        <f>R25</f>
        <v/>
      </c>
      <c r="S21" s="426"/>
      <c r="T21" s="425" t="str">
        <f>T25</f>
        <v/>
      </c>
    </row>
    <row r="22" spans="2:24" ht="15" customHeight="1" x14ac:dyDescent="0.35">
      <c r="B22" s="369"/>
      <c r="C22" s="383" t="s">
        <v>562</v>
      </c>
      <c r="D22" s="427" t="s">
        <v>563</v>
      </c>
      <c r="E22" s="428" t="s">
        <v>563</v>
      </c>
      <c r="F22" s="428" t="s">
        <v>563</v>
      </c>
      <c r="G22" s="428" t="s">
        <v>563</v>
      </c>
      <c r="H22" s="429" t="s">
        <v>563</v>
      </c>
      <c r="I22" s="420"/>
      <c r="J22" s="383" t="s">
        <v>562</v>
      </c>
      <c r="K22" s="430" t="s">
        <v>563</v>
      </c>
      <c r="L22" s="431" t="s">
        <v>563</v>
      </c>
      <c r="M22" s="432" t="s">
        <v>437</v>
      </c>
      <c r="N22" s="413"/>
      <c r="O22" s="360"/>
      <c r="P22" s="359">
        <f>IF(L22="Sectionnée",1,IF(L22="Manquante",2,IF(L22="Déteriorée",2,0)))</f>
        <v>0</v>
      </c>
      <c r="Q22" s="359" t="str">
        <f>IF(P22=1,J22,"")</f>
        <v/>
      </c>
      <c r="R22" s="372" t="str">
        <f>Q22</f>
        <v/>
      </c>
      <c r="S22" s="359" t="str">
        <f>IF(P22=2,J22,"")</f>
        <v/>
      </c>
      <c r="T22" s="372" t="str">
        <f>S22</f>
        <v/>
      </c>
    </row>
    <row r="23" spans="2:24" ht="14.45" x14ac:dyDescent="0.35">
      <c r="B23" s="369"/>
      <c r="C23" s="391" t="s">
        <v>564</v>
      </c>
      <c r="D23" s="433" t="s">
        <v>563</v>
      </c>
      <c r="E23" s="434" t="s">
        <v>563</v>
      </c>
      <c r="F23" s="434" t="s">
        <v>563</v>
      </c>
      <c r="G23" s="434" t="s">
        <v>563</v>
      </c>
      <c r="H23" s="435" t="s">
        <v>563</v>
      </c>
      <c r="I23" s="420"/>
      <c r="J23" s="391" t="s">
        <v>564</v>
      </c>
      <c r="K23" s="436" t="s">
        <v>563</v>
      </c>
      <c r="L23" s="437" t="s">
        <v>563</v>
      </c>
      <c r="M23" s="438" t="s">
        <v>437</v>
      </c>
      <c r="N23" s="413"/>
      <c r="O23" s="372"/>
      <c r="P23" s="359">
        <f t="shared" ref="P23:P25" si="3">IF(L23="Sectionnée",1,IF(L23="Manquante",2,IF(L23="Déteriorée",2,0)))</f>
        <v>0</v>
      </c>
      <c r="Q23" s="359" t="str">
        <f>IF(P23=1,J23,"")</f>
        <v/>
      </c>
      <c r="R23" s="359" t="str">
        <f>IF(R22="",Q23,IF(Q23="",R22,CONCATENATE(R22," + ",Q23)))</f>
        <v/>
      </c>
      <c r="S23" s="359" t="str">
        <f t="shared" ref="S23:S25" si="4">IF(P23=2,J23,"")</f>
        <v/>
      </c>
      <c r="T23" s="359" t="str">
        <f>IF(T22="",S23,IF(S23="",T22,CONCATENATE(T22," + ",S23)))</f>
        <v/>
      </c>
    </row>
    <row r="24" spans="2:24" ht="14.45" x14ac:dyDescent="0.35">
      <c r="B24" s="369"/>
      <c r="C24" s="391" t="s">
        <v>565</v>
      </c>
      <c r="D24" s="433" t="s">
        <v>563</v>
      </c>
      <c r="E24" s="434" t="s">
        <v>563</v>
      </c>
      <c r="F24" s="434" t="s">
        <v>563</v>
      </c>
      <c r="G24" s="434" t="s">
        <v>563</v>
      </c>
      <c r="H24" s="435" t="s">
        <v>563</v>
      </c>
      <c r="I24" s="420"/>
      <c r="J24" s="391" t="s">
        <v>565</v>
      </c>
      <c r="K24" s="436" t="s">
        <v>563</v>
      </c>
      <c r="L24" s="437" t="s">
        <v>563</v>
      </c>
      <c r="M24" s="438" t="s">
        <v>437</v>
      </c>
      <c r="N24" s="413"/>
      <c r="O24" s="372"/>
      <c r="P24" s="359">
        <f t="shared" si="3"/>
        <v>0</v>
      </c>
      <c r="Q24" s="359" t="str">
        <f>IF(P24=1,J24,"")</f>
        <v/>
      </c>
      <c r="R24" s="359" t="str">
        <f t="shared" ref="R24:T25" si="5">IF(R23="",Q24,IF(Q24="",R23,CONCATENATE(R23," + ",Q24)))</f>
        <v/>
      </c>
      <c r="S24" s="359" t="str">
        <f t="shared" si="4"/>
        <v/>
      </c>
      <c r="T24" s="359" t="str">
        <f t="shared" si="5"/>
        <v/>
      </c>
    </row>
    <row r="25" spans="2:24" thickBot="1" x14ac:dyDescent="0.4">
      <c r="B25" s="369"/>
      <c r="C25" s="439" t="s">
        <v>568</v>
      </c>
      <c r="D25" s="440" t="s">
        <v>563</v>
      </c>
      <c r="E25" s="441" t="s">
        <v>563</v>
      </c>
      <c r="F25" s="441" t="s">
        <v>563</v>
      </c>
      <c r="G25" s="441" t="s">
        <v>563</v>
      </c>
      <c r="H25" s="442" t="s">
        <v>563</v>
      </c>
      <c r="I25" s="420"/>
      <c r="J25" s="439" t="s">
        <v>568</v>
      </c>
      <c r="K25" s="443" t="s">
        <v>563</v>
      </c>
      <c r="L25" s="444" t="s">
        <v>563</v>
      </c>
      <c r="M25" s="445" t="s">
        <v>437</v>
      </c>
      <c r="N25" s="371"/>
      <c r="O25" s="372"/>
      <c r="P25" s="359">
        <f t="shared" si="3"/>
        <v>0</v>
      </c>
      <c r="Q25" s="359" t="str">
        <f>IF(P25=1,J25,"")</f>
        <v/>
      </c>
      <c r="R25" s="359" t="str">
        <f t="shared" si="5"/>
        <v/>
      </c>
      <c r="S25" s="359" t="str">
        <f t="shared" si="4"/>
        <v/>
      </c>
      <c r="T25" s="359" t="str">
        <f t="shared" si="5"/>
        <v/>
      </c>
    </row>
    <row r="26" spans="2:24" ht="24.95" customHeight="1" thickBot="1" x14ac:dyDescent="0.4">
      <c r="B26" s="369"/>
      <c r="C26" s="372"/>
      <c r="D26" s="372"/>
      <c r="E26" s="372"/>
      <c r="F26" s="372"/>
      <c r="G26" s="372"/>
      <c r="H26" s="372"/>
      <c r="I26" s="372"/>
      <c r="J26" s="1236" t="s">
        <v>582</v>
      </c>
      <c r="K26" s="1237"/>
      <c r="L26" s="1238">
        <f>4-COUNTIF(K22:K25,"/")</f>
        <v>0</v>
      </c>
      <c r="M26" s="1239"/>
      <c r="N26" s="371"/>
      <c r="O26" s="372"/>
    </row>
    <row r="27" spans="2:24" ht="15" customHeight="1" x14ac:dyDescent="0.25">
      <c r="B27" s="369"/>
      <c r="C27" s="1213" t="s">
        <v>583</v>
      </c>
      <c r="D27" s="1213"/>
      <c r="E27" s="1213"/>
      <c r="F27" s="1213"/>
      <c r="G27" s="370"/>
      <c r="H27" s="372"/>
      <c r="I27" s="1213" t="s">
        <v>584</v>
      </c>
      <c r="J27" s="1213"/>
      <c r="K27" s="1213"/>
      <c r="L27" s="1213"/>
      <c r="M27" s="372"/>
      <c r="N27" s="371"/>
    </row>
    <row r="28" spans="2:24" ht="5.0999999999999996" customHeight="1" thickBot="1" x14ac:dyDescent="0.4">
      <c r="B28" s="369"/>
      <c r="C28" s="372"/>
      <c r="D28" s="372"/>
      <c r="E28" s="372"/>
      <c r="F28" s="372"/>
      <c r="G28" s="372"/>
      <c r="H28" s="372"/>
      <c r="I28" s="372"/>
      <c r="J28" s="372"/>
      <c r="K28" s="372"/>
      <c r="L28" s="372"/>
      <c r="M28" s="372"/>
      <c r="N28" s="371"/>
    </row>
    <row r="29" spans="2:24" ht="35.25" customHeight="1" thickBot="1" x14ac:dyDescent="0.3">
      <c r="B29" s="369"/>
      <c r="C29" s="372"/>
      <c r="D29" s="1240" t="s">
        <v>585</v>
      </c>
      <c r="E29" s="1241"/>
      <c r="F29" s="1241"/>
      <c r="G29" s="1242"/>
      <c r="H29" s="446"/>
      <c r="I29" s="446"/>
      <c r="J29" s="1243" t="s">
        <v>586</v>
      </c>
      <c r="K29" s="1244"/>
      <c r="L29" s="1244" t="s">
        <v>587</v>
      </c>
      <c r="M29" s="1245"/>
      <c r="N29" s="371"/>
    </row>
    <row r="30" spans="2:24" ht="45" customHeight="1" x14ac:dyDescent="0.25">
      <c r="B30" s="369"/>
      <c r="C30" s="447" t="s">
        <v>588</v>
      </c>
      <c r="D30" s="1246" t="s">
        <v>589</v>
      </c>
      <c r="E30" s="1247"/>
      <c r="F30" s="1247"/>
      <c r="G30" s="1248"/>
      <c r="H30" s="372"/>
      <c r="I30" s="447" t="s">
        <v>588</v>
      </c>
      <c r="J30" s="1246" t="s">
        <v>590</v>
      </c>
      <c r="K30" s="1247"/>
      <c r="L30" s="1247"/>
      <c r="M30" s="1248"/>
      <c r="N30" s="371"/>
    </row>
    <row r="31" spans="2:24" ht="45" customHeight="1" x14ac:dyDescent="0.35">
      <c r="B31" s="369"/>
      <c r="C31" s="448" t="s">
        <v>564</v>
      </c>
      <c r="D31" s="1261"/>
      <c r="E31" s="1262"/>
      <c r="F31" s="1262"/>
      <c r="G31" s="1263"/>
      <c r="H31" s="372"/>
      <c r="I31" s="449" t="s">
        <v>564</v>
      </c>
      <c r="J31" s="1261"/>
      <c r="K31" s="1262"/>
      <c r="L31" s="1262"/>
      <c r="M31" s="1263"/>
      <c r="N31" s="371"/>
    </row>
    <row r="32" spans="2:24" ht="45" customHeight="1" x14ac:dyDescent="0.35">
      <c r="B32" s="369"/>
      <c r="C32" s="448" t="s">
        <v>565</v>
      </c>
      <c r="D32" s="1261"/>
      <c r="E32" s="1262"/>
      <c r="F32" s="1262"/>
      <c r="G32" s="1263"/>
      <c r="H32" s="372"/>
      <c r="I32" s="449" t="s">
        <v>565</v>
      </c>
      <c r="J32" s="1261"/>
      <c r="K32" s="1262"/>
      <c r="L32" s="1262"/>
      <c r="M32" s="1263"/>
      <c r="N32" s="371"/>
    </row>
    <row r="33" spans="2:32" ht="45" customHeight="1" thickBot="1" x14ac:dyDescent="0.4">
      <c r="B33" s="369"/>
      <c r="C33" s="450" t="s">
        <v>568</v>
      </c>
      <c r="D33" s="1249"/>
      <c r="E33" s="1250"/>
      <c r="F33" s="1250"/>
      <c r="G33" s="1251"/>
      <c r="H33" s="372"/>
      <c r="I33" s="451" t="s">
        <v>568</v>
      </c>
      <c r="J33" s="1249"/>
      <c r="K33" s="1250"/>
      <c r="L33" s="1250"/>
      <c r="M33" s="1251"/>
      <c r="N33" s="371"/>
    </row>
    <row r="34" spans="2:32" ht="24.95" customHeight="1" x14ac:dyDescent="0.35">
      <c r="B34" s="369"/>
      <c r="C34" s="446"/>
      <c r="D34" s="372"/>
      <c r="E34" s="372"/>
      <c r="F34" s="372"/>
      <c r="G34" s="372"/>
      <c r="H34" s="372"/>
      <c r="I34" s="372"/>
      <c r="J34" s="372"/>
      <c r="K34" s="372"/>
      <c r="L34" s="372"/>
      <c r="M34" s="372"/>
      <c r="N34" s="371"/>
      <c r="O34" s="372"/>
    </row>
    <row r="35" spans="2:32" x14ac:dyDescent="0.25">
      <c r="B35" s="369"/>
      <c r="C35" s="415" t="s">
        <v>591</v>
      </c>
      <c r="D35" s="372"/>
      <c r="E35" s="372"/>
      <c r="F35" s="387"/>
      <c r="G35" s="452"/>
      <c r="H35" s="372"/>
      <c r="I35" s="372"/>
      <c r="J35" s="372"/>
      <c r="K35" s="372"/>
      <c r="L35" s="372"/>
      <c r="M35" s="372"/>
      <c r="N35" s="371"/>
      <c r="O35" s="372"/>
    </row>
    <row r="36" spans="2:32" ht="5.0999999999999996" customHeight="1" thickBot="1" x14ac:dyDescent="0.4">
      <c r="B36" s="369"/>
      <c r="C36" s="372"/>
      <c r="D36" s="372"/>
      <c r="E36" s="372"/>
      <c r="F36" s="387"/>
      <c r="G36" s="452"/>
      <c r="H36" s="372"/>
      <c r="I36" s="372"/>
      <c r="J36" s="372"/>
      <c r="K36" s="372"/>
      <c r="L36" s="372"/>
      <c r="M36" s="372"/>
      <c r="N36" s="371"/>
      <c r="O36" s="372"/>
    </row>
    <row r="37" spans="2:32" x14ac:dyDescent="0.25">
      <c r="B37" s="369"/>
      <c r="C37" s="1252"/>
      <c r="D37" s="1253"/>
      <c r="E37" s="1253"/>
      <c r="F37" s="1253"/>
      <c r="G37" s="1253"/>
      <c r="H37" s="1253"/>
      <c r="I37" s="1253"/>
      <c r="J37" s="1253"/>
      <c r="K37" s="1253"/>
      <c r="L37" s="1253"/>
      <c r="M37" s="1254"/>
      <c r="N37" s="413"/>
      <c r="O37" s="372"/>
    </row>
    <row r="38" spans="2:32" x14ac:dyDescent="0.25">
      <c r="B38" s="369"/>
      <c r="C38" s="1255"/>
      <c r="D38" s="1256"/>
      <c r="E38" s="1256"/>
      <c r="F38" s="1256"/>
      <c r="G38" s="1256"/>
      <c r="H38" s="1256"/>
      <c r="I38" s="1256"/>
      <c r="J38" s="1256"/>
      <c r="K38" s="1256"/>
      <c r="L38" s="1256"/>
      <c r="M38" s="1257"/>
      <c r="N38" s="413"/>
      <c r="O38" s="372"/>
    </row>
    <row r="39" spans="2:32" x14ac:dyDescent="0.25">
      <c r="B39" s="369"/>
      <c r="C39" s="1255"/>
      <c r="D39" s="1256"/>
      <c r="E39" s="1256"/>
      <c r="F39" s="1256"/>
      <c r="G39" s="1256"/>
      <c r="H39" s="1256"/>
      <c r="I39" s="1256"/>
      <c r="J39" s="1256"/>
      <c r="K39" s="1256"/>
      <c r="L39" s="1256"/>
      <c r="M39" s="1257"/>
      <c r="N39" s="413"/>
      <c r="O39" s="372"/>
    </row>
    <row r="40" spans="2:32" x14ac:dyDescent="0.25">
      <c r="B40" s="369"/>
      <c r="C40" s="1255"/>
      <c r="D40" s="1256"/>
      <c r="E40" s="1256"/>
      <c r="F40" s="1256"/>
      <c r="G40" s="1256"/>
      <c r="H40" s="1256"/>
      <c r="I40" s="1256"/>
      <c r="J40" s="1256"/>
      <c r="K40" s="1256"/>
      <c r="L40" s="1256"/>
      <c r="M40" s="1257"/>
      <c r="N40" s="413"/>
      <c r="O40" s="372"/>
    </row>
    <row r="41" spans="2:32" ht="15.75" thickBot="1" x14ac:dyDescent="0.3">
      <c r="B41" s="369"/>
      <c r="C41" s="1258"/>
      <c r="D41" s="1259"/>
      <c r="E41" s="1259"/>
      <c r="F41" s="1259"/>
      <c r="G41" s="1259"/>
      <c r="H41" s="1259"/>
      <c r="I41" s="1259"/>
      <c r="J41" s="1259"/>
      <c r="K41" s="1259"/>
      <c r="L41" s="1259"/>
      <c r="M41" s="1260"/>
      <c r="N41" s="413"/>
      <c r="O41" s="372"/>
    </row>
    <row r="42" spans="2:32" ht="15.75" thickBot="1" x14ac:dyDescent="0.3">
      <c r="B42" s="453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5"/>
    </row>
    <row r="44" spans="2:32" x14ac:dyDescent="0.25">
      <c r="C44" s="340" t="s">
        <v>592</v>
      </c>
      <c r="H44" s="340" t="s">
        <v>593</v>
      </c>
      <c r="M44" s="340" t="s">
        <v>594</v>
      </c>
    </row>
    <row r="45" spans="2:32" x14ac:dyDescent="0.25">
      <c r="C45" s="456" t="s">
        <v>563</v>
      </c>
      <c r="D45" s="373" t="s">
        <v>595</v>
      </c>
      <c r="H45" s="457" t="s">
        <v>563</v>
      </c>
      <c r="I45" s="359" t="s">
        <v>596</v>
      </c>
      <c r="M45" s="456" t="s">
        <v>563</v>
      </c>
    </row>
    <row r="46" spans="2:32" x14ac:dyDescent="0.25">
      <c r="C46" s="458" t="s">
        <v>597</v>
      </c>
      <c r="D46" s="459" t="s">
        <v>598</v>
      </c>
      <c r="H46" s="458" t="s">
        <v>599</v>
      </c>
      <c r="I46" s="459" t="s">
        <v>600</v>
      </c>
      <c r="K46" s="460" t="s">
        <v>601</v>
      </c>
      <c r="M46" s="461" t="s">
        <v>484</v>
      </c>
    </row>
    <row r="47" spans="2:32" x14ac:dyDescent="0.25">
      <c r="C47" s="458" t="s">
        <v>602</v>
      </c>
      <c r="D47" s="459" t="s">
        <v>603</v>
      </c>
      <c r="H47" s="458" t="s">
        <v>604</v>
      </c>
      <c r="I47" s="459" t="s">
        <v>605</v>
      </c>
      <c r="K47" s="460" t="s">
        <v>601</v>
      </c>
      <c r="M47" s="461" t="s">
        <v>489</v>
      </c>
    </row>
    <row r="48" spans="2:32" x14ac:dyDescent="0.25">
      <c r="C48" s="458" t="s">
        <v>606</v>
      </c>
      <c r="D48" s="459" t="s">
        <v>607</v>
      </c>
      <c r="H48" s="462" t="s">
        <v>608</v>
      </c>
      <c r="I48" s="459" t="s">
        <v>609</v>
      </c>
      <c r="L48" s="460" t="s">
        <v>610</v>
      </c>
      <c r="M48" s="461" t="s">
        <v>494</v>
      </c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</row>
    <row r="49" spans="3:32" x14ac:dyDescent="0.25">
      <c r="C49" s="462" t="s">
        <v>611</v>
      </c>
      <c r="D49" s="459" t="s">
        <v>612</v>
      </c>
      <c r="M49" s="461" t="s">
        <v>498</v>
      </c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</row>
    <row r="50" spans="3:32" ht="18.75" x14ac:dyDescent="0.3">
      <c r="C50" s="464"/>
      <c r="D50" s="459"/>
      <c r="H50" s="340" t="s">
        <v>613</v>
      </c>
      <c r="M50" s="465" t="s">
        <v>614</v>
      </c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/>
      <c r="AD50" s="463"/>
      <c r="AE50" s="463"/>
      <c r="AF50" s="463"/>
    </row>
    <row r="51" spans="3:32" ht="15" customHeight="1" x14ac:dyDescent="0.25">
      <c r="C51" s="466" t="s">
        <v>615</v>
      </c>
      <c r="E51" s="466" t="s">
        <v>616</v>
      </c>
      <c r="H51" s="456" t="s">
        <v>563</v>
      </c>
      <c r="I51" s="359" t="s">
        <v>596</v>
      </c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/>
      <c r="AD51" s="463"/>
      <c r="AE51" s="463"/>
      <c r="AF51" s="463"/>
    </row>
    <row r="52" spans="3:32" ht="15" customHeight="1" x14ac:dyDescent="0.25">
      <c r="C52" s="456" t="s">
        <v>563</v>
      </c>
      <c r="E52" s="457" t="s">
        <v>563</v>
      </c>
      <c r="H52" s="458" t="s">
        <v>617</v>
      </c>
      <c r="I52" s="459" t="s">
        <v>618</v>
      </c>
      <c r="L52" s="467"/>
      <c r="O52" s="37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/>
      <c r="AD52" s="463"/>
      <c r="AE52" s="463"/>
      <c r="AF52" s="463"/>
    </row>
    <row r="53" spans="3:32" x14ac:dyDescent="0.25">
      <c r="C53" s="468" t="s">
        <v>619</v>
      </c>
      <c r="E53" s="469" t="s">
        <v>620</v>
      </c>
      <c r="H53" s="458" t="s">
        <v>621</v>
      </c>
      <c r="I53" s="459" t="s">
        <v>622</v>
      </c>
      <c r="O53" s="37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</row>
    <row r="54" spans="3:32" x14ac:dyDescent="0.25">
      <c r="C54" s="468" t="s">
        <v>623</v>
      </c>
      <c r="E54" s="469" t="s">
        <v>624</v>
      </c>
      <c r="H54" s="458" t="s">
        <v>625</v>
      </c>
      <c r="I54" s="459" t="s">
        <v>626</v>
      </c>
      <c r="O54" s="37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</row>
    <row r="55" spans="3:32" x14ac:dyDescent="0.25">
      <c r="C55" s="468" t="s">
        <v>627</v>
      </c>
      <c r="E55" s="469" t="s">
        <v>628</v>
      </c>
      <c r="H55" s="458" t="s">
        <v>629</v>
      </c>
      <c r="I55" s="459" t="s">
        <v>630</v>
      </c>
      <c r="O55" s="37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/>
      <c r="AD55" s="463"/>
      <c r="AE55" s="463"/>
      <c r="AF55" s="463"/>
    </row>
    <row r="56" spans="3:32" x14ac:dyDescent="0.25">
      <c r="C56" s="468" t="s">
        <v>631</v>
      </c>
      <c r="E56" s="470" t="s">
        <v>632</v>
      </c>
      <c r="H56" s="462" t="s">
        <v>633</v>
      </c>
      <c r="I56" s="459" t="s">
        <v>634</v>
      </c>
      <c r="O56" s="37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/>
      <c r="AD56" s="463"/>
      <c r="AE56" s="463"/>
      <c r="AF56" s="463"/>
    </row>
    <row r="57" spans="3:32" ht="14.25" customHeight="1" x14ac:dyDescent="0.3">
      <c r="C57" s="471" t="s">
        <v>635</v>
      </c>
      <c r="L57" s="472"/>
      <c r="P57" s="463"/>
      <c r="Q57" s="463"/>
      <c r="R57" s="463"/>
      <c r="S57" s="463"/>
      <c r="T57" s="463"/>
      <c r="U57" s="463"/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</row>
    <row r="58" spans="3:32" x14ac:dyDescent="0.25">
      <c r="P58" s="463"/>
      <c r="Q58" s="463"/>
      <c r="R58" s="463"/>
      <c r="S58" s="463"/>
      <c r="T58" s="463"/>
      <c r="U58" s="463"/>
      <c r="V58" s="463"/>
      <c r="W58" s="463"/>
      <c r="X58" s="463"/>
      <c r="Y58" s="463"/>
      <c r="Z58" s="463"/>
      <c r="AA58" s="463"/>
      <c r="AB58" s="463"/>
      <c r="AC58" s="463"/>
      <c r="AD58" s="463"/>
      <c r="AE58" s="463"/>
      <c r="AF58" s="463"/>
    </row>
    <row r="59" spans="3:32" x14ac:dyDescent="0.25">
      <c r="P59" s="463"/>
      <c r="Q59" s="463"/>
      <c r="R59" s="463"/>
      <c r="S59" s="463"/>
      <c r="T59" s="463"/>
      <c r="U59" s="463"/>
      <c r="V59" s="463"/>
      <c r="W59" s="463"/>
      <c r="X59" s="463"/>
      <c r="Y59" s="463"/>
      <c r="Z59" s="463"/>
      <c r="AA59" s="463"/>
      <c r="AB59" s="463"/>
      <c r="AC59" s="463"/>
      <c r="AD59" s="463"/>
      <c r="AE59" s="463"/>
      <c r="AF59" s="463"/>
    </row>
    <row r="60" spans="3:32" x14ac:dyDescent="0.25">
      <c r="L60" s="373"/>
      <c r="P60" s="463"/>
      <c r="Q60" s="463"/>
      <c r="R60" s="463"/>
      <c r="S60" s="463"/>
      <c r="T60" s="463"/>
      <c r="U60" s="463"/>
      <c r="V60" s="463"/>
      <c r="W60" s="463"/>
      <c r="X60" s="463"/>
      <c r="Y60" s="463"/>
      <c r="Z60" s="463"/>
      <c r="AA60" s="463"/>
      <c r="AB60" s="463"/>
      <c r="AC60" s="463"/>
      <c r="AD60" s="463"/>
      <c r="AE60" s="463"/>
      <c r="AF60" s="463"/>
    </row>
    <row r="61" spans="3:32" x14ac:dyDescent="0.25">
      <c r="L61" s="373"/>
      <c r="P61" s="463"/>
      <c r="Q61" s="463"/>
      <c r="R61" s="463"/>
      <c r="S61" s="463"/>
      <c r="T61" s="463"/>
      <c r="U61" s="463"/>
      <c r="V61" s="463"/>
      <c r="W61" s="463"/>
      <c r="X61" s="463"/>
      <c r="Y61" s="463"/>
      <c r="Z61" s="463"/>
      <c r="AA61" s="463"/>
      <c r="AB61" s="463"/>
      <c r="AC61" s="463"/>
      <c r="AD61" s="463"/>
      <c r="AE61" s="463"/>
      <c r="AF61" s="463"/>
    </row>
    <row r="62" spans="3:32" x14ac:dyDescent="0.25">
      <c r="L62" s="373"/>
      <c r="P62" s="463"/>
      <c r="Q62" s="463"/>
      <c r="R62" s="463"/>
      <c r="S62" s="463"/>
      <c r="T62" s="463"/>
      <c r="U62" s="463"/>
      <c r="V62" s="463"/>
      <c r="W62" s="463"/>
      <c r="X62" s="463"/>
      <c r="Y62" s="463"/>
      <c r="Z62" s="463"/>
      <c r="AA62" s="463"/>
      <c r="AB62" s="463"/>
      <c r="AC62" s="463"/>
      <c r="AD62" s="463"/>
      <c r="AE62" s="463"/>
      <c r="AF62" s="463"/>
    </row>
    <row r="63" spans="3:32" x14ac:dyDescent="0.25">
      <c r="L63" s="373"/>
      <c r="P63" s="463"/>
      <c r="Q63" s="463"/>
      <c r="R63" s="463"/>
      <c r="S63" s="463"/>
      <c r="T63" s="463"/>
      <c r="U63" s="463"/>
      <c r="V63" s="463"/>
      <c r="W63" s="463"/>
      <c r="X63" s="463"/>
      <c r="Y63" s="463"/>
      <c r="Z63" s="463"/>
      <c r="AA63" s="463"/>
      <c r="AB63" s="463"/>
      <c r="AC63" s="463"/>
      <c r="AD63" s="463"/>
      <c r="AE63" s="463"/>
      <c r="AF63" s="463"/>
    </row>
    <row r="64" spans="3:32" x14ac:dyDescent="0.25">
      <c r="P64" s="463"/>
      <c r="Q64" s="463"/>
      <c r="R64" s="463"/>
      <c r="S64" s="463"/>
      <c r="T64" s="463"/>
      <c r="U64" s="463"/>
      <c r="V64" s="463"/>
      <c r="W64" s="463"/>
      <c r="X64" s="463"/>
      <c r="Y64" s="463"/>
      <c r="Z64" s="463"/>
      <c r="AA64" s="463"/>
      <c r="AB64" s="463"/>
      <c r="AC64" s="463"/>
      <c r="AD64" s="463"/>
      <c r="AE64" s="463"/>
      <c r="AF64" s="463"/>
    </row>
    <row r="65" spans="16:32" x14ac:dyDescent="0.25">
      <c r="P65" s="463"/>
      <c r="Q65" s="463"/>
      <c r="R65" s="463"/>
      <c r="S65" s="463"/>
      <c r="T65" s="463"/>
      <c r="U65" s="463"/>
      <c r="V65" s="463"/>
      <c r="W65" s="463"/>
      <c r="X65" s="463"/>
      <c r="Y65" s="463"/>
      <c r="Z65" s="463"/>
      <c r="AA65" s="463"/>
      <c r="AB65" s="463"/>
      <c r="AC65" s="463"/>
      <c r="AD65" s="463"/>
      <c r="AE65" s="463"/>
      <c r="AF65" s="463"/>
    </row>
    <row r="66" spans="16:32" x14ac:dyDescent="0.25">
      <c r="P66" s="463"/>
      <c r="Q66" s="463"/>
      <c r="R66" s="463"/>
      <c r="S66" s="463"/>
      <c r="T66" s="463"/>
      <c r="U66" s="463"/>
      <c r="V66" s="463"/>
      <c r="W66" s="463"/>
      <c r="X66" s="463"/>
      <c r="Y66" s="463"/>
      <c r="Z66" s="463"/>
      <c r="AA66" s="463"/>
      <c r="AB66" s="463"/>
      <c r="AC66" s="463"/>
      <c r="AD66" s="463"/>
      <c r="AE66" s="463"/>
      <c r="AF66" s="463"/>
    </row>
    <row r="67" spans="16:32" x14ac:dyDescent="0.25">
      <c r="P67" s="463"/>
      <c r="Q67" s="463"/>
      <c r="R67" s="463"/>
      <c r="S67" s="463"/>
      <c r="T67" s="463"/>
      <c r="U67" s="463"/>
      <c r="V67" s="463"/>
      <c r="W67" s="463"/>
      <c r="X67" s="463"/>
      <c r="Y67" s="463"/>
      <c r="Z67" s="463"/>
      <c r="AA67" s="463"/>
      <c r="AB67" s="463"/>
      <c r="AC67" s="463"/>
      <c r="AD67" s="463"/>
      <c r="AE67" s="463"/>
      <c r="AF67" s="463"/>
    </row>
    <row r="68" spans="16:32" x14ac:dyDescent="0.25">
      <c r="P68" s="463"/>
      <c r="Q68" s="463"/>
      <c r="R68" s="463"/>
      <c r="S68" s="463"/>
      <c r="T68" s="463"/>
      <c r="U68" s="463"/>
      <c r="V68" s="463"/>
      <c r="W68" s="463"/>
      <c r="X68" s="463"/>
      <c r="Y68" s="463"/>
      <c r="Z68" s="463"/>
      <c r="AA68" s="463"/>
      <c r="AB68" s="463"/>
      <c r="AC68" s="463"/>
      <c r="AD68" s="463"/>
      <c r="AE68" s="463"/>
      <c r="AF68" s="463"/>
    </row>
    <row r="69" spans="16:32" x14ac:dyDescent="0.25">
      <c r="P69" s="463"/>
      <c r="Q69" s="463"/>
      <c r="R69" s="463"/>
      <c r="S69" s="463"/>
      <c r="T69" s="463"/>
      <c r="U69" s="463"/>
      <c r="V69" s="463"/>
      <c r="W69" s="463"/>
      <c r="X69" s="463"/>
      <c r="Y69" s="463"/>
      <c r="Z69" s="463"/>
      <c r="AA69" s="463"/>
      <c r="AB69" s="463"/>
      <c r="AC69" s="463"/>
      <c r="AD69" s="463"/>
      <c r="AE69" s="463"/>
      <c r="AF69" s="463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39" priority="14" operator="equal">
      <formula>"E3"</formula>
    </cfRule>
    <cfRule type="cellIs" dxfId="38" priority="15" operator="equal">
      <formula>"E2"</formula>
    </cfRule>
    <cfRule type="cellIs" dxfId="37" priority="16" operator="equal">
      <formula>"E1"</formula>
    </cfRule>
  </conditionalFormatting>
  <conditionalFormatting sqref="D22:H25">
    <cfRule type="cellIs" dxfId="36" priority="6" operator="equal">
      <formula>"~ tordue"</formula>
    </cfRule>
    <cfRule type="cellIs" dxfId="35" priority="7" operator="equal">
      <formula>"CD"</formula>
    </cfRule>
    <cfRule type="cellIs" dxfId="34" priority="8" operator="equal">
      <formula>"CC"</formula>
    </cfRule>
    <cfRule type="cellIs" dxfId="33" priority="9" operator="equal">
      <formula>"CB"</formula>
    </cfRule>
    <cfRule type="cellIs" dxfId="32" priority="10" operator="equal">
      <formula>"CA"</formula>
    </cfRule>
  </conditionalFormatting>
  <conditionalFormatting sqref="L13:L16">
    <cfRule type="cellIs" dxfId="31" priority="5" operator="equal">
      <formula>"E7"</formula>
    </cfRule>
  </conditionalFormatting>
  <conditionalFormatting sqref="L22:L25">
    <cfRule type="cellIs" dxfId="30" priority="1" operator="equal">
      <formula>"Déteriorée"</formula>
    </cfRule>
    <cfRule type="cellIs" dxfId="29" priority="2" operator="equal">
      <formula>"Manquante"</formula>
    </cfRule>
    <cfRule type="cellIs" dxfId="28" priority="3" operator="equal">
      <formula>"Corrodée"</formula>
    </cfRule>
    <cfRule type="cellIs" dxfId="27" priority="4" operator="equal">
      <formula>"Sectionnée"</formula>
    </cfRule>
  </conditionalFormatting>
  <conditionalFormatting sqref="M13:M17">
    <cfRule type="cellIs" dxfId="26" priority="11" operator="equal">
      <formula>"S3"</formula>
    </cfRule>
    <cfRule type="cellIs" dxfId="25" priority="12" operator="equal">
      <formula>"S2"</formula>
    </cfRule>
    <cfRule type="cellIs" dxfId="2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8">
    <pageSetUpPr fitToPage="1"/>
  </sheetPr>
  <dimension ref="A1:AO161"/>
  <sheetViews>
    <sheetView showGridLines="0" view="pageBreakPreview" topLeftCell="A10" zoomScale="80" zoomScaleNormal="85" zoomScaleSheetLayoutView="80" workbookViewId="0">
      <selection activeCell="A17" sqref="A17:D18"/>
    </sheetView>
  </sheetViews>
  <sheetFormatPr baseColWidth="10" defaultColWidth="11.42578125" defaultRowHeight="12.75" x14ac:dyDescent="0.2"/>
  <cols>
    <col min="1" max="1" width="9.5703125" style="474" customWidth="1"/>
    <col min="2" max="2" width="4.5703125" style="474" customWidth="1"/>
    <col min="3" max="3" width="10.5703125" style="474" customWidth="1"/>
    <col min="4" max="4" width="6.5703125" style="474" customWidth="1"/>
    <col min="5" max="5" width="11.42578125" style="474"/>
    <col min="6" max="6" width="4.5703125" style="474" customWidth="1"/>
    <col min="7" max="7" width="9.42578125" style="474" customWidth="1"/>
    <col min="8" max="8" width="4.5703125" style="474" customWidth="1"/>
    <col min="9" max="9" width="8.140625" style="474" customWidth="1"/>
    <col min="10" max="10" width="7.5703125" style="474" customWidth="1"/>
    <col min="11" max="11" width="4.5703125" style="474" customWidth="1"/>
    <col min="12" max="12" width="9.140625" style="474" customWidth="1"/>
    <col min="13" max="13" width="4.5703125" style="474" customWidth="1"/>
    <col min="14" max="14" width="8" style="474" customWidth="1"/>
    <col min="15" max="15" width="4.5703125" style="474" customWidth="1"/>
    <col min="16" max="16" width="12.42578125" style="474" customWidth="1"/>
    <col min="17" max="17" width="11.42578125" style="474"/>
    <col min="18" max="18" width="15" style="474" customWidth="1"/>
    <col min="19" max="19" width="4.85546875" style="474" customWidth="1"/>
    <col min="20" max="21" width="11.42578125" style="474"/>
    <col min="22" max="22" width="13.140625" style="474" customWidth="1"/>
    <col min="23" max="23" width="11.42578125" style="474"/>
    <col min="24" max="24" width="10.42578125" style="474" customWidth="1"/>
    <col min="25" max="25" width="17.85546875" style="474" customWidth="1"/>
    <col min="26" max="26" width="15.85546875" style="474" customWidth="1"/>
    <col min="27" max="27" width="17.85546875" style="474" customWidth="1"/>
    <col min="28" max="28" width="14.5703125" style="474" customWidth="1"/>
    <col min="29" max="31" width="2.140625" style="474" bestFit="1" customWidth="1"/>
    <col min="32" max="16384" width="11.42578125" style="474"/>
  </cols>
  <sheetData>
    <row r="1" spans="1:41" ht="20.100000000000001" customHeight="1" thickBot="1" x14ac:dyDescent="0.3">
      <c r="A1" s="1203" t="s">
        <v>636</v>
      </c>
      <c r="B1" s="1204"/>
      <c r="C1" s="1205" t="s">
        <v>637</v>
      </c>
      <c r="D1" s="1205"/>
      <c r="E1" s="1205"/>
      <c r="F1" s="1205"/>
      <c r="G1" s="1205"/>
      <c r="H1" s="1205"/>
      <c r="I1" s="1205"/>
      <c r="J1" s="1205"/>
      <c r="K1" s="1205"/>
      <c r="L1" s="1205"/>
      <c r="M1" s="1205"/>
      <c r="N1" s="1205"/>
      <c r="O1" s="1205"/>
      <c r="P1" s="1206"/>
      <c r="Q1" s="473"/>
      <c r="R1" s="473"/>
      <c r="S1" s="473"/>
      <c r="T1" s="473"/>
      <c r="U1" s="473"/>
      <c r="V1" s="473"/>
      <c r="W1" s="473"/>
      <c r="X1" s="473"/>
      <c r="Y1" s="473"/>
    </row>
    <row r="2" spans="1:41" s="475" customFormat="1" ht="20.100000000000001" customHeight="1" x14ac:dyDescent="0.25">
      <c r="A2" s="1207" t="s">
        <v>14</v>
      </c>
      <c r="B2" s="1208"/>
      <c r="C2" s="1208" t="s">
        <v>15</v>
      </c>
      <c r="D2" s="1208"/>
      <c r="E2" s="1208" t="s">
        <v>16</v>
      </c>
      <c r="F2" s="1208"/>
      <c r="G2" s="1208" t="s">
        <v>17</v>
      </c>
      <c r="H2" s="1208"/>
      <c r="I2" s="1208"/>
      <c r="J2" s="1208"/>
      <c r="K2" s="1208"/>
      <c r="L2" s="1208"/>
      <c r="M2" s="1208"/>
      <c r="N2" s="1208"/>
      <c r="O2" s="1208"/>
      <c r="P2" s="1209"/>
      <c r="X2" s="476"/>
      <c r="Y2" s="476"/>
    </row>
    <row r="3" spans="1:41" ht="20.100000000000001" customHeight="1" thickBot="1" x14ac:dyDescent="0.3">
      <c r="A3" s="1210">
        <f>PDG!$AD$33</f>
        <v>0</v>
      </c>
      <c r="B3" s="1211"/>
      <c r="C3" s="1211" t="str">
        <f>PDG!$D$33</f>
        <v>A</v>
      </c>
      <c r="D3" s="1211"/>
      <c r="E3" s="1212">
        <f>PDG!$H$33</f>
        <v>41487</v>
      </c>
      <c r="F3" s="1212"/>
      <c r="G3" s="1211" t="str">
        <f>PDG!$L$33</f>
        <v>Création</v>
      </c>
      <c r="H3" s="1211"/>
      <c r="I3" s="1211"/>
      <c r="J3" s="1211"/>
      <c r="K3" s="1211"/>
      <c r="L3" s="1211"/>
      <c r="M3" s="1211"/>
      <c r="N3" s="1211"/>
      <c r="O3" s="1211"/>
      <c r="P3" s="1214"/>
      <c r="X3" s="473"/>
      <c r="Y3" s="473"/>
    </row>
    <row r="4" spans="1:41" ht="20.100000000000001" customHeight="1" thickBot="1" x14ac:dyDescent="0.3">
      <c r="A4" s="1264" t="s">
        <v>18</v>
      </c>
      <c r="B4" s="1265"/>
      <c r="C4" s="1266"/>
      <c r="D4" s="1267" t="s">
        <v>61</v>
      </c>
      <c r="E4" s="1268"/>
      <c r="F4" s="1268"/>
      <c r="G4" s="1268"/>
      <c r="H4" s="1268"/>
      <c r="I4" s="1269"/>
      <c r="J4" s="1270" t="s">
        <v>638</v>
      </c>
      <c r="K4" s="1271"/>
      <c r="L4" s="1272"/>
      <c r="M4" s="1273">
        <v>54</v>
      </c>
      <c r="N4" s="1273"/>
      <c r="O4" s="1273"/>
      <c r="P4" s="1274"/>
      <c r="Q4" s="477"/>
      <c r="R4" s="473"/>
      <c r="S4" s="473"/>
      <c r="U4" s="473"/>
      <c r="V4" s="473"/>
      <c r="W4" s="473"/>
      <c r="X4" s="473"/>
      <c r="Y4" s="473"/>
    </row>
    <row r="5" spans="1:41" ht="20.100000000000001" customHeight="1" thickBot="1" x14ac:dyDescent="0.45">
      <c r="A5" s="478"/>
      <c r="B5" s="479"/>
      <c r="C5" s="480"/>
      <c r="D5" s="480"/>
      <c r="E5" s="480"/>
      <c r="F5" s="480"/>
      <c r="G5" s="480"/>
      <c r="H5" s="480"/>
      <c r="I5" s="480"/>
      <c r="J5" s="480"/>
      <c r="K5" s="480"/>
      <c r="L5" s="480"/>
      <c r="M5" s="480"/>
      <c r="N5" s="480"/>
      <c r="O5" s="480"/>
      <c r="P5" s="481"/>
      <c r="Q5" s="482"/>
      <c r="S5" s="483"/>
      <c r="T5" s="473"/>
      <c r="U5" s="473"/>
      <c r="V5" s="473"/>
      <c r="W5" s="473"/>
      <c r="X5" s="473"/>
      <c r="Y5" s="473"/>
    </row>
    <row r="6" spans="1:41" ht="20.100000000000001" customHeight="1" x14ac:dyDescent="0.25">
      <c r="A6" s="1275" t="s">
        <v>639</v>
      </c>
      <c r="B6" s="1276"/>
      <c r="C6" s="1276"/>
      <c r="D6" s="1276"/>
      <c r="E6" s="1277" t="str">
        <f>CONCATENATE("L",A67,"x",A67,"x",A68)</f>
        <v>L100x100x10</v>
      </c>
      <c r="F6" s="1277"/>
      <c r="G6" s="1277"/>
      <c r="H6" s="1278" t="s">
        <v>640</v>
      </c>
      <c r="I6" s="1279"/>
      <c r="J6" s="1279"/>
      <c r="K6" s="1282" t="s">
        <v>641</v>
      </c>
      <c r="L6" s="1283"/>
      <c r="M6" s="1283"/>
      <c r="N6" s="1284"/>
      <c r="O6" s="1285">
        <f>'54_Annexe5'!$H$21</f>
        <v>0</v>
      </c>
      <c r="P6" s="1286"/>
      <c r="Q6" s="484"/>
      <c r="R6" s="484"/>
      <c r="S6" s="484"/>
      <c r="T6" s="484"/>
      <c r="U6" s="485"/>
      <c r="V6" s="485"/>
      <c r="W6" s="485"/>
      <c r="X6" s="486"/>
      <c r="Y6" s="486"/>
      <c r="Z6" s="486"/>
      <c r="AA6" s="486"/>
      <c r="AB6" s="486"/>
      <c r="AC6" s="486"/>
      <c r="AD6" s="486"/>
      <c r="AE6" s="486"/>
      <c r="AF6" s="483"/>
      <c r="AG6" s="482"/>
      <c r="AH6" s="473"/>
      <c r="AI6" s="473"/>
      <c r="AJ6" s="473"/>
      <c r="AK6" s="473"/>
      <c r="AL6" s="473"/>
      <c r="AM6" s="473"/>
      <c r="AN6" s="473"/>
      <c r="AO6" s="473"/>
    </row>
    <row r="7" spans="1:41" ht="20.100000000000001" customHeight="1" thickBot="1" x14ac:dyDescent="0.3">
      <c r="A7" s="1287" t="s">
        <v>642</v>
      </c>
      <c r="B7" s="1288"/>
      <c r="C7" s="1288"/>
      <c r="D7" s="1288"/>
      <c r="E7" s="1289" t="s">
        <v>705</v>
      </c>
      <c r="F7" s="1289"/>
      <c r="G7" s="1289"/>
      <c r="H7" s="1280"/>
      <c r="I7" s="1281"/>
      <c r="J7" s="1281"/>
      <c r="K7" s="1290" t="s">
        <v>643</v>
      </c>
      <c r="L7" s="1291"/>
      <c r="M7" s="1291"/>
      <c r="N7" s="1292"/>
      <c r="O7" s="1293" t="str">
        <f>'54_Annexe5'!$C$21</f>
        <v>Suspension</v>
      </c>
      <c r="P7" s="1294"/>
      <c r="Q7" s="484"/>
      <c r="S7" s="484"/>
      <c r="T7" s="484"/>
      <c r="U7" s="485"/>
      <c r="V7" s="485"/>
      <c r="W7" s="485"/>
      <c r="X7" s="486"/>
      <c r="Y7" s="486"/>
      <c r="Z7" s="486"/>
      <c r="AA7" s="486"/>
      <c r="AB7" s="486"/>
      <c r="AC7" s="486"/>
      <c r="AD7" s="486"/>
      <c r="AE7" s="486"/>
      <c r="AF7" s="483"/>
      <c r="AG7" s="482"/>
      <c r="AH7" s="473"/>
      <c r="AI7" s="473"/>
      <c r="AJ7" s="473"/>
      <c r="AK7" s="473"/>
      <c r="AL7" s="473"/>
      <c r="AM7" s="473"/>
      <c r="AN7" s="473"/>
      <c r="AO7" s="473"/>
    </row>
    <row r="8" spans="1:41" ht="20.100000000000001" customHeight="1" x14ac:dyDescent="0.25">
      <c r="A8" s="487"/>
      <c r="B8" s="488"/>
      <c r="C8" s="488"/>
      <c r="D8" s="488"/>
      <c r="E8" s="488"/>
      <c r="F8" s="488"/>
      <c r="G8" s="488"/>
      <c r="H8" s="1281"/>
      <c r="I8" s="1281"/>
      <c r="J8" s="1281"/>
      <c r="K8" s="1295" t="s">
        <v>644</v>
      </c>
      <c r="L8" s="1296"/>
      <c r="M8" s="1296"/>
      <c r="N8" s="1297"/>
      <c r="O8" s="1298" t="str">
        <f>'54_Annexe5'!$F$21</f>
        <v>Suspension</v>
      </c>
      <c r="P8" s="1299"/>
      <c r="Q8" s="484"/>
      <c r="R8" s="489">
        <f>'54_Annexe3.1'!$X$17</f>
        <v>0</v>
      </c>
      <c r="S8" s="484"/>
      <c r="T8" s="484"/>
      <c r="U8" s="485"/>
      <c r="V8" s="485"/>
      <c r="W8" s="485"/>
      <c r="X8" s="486"/>
      <c r="Y8" s="486"/>
      <c r="Z8" s="486"/>
      <c r="AA8" s="486"/>
      <c r="AB8" s="486"/>
      <c r="AC8" s="486"/>
      <c r="AD8" s="486"/>
      <c r="AE8" s="486"/>
      <c r="AF8" s="483"/>
      <c r="AG8" s="482"/>
      <c r="AH8" s="473"/>
      <c r="AI8" s="473"/>
      <c r="AJ8" s="473"/>
      <c r="AK8" s="473"/>
      <c r="AL8" s="473"/>
      <c r="AM8" s="473"/>
      <c r="AN8" s="473"/>
      <c r="AO8" s="473"/>
    </row>
    <row r="9" spans="1:41" ht="20.100000000000001" customHeight="1" thickBot="1" x14ac:dyDescent="0.3">
      <c r="A9" s="1287" t="s">
        <v>645</v>
      </c>
      <c r="B9" s="1288"/>
      <c r="C9" s="1288"/>
      <c r="D9" s="1288"/>
      <c r="E9" s="1288"/>
      <c r="F9" s="1288"/>
      <c r="G9" s="1288"/>
      <c r="H9" s="1300" t="str">
        <f>IF(R8&lt;&gt;0,"Oui","Non")</f>
        <v>Non</v>
      </c>
      <c r="I9" s="1300"/>
      <c r="J9" s="1301" t="s">
        <v>646</v>
      </c>
      <c r="K9" s="1301"/>
      <c r="L9" s="1301"/>
      <c r="M9" s="1301"/>
      <c r="N9" s="1301"/>
      <c r="O9" s="1293" t="str">
        <f>IF(R9=4,"Oui","Non")</f>
        <v>Non</v>
      </c>
      <c r="P9" s="1294"/>
      <c r="Q9" s="484"/>
      <c r="R9" s="490">
        <f>'54_Annexe3.1'!$W$17</f>
        <v>0</v>
      </c>
      <c r="S9" s="484"/>
      <c r="T9" s="484"/>
      <c r="U9" s="485"/>
      <c r="V9" s="485"/>
      <c r="W9" s="485"/>
      <c r="X9" s="486"/>
      <c r="Y9" s="486"/>
      <c r="Z9" s="486"/>
      <c r="AA9" s="486"/>
      <c r="AB9" s="486"/>
      <c r="AC9" s="486"/>
      <c r="AD9" s="486"/>
      <c r="AE9" s="486"/>
      <c r="AF9" s="483"/>
      <c r="AG9" s="482"/>
      <c r="AH9" s="473"/>
      <c r="AI9" s="473"/>
      <c r="AJ9" s="473"/>
      <c r="AK9" s="473"/>
      <c r="AL9" s="473"/>
      <c r="AM9" s="473"/>
      <c r="AN9" s="473"/>
      <c r="AO9" s="473"/>
    </row>
    <row r="10" spans="1:41" ht="20.100000000000001" customHeight="1" x14ac:dyDescent="0.25">
      <c r="A10" s="1302" t="s">
        <v>647</v>
      </c>
      <c r="B10" s="1303"/>
      <c r="C10" s="1303"/>
      <c r="D10" s="491" t="s">
        <v>648</v>
      </c>
      <c r="E10" s="1306"/>
      <c r="F10" s="1306"/>
      <c r="G10" s="1306"/>
      <c r="H10" s="492"/>
      <c r="I10" s="492"/>
      <c r="J10" s="492"/>
      <c r="K10" s="493"/>
      <c r="L10" s="494"/>
      <c r="M10" s="494"/>
      <c r="N10" s="494"/>
      <c r="O10" s="494"/>
      <c r="P10" s="495"/>
      <c r="Q10" s="484"/>
      <c r="S10" s="484"/>
      <c r="T10" s="484"/>
      <c r="U10" s="485"/>
      <c r="V10" s="485"/>
      <c r="W10" s="485"/>
      <c r="X10" s="486"/>
      <c r="Y10" s="486"/>
      <c r="Z10" s="486"/>
      <c r="AA10" s="486"/>
      <c r="AB10" s="486"/>
      <c r="AC10" s="486"/>
      <c r="AD10" s="486"/>
      <c r="AE10" s="486"/>
      <c r="AF10" s="483"/>
      <c r="AG10" s="482"/>
      <c r="AH10" s="473"/>
      <c r="AI10" s="473"/>
      <c r="AJ10" s="473"/>
      <c r="AK10" s="473"/>
      <c r="AL10" s="473"/>
      <c r="AM10" s="473"/>
      <c r="AN10" s="473"/>
      <c r="AO10" s="473"/>
    </row>
    <row r="11" spans="1:41" ht="20.100000000000001" customHeight="1" x14ac:dyDescent="0.25">
      <c r="A11" s="1304"/>
      <c r="B11" s="1305"/>
      <c r="C11" s="1305"/>
      <c r="D11" s="491" t="s">
        <v>649</v>
      </c>
      <c r="E11" s="1306" t="s">
        <v>705</v>
      </c>
      <c r="F11" s="1306"/>
      <c r="G11" s="1306"/>
      <c r="H11" s="492"/>
      <c r="I11" s="1288" t="s">
        <v>650</v>
      </c>
      <c r="J11" s="1288"/>
      <c r="K11" s="1288"/>
      <c r="L11" s="1288"/>
      <c r="M11" s="1288"/>
      <c r="N11" s="1307" t="s">
        <v>437</v>
      </c>
      <c r="O11" s="1307"/>
      <c r="P11" s="1308"/>
      <c r="Q11" s="484"/>
      <c r="S11" s="484"/>
      <c r="T11" s="484"/>
      <c r="U11" s="485"/>
      <c r="V11" s="485"/>
      <c r="W11" s="485"/>
      <c r="X11" s="486"/>
      <c r="Y11" s="486"/>
      <c r="Z11" s="486"/>
      <c r="AA11" s="486"/>
      <c r="AB11" s="486"/>
      <c r="AC11" s="486"/>
      <c r="AD11" s="486"/>
      <c r="AE11" s="486"/>
      <c r="AF11" s="483"/>
      <c r="AG11" s="482"/>
      <c r="AH11" s="473"/>
      <c r="AI11" s="473"/>
      <c r="AJ11" s="473"/>
      <c r="AK11" s="473"/>
      <c r="AL11" s="473"/>
      <c r="AM11" s="473"/>
      <c r="AN11" s="473"/>
      <c r="AO11" s="473"/>
    </row>
    <row r="12" spans="1:41" ht="20.100000000000001" customHeight="1" x14ac:dyDescent="0.25">
      <c r="A12" s="1287" t="s">
        <v>651</v>
      </c>
      <c r="B12" s="1288"/>
      <c r="C12" s="1288"/>
      <c r="D12" s="1288"/>
      <c r="E12" s="1306"/>
      <c r="F12" s="1306"/>
      <c r="G12" s="1306"/>
      <c r="H12" s="492"/>
      <c r="I12" s="1288" t="s">
        <v>652</v>
      </c>
      <c r="J12" s="1288"/>
      <c r="K12" s="1288"/>
      <c r="L12" s="1288"/>
      <c r="M12" s="1288"/>
      <c r="N12" s="1306" t="str">
        <f>CONCATENATE(R12," x ",T12)</f>
        <v>A renseigner x A renseigner</v>
      </c>
      <c r="O12" s="1306"/>
      <c r="P12" s="1315"/>
      <c r="Q12" s="484"/>
      <c r="R12" s="496" t="s">
        <v>705</v>
      </c>
      <c r="S12" s="484"/>
      <c r="T12" s="497" t="s">
        <v>705</v>
      </c>
      <c r="U12" s="485"/>
      <c r="V12" s="485"/>
      <c r="W12" s="485"/>
      <c r="X12" s="486"/>
      <c r="Y12" s="486"/>
      <c r="Z12" s="486"/>
      <c r="AA12" s="486"/>
      <c r="AB12" s="486"/>
      <c r="AC12" s="486"/>
      <c r="AD12" s="486"/>
      <c r="AE12" s="486"/>
      <c r="AF12" s="483"/>
      <c r="AG12" s="482"/>
      <c r="AH12" s="473"/>
      <c r="AI12" s="473"/>
      <c r="AJ12" s="473"/>
      <c r="AK12" s="473"/>
      <c r="AL12" s="473"/>
      <c r="AM12" s="473"/>
      <c r="AN12" s="473"/>
      <c r="AO12" s="473"/>
    </row>
    <row r="13" spans="1:41" ht="20.100000000000001" customHeight="1" x14ac:dyDescent="0.25">
      <c r="A13" s="1287" t="s">
        <v>653</v>
      </c>
      <c r="B13" s="1288"/>
      <c r="C13" s="1288"/>
      <c r="D13" s="1288"/>
      <c r="E13" s="1306"/>
      <c r="F13" s="1306"/>
      <c r="G13" s="1306"/>
      <c r="H13" s="492"/>
      <c r="I13" s="1316" t="s">
        <v>654</v>
      </c>
      <c r="J13" s="1301"/>
      <c r="K13" s="1301"/>
      <c r="L13" s="1301"/>
      <c r="M13" s="1301"/>
      <c r="N13" s="1318" t="s">
        <v>655</v>
      </c>
      <c r="O13" s="1306"/>
      <c r="P13" s="1315"/>
      <c r="Q13" s="484"/>
      <c r="S13" s="484"/>
      <c r="T13" s="484"/>
      <c r="U13" s="485"/>
      <c r="V13" s="485"/>
      <c r="W13" s="485"/>
      <c r="X13" s="486"/>
      <c r="Y13" s="486"/>
      <c r="Z13" s="486"/>
      <c r="AA13" s="486"/>
      <c r="AB13" s="486"/>
      <c r="AC13" s="486"/>
      <c r="AD13" s="486"/>
      <c r="AE13" s="486"/>
      <c r="AF13" s="483"/>
      <c r="AG13" s="482"/>
      <c r="AH13" s="473"/>
      <c r="AI13" s="473"/>
      <c r="AJ13" s="473"/>
      <c r="AK13" s="473"/>
      <c r="AL13" s="473"/>
      <c r="AM13" s="473"/>
      <c r="AN13" s="473"/>
      <c r="AO13" s="473"/>
    </row>
    <row r="14" spans="1:41" ht="20.100000000000001" customHeight="1" thickBot="1" x14ac:dyDescent="0.3">
      <c r="A14" s="1321" t="s">
        <v>656</v>
      </c>
      <c r="B14" s="1322"/>
      <c r="C14" s="1322"/>
      <c r="D14" s="1322"/>
      <c r="E14" s="1323"/>
      <c r="F14" s="1323"/>
      <c r="G14" s="1323"/>
      <c r="H14" s="498"/>
      <c r="I14" s="1317"/>
      <c r="J14" s="1317"/>
      <c r="K14" s="1317"/>
      <c r="L14" s="1317"/>
      <c r="M14" s="1317"/>
      <c r="N14" s="1319"/>
      <c r="O14" s="1319"/>
      <c r="P14" s="1320"/>
      <c r="Q14" s="484"/>
      <c r="S14" s="484"/>
      <c r="T14" s="484"/>
      <c r="U14" s="485"/>
      <c r="V14" s="485"/>
      <c r="W14" s="485"/>
      <c r="X14" s="486"/>
      <c r="Y14" s="486"/>
      <c r="Z14" s="486"/>
      <c r="AA14" s="486"/>
      <c r="AB14" s="486"/>
      <c r="AC14" s="486"/>
      <c r="AD14" s="486"/>
      <c r="AE14" s="486"/>
      <c r="AF14" s="483"/>
      <c r="AG14" s="482"/>
      <c r="AH14" s="473"/>
      <c r="AI14" s="473"/>
      <c r="AJ14" s="473"/>
      <c r="AK14" s="473"/>
      <c r="AL14" s="473"/>
      <c r="AM14" s="473"/>
      <c r="AN14" s="473"/>
      <c r="AO14" s="473"/>
    </row>
    <row r="15" spans="1:41" ht="20.100000000000001" customHeight="1" thickBot="1" x14ac:dyDescent="0.45">
      <c r="A15" s="499"/>
      <c r="B15" s="484"/>
      <c r="C15" s="484"/>
      <c r="D15" s="484"/>
      <c r="E15" s="484"/>
      <c r="F15" s="484"/>
      <c r="G15" s="484"/>
      <c r="H15" s="492"/>
      <c r="I15" s="492"/>
      <c r="J15" s="492"/>
      <c r="K15" s="493"/>
      <c r="L15" s="494"/>
      <c r="M15" s="494"/>
      <c r="N15" s="494"/>
      <c r="O15" s="494"/>
      <c r="P15" s="495"/>
      <c r="Q15" s="484"/>
      <c r="S15" s="484"/>
      <c r="T15" s="484"/>
      <c r="U15" s="485"/>
      <c r="V15" s="485"/>
      <c r="W15" s="485"/>
      <c r="X15" s="486"/>
      <c r="Y15" s="486"/>
      <c r="Z15" s="486"/>
      <c r="AA15" s="486"/>
      <c r="AB15" s="486"/>
      <c r="AC15" s="486"/>
      <c r="AD15" s="486"/>
      <c r="AE15" s="486"/>
      <c r="AF15" s="483"/>
      <c r="AG15" s="482"/>
      <c r="AH15" s="473"/>
      <c r="AI15" s="473"/>
      <c r="AJ15" s="473"/>
      <c r="AK15" s="473"/>
      <c r="AL15" s="473"/>
      <c r="AM15" s="473"/>
      <c r="AN15" s="473"/>
      <c r="AO15" s="473"/>
    </row>
    <row r="16" spans="1:41" ht="27" customHeight="1" x14ac:dyDescent="0.25">
      <c r="A16" s="1309" t="s">
        <v>657</v>
      </c>
      <c r="B16" s="1310"/>
      <c r="C16" s="1310"/>
      <c r="D16" s="1310"/>
      <c r="E16" s="1311" t="s">
        <v>658</v>
      </c>
      <c r="F16" s="1311"/>
      <c r="G16" s="1311" t="s">
        <v>659</v>
      </c>
      <c r="H16" s="1311"/>
      <c r="I16" s="1312" t="s">
        <v>660</v>
      </c>
      <c r="J16" s="1312"/>
      <c r="K16" s="1312" t="s">
        <v>661</v>
      </c>
      <c r="L16" s="1312"/>
      <c r="M16" s="1312"/>
      <c r="N16" s="1313" t="s">
        <v>662</v>
      </c>
      <c r="O16" s="1313"/>
      <c r="P16" s="1314"/>
      <c r="Q16" s="484"/>
      <c r="S16" s="484"/>
      <c r="T16" s="484"/>
      <c r="U16" s="485"/>
      <c r="V16" s="485"/>
      <c r="W16" s="485"/>
      <c r="X16" s="486"/>
      <c r="Y16" s="486"/>
      <c r="Z16" s="486"/>
      <c r="AA16" s="486"/>
      <c r="AB16" s="486"/>
      <c r="AC16" s="486"/>
      <c r="AD16" s="486"/>
      <c r="AE16" s="486"/>
      <c r="AF16" s="483"/>
      <c r="AG16" s="482"/>
      <c r="AH16" s="473"/>
      <c r="AI16" s="473"/>
      <c r="AJ16" s="473"/>
      <c r="AK16" s="473"/>
      <c r="AL16" s="473"/>
      <c r="AM16" s="473"/>
      <c r="AN16" s="473"/>
      <c r="AO16" s="473"/>
    </row>
    <row r="17" spans="1:41" ht="20.100000000000001" customHeight="1" x14ac:dyDescent="0.25">
      <c r="A17" s="1331" t="s">
        <v>1002</v>
      </c>
      <c r="B17" s="1332"/>
      <c r="C17" s="1332"/>
      <c r="D17" s="1332"/>
      <c r="E17" s="1333" t="s">
        <v>705</v>
      </c>
      <c r="F17" s="1334"/>
      <c r="G17" s="1335"/>
      <c r="H17" s="1335"/>
      <c r="I17" s="1336"/>
      <c r="J17" s="1336"/>
      <c r="K17" s="1335"/>
      <c r="L17" s="1335"/>
      <c r="M17" s="1335"/>
      <c r="N17" s="1337"/>
      <c r="O17" s="1337"/>
      <c r="P17" s="1338"/>
      <c r="Q17" s="484"/>
      <c r="S17" s="484"/>
      <c r="T17" s="484"/>
      <c r="U17" s="485"/>
      <c r="V17" s="485"/>
      <c r="W17" s="485"/>
      <c r="X17" s="486"/>
      <c r="Y17" s="486"/>
      <c r="Z17" s="486"/>
      <c r="AA17" s="486"/>
      <c r="AB17" s="486"/>
      <c r="AC17" s="486"/>
      <c r="AD17" s="486"/>
      <c r="AE17" s="486"/>
      <c r="AF17" s="483"/>
      <c r="AG17" s="482"/>
      <c r="AH17" s="473"/>
      <c r="AI17" s="473"/>
      <c r="AJ17" s="473"/>
      <c r="AK17" s="473"/>
      <c r="AL17" s="473"/>
      <c r="AM17" s="473"/>
      <c r="AN17" s="473"/>
      <c r="AO17" s="473"/>
    </row>
    <row r="18" spans="1:41" ht="20.100000000000001" customHeight="1" thickBot="1" x14ac:dyDescent="0.45">
      <c r="A18" s="1324" t="s">
        <v>462</v>
      </c>
      <c r="B18" s="1325"/>
      <c r="C18" s="1325"/>
      <c r="D18" s="1325"/>
      <c r="E18" s="1326" t="s">
        <v>705</v>
      </c>
      <c r="F18" s="1326"/>
      <c r="G18" s="1327"/>
      <c r="H18" s="1327"/>
      <c r="I18" s="1328"/>
      <c r="J18" s="1328"/>
      <c r="K18" s="1327"/>
      <c r="L18" s="1327"/>
      <c r="M18" s="1327"/>
      <c r="N18" s="1329"/>
      <c r="O18" s="1329"/>
      <c r="P18" s="1330"/>
      <c r="Q18" s="484"/>
      <c r="S18" s="484"/>
      <c r="T18" s="484"/>
      <c r="U18" s="485"/>
      <c r="V18" s="485"/>
      <c r="W18" s="485"/>
      <c r="X18" s="486"/>
      <c r="Y18" s="486"/>
      <c r="Z18" s="486"/>
      <c r="AA18" s="486"/>
      <c r="AB18" s="486"/>
      <c r="AC18" s="486"/>
      <c r="AD18" s="486"/>
      <c r="AE18" s="486"/>
      <c r="AF18" s="483"/>
      <c r="AG18" s="482"/>
      <c r="AH18" s="473"/>
      <c r="AI18" s="473"/>
      <c r="AJ18" s="473"/>
      <c r="AK18" s="473"/>
      <c r="AL18" s="473"/>
      <c r="AM18" s="473"/>
      <c r="AN18" s="473"/>
      <c r="AO18" s="473"/>
    </row>
    <row r="19" spans="1:41" ht="20.100000000000001" customHeight="1" thickBot="1" x14ac:dyDescent="0.45">
      <c r="A19" s="500"/>
      <c r="B19" s="501"/>
      <c r="C19" s="502"/>
      <c r="D19" s="502"/>
      <c r="E19" s="502"/>
      <c r="F19" s="502"/>
      <c r="G19" s="502"/>
      <c r="H19" s="502"/>
      <c r="I19" s="502"/>
      <c r="J19" s="502"/>
      <c r="K19" s="502"/>
      <c r="L19" s="502"/>
      <c r="M19" s="502"/>
      <c r="N19" s="502"/>
      <c r="O19" s="502"/>
      <c r="P19" s="503"/>
      <c r="Q19" s="504"/>
      <c r="R19" s="504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3"/>
      <c r="AG19" s="482"/>
      <c r="AH19" s="473"/>
      <c r="AI19" s="473"/>
      <c r="AJ19" s="473"/>
      <c r="AK19" s="473"/>
      <c r="AL19" s="473"/>
      <c r="AM19" s="473"/>
      <c r="AN19" s="473"/>
      <c r="AO19" s="473"/>
    </row>
    <row r="20" spans="1:41" s="520" customFormat="1" ht="12.75" customHeight="1" x14ac:dyDescent="0.35">
      <c r="A20" s="505" t="s">
        <v>664</v>
      </c>
      <c r="B20" s="506"/>
      <c r="C20" s="507"/>
      <c r="D20" s="508"/>
      <c r="E20" s="508"/>
      <c r="F20" s="508"/>
      <c r="G20" s="508"/>
      <c r="H20" s="509"/>
      <c r="I20" s="510"/>
      <c r="J20" s="511"/>
      <c r="K20" s="511"/>
      <c r="L20" s="511"/>
      <c r="M20" s="511"/>
      <c r="N20" s="512" t="s">
        <v>664</v>
      </c>
      <c r="O20" s="513"/>
      <c r="P20" s="514"/>
      <c r="Q20" s="508"/>
      <c r="R20" s="508"/>
      <c r="S20" s="508"/>
      <c r="T20" s="515"/>
      <c r="U20" s="516"/>
      <c r="V20" s="516"/>
      <c r="W20" s="516"/>
      <c r="X20" s="516"/>
      <c r="Y20" s="517"/>
      <c r="Z20" s="518"/>
      <c r="AA20" s="519"/>
      <c r="AB20" s="519"/>
      <c r="AC20" s="519"/>
      <c r="AD20" s="519"/>
      <c r="AE20" s="519"/>
      <c r="AF20" s="516"/>
      <c r="AG20" s="516"/>
    </row>
    <row r="21" spans="1:41" s="520" customFormat="1" ht="12.75" customHeight="1" x14ac:dyDescent="0.35">
      <c r="A21" s="521"/>
      <c r="B21" s="508"/>
      <c r="C21" s="522"/>
      <c r="D21" s="508"/>
      <c r="E21" s="523"/>
      <c r="F21" s="523"/>
      <c r="G21" s="523"/>
      <c r="H21" s="524"/>
      <c r="I21" s="521"/>
      <c r="J21" s="508"/>
      <c r="K21" s="508"/>
      <c r="L21" s="508"/>
      <c r="M21" s="508"/>
      <c r="N21" s="525"/>
      <c r="O21" s="508"/>
      <c r="P21" s="509"/>
      <c r="Q21" s="515"/>
      <c r="R21" s="515"/>
      <c r="S21" s="515"/>
      <c r="T21" s="515"/>
      <c r="U21" s="515"/>
      <c r="V21" s="515"/>
      <c r="W21" s="515"/>
      <c r="X21" s="516"/>
      <c r="Y21" s="517"/>
      <c r="Z21" s="518"/>
      <c r="AA21" s="519"/>
      <c r="AB21" s="519"/>
      <c r="AC21" s="519"/>
      <c r="AD21" s="519"/>
      <c r="AE21" s="519"/>
      <c r="AF21" s="516"/>
      <c r="AG21" s="516"/>
    </row>
    <row r="22" spans="1:41" s="520" customFormat="1" ht="12.75" customHeight="1" x14ac:dyDescent="0.25">
      <c r="A22" s="521" t="s">
        <v>665</v>
      </c>
      <c r="B22" s="508"/>
      <c r="C22" s="526">
        <f>IF($E$72="","non relevé",IF($E$72&gt;0,$A$67))</f>
        <v>100</v>
      </c>
      <c r="D22" s="508"/>
      <c r="E22" s="508" t="s">
        <v>666</v>
      </c>
      <c r="F22" s="508"/>
      <c r="G22" s="527">
        <f>IF($C$22="non relevé","-",$E$72)</f>
        <v>100</v>
      </c>
      <c r="H22" s="524"/>
      <c r="I22" s="521"/>
      <c r="J22" s="508" t="s">
        <v>666</v>
      </c>
      <c r="K22" s="508"/>
      <c r="L22" s="527">
        <f>IF($P$22="non relevé","-",$E$74)</f>
        <v>100</v>
      </c>
      <c r="M22" s="508"/>
      <c r="N22" s="525" t="s">
        <v>665</v>
      </c>
      <c r="O22" s="508"/>
      <c r="P22" s="528">
        <f>IF($E$74="","non relevé",IF($E$74&gt;0,$A$67))</f>
        <v>100</v>
      </c>
      <c r="Q22" s="529"/>
      <c r="R22" s="530"/>
      <c r="S22" s="530"/>
      <c r="T22" s="515"/>
      <c r="U22" s="531"/>
      <c r="V22" s="515"/>
      <c r="W22" s="515"/>
      <c r="X22" s="516"/>
      <c r="Y22" s="517"/>
      <c r="Z22" s="518"/>
      <c r="AA22" s="519"/>
      <c r="AB22" s="519"/>
      <c r="AC22" s="519"/>
      <c r="AD22" s="519"/>
      <c r="AE22" s="519"/>
      <c r="AF22" s="516"/>
      <c r="AG22" s="516"/>
    </row>
    <row r="23" spans="1:41" s="520" customFormat="1" ht="12.75" customHeight="1" x14ac:dyDescent="0.25">
      <c r="A23" s="521" t="s">
        <v>667</v>
      </c>
      <c r="B23" s="508"/>
      <c r="C23" s="532">
        <f>IF($F$72="","",$A$68)</f>
        <v>10</v>
      </c>
      <c r="D23" s="508"/>
      <c r="E23" s="508"/>
      <c r="F23" s="508"/>
      <c r="G23" s="533"/>
      <c r="H23" s="524"/>
      <c r="I23" s="521"/>
      <c r="J23" s="508"/>
      <c r="K23" s="508"/>
      <c r="L23" s="533"/>
      <c r="M23" s="508"/>
      <c r="N23" s="525" t="s">
        <v>667</v>
      </c>
      <c r="O23" s="508"/>
      <c r="P23" s="534">
        <f>IF($F$74="","",$A$68)</f>
        <v>10</v>
      </c>
      <c r="Q23" s="508"/>
      <c r="R23" s="535"/>
      <c r="S23" s="535"/>
      <c r="T23" s="508"/>
      <c r="U23" s="508"/>
      <c r="V23" s="508"/>
      <c r="W23" s="508"/>
      <c r="X23" s="536"/>
      <c r="Y23" s="537"/>
      <c r="Z23" s="537"/>
      <c r="AA23" s="537"/>
      <c r="AB23" s="537"/>
      <c r="AC23" s="537"/>
      <c r="AD23" s="537"/>
      <c r="AE23" s="537"/>
      <c r="AF23" s="516"/>
      <c r="AG23" s="516"/>
    </row>
    <row r="24" spans="1:41" s="520" customFormat="1" ht="12.75" customHeight="1" x14ac:dyDescent="0.3">
      <c r="A24" s="538"/>
      <c r="B24" s="539"/>
      <c r="C24" s="540"/>
      <c r="D24" s="508"/>
      <c r="E24" s="508" t="s">
        <v>668</v>
      </c>
      <c r="F24" s="541" t="s">
        <v>669</v>
      </c>
      <c r="G24" s="527">
        <f>IF($C$22="non relevé","-",$F$72)</f>
        <v>10</v>
      </c>
      <c r="H24" s="509"/>
      <c r="I24" s="521"/>
      <c r="J24" s="508" t="s">
        <v>668</v>
      </c>
      <c r="K24" s="541" t="s">
        <v>669</v>
      </c>
      <c r="L24" s="527">
        <f>IF($P$22="non relevé","-",$F$74)</f>
        <v>10</v>
      </c>
      <c r="M24" s="508"/>
      <c r="N24" s="542"/>
      <c r="O24" s="539"/>
      <c r="P24" s="543"/>
      <c r="Q24" s="515"/>
      <c r="R24" s="515"/>
      <c r="S24" s="515"/>
      <c r="T24" s="515"/>
      <c r="U24" s="515"/>
      <c r="V24" s="515"/>
      <c r="W24" s="515"/>
      <c r="X24" s="516"/>
      <c r="Y24" s="537"/>
      <c r="Z24" s="544"/>
      <c r="AA24" s="537"/>
      <c r="AB24" s="537"/>
      <c r="AC24" s="537"/>
      <c r="AD24" s="537"/>
      <c r="AE24" s="537"/>
      <c r="AF24" s="516"/>
      <c r="AG24" s="516"/>
    </row>
    <row r="25" spans="1:41" s="520" customFormat="1" ht="12.75" customHeight="1" x14ac:dyDescent="0.2">
      <c r="A25" s="1349" t="s">
        <v>670</v>
      </c>
      <c r="B25" s="1350"/>
      <c r="C25" s="1350"/>
      <c r="D25" s="525"/>
      <c r="E25" s="508" t="s">
        <v>671</v>
      </c>
      <c r="F25" s="541" t="s">
        <v>669</v>
      </c>
      <c r="G25" s="527">
        <f>IF($C$22="non relevé","-",$H$72)</f>
        <v>10</v>
      </c>
      <c r="H25" s="509"/>
      <c r="I25" s="521"/>
      <c r="J25" s="508" t="s">
        <v>671</v>
      </c>
      <c r="K25" s="541" t="s">
        <v>669</v>
      </c>
      <c r="L25" s="527">
        <f>IF($P$22="non relevé","-",$H$74)</f>
        <v>10</v>
      </c>
      <c r="M25" s="508"/>
      <c r="N25" s="1343" t="str">
        <f>A25</f>
        <v>* Estimation si prise mesure impossible</v>
      </c>
      <c r="O25" s="1340"/>
      <c r="P25" s="1344"/>
      <c r="Q25" s="545"/>
      <c r="R25" s="508"/>
      <c r="S25" s="508"/>
      <c r="T25" s="508"/>
      <c r="U25" s="508"/>
      <c r="V25" s="508"/>
      <c r="W25" s="508"/>
      <c r="X25" s="536"/>
      <c r="Y25" s="537"/>
      <c r="Z25" s="537"/>
      <c r="AA25" s="537"/>
      <c r="AB25" s="537"/>
      <c r="AC25" s="537"/>
      <c r="AD25" s="537"/>
      <c r="AE25" s="537"/>
      <c r="AF25" s="516"/>
      <c r="AG25" s="516"/>
    </row>
    <row r="26" spans="1:41" s="520" customFormat="1" ht="12.75" customHeight="1" x14ac:dyDescent="0.25">
      <c r="A26" s="1351"/>
      <c r="B26" s="1352"/>
      <c r="C26" s="1352"/>
      <c r="D26" s="525"/>
      <c r="E26" s="508"/>
      <c r="F26" s="508"/>
      <c r="G26" s="508"/>
      <c r="H26" s="509"/>
      <c r="I26" s="521"/>
      <c r="J26" s="508"/>
      <c r="K26" s="508"/>
      <c r="L26" s="508"/>
      <c r="M26" s="508"/>
      <c r="N26" s="1345"/>
      <c r="O26" s="1342"/>
      <c r="P26" s="1346"/>
      <c r="Q26" s="545"/>
      <c r="S26" s="508"/>
      <c r="T26" s="508"/>
      <c r="U26" s="508"/>
      <c r="V26" s="508"/>
      <c r="W26" s="508"/>
      <c r="X26" s="536"/>
      <c r="Y26" s="537"/>
      <c r="Z26" s="537"/>
      <c r="AA26" s="537"/>
      <c r="AB26" s="537"/>
      <c r="AC26" s="537"/>
      <c r="AD26" s="537"/>
      <c r="AE26" s="537"/>
      <c r="AF26" s="516"/>
      <c r="AG26" s="516"/>
    </row>
    <row r="27" spans="1:41" s="520" customFormat="1" ht="12.75" customHeight="1" x14ac:dyDescent="0.35">
      <c r="A27" s="546"/>
      <c r="B27" s="547"/>
      <c r="C27" s="508"/>
      <c r="D27" s="508"/>
      <c r="E27" s="508"/>
      <c r="F27" s="508"/>
      <c r="G27" s="508"/>
      <c r="H27" s="509"/>
      <c r="I27" s="521"/>
      <c r="J27" s="508"/>
      <c r="K27" s="508"/>
      <c r="L27" s="508"/>
      <c r="M27" s="508"/>
      <c r="N27" s="547"/>
      <c r="O27" s="547"/>
      <c r="P27" s="509"/>
      <c r="Q27" s="548"/>
      <c r="S27" s="515"/>
      <c r="T27" s="515"/>
      <c r="U27" s="515"/>
      <c r="V27" s="515"/>
      <c r="W27" s="515"/>
      <c r="X27" s="516"/>
      <c r="Y27" s="537"/>
      <c r="Z27" s="537"/>
      <c r="AA27" s="537"/>
      <c r="AB27" s="537"/>
      <c r="AC27" s="537"/>
      <c r="AD27" s="537"/>
      <c r="AE27" s="537"/>
      <c r="AF27" s="516"/>
      <c r="AG27" s="516"/>
    </row>
    <row r="28" spans="1:41" s="520" customFormat="1" ht="12.75" customHeight="1" x14ac:dyDescent="0.35">
      <c r="A28" s="521"/>
      <c r="B28" s="508"/>
      <c r="C28" s="508"/>
      <c r="D28" s="508"/>
      <c r="E28" s="508"/>
      <c r="F28" s="508"/>
      <c r="G28" s="508"/>
      <c r="H28" s="509"/>
      <c r="I28" s="521"/>
      <c r="J28" s="508"/>
      <c r="K28" s="508"/>
      <c r="L28" s="508"/>
      <c r="M28" s="508"/>
      <c r="N28" s="508"/>
      <c r="O28" s="508"/>
      <c r="P28" s="509"/>
      <c r="Q28" s="545"/>
      <c r="R28" s="549"/>
      <c r="S28" s="508"/>
      <c r="T28" s="508"/>
      <c r="U28" s="545"/>
      <c r="V28" s="508"/>
      <c r="W28" s="508"/>
      <c r="X28" s="536"/>
      <c r="Y28" s="537"/>
      <c r="Z28" s="550"/>
      <c r="AA28" s="537"/>
      <c r="AB28" s="537"/>
      <c r="AC28" s="537"/>
      <c r="AD28" s="537"/>
      <c r="AE28" s="537"/>
      <c r="AF28" s="516"/>
      <c r="AG28" s="516"/>
    </row>
    <row r="29" spans="1:41" ht="12.75" customHeight="1" x14ac:dyDescent="0.3">
      <c r="A29" s="551"/>
      <c r="B29" s="483"/>
      <c r="C29" s="552"/>
      <c r="D29" s="483"/>
      <c r="E29" s="483"/>
      <c r="F29" s="483"/>
      <c r="G29" s="483"/>
      <c r="H29" s="553"/>
      <c r="I29" s="551"/>
      <c r="J29" s="483"/>
      <c r="K29" s="483"/>
      <c r="L29" s="483"/>
      <c r="M29" s="483"/>
      <c r="N29" s="483"/>
      <c r="O29" s="483"/>
      <c r="P29" s="554"/>
      <c r="Q29" s="555"/>
      <c r="R29" s="483"/>
      <c r="S29" s="483"/>
      <c r="T29" s="483"/>
      <c r="U29" s="483"/>
      <c r="V29" s="483"/>
      <c r="W29" s="483"/>
      <c r="X29" s="556"/>
      <c r="Y29" s="557"/>
      <c r="Z29" s="557"/>
      <c r="AA29" s="557"/>
      <c r="AB29" s="557"/>
      <c r="AC29" s="558"/>
      <c r="AD29" s="558"/>
      <c r="AE29" s="558"/>
      <c r="AF29" s="559"/>
      <c r="AG29" s="559"/>
    </row>
    <row r="30" spans="1:41" ht="12.75" customHeight="1" x14ac:dyDescent="0.25">
      <c r="A30" s="551" t="s">
        <v>666</v>
      </c>
      <c r="B30" s="483"/>
      <c r="C30" s="527">
        <f>IF($C$22="non relevé","-",$E$73)</f>
        <v>100</v>
      </c>
      <c r="D30" s="483"/>
      <c r="E30" s="483"/>
      <c r="F30" s="483"/>
      <c r="G30" s="483"/>
      <c r="H30" s="553"/>
      <c r="I30" s="551"/>
      <c r="J30" s="483"/>
      <c r="K30" s="483"/>
      <c r="L30" s="483"/>
      <c r="M30" s="483"/>
      <c r="N30" s="483" t="s">
        <v>666</v>
      </c>
      <c r="O30" s="483"/>
      <c r="P30" s="560">
        <f>IF($P$22="non relevé","-",$E$75)</f>
        <v>100</v>
      </c>
      <c r="Q30" s="561"/>
      <c r="R30" s="561"/>
      <c r="S30" s="561"/>
      <c r="T30" s="561"/>
      <c r="U30" s="561"/>
      <c r="V30" s="561"/>
      <c r="W30" s="483"/>
      <c r="X30" s="556"/>
      <c r="Y30" s="562"/>
      <c r="Z30" s="562"/>
      <c r="AA30" s="563"/>
      <c r="AB30" s="557"/>
      <c r="AC30" s="558"/>
      <c r="AD30" s="558"/>
      <c r="AE30" s="558"/>
      <c r="AF30" s="559"/>
      <c r="AG30" s="559"/>
    </row>
    <row r="31" spans="1:41" ht="12.75" customHeight="1" x14ac:dyDescent="0.25">
      <c r="A31" s="564"/>
      <c r="B31" s="565"/>
      <c r="C31" s="533"/>
      <c r="D31" s="483"/>
      <c r="E31" s="483"/>
      <c r="F31" s="483"/>
      <c r="G31" s="483"/>
      <c r="H31" s="553"/>
      <c r="I31" s="551"/>
      <c r="J31" s="483"/>
      <c r="K31" s="483"/>
      <c r="L31" s="483"/>
      <c r="M31" s="483"/>
      <c r="N31" s="565"/>
      <c r="O31" s="565"/>
      <c r="P31" s="566"/>
      <c r="Q31" s="561"/>
      <c r="R31" s="561"/>
      <c r="S31" s="561"/>
      <c r="T31" s="561"/>
      <c r="U31" s="561"/>
      <c r="V31" s="561"/>
      <c r="W31" s="483"/>
      <c r="X31" s="556"/>
      <c r="Y31" s="557"/>
      <c r="Z31" s="557"/>
      <c r="AA31" s="557"/>
      <c r="AB31" s="557"/>
      <c r="AC31" s="558"/>
      <c r="AD31" s="558"/>
      <c r="AE31" s="558"/>
      <c r="AF31" s="559"/>
      <c r="AG31" s="559"/>
    </row>
    <row r="32" spans="1:41" ht="12.75" customHeight="1" x14ac:dyDescent="0.3">
      <c r="A32" s="551" t="s">
        <v>671</v>
      </c>
      <c r="B32" s="541" t="s">
        <v>669</v>
      </c>
      <c r="C32" s="527">
        <f>IF($C$22="non relevé","-",$F$73)</f>
        <v>10</v>
      </c>
      <c r="D32" s="483"/>
      <c r="E32" s="483"/>
      <c r="F32" s="567"/>
      <c r="G32" s="568"/>
      <c r="H32" s="553"/>
      <c r="I32" s="551"/>
      <c r="J32" s="567"/>
      <c r="K32" s="568"/>
      <c r="L32" s="483"/>
      <c r="M32" s="483"/>
      <c r="N32" s="483" t="s">
        <v>671</v>
      </c>
      <c r="O32" s="541" t="s">
        <v>669</v>
      </c>
      <c r="P32" s="560">
        <f>IF($P$22="non relevé","-",$F$75)</f>
        <v>10</v>
      </c>
      <c r="Q32" s="561"/>
      <c r="R32" s="561"/>
      <c r="S32" s="561"/>
      <c r="T32" s="561"/>
      <c r="U32" s="561"/>
      <c r="V32" s="561"/>
      <c r="W32" s="483"/>
      <c r="X32" s="556"/>
      <c r="Y32" s="569"/>
      <c r="Z32" s="557"/>
      <c r="AA32" s="557"/>
      <c r="AB32" s="557"/>
      <c r="AC32" s="558"/>
      <c r="AD32" s="558"/>
      <c r="AE32" s="558"/>
      <c r="AF32" s="559"/>
      <c r="AG32" s="559"/>
    </row>
    <row r="33" spans="1:33" ht="12.75" customHeight="1" x14ac:dyDescent="0.3">
      <c r="A33" s="551" t="s">
        <v>668</v>
      </c>
      <c r="B33" s="541" t="s">
        <v>669</v>
      </c>
      <c r="C33" s="527">
        <f>IF($C$22="non relevé","-",$H$73)</f>
        <v>10</v>
      </c>
      <c r="D33" s="483"/>
      <c r="E33" s="483"/>
      <c r="F33" s="504"/>
      <c r="G33" s="570"/>
      <c r="H33" s="553"/>
      <c r="I33" s="551"/>
      <c r="J33" s="504"/>
      <c r="K33" s="570"/>
      <c r="L33" s="483"/>
      <c r="M33" s="483"/>
      <c r="N33" s="483" t="s">
        <v>668</v>
      </c>
      <c r="O33" s="541" t="s">
        <v>669</v>
      </c>
      <c r="P33" s="560">
        <f>IF($P$22="non relevé","-",$H$75)</f>
        <v>10</v>
      </c>
      <c r="Q33" s="571"/>
      <c r="R33" s="483"/>
      <c r="S33" s="483"/>
      <c r="T33" s="483"/>
      <c r="U33" s="483"/>
      <c r="V33" s="483"/>
      <c r="W33" s="483"/>
      <c r="X33" s="556"/>
      <c r="Y33" s="557"/>
      <c r="Z33" s="557"/>
      <c r="AA33" s="557"/>
      <c r="AB33" s="557"/>
      <c r="AC33" s="558"/>
      <c r="AD33" s="558"/>
      <c r="AE33" s="558"/>
      <c r="AF33" s="559"/>
      <c r="AG33" s="559"/>
    </row>
    <row r="34" spans="1:33" ht="12.75" customHeight="1" x14ac:dyDescent="0.3">
      <c r="A34" s="551"/>
      <c r="B34" s="483"/>
      <c r="C34" s="483"/>
      <c r="D34" s="483"/>
      <c r="E34" s="483"/>
      <c r="F34" s="483"/>
      <c r="G34" s="483"/>
      <c r="H34" s="553"/>
      <c r="I34" s="551"/>
      <c r="J34" s="483"/>
      <c r="K34" s="483"/>
      <c r="L34" s="483"/>
      <c r="M34" s="483"/>
      <c r="N34" s="483"/>
      <c r="O34" s="483"/>
      <c r="P34" s="553"/>
      <c r="Q34" s="572"/>
      <c r="R34" s="483"/>
      <c r="S34" s="483"/>
      <c r="T34" s="483"/>
      <c r="U34" s="483"/>
      <c r="V34" s="483"/>
      <c r="W34" s="483"/>
      <c r="X34" s="556"/>
      <c r="Y34" s="557"/>
      <c r="Z34" s="557"/>
      <c r="AA34" s="557"/>
      <c r="AB34" s="557"/>
      <c r="AC34" s="558"/>
      <c r="AD34" s="558"/>
      <c r="AE34" s="558"/>
      <c r="AF34" s="559"/>
      <c r="AG34" s="559"/>
    </row>
    <row r="35" spans="1:33" ht="12.75" customHeight="1" thickBot="1" x14ac:dyDescent="0.25">
      <c r="A35" s="1353" t="s">
        <v>565</v>
      </c>
      <c r="B35" s="1354"/>
      <c r="C35" s="1354"/>
      <c r="D35" s="483"/>
      <c r="E35" s="483"/>
      <c r="F35" s="483"/>
      <c r="G35" s="483"/>
      <c r="H35" s="553"/>
      <c r="I35" s="551"/>
      <c r="J35" s="483"/>
      <c r="K35" s="483"/>
      <c r="L35" s="483"/>
      <c r="M35" s="483"/>
      <c r="N35" s="1354" t="s">
        <v>568</v>
      </c>
      <c r="O35" s="1354"/>
      <c r="P35" s="1357"/>
      <c r="Q35" s="483"/>
      <c r="R35" s="483"/>
      <c r="S35" s="483"/>
      <c r="T35" s="483"/>
      <c r="U35" s="483"/>
      <c r="V35" s="483"/>
      <c r="W35" s="483"/>
      <c r="X35" s="556"/>
      <c r="Y35" s="557"/>
      <c r="Z35" s="557"/>
      <c r="AA35" s="569"/>
      <c r="AB35" s="557"/>
      <c r="AC35" s="558"/>
      <c r="AD35" s="558"/>
      <c r="AE35" s="558"/>
      <c r="AF35" s="559"/>
      <c r="AG35" s="559"/>
    </row>
    <row r="36" spans="1:33" ht="12.75" customHeight="1" thickBot="1" x14ac:dyDescent="0.25">
      <c r="A36" s="1355"/>
      <c r="B36" s="1356"/>
      <c r="C36" s="1356"/>
      <c r="D36" s="501"/>
      <c r="E36" s="501"/>
      <c r="F36" s="501"/>
      <c r="G36" s="501"/>
      <c r="H36" s="503"/>
      <c r="I36" s="500"/>
      <c r="J36" s="501"/>
      <c r="K36" s="501"/>
      <c r="L36" s="501"/>
      <c r="M36" s="501"/>
      <c r="N36" s="1356"/>
      <c r="O36" s="1356"/>
      <c r="P36" s="1358"/>
      <c r="Q36" s="573"/>
      <c r="R36" s="483"/>
      <c r="S36" s="483"/>
      <c r="T36" s="483"/>
      <c r="U36" s="483"/>
      <c r="V36" s="483"/>
      <c r="W36" s="483"/>
      <c r="X36" s="556"/>
      <c r="Y36" s="562"/>
      <c r="Z36" s="562"/>
      <c r="AA36" s="574"/>
      <c r="AB36" s="557"/>
      <c r="AC36" s="558"/>
      <c r="AD36" s="558"/>
      <c r="AE36" s="558"/>
      <c r="AF36" s="559"/>
      <c r="AG36" s="559"/>
    </row>
    <row r="37" spans="1:33" ht="12.75" customHeight="1" thickBot="1" x14ac:dyDescent="0.25">
      <c r="A37" s="1355" t="s">
        <v>564</v>
      </c>
      <c r="B37" s="1356"/>
      <c r="C37" s="1356"/>
      <c r="D37" s="479"/>
      <c r="E37" s="479"/>
      <c r="F37" s="479"/>
      <c r="G37" s="479"/>
      <c r="H37" s="481"/>
      <c r="I37" s="478"/>
      <c r="J37" s="479"/>
      <c r="K37" s="479"/>
      <c r="L37" s="479"/>
      <c r="M37" s="479"/>
      <c r="N37" s="1356" t="s">
        <v>562</v>
      </c>
      <c r="O37" s="1356"/>
      <c r="P37" s="1358"/>
      <c r="Q37" s="483"/>
      <c r="R37" s="473"/>
      <c r="S37" s="473"/>
      <c r="T37" s="473"/>
      <c r="U37" s="473"/>
      <c r="V37" s="473"/>
      <c r="W37" s="473"/>
      <c r="X37" s="559"/>
      <c r="Y37" s="559"/>
      <c r="Z37" s="559"/>
      <c r="AA37" s="559"/>
      <c r="AB37" s="559"/>
      <c r="AC37" s="559"/>
      <c r="AD37" s="559"/>
      <c r="AE37" s="559"/>
      <c r="AF37" s="559"/>
      <c r="AG37" s="559"/>
    </row>
    <row r="38" spans="1:33" ht="12.75" customHeight="1" x14ac:dyDescent="0.25">
      <c r="A38" s="1359"/>
      <c r="B38" s="1360"/>
      <c r="C38" s="1360"/>
      <c r="D38" s="483"/>
      <c r="E38" s="483"/>
      <c r="F38" s="483"/>
      <c r="G38" s="483"/>
      <c r="H38" s="553"/>
      <c r="I38" s="551"/>
      <c r="J38" s="483"/>
      <c r="K38" s="483"/>
      <c r="L38" s="483"/>
      <c r="M38" s="483"/>
      <c r="N38" s="1360"/>
      <c r="O38" s="1360"/>
      <c r="P38" s="1361"/>
      <c r="Q38" s="575"/>
      <c r="R38" s="473"/>
      <c r="S38" s="473"/>
      <c r="T38" s="473"/>
      <c r="U38" s="473"/>
      <c r="V38" s="473"/>
      <c r="W38" s="473"/>
      <c r="X38" s="559"/>
      <c r="Y38" s="559"/>
      <c r="Z38" s="559"/>
      <c r="AA38" s="559"/>
      <c r="AB38" s="559"/>
      <c r="AC38" s="559"/>
      <c r="AD38" s="559"/>
      <c r="AE38" s="559"/>
      <c r="AF38" s="559"/>
      <c r="AG38" s="559"/>
    </row>
    <row r="39" spans="1:33" ht="12.75" customHeight="1" x14ac:dyDescent="0.25">
      <c r="A39" s="551"/>
      <c r="B39" s="483"/>
      <c r="C39" s="483"/>
      <c r="D39" s="483"/>
      <c r="E39" s="483"/>
      <c r="F39" s="483"/>
      <c r="G39" s="483"/>
      <c r="H39" s="553"/>
      <c r="I39" s="551"/>
      <c r="J39" s="483"/>
      <c r="K39" s="483"/>
      <c r="L39" s="483"/>
      <c r="M39" s="483"/>
      <c r="N39" s="483"/>
      <c r="O39" s="483"/>
      <c r="P39" s="553"/>
      <c r="Q39" s="473"/>
      <c r="R39" s="473"/>
      <c r="S39" s="473"/>
      <c r="T39" s="473"/>
      <c r="U39" s="473"/>
      <c r="V39" s="473"/>
      <c r="W39" s="473"/>
      <c r="X39" s="473"/>
      <c r="Y39" s="576"/>
      <c r="Z39" s="576"/>
      <c r="AA39" s="576"/>
      <c r="AB39" s="576"/>
      <c r="AC39" s="576"/>
      <c r="AD39" s="576"/>
      <c r="AE39" s="576"/>
      <c r="AF39" s="559"/>
      <c r="AG39" s="559"/>
    </row>
    <row r="40" spans="1:33" ht="12.75" customHeight="1" x14ac:dyDescent="0.25">
      <c r="A40" s="551" t="s">
        <v>666</v>
      </c>
      <c r="B40" s="483"/>
      <c r="C40" s="527">
        <f>IF($C$50="non relevé","-",$E$71)</f>
        <v>100</v>
      </c>
      <c r="D40" s="483"/>
      <c r="E40" s="483"/>
      <c r="F40" s="483"/>
      <c r="G40" s="483"/>
      <c r="H40" s="553"/>
      <c r="I40" s="551"/>
      <c r="J40" s="483"/>
      <c r="K40" s="483"/>
      <c r="L40" s="483"/>
      <c r="M40" s="483"/>
      <c r="N40" s="483" t="s">
        <v>666</v>
      </c>
      <c r="O40" s="483"/>
      <c r="P40" s="560">
        <f>IF($P$50="non relevé","-",$E$69)</f>
        <v>100</v>
      </c>
      <c r="Q40" s="577" t="s">
        <v>672</v>
      </c>
      <c r="R40" s="520"/>
      <c r="S40" s="578">
        <v>1</v>
      </c>
      <c r="T40" s="579" t="s">
        <v>562</v>
      </c>
      <c r="U40" s="579" t="s">
        <v>564</v>
      </c>
      <c r="V40" s="579" t="s">
        <v>565</v>
      </c>
      <c r="W40" s="579" t="s">
        <v>568</v>
      </c>
      <c r="X40" s="473"/>
      <c r="Y40" s="576"/>
      <c r="Z40" s="576"/>
      <c r="AA40" s="576"/>
      <c r="AB40" s="576"/>
      <c r="AC40" s="576"/>
      <c r="AD40" s="576"/>
      <c r="AE40" s="576"/>
      <c r="AF40" s="559"/>
      <c r="AG40" s="559"/>
    </row>
    <row r="41" spans="1:33" ht="12.75" customHeight="1" x14ac:dyDescent="0.3">
      <c r="A41" s="564"/>
      <c r="B41" s="565"/>
      <c r="C41" s="533"/>
      <c r="D41" s="483"/>
      <c r="E41" s="483"/>
      <c r="F41" s="483"/>
      <c r="G41" s="483"/>
      <c r="H41" s="553"/>
      <c r="I41" s="551"/>
      <c r="J41" s="483"/>
      <c r="K41" s="483"/>
      <c r="L41" s="483"/>
      <c r="M41" s="483"/>
      <c r="N41" s="565"/>
      <c r="O41" s="565"/>
      <c r="P41" s="566"/>
      <c r="Q41" s="580" t="s">
        <v>673</v>
      </c>
      <c r="R41" s="581"/>
      <c r="S41" s="473"/>
      <c r="T41" s="582">
        <f>IF($P$50="non relevé",($A$67+$A$67-$A$68)*$A$68,($P$50+$P$50-$P$51)*$P$51)</f>
        <v>1900</v>
      </c>
      <c r="U41" s="582">
        <f>IF($C$50="non relevé",($A$67+$A$67-$A$68)*$A$68,($C$50+$C$50-$C$51)*$C$51)</f>
        <v>1900</v>
      </c>
      <c r="V41" s="582">
        <f>IF($C$22="non relevé",($A$67+$A$67-$A$68)*$A$68,($C$22+$C$22-$C$23)*$C$23)</f>
        <v>1900</v>
      </c>
      <c r="W41" s="582">
        <f>IF($P$22="non relevé",($A$67+$A$67-$A$68)*$A$68,($P$22+$P$22-$P$23)*$P$23)</f>
        <v>1900</v>
      </c>
      <c r="X41" s="473"/>
      <c r="Y41" s="576"/>
      <c r="Z41" s="576"/>
      <c r="AA41" s="576"/>
      <c r="AB41" s="576"/>
      <c r="AC41" s="576"/>
      <c r="AD41" s="576"/>
      <c r="AE41" s="576"/>
      <c r="AF41" s="559"/>
      <c r="AG41" s="559"/>
    </row>
    <row r="42" spans="1:33" ht="12.75" customHeight="1" x14ac:dyDescent="0.2">
      <c r="A42" s="551" t="s">
        <v>668</v>
      </c>
      <c r="B42" s="541" t="s">
        <v>669</v>
      </c>
      <c r="C42" s="583">
        <f>IF($C$50="non relevé","-",$F$71)</f>
        <v>10</v>
      </c>
      <c r="D42" s="483"/>
      <c r="E42" s="483"/>
      <c r="F42" s="483"/>
      <c r="G42" s="483"/>
      <c r="H42" s="553"/>
      <c r="I42" s="551"/>
      <c r="J42" s="483"/>
      <c r="K42" s="483"/>
      <c r="L42" s="483"/>
      <c r="M42" s="483"/>
      <c r="N42" s="483" t="s">
        <v>668</v>
      </c>
      <c r="O42" s="541" t="s">
        <v>669</v>
      </c>
      <c r="P42" s="584">
        <f>IF($P$50="non relevé","-",$F$69)</f>
        <v>10</v>
      </c>
      <c r="Q42" s="580" t="s">
        <v>674</v>
      </c>
      <c r="R42" s="581"/>
      <c r="S42" s="473"/>
      <c r="T42" s="582" t="e">
        <f>IF($E$11=0,0,IF($E$11&lt;=10,($E$11+1)*$A$68,IF($E$11&lt;=16,($E$11+1.5)*$A$68,IF($E$11&lt;=24,($E$11+2)*$A$68,($E$11+3)*$A$68))))*$S$40</f>
        <v>#VALUE!</v>
      </c>
      <c r="U42" s="582" t="e">
        <f>IF($E$11=0,0,IF($E$11&lt;=10,($E$11+1)*$A$68,IF($E$11&lt;=16,($E$11+1.5)*$A$68,IF($E$11&lt;=24,($E$11+2)*$A$68,($E$11+3)*$A$68))))*$S$40</f>
        <v>#VALUE!</v>
      </c>
      <c r="V42" s="582" t="e">
        <f>IF($E$11=0,0,IF($E$11&lt;=10,($E$11+1)*$A$68,IF($E$11&lt;=16,($E$11+1.5)*$A$68,IF($E$11&lt;=24,($E$11+2)*$A$68,($E$11+3)*$A$68))))*$S$40</f>
        <v>#VALUE!</v>
      </c>
      <c r="W42" s="582" t="e">
        <f>IF($E$11=0,0,IF($E$11&lt;=10,($E$11+1)*$A$68,IF($E$11&lt;=16,($E$11+1.5)*$A$68,IF($E$11&lt;=24,($E$11+2)*$A$68,($E$11+3)*$A$68))))*$S$40</f>
        <v>#VALUE!</v>
      </c>
      <c r="X42" s="473"/>
      <c r="Y42" s="576"/>
      <c r="Z42" s="576"/>
      <c r="AA42" s="576"/>
      <c r="AB42" s="576"/>
      <c r="AC42" s="576"/>
      <c r="AD42" s="576"/>
      <c r="AE42" s="576"/>
      <c r="AF42" s="559"/>
      <c r="AG42" s="559"/>
    </row>
    <row r="43" spans="1:33" ht="12.75" customHeight="1" x14ac:dyDescent="0.3">
      <c r="A43" s="551" t="s">
        <v>671</v>
      </c>
      <c r="B43" s="541" t="s">
        <v>669</v>
      </c>
      <c r="C43" s="583">
        <f>IF($C$50="non relevé","-",$H$71)</f>
        <v>10</v>
      </c>
      <c r="D43" s="483"/>
      <c r="E43" s="483"/>
      <c r="F43" s="483"/>
      <c r="G43" s="483"/>
      <c r="H43" s="553"/>
      <c r="I43" s="551"/>
      <c r="J43" s="483"/>
      <c r="K43" s="483"/>
      <c r="L43" s="483"/>
      <c r="M43" s="483"/>
      <c r="N43" s="483" t="s">
        <v>671</v>
      </c>
      <c r="O43" s="541" t="s">
        <v>669</v>
      </c>
      <c r="P43" s="584">
        <f>IF($P$50="non relevé","-",$H$69)</f>
        <v>10</v>
      </c>
      <c r="Q43" s="580" t="s">
        <v>675</v>
      </c>
      <c r="R43" s="581"/>
      <c r="S43" s="473"/>
      <c r="T43" s="582" t="e">
        <f>T41-T42</f>
        <v>#VALUE!</v>
      </c>
      <c r="U43" s="582" t="e">
        <f>U41-U42</f>
        <v>#VALUE!</v>
      </c>
      <c r="V43" s="582" t="e">
        <f>V41-V42</f>
        <v>#VALUE!</v>
      </c>
      <c r="W43" s="582" t="e">
        <f>W41-W42</f>
        <v>#VALUE!</v>
      </c>
      <c r="X43" s="473"/>
      <c r="Y43" s="576"/>
      <c r="Z43" s="576"/>
      <c r="AA43" s="576"/>
      <c r="AB43" s="576"/>
      <c r="AC43" s="576"/>
      <c r="AD43" s="576"/>
      <c r="AE43" s="576"/>
      <c r="AF43" s="559"/>
      <c r="AG43" s="559"/>
    </row>
    <row r="44" spans="1:33" ht="12.75" customHeight="1" x14ac:dyDescent="0.2">
      <c r="A44" s="551"/>
      <c r="B44" s="483"/>
      <c r="C44" s="483"/>
      <c r="D44" s="483"/>
      <c r="E44" s="483"/>
      <c r="F44" s="483"/>
      <c r="G44" s="483"/>
      <c r="H44" s="553"/>
      <c r="I44" s="551"/>
      <c r="J44" s="483"/>
      <c r="K44" s="483"/>
      <c r="L44" s="483"/>
      <c r="M44" s="483"/>
      <c r="N44" s="483"/>
      <c r="O44" s="483"/>
      <c r="P44" s="553"/>
      <c r="Q44" s="580" t="s">
        <v>676</v>
      </c>
      <c r="R44" s="581"/>
      <c r="S44" s="473"/>
      <c r="T44" s="585" t="e">
        <f>IF(T43=T41,0.15,T42/T41)</f>
        <v>#VALUE!</v>
      </c>
      <c r="U44" s="585" t="e">
        <f t="shared" ref="U44:V44" si="0">IF(U43=U41,0.15,U42/U41)</f>
        <v>#VALUE!</v>
      </c>
      <c r="V44" s="585" t="e">
        <f t="shared" si="0"/>
        <v>#VALUE!</v>
      </c>
      <c r="W44" s="585" t="e">
        <f>IF(W43=W41,0.15,W42/W41)</f>
        <v>#VALUE!</v>
      </c>
      <c r="X44" s="473"/>
      <c r="Y44" s="576"/>
      <c r="Z44" s="576"/>
      <c r="AA44" s="576"/>
      <c r="AB44" s="576"/>
      <c r="AC44" s="576"/>
      <c r="AD44" s="576"/>
      <c r="AE44" s="576"/>
      <c r="AF44" s="559"/>
      <c r="AG44" s="559"/>
    </row>
    <row r="45" spans="1:33" ht="12.75" customHeight="1" x14ac:dyDescent="0.2">
      <c r="A45" s="551"/>
      <c r="B45" s="483"/>
      <c r="C45" s="483"/>
      <c r="D45" s="483"/>
      <c r="E45" s="483"/>
      <c r="F45" s="483"/>
      <c r="G45" s="483"/>
      <c r="H45" s="553"/>
      <c r="I45" s="551"/>
      <c r="J45" s="483"/>
      <c r="K45" s="483"/>
      <c r="L45" s="483"/>
      <c r="M45" s="483"/>
      <c r="N45" s="483"/>
      <c r="O45" s="483"/>
      <c r="P45" s="553"/>
      <c r="Q45" s="580" t="s">
        <v>677</v>
      </c>
      <c r="R45" s="581"/>
      <c r="S45" s="473"/>
      <c r="T45" s="582">
        <f>IF($P$50="non relevé",T41,((E69*J68)+(E68*J69))-(J68*J69))</f>
        <v>1900</v>
      </c>
      <c r="U45" s="582">
        <f>IF($C$50="non relevé",U41,((E70*J70)+(E71*J71))-(J70*J71))</f>
        <v>1900</v>
      </c>
      <c r="V45" s="582">
        <f>IF($C$22="non relevé",V41,((E72*J72)+(E73*J73))-(J72*J73))</f>
        <v>1900</v>
      </c>
      <c r="W45" s="582">
        <f>IF($P$22="non relevé",W41,((E74*J74)+(E75*J75))-(J74*J75))</f>
        <v>1900</v>
      </c>
      <c r="X45" s="473"/>
      <c r="Y45" s="576"/>
      <c r="Z45" s="576"/>
      <c r="AA45" s="576"/>
      <c r="AB45" s="576"/>
      <c r="AC45" s="576"/>
      <c r="AD45" s="576"/>
      <c r="AE45" s="576"/>
      <c r="AF45" s="559"/>
      <c r="AG45" s="559"/>
    </row>
    <row r="46" spans="1:33" ht="12.75" customHeight="1" x14ac:dyDescent="0.3">
      <c r="A46" s="551"/>
      <c r="B46" s="483"/>
      <c r="C46" s="483"/>
      <c r="D46" s="483"/>
      <c r="E46" s="483"/>
      <c r="F46" s="483"/>
      <c r="G46" s="483"/>
      <c r="H46" s="553"/>
      <c r="I46" s="551"/>
      <c r="J46" s="483"/>
      <c r="K46" s="483"/>
      <c r="L46" s="483"/>
      <c r="M46" s="483"/>
      <c r="N46" s="483"/>
      <c r="O46" s="483"/>
      <c r="P46" s="553"/>
      <c r="Q46" s="580" t="s">
        <v>678</v>
      </c>
      <c r="R46" s="581"/>
      <c r="S46" s="473"/>
      <c r="T46" s="586">
        <f>($T$41-$T$45)/$T$41</f>
        <v>0</v>
      </c>
      <c r="U46" s="586">
        <f>($U$41-$U$45)/$U$41</f>
        <v>0</v>
      </c>
      <c r="V46" s="586">
        <f>($V$41-$V$45)/$V$41</f>
        <v>0</v>
      </c>
      <c r="W46" s="586">
        <f>($W$41-$W$45)/$W$41</f>
        <v>0</v>
      </c>
      <c r="X46" s="473"/>
      <c r="Y46" s="576"/>
      <c r="Z46" s="576"/>
      <c r="AA46" s="576"/>
      <c r="AB46" s="576"/>
      <c r="AC46" s="576"/>
      <c r="AD46" s="576"/>
      <c r="AE46" s="576"/>
      <c r="AF46" s="559"/>
      <c r="AG46" s="559"/>
    </row>
    <row r="47" spans="1:33" ht="12.75" customHeight="1" x14ac:dyDescent="0.2">
      <c r="A47" s="1339" t="str">
        <f>A25</f>
        <v>* Estimation si prise mesure impossible</v>
      </c>
      <c r="B47" s="1340"/>
      <c r="C47" s="1340"/>
      <c r="D47" s="587"/>
      <c r="E47" s="483"/>
      <c r="F47" s="483"/>
      <c r="G47" s="483"/>
      <c r="H47" s="553"/>
      <c r="I47" s="551"/>
      <c r="J47" s="483"/>
      <c r="K47" s="483"/>
      <c r="L47" s="483"/>
      <c r="M47" s="483"/>
      <c r="N47" s="1343" t="str">
        <f>A25</f>
        <v>* Estimation si prise mesure impossible</v>
      </c>
      <c r="O47" s="1340"/>
      <c r="P47" s="1344"/>
      <c r="X47" s="473"/>
      <c r="Y47" s="576"/>
      <c r="Z47" s="576"/>
      <c r="AA47" s="576"/>
      <c r="AB47" s="576"/>
      <c r="AC47" s="576"/>
      <c r="AD47" s="576"/>
      <c r="AE47" s="576"/>
      <c r="AF47" s="559"/>
      <c r="AG47" s="559"/>
    </row>
    <row r="48" spans="1:33" ht="12.75" customHeight="1" x14ac:dyDescent="0.2">
      <c r="A48" s="1341"/>
      <c r="B48" s="1342"/>
      <c r="C48" s="1342"/>
      <c r="D48" s="587"/>
      <c r="E48" s="483" t="s">
        <v>666</v>
      </c>
      <c r="F48" s="483"/>
      <c r="G48" s="527">
        <f>IF($C$50="non relevé","-",$E$70)</f>
        <v>100</v>
      </c>
      <c r="H48" s="553"/>
      <c r="I48" s="551"/>
      <c r="J48" s="483" t="s">
        <v>666</v>
      </c>
      <c r="K48" s="483"/>
      <c r="L48" s="527">
        <f>IF($P$50="non relevé","-",$E$68)</f>
        <v>100</v>
      </c>
      <c r="M48" s="483"/>
      <c r="N48" s="1345"/>
      <c r="O48" s="1342"/>
      <c r="P48" s="1346"/>
      <c r="R48" s="1347" t="s">
        <v>679</v>
      </c>
      <c r="S48" s="1348"/>
      <c r="T48" s="588" t="str">
        <f>IF(T46&gt;0,IF(T46&gt;=0.25,"R3",IF(T46&gt;=T44,"R2","R1")),"/")</f>
        <v>/</v>
      </c>
      <c r="U48" s="588" t="str">
        <f>IF(U46&gt;0,IF(U46&gt;=0.25,"R3",IF(U46&gt;=U44,"R2","R1")),"/")</f>
        <v>/</v>
      </c>
      <c r="V48" s="588" t="str">
        <f>IF(V46&gt;0,IF(V46&gt;=0.25,"R3",IF(V46&gt;=V44,"R2","R1")),"/")</f>
        <v>/</v>
      </c>
      <c r="W48" s="588" t="str">
        <f>IF(W46&gt;0,IF(W46&gt;=0.25,"R3",IF(W46&gt;=W44,"R2","R1")),"/")</f>
        <v>/</v>
      </c>
      <c r="X48" s="589"/>
      <c r="Y48" s="576"/>
      <c r="Z48" s="576"/>
      <c r="AA48" s="576"/>
      <c r="AB48" s="576"/>
      <c r="AC48" s="576"/>
      <c r="AD48" s="576"/>
      <c r="AE48" s="576"/>
      <c r="AF48" s="559"/>
      <c r="AG48" s="559"/>
    </row>
    <row r="49" spans="1:33" ht="12.75" customHeight="1" x14ac:dyDescent="0.25">
      <c r="A49" s="590"/>
      <c r="B49" s="591"/>
      <c r="C49" s="592"/>
      <c r="D49" s="483"/>
      <c r="E49" s="565"/>
      <c r="F49" s="565"/>
      <c r="G49" s="533"/>
      <c r="H49" s="553"/>
      <c r="I49" s="551"/>
      <c r="J49" s="565"/>
      <c r="K49" s="565"/>
      <c r="L49" s="533"/>
      <c r="M49" s="483"/>
      <c r="N49" s="593"/>
      <c r="O49" s="594"/>
      <c r="P49" s="595"/>
      <c r="R49" s="1347" t="s">
        <v>680</v>
      </c>
      <c r="S49" s="1347"/>
      <c r="T49" s="588">
        <f>IF(T48="R1",1,0)</f>
        <v>0</v>
      </c>
      <c r="U49" s="588">
        <f t="shared" ref="U49:W49" si="1">IF(U48="R1",1,0)</f>
        <v>0</v>
      </c>
      <c r="V49" s="588">
        <f t="shared" si="1"/>
        <v>0</v>
      </c>
      <c r="W49" s="588">
        <f t="shared" si="1"/>
        <v>0</v>
      </c>
      <c r="X49" s="596">
        <f>SUM(T49:W49)</f>
        <v>0</v>
      </c>
      <c r="Y49" s="576"/>
      <c r="Z49" s="576"/>
      <c r="AA49" s="576"/>
      <c r="AB49" s="576"/>
      <c r="AC49" s="576"/>
      <c r="AD49" s="576"/>
      <c r="AE49" s="576"/>
      <c r="AF49" s="559"/>
      <c r="AG49" s="559"/>
    </row>
    <row r="50" spans="1:33" ht="12.75" customHeight="1" x14ac:dyDescent="0.3">
      <c r="A50" s="551" t="s">
        <v>665</v>
      </c>
      <c r="B50" s="483"/>
      <c r="C50" s="597">
        <f>IF($E$70="","non relevé",IF($E$70&gt;0,$A$67))</f>
        <v>100</v>
      </c>
      <c r="D50" s="483"/>
      <c r="E50" s="483" t="s">
        <v>668</v>
      </c>
      <c r="F50" s="541" t="s">
        <v>669</v>
      </c>
      <c r="G50" s="583">
        <f>IF($C$50="non relevé","-",$F$70)</f>
        <v>10</v>
      </c>
      <c r="H50" s="553"/>
      <c r="I50" s="551"/>
      <c r="J50" s="483" t="s">
        <v>668</v>
      </c>
      <c r="K50" s="541" t="s">
        <v>669</v>
      </c>
      <c r="L50" s="583">
        <f>IF($P$50="non relevé","-",$F$68)</f>
        <v>10</v>
      </c>
      <c r="M50" s="483"/>
      <c r="N50" s="587" t="s">
        <v>665</v>
      </c>
      <c r="O50" s="598"/>
      <c r="P50" s="599">
        <f>IF($E$68="","non relevé",IF($E$68&gt;0,$A$67))</f>
        <v>100</v>
      </c>
      <c r="Q50" s="473"/>
      <c r="R50" s="1347" t="s">
        <v>681</v>
      </c>
      <c r="S50" s="1347"/>
      <c r="T50" s="588">
        <f>IF(T48="R2",1,0)</f>
        <v>0</v>
      </c>
      <c r="U50" s="588">
        <f t="shared" ref="U50:W50" si="2">IF(U48="R2",1,0)</f>
        <v>0</v>
      </c>
      <c r="V50" s="588">
        <f t="shared" si="2"/>
        <v>0</v>
      </c>
      <c r="W50" s="588">
        <f t="shared" si="2"/>
        <v>0</v>
      </c>
      <c r="X50" s="596">
        <f t="shared" ref="X50:X51" si="3">SUM(T50:W50)</f>
        <v>0</v>
      </c>
      <c r="Y50" s="576"/>
      <c r="Z50" s="576"/>
      <c r="AA50" s="576"/>
      <c r="AB50" s="576"/>
      <c r="AC50" s="576"/>
      <c r="AD50" s="576"/>
      <c r="AE50" s="576"/>
      <c r="AF50" s="559"/>
      <c r="AG50" s="559"/>
    </row>
    <row r="51" spans="1:33" ht="12.75" customHeight="1" x14ac:dyDescent="0.3">
      <c r="A51" s="551" t="s">
        <v>667</v>
      </c>
      <c r="B51" s="483"/>
      <c r="C51" s="532">
        <f>IF($F$70="","",$A$68)</f>
        <v>10</v>
      </c>
      <c r="D51" s="483"/>
      <c r="E51" s="483" t="s">
        <v>671</v>
      </c>
      <c r="F51" s="541" t="s">
        <v>669</v>
      </c>
      <c r="G51" s="583">
        <f>IF($C$50="non relevé","-",$H$70)</f>
        <v>10</v>
      </c>
      <c r="H51" s="553"/>
      <c r="I51" s="551"/>
      <c r="J51" s="483" t="s">
        <v>671</v>
      </c>
      <c r="K51" s="541" t="s">
        <v>669</v>
      </c>
      <c r="L51" s="583">
        <f>IF($P$50="non relevé","-",$H$68)</f>
        <v>10</v>
      </c>
      <c r="M51" s="483"/>
      <c r="N51" s="587" t="s">
        <v>667</v>
      </c>
      <c r="O51" s="598"/>
      <c r="P51" s="599">
        <f>IF($F$68="","",$A$68)</f>
        <v>10</v>
      </c>
      <c r="Q51" s="473"/>
      <c r="R51" s="1347" t="s">
        <v>682</v>
      </c>
      <c r="S51" s="1347"/>
      <c r="T51" s="588">
        <f>IF(T48="R3",1,0)</f>
        <v>0</v>
      </c>
      <c r="U51" s="588">
        <f t="shared" ref="U51:W51" si="4">IF(U48="R3",1,0)</f>
        <v>0</v>
      </c>
      <c r="V51" s="588">
        <f t="shared" si="4"/>
        <v>0</v>
      </c>
      <c r="W51" s="588">
        <f t="shared" si="4"/>
        <v>0</v>
      </c>
      <c r="X51" s="596">
        <f t="shared" si="3"/>
        <v>0</v>
      </c>
      <c r="Y51" s="576"/>
      <c r="Z51" s="576"/>
      <c r="AA51" s="576"/>
      <c r="AB51" s="576"/>
      <c r="AC51" s="576"/>
      <c r="AD51" s="576"/>
      <c r="AE51" s="576"/>
      <c r="AF51" s="559"/>
      <c r="AG51" s="559"/>
    </row>
    <row r="52" spans="1:33" ht="12.75" customHeight="1" x14ac:dyDescent="0.3">
      <c r="A52" s="600"/>
      <c r="B52" s="601"/>
      <c r="C52" s="598"/>
      <c r="D52" s="483"/>
      <c r="E52" s="483"/>
      <c r="F52" s="483"/>
      <c r="G52" s="483"/>
      <c r="H52" s="553"/>
      <c r="I52" s="551"/>
      <c r="J52" s="483"/>
      <c r="K52" s="483"/>
      <c r="L52" s="483"/>
      <c r="M52" s="483"/>
      <c r="N52" s="602"/>
      <c r="O52" s="601"/>
      <c r="P52" s="553"/>
      <c r="Q52" s="473"/>
      <c r="R52" s="1347" t="s">
        <v>679</v>
      </c>
      <c r="S52" s="1348"/>
      <c r="T52" s="588" t="str">
        <f>IF(T48="R3","R3",IF(T48="R2",IF($X51&gt;=1,"R3","R2"),IF(T48="R1","R1","/")))</f>
        <v>/</v>
      </c>
      <c r="U52" s="588" t="str">
        <f>IF(U48="R3","R3",IF(U48="R2",IF($X51&gt;=1,"R3","R2"),IF(U48="R1","R1","/")))</f>
        <v>/</v>
      </c>
      <c r="V52" s="588" t="str">
        <f>IF(V48="R3","R3",IF(V48="R2",IF($X51&gt;=1,"R3","R2"),IF(V48="R1","R1","/")))</f>
        <v>/</v>
      </c>
      <c r="W52" s="588" t="str">
        <f>IF(W48="R3","R3",IF(W48="R2",IF($X51&gt;=1,"R3","R2"),IF(W48="R1","R1","/")))</f>
        <v>/</v>
      </c>
      <c r="X52" s="473"/>
      <c r="Y52" s="559"/>
      <c r="Z52" s="556"/>
      <c r="AA52" s="556"/>
      <c r="AB52" s="556"/>
      <c r="AC52" s="556"/>
      <c r="AD52" s="556"/>
      <c r="AE52" s="556"/>
      <c r="AF52" s="559"/>
      <c r="AG52" s="559"/>
    </row>
    <row r="53" spans="1:33" ht="12.75" customHeight="1" thickBot="1" x14ac:dyDescent="0.35">
      <c r="A53" s="603" t="s">
        <v>664</v>
      </c>
      <c r="B53" s="604"/>
      <c r="C53" s="605"/>
      <c r="D53" s="501"/>
      <c r="E53" s="501"/>
      <c r="F53" s="501"/>
      <c r="G53" s="501"/>
      <c r="H53" s="503"/>
      <c r="I53" s="500"/>
      <c r="J53" s="501"/>
      <c r="K53" s="501"/>
      <c r="L53" s="501"/>
      <c r="M53" s="501"/>
      <c r="N53" s="606" t="s">
        <v>664</v>
      </c>
      <c r="O53" s="604"/>
      <c r="P53" s="503"/>
      <c r="Q53" s="473"/>
      <c r="R53" s="1347" t="s">
        <v>680</v>
      </c>
      <c r="S53" s="1347"/>
      <c r="T53" s="588">
        <f>IF(T52="R1",1,0)</f>
        <v>0</v>
      </c>
      <c r="U53" s="588">
        <f t="shared" ref="U53:W53" si="5">IF(U52="R1",1,0)</f>
        <v>0</v>
      </c>
      <c r="V53" s="588">
        <f t="shared" si="5"/>
        <v>0</v>
      </c>
      <c r="W53" s="588">
        <f t="shared" si="5"/>
        <v>0</v>
      </c>
      <c r="X53" s="596">
        <f>SUM(T53:W53)</f>
        <v>0</v>
      </c>
      <c r="Y53" s="559"/>
      <c r="Z53" s="556"/>
      <c r="AA53" s="556"/>
      <c r="AB53" s="556"/>
      <c r="AC53" s="556"/>
      <c r="AD53" s="556"/>
      <c r="AE53" s="556"/>
      <c r="AF53" s="559"/>
      <c r="AG53" s="559"/>
    </row>
    <row r="54" spans="1:33" x14ac:dyDescent="0.2">
      <c r="A54" s="607" t="s">
        <v>683</v>
      </c>
      <c r="B54" s="483"/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553"/>
      <c r="Q54" s="473"/>
      <c r="R54" s="1347" t="s">
        <v>681</v>
      </c>
      <c r="S54" s="1347"/>
      <c r="T54" s="588">
        <f>IF(T52="R2",1,0)</f>
        <v>0</v>
      </c>
      <c r="U54" s="588">
        <f t="shared" ref="U54:W54" si="6">IF(U52="R2",1,0)</f>
        <v>0</v>
      </c>
      <c r="V54" s="588">
        <f t="shared" si="6"/>
        <v>0</v>
      </c>
      <c r="W54" s="588">
        <f t="shared" si="6"/>
        <v>0</v>
      </c>
      <c r="X54" s="596">
        <f t="shared" ref="X54:X55" si="7">SUM(T54:W54)</f>
        <v>0</v>
      </c>
      <c r="Y54" s="559"/>
      <c r="Z54" s="556"/>
      <c r="AA54" s="556"/>
      <c r="AB54" s="556"/>
      <c r="AC54" s="556"/>
      <c r="AD54" s="556"/>
      <c r="AE54" s="556"/>
      <c r="AF54" s="559"/>
      <c r="AG54" s="559"/>
    </row>
    <row r="55" spans="1:33" x14ac:dyDescent="0.2">
      <c r="A55" s="608" t="s">
        <v>684</v>
      </c>
      <c r="B55" s="483"/>
      <c r="C55" s="483"/>
      <c r="D55" s="483"/>
      <c r="E55" s="483"/>
      <c r="F55" s="483"/>
      <c r="G55" s="483"/>
      <c r="H55" s="483"/>
      <c r="I55" s="483"/>
      <c r="J55" s="483"/>
      <c r="K55" s="483"/>
      <c r="L55" s="483"/>
      <c r="M55" s="483"/>
      <c r="N55" s="483"/>
      <c r="O55" s="483"/>
      <c r="P55" s="553"/>
      <c r="Q55" s="473"/>
      <c r="R55" s="1347" t="s">
        <v>682</v>
      </c>
      <c r="S55" s="1347"/>
      <c r="T55" s="588">
        <f>IF(T52="R3",1,0)</f>
        <v>0</v>
      </c>
      <c r="U55" s="588">
        <f t="shared" ref="U55:W55" si="8">IF(U52="R3",1,0)</f>
        <v>0</v>
      </c>
      <c r="V55" s="588">
        <f t="shared" si="8"/>
        <v>0</v>
      </c>
      <c r="W55" s="588">
        <f t="shared" si="8"/>
        <v>0</v>
      </c>
      <c r="X55" s="596">
        <f t="shared" si="7"/>
        <v>0</v>
      </c>
      <c r="Y55" s="559"/>
      <c r="Z55" s="556"/>
      <c r="AA55" s="609"/>
      <c r="AB55" s="556"/>
      <c r="AC55" s="609"/>
      <c r="AD55" s="556"/>
      <c r="AE55" s="556"/>
      <c r="AF55" s="559"/>
      <c r="AG55" s="559"/>
    </row>
    <row r="56" spans="1:33" ht="12.95" x14ac:dyDescent="0.3">
      <c r="A56" s="551"/>
      <c r="B56" s="483"/>
      <c r="C56" s="483"/>
      <c r="D56" s="483"/>
      <c r="E56" s="483"/>
      <c r="F56" s="483"/>
      <c r="G56" s="483"/>
      <c r="H56" s="483"/>
      <c r="I56" s="483"/>
      <c r="J56" s="483"/>
      <c r="K56" s="483"/>
      <c r="L56" s="483"/>
      <c r="M56" s="483"/>
      <c r="N56" s="483"/>
      <c r="O56" s="483"/>
      <c r="P56" s="553"/>
      <c r="Q56" s="1377" t="s">
        <v>679</v>
      </c>
      <c r="R56" s="1378"/>
      <c r="S56" s="1379"/>
      <c r="T56" s="610" t="str">
        <f>IF($X55&gt;=3,"R3",T52)</f>
        <v>/</v>
      </c>
      <c r="U56" s="610" t="str">
        <f t="shared" ref="U56:W56" si="9">IF($X55&gt;=3,"R3",U52)</f>
        <v>/</v>
      </c>
      <c r="V56" s="610" t="str">
        <f t="shared" si="9"/>
        <v>/</v>
      </c>
      <c r="W56" s="610" t="str">
        <f t="shared" si="9"/>
        <v>/</v>
      </c>
      <c r="X56" s="473"/>
      <c r="Y56" s="559"/>
      <c r="Z56" s="556"/>
      <c r="AA56" s="609"/>
      <c r="AB56" s="556"/>
      <c r="AC56" s="609"/>
      <c r="AD56" s="556"/>
      <c r="AE56" s="556"/>
      <c r="AF56" s="559"/>
      <c r="AG56" s="559"/>
    </row>
    <row r="57" spans="1:33" ht="18" x14ac:dyDescent="0.25">
      <c r="A57" s="551"/>
      <c r="B57" s="483"/>
      <c r="C57" s="1380" t="s">
        <v>685</v>
      </c>
      <c r="D57" s="1380"/>
      <c r="E57" s="1380"/>
      <c r="F57" s="1380"/>
      <c r="G57" s="1380"/>
      <c r="H57" s="1380"/>
      <c r="I57" s="1380"/>
      <c r="J57" s="1380"/>
      <c r="K57" s="1380"/>
      <c r="L57" s="1380"/>
      <c r="M57" s="1380"/>
      <c r="N57" s="1380"/>
      <c r="O57" s="611"/>
      <c r="P57" s="553"/>
      <c r="Q57" s="580"/>
      <c r="S57" s="473"/>
      <c r="T57" s="473"/>
      <c r="U57" s="473"/>
      <c r="V57" s="473"/>
      <c r="W57" s="473"/>
      <c r="X57" s="473"/>
      <c r="Y57" s="559"/>
      <c r="Z57" s="556"/>
      <c r="AA57" s="609"/>
      <c r="AB57" s="556"/>
      <c r="AC57" s="609"/>
      <c r="AD57" s="556"/>
      <c r="AE57" s="556"/>
      <c r="AF57" s="559"/>
      <c r="AG57" s="559"/>
    </row>
    <row r="58" spans="1:33" ht="13.5" thickBot="1" x14ac:dyDescent="0.35">
      <c r="A58" s="551"/>
      <c r="B58" s="483"/>
      <c r="C58" s="483"/>
      <c r="D58" s="501"/>
      <c r="E58" s="501"/>
      <c r="F58" s="501"/>
      <c r="G58" s="483"/>
      <c r="H58" s="483"/>
      <c r="I58" s="483"/>
      <c r="J58" s="483"/>
      <c r="K58" s="483"/>
      <c r="L58" s="483"/>
      <c r="M58" s="483"/>
      <c r="N58" s="483"/>
      <c r="O58" s="483"/>
      <c r="P58" s="553"/>
      <c r="Q58" s="580"/>
      <c r="S58" s="473"/>
      <c r="T58" s="473"/>
      <c r="U58" s="473"/>
      <c r="V58" s="473"/>
      <c r="W58" s="473"/>
      <c r="X58" s="473"/>
      <c r="Y58" s="473"/>
      <c r="Z58" s="492"/>
      <c r="AA58" s="612"/>
      <c r="AB58" s="613"/>
      <c r="AC58" s="612"/>
      <c r="AD58" s="492"/>
      <c r="AE58" s="492"/>
    </row>
    <row r="59" spans="1:33" ht="54.75" customHeight="1" thickBot="1" x14ac:dyDescent="0.25">
      <c r="A59" s="551"/>
      <c r="B59" s="483"/>
      <c r="C59" s="483"/>
      <c r="D59" s="1362" t="s">
        <v>686</v>
      </c>
      <c r="E59" s="1363"/>
      <c r="F59" s="1364"/>
      <c r="G59" s="1365" t="e">
        <f>CONCATENATE("% de perte Section d'embase / Perçage = ",ROUND(T44,4)*100," %")</f>
        <v>#VALUE!</v>
      </c>
      <c r="H59" s="1366"/>
      <c r="I59" s="1366"/>
      <c r="J59" s="1367" t="s">
        <v>687</v>
      </c>
      <c r="K59" s="1368"/>
      <c r="L59" s="1369"/>
      <c r="M59" s="1370"/>
      <c r="N59" s="492"/>
      <c r="O59" s="492"/>
      <c r="P59" s="614"/>
      <c r="Q59" s="477"/>
      <c r="S59" s="473"/>
      <c r="T59" s="473"/>
      <c r="U59" s="473"/>
      <c r="V59" s="473"/>
      <c r="W59" s="473"/>
      <c r="X59" s="473"/>
      <c r="Y59" s="473"/>
      <c r="Z59" s="492"/>
      <c r="AA59" s="612"/>
      <c r="AB59" s="492"/>
      <c r="AC59" s="612"/>
      <c r="AD59" s="492"/>
      <c r="AE59" s="492"/>
    </row>
    <row r="60" spans="1:33" ht="22.5" customHeight="1" x14ac:dyDescent="0.25">
      <c r="A60" s="551"/>
      <c r="B60" s="615" t="s">
        <v>562</v>
      </c>
      <c r="C60" s="616"/>
      <c r="D60" s="1371" t="str">
        <f>T56</f>
        <v>/</v>
      </c>
      <c r="E60" s="1372"/>
      <c r="F60" s="1373"/>
      <c r="G60" s="1374">
        <f>T46</f>
        <v>0</v>
      </c>
      <c r="H60" s="1375"/>
      <c r="I60" s="1376"/>
      <c r="J60" s="1371" t="str">
        <f>T48</f>
        <v>/</v>
      </c>
      <c r="K60" s="1372"/>
      <c r="L60" s="1372"/>
      <c r="M60" s="1373"/>
      <c r="N60" s="617" t="str">
        <f>IF(J60="R1","Remise en Etat",IF(J60="R2","Réparation par plaque",IF(J60="R3","Eclissage","")))</f>
        <v/>
      </c>
      <c r="O60" s="492"/>
      <c r="P60" s="614"/>
      <c r="Q60" s="618"/>
      <c r="R60" s="473"/>
      <c r="S60" s="473"/>
      <c r="T60" s="473"/>
      <c r="U60" s="473"/>
      <c r="V60" s="473"/>
      <c r="W60" s="473"/>
      <c r="X60" s="473"/>
      <c r="Y60" s="473"/>
      <c r="Z60" s="492"/>
      <c r="AA60" s="619"/>
      <c r="AB60" s="619">
        <f>IF($G60&gt;=0.25,IF($G60="-",0,1),0)</f>
        <v>0</v>
      </c>
      <c r="AC60" s="619">
        <f>IF($G60="-",0,IF($G60&gt;=0.15,2,0))</f>
        <v>0</v>
      </c>
      <c r="AD60" s="473">
        <f>IF($AB60=1,1,IF(AB$64&gt;=1,IF($AC60=2,1,0),$AC60))</f>
        <v>0</v>
      </c>
      <c r="AE60" s="620">
        <f>IF(AD$64&gt;=3,1,$AD60)</f>
        <v>0</v>
      </c>
    </row>
    <row r="61" spans="1:33" ht="22.5" customHeight="1" x14ac:dyDescent="0.25">
      <c r="A61" s="551"/>
      <c r="B61" s="621" t="s">
        <v>564</v>
      </c>
      <c r="C61" s="622"/>
      <c r="D61" s="1389" t="str">
        <f>U56</f>
        <v>/</v>
      </c>
      <c r="E61" s="1390"/>
      <c r="F61" s="1391"/>
      <c r="G61" s="1392">
        <f>U46</f>
        <v>0</v>
      </c>
      <c r="H61" s="1393"/>
      <c r="I61" s="1394"/>
      <c r="J61" s="1389" t="str">
        <f>U48</f>
        <v>/</v>
      </c>
      <c r="K61" s="1390"/>
      <c r="L61" s="1390"/>
      <c r="M61" s="1391"/>
      <c r="N61" s="617" t="str">
        <f>IF(J61="R1","Remise en Etat",IF(J61="R2","Réparation par plaque",IF(J61="R3","Eclissage","")))</f>
        <v/>
      </c>
      <c r="O61" s="492"/>
      <c r="P61" s="614"/>
      <c r="Q61" s="618"/>
      <c r="R61" s="473"/>
      <c r="S61" s="473"/>
      <c r="T61" s="473"/>
      <c r="U61" s="473"/>
      <c r="V61" s="473"/>
      <c r="W61" s="473"/>
      <c r="X61" s="473"/>
      <c r="Z61" s="492"/>
      <c r="AA61" s="619"/>
      <c r="AB61" s="619">
        <f t="shared" ref="AB61:AB63" si="10">IF($G61&gt;=0.25,IF($G61="-",0,1),0)</f>
        <v>0</v>
      </c>
      <c r="AC61" s="619">
        <f t="shared" ref="AC61:AC63" si="11">IF($G61="-",0,IF($G61&gt;=0.15,2,0))</f>
        <v>0</v>
      </c>
      <c r="AD61" s="473">
        <f t="shared" ref="AD61:AD63" si="12">IF($AB61=1,1,IF(AB$64&gt;=1,IF($AC61=2,1,0),$AC61))</f>
        <v>0</v>
      </c>
      <c r="AE61" s="620">
        <f t="shared" ref="AE61:AE63" si="13">IF(AD$64&gt;=3,1,$AD61)</f>
        <v>0</v>
      </c>
    </row>
    <row r="62" spans="1:33" ht="22.5" customHeight="1" x14ac:dyDescent="0.2">
      <c r="A62" s="551"/>
      <c r="B62" s="621" t="s">
        <v>565</v>
      </c>
      <c r="C62" s="622"/>
      <c r="D62" s="1389" t="str">
        <f>V56</f>
        <v>/</v>
      </c>
      <c r="E62" s="1390"/>
      <c r="F62" s="1391"/>
      <c r="G62" s="1392">
        <f>V46</f>
        <v>0</v>
      </c>
      <c r="H62" s="1393"/>
      <c r="I62" s="1394"/>
      <c r="J62" s="1389" t="str">
        <f>V48</f>
        <v>/</v>
      </c>
      <c r="K62" s="1390"/>
      <c r="L62" s="1390"/>
      <c r="M62" s="1391"/>
      <c r="N62" s="617" t="str">
        <f>IF(J62="R1","Remise en Etat",IF(J62="R2","Réparation par plaque",IF(J62="R3","Eclissage","")))</f>
        <v/>
      </c>
      <c r="O62" s="492"/>
      <c r="P62" s="614"/>
      <c r="Q62" s="473"/>
      <c r="V62" s="473"/>
      <c r="W62" s="473"/>
      <c r="X62" s="473"/>
      <c r="Z62" s="492"/>
      <c r="AA62" s="619"/>
      <c r="AB62" s="619">
        <f t="shared" si="10"/>
        <v>0</v>
      </c>
      <c r="AC62" s="619">
        <f t="shared" si="11"/>
        <v>0</v>
      </c>
      <c r="AD62" s="473">
        <f t="shared" si="12"/>
        <v>0</v>
      </c>
      <c r="AE62" s="620">
        <f t="shared" si="13"/>
        <v>0</v>
      </c>
    </row>
    <row r="63" spans="1:33" ht="22.5" customHeight="1" thickBot="1" x14ac:dyDescent="0.25">
      <c r="A63" s="623"/>
      <c r="B63" s="624" t="s">
        <v>568</v>
      </c>
      <c r="C63" s="625"/>
      <c r="D63" s="1381" t="str">
        <f>W56</f>
        <v>/</v>
      </c>
      <c r="E63" s="1382"/>
      <c r="F63" s="1383"/>
      <c r="G63" s="1384">
        <f>W46</f>
        <v>0</v>
      </c>
      <c r="H63" s="1385"/>
      <c r="I63" s="1386"/>
      <c r="J63" s="1381" t="str">
        <f>W48</f>
        <v>/</v>
      </c>
      <c r="K63" s="1382"/>
      <c r="L63" s="1382"/>
      <c r="M63" s="1383"/>
      <c r="N63" s="617" t="str">
        <f>IF(J63="R1","Remise en Etat",IF(J63="R2","Réparation par plaque",IF(J63="R3","Eclissage","")))</f>
        <v/>
      </c>
      <c r="O63" s="492"/>
      <c r="P63" s="614"/>
      <c r="Q63" s="473"/>
      <c r="V63" s="473"/>
      <c r="W63" s="473"/>
      <c r="X63" s="473"/>
      <c r="Y63" s="473"/>
      <c r="Z63" s="492"/>
      <c r="AA63" s="619"/>
      <c r="AB63" s="619">
        <f t="shared" si="10"/>
        <v>0</v>
      </c>
      <c r="AC63" s="619">
        <f t="shared" si="11"/>
        <v>0</v>
      </c>
      <c r="AD63" s="473">
        <f t="shared" si="12"/>
        <v>0</v>
      </c>
      <c r="AE63" s="620">
        <f t="shared" si="13"/>
        <v>0</v>
      </c>
    </row>
    <row r="64" spans="1:33" ht="18" customHeight="1" thickBot="1" x14ac:dyDescent="0.25">
      <c r="A64" s="626"/>
      <c r="B64" s="498"/>
      <c r="C64" s="501"/>
      <c r="D64" s="501"/>
      <c r="E64" s="501"/>
      <c r="F64" s="501"/>
      <c r="G64" s="501"/>
      <c r="H64" s="501"/>
      <c r="I64" s="501"/>
      <c r="J64" s="501"/>
      <c r="K64" s="501"/>
      <c r="L64" s="501"/>
      <c r="M64" s="501"/>
      <c r="N64" s="501"/>
      <c r="O64" s="501"/>
      <c r="P64" s="503"/>
      <c r="Q64" s="473"/>
      <c r="V64" s="473"/>
      <c r="W64" s="473"/>
      <c r="X64" s="473"/>
      <c r="Y64" s="473"/>
      <c r="Z64" s="492"/>
      <c r="AA64" s="619"/>
      <c r="AB64" s="619">
        <f>SUM(AB60:AB63)</f>
        <v>0</v>
      </c>
      <c r="AC64" s="619">
        <f>COUNTIF(AC60:AC63,"2")</f>
        <v>0</v>
      </c>
      <c r="AD64" s="619">
        <f>COUNTIF(AD60:AD63,"1")</f>
        <v>0</v>
      </c>
      <c r="AE64" s="620"/>
    </row>
    <row r="65" spans="1:31" ht="17.25" customHeight="1" x14ac:dyDescent="0.2">
      <c r="B65" s="473"/>
      <c r="C65" s="473"/>
      <c r="D65" s="627"/>
      <c r="E65" s="627"/>
      <c r="F65" s="627"/>
      <c r="G65" s="627"/>
      <c r="H65" s="627"/>
      <c r="I65" s="627"/>
      <c r="J65" s="627"/>
      <c r="K65" s="627"/>
      <c r="L65" s="627"/>
      <c r="M65" s="1387"/>
      <c r="N65" s="1387"/>
      <c r="O65" s="1387"/>
      <c r="P65" s="1387"/>
      <c r="V65" s="473"/>
      <c r="W65" s="473"/>
      <c r="X65" s="473"/>
      <c r="Y65" s="473"/>
      <c r="Z65" s="492"/>
      <c r="AA65" s="612"/>
      <c r="AB65" s="492"/>
      <c r="AE65" s="620"/>
    </row>
    <row r="66" spans="1:31" ht="13.5" thickBot="1" x14ac:dyDescent="0.25">
      <c r="A66" s="565"/>
      <c r="B66" s="565"/>
      <c r="C66" s="565"/>
      <c r="D66" s="565"/>
      <c r="E66" s="565"/>
      <c r="F66" s="565"/>
      <c r="G66" s="565"/>
      <c r="H66" s="565"/>
      <c r="I66" s="565"/>
      <c r="J66" s="565"/>
      <c r="K66" s="565"/>
      <c r="L66" s="565"/>
      <c r="M66" s="565"/>
      <c r="N66" s="565"/>
      <c r="O66" s="565"/>
      <c r="P66" s="565"/>
      <c r="V66" s="473"/>
      <c r="W66" s="473"/>
      <c r="X66" s="473"/>
      <c r="Y66" s="473"/>
      <c r="Z66" s="492"/>
      <c r="AA66" s="612"/>
      <c r="AB66" s="492"/>
      <c r="AE66" s="620"/>
    </row>
    <row r="67" spans="1:31" ht="13.5" thickBot="1" x14ac:dyDescent="0.25">
      <c r="A67" s="628">
        <v>100</v>
      </c>
      <c r="B67" s="565"/>
      <c r="C67" s="523"/>
      <c r="D67" s="523"/>
      <c r="E67" s="523"/>
      <c r="F67" s="1388"/>
      <c r="G67" s="1388"/>
      <c r="H67" s="1388"/>
      <c r="I67" s="1388"/>
      <c r="J67" s="629" t="s">
        <v>688</v>
      </c>
      <c r="K67" s="565"/>
      <c r="W67" s="473"/>
      <c r="X67" s="473"/>
      <c r="Y67" s="473"/>
      <c r="Z67" s="492"/>
      <c r="AA67" s="612"/>
      <c r="AB67" s="492"/>
      <c r="AC67" s="612"/>
      <c r="AE67" s="492"/>
    </row>
    <row r="68" spans="1:31" x14ac:dyDescent="0.2">
      <c r="A68" s="628">
        <v>10</v>
      </c>
      <c r="B68" s="565"/>
      <c r="C68" s="1395" t="s">
        <v>689</v>
      </c>
      <c r="D68" s="630" t="s">
        <v>690</v>
      </c>
      <c r="E68" s="631">
        <f>IF($M$68=1,"",$A$67)</f>
        <v>100</v>
      </c>
      <c r="F68" s="1397">
        <f>IF($M$68=1,"",$A$68)</f>
        <v>10</v>
      </c>
      <c r="G68" s="1397"/>
      <c r="H68" s="1397">
        <f>IF($M$68=1,"",$A$68)</f>
        <v>10</v>
      </c>
      <c r="I68" s="1398"/>
      <c r="J68" s="632">
        <f>IF(H68=0,F68*2/3,AVERAGE(F68,H68))</f>
        <v>10</v>
      </c>
      <c r="K68" s="565"/>
      <c r="M68" s="633" t="str">
        <f>'54_Annexe3.1'!$L$13</f>
        <v>/</v>
      </c>
      <c r="W68" s="473"/>
      <c r="X68" s="473"/>
      <c r="Y68" s="473"/>
      <c r="Z68" s="492"/>
      <c r="AA68" s="612"/>
      <c r="AB68" s="492"/>
      <c r="AC68" s="612"/>
      <c r="AD68" s="492"/>
      <c r="AE68" s="492"/>
    </row>
    <row r="69" spans="1:31" ht="13.5" thickBot="1" x14ac:dyDescent="0.25">
      <c r="B69" s="634"/>
      <c r="C69" s="1396"/>
      <c r="D69" s="635" t="s">
        <v>691</v>
      </c>
      <c r="E69" s="636">
        <f>IF($M$68=1,"",$A$67)</f>
        <v>100</v>
      </c>
      <c r="F69" s="1399">
        <f>IF($M$68=1,"",$A$68)</f>
        <v>10</v>
      </c>
      <c r="G69" s="1399"/>
      <c r="H69" s="1399">
        <f>IF($M$68=1,"",$A$68)</f>
        <v>10</v>
      </c>
      <c r="I69" s="1400"/>
      <c r="J69" s="637">
        <f t="shared" ref="J69:J75" si="14">IF(H69=0,F69*2/3,AVERAGE(F69,H69))</f>
        <v>10</v>
      </c>
      <c r="K69" s="634"/>
      <c r="M69" s="638" t="str">
        <f>'54_Annexe3.1'!$L$14</f>
        <v>/</v>
      </c>
      <c r="Z69" s="492"/>
      <c r="AA69" s="612"/>
      <c r="AB69" s="492"/>
      <c r="AC69" s="612"/>
      <c r="AD69" s="492"/>
      <c r="AE69" s="492"/>
    </row>
    <row r="70" spans="1:31" x14ac:dyDescent="0.2">
      <c r="A70" s="559"/>
      <c r="B70" s="634"/>
      <c r="C70" s="1401" t="s">
        <v>692</v>
      </c>
      <c r="D70" s="639" t="s">
        <v>690</v>
      </c>
      <c r="E70" s="631">
        <f>IF($M$69=1,"",$A$67)</f>
        <v>100</v>
      </c>
      <c r="F70" s="1397">
        <f>IF($M$69=1,"",$A$68)</f>
        <v>10</v>
      </c>
      <c r="G70" s="1397"/>
      <c r="H70" s="1397">
        <f>IF($M$69=1,"",$A$68)</f>
        <v>10</v>
      </c>
      <c r="I70" s="1398"/>
      <c r="J70" s="632">
        <f t="shared" si="14"/>
        <v>10</v>
      </c>
      <c r="K70" s="634"/>
      <c r="M70" s="638" t="str">
        <f>'54_Annexe3.1'!$L$15</f>
        <v>/</v>
      </c>
      <c r="Z70" s="492"/>
      <c r="AA70" s="492"/>
      <c r="AB70" s="640"/>
      <c r="AC70" s="492"/>
      <c r="AD70" s="640"/>
      <c r="AE70" s="492"/>
    </row>
    <row r="71" spans="1:31" ht="13.5" thickBot="1" x14ac:dyDescent="0.25">
      <c r="A71" s="559"/>
      <c r="B71" s="634"/>
      <c r="C71" s="1401"/>
      <c r="D71" s="641" t="s">
        <v>691</v>
      </c>
      <c r="E71" s="636">
        <f>IF($M$69=1,"",$A$67)</f>
        <v>100</v>
      </c>
      <c r="F71" s="1399">
        <f>IF($M$69=1,"",$A$68)</f>
        <v>10</v>
      </c>
      <c r="G71" s="1399"/>
      <c r="H71" s="1399">
        <f>IF($M$69=1,"",$A$68)</f>
        <v>10</v>
      </c>
      <c r="I71" s="1400"/>
      <c r="J71" s="642">
        <f t="shared" si="14"/>
        <v>10</v>
      </c>
      <c r="K71" s="634"/>
      <c r="M71" s="643" t="str">
        <f>'54_Annexe3.1'!$L$16</f>
        <v>/</v>
      </c>
      <c r="Z71" s="492"/>
      <c r="AA71" s="492"/>
      <c r="AB71" s="492"/>
      <c r="AC71" s="492"/>
      <c r="AD71" s="492"/>
      <c r="AE71" s="492"/>
    </row>
    <row r="72" spans="1:31" x14ac:dyDescent="0.2">
      <c r="A72" s="576"/>
      <c r="B72" s="634"/>
      <c r="C72" s="1395" t="s">
        <v>693</v>
      </c>
      <c r="D72" s="630" t="s">
        <v>690</v>
      </c>
      <c r="E72" s="631">
        <f>IF($M$70=1,"",$A$67)</f>
        <v>100</v>
      </c>
      <c r="F72" s="1397">
        <f>IF($M$70=1,"",$A$68)</f>
        <v>10</v>
      </c>
      <c r="G72" s="1397"/>
      <c r="H72" s="1397">
        <f>IF($M$70=1,"",$A$68)</f>
        <v>10</v>
      </c>
      <c r="I72" s="1398"/>
      <c r="J72" s="632">
        <f t="shared" si="14"/>
        <v>10</v>
      </c>
      <c r="K72" s="634"/>
      <c r="Z72" s="492"/>
      <c r="AA72" s="492"/>
      <c r="AB72" s="492"/>
      <c r="AC72" s="492"/>
      <c r="AD72" s="492"/>
      <c r="AE72" s="492"/>
    </row>
    <row r="73" spans="1:31" ht="15.75" customHeight="1" thickBot="1" x14ac:dyDescent="0.3">
      <c r="A73" s="634"/>
      <c r="B73" s="634"/>
      <c r="C73" s="1396"/>
      <c r="D73" s="635" t="s">
        <v>691</v>
      </c>
      <c r="E73" s="636">
        <f>IF($M$70=1,"",$A$67)</f>
        <v>100</v>
      </c>
      <c r="F73" s="1399">
        <f>IF($M$70=1,"",$A$68)</f>
        <v>10</v>
      </c>
      <c r="G73" s="1399"/>
      <c r="H73" s="1399">
        <f>IF($M$70=1,"",$A$68)</f>
        <v>10</v>
      </c>
      <c r="I73" s="1400"/>
      <c r="J73" s="637">
        <f t="shared" si="14"/>
        <v>10</v>
      </c>
      <c r="K73" s="634"/>
      <c r="Z73" s="644"/>
      <c r="AA73" s="492"/>
      <c r="AB73" s="492"/>
      <c r="AC73" s="492"/>
      <c r="AD73" s="492"/>
      <c r="AE73" s="492"/>
    </row>
    <row r="74" spans="1:31" ht="12.75" customHeight="1" x14ac:dyDescent="0.35">
      <c r="A74" s="645"/>
      <c r="B74" s="645"/>
      <c r="C74" s="1401" t="s">
        <v>694</v>
      </c>
      <c r="D74" s="646" t="s">
        <v>690</v>
      </c>
      <c r="E74" s="631">
        <f>IF($M$71=1,"",$A$67)</f>
        <v>100</v>
      </c>
      <c r="F74" s="1397">
        <f>IF($M$71=1,"",$A$68)</f>
        <v>10</v>
      </c>
      <c r="G74" s="1397"/>
      <c r="H74" s="1397">
        <f>IF($M$71=1,"",$A$68)</f>
        <v>10</v>
      </c>
      <c r="I74" s="1398"/>
      <c r="J74" s="647">
        <f t="shared" si="14"/>
        <v>10</v>
      </c>
      <c r="K74" s="648"/>
      <c r="Z74" s="492"/>
      <c r="AA74" s="492"/>
      <c r="AB74" s="492"/>
      <c r="AC74" s="492"/>
      <c r="AD74" s="492"/>
      <c r="AE74" s="492"/>
    </row>
    <row r="75" spans="1:31" ht="15.75" customHeight="1" thickBot="1" x14ac:dyDescent="0.4">
      <c r="A75" s="645"/>
      <c r="B75" s="645"/>
      <c r="C75" s="1402"/>
      <c r="D75" s="635" t="s">
        <v>691</v>
      </c>
      <c r="E75" s="636">
        <f>IF($M$71=1,"",$A$67)</f>
        <v>100</v>
      </c>
      <c r="F75" s="1399">
        <f>IF($M$71=1,"",$A$68)</f>
        <v>10</v>
      </c>
      <c r="G75" s="1399"/>
      <c r="H75" s="1399">
        <f>IF($M$71=1,"",$A$68)</f>
        <v>10</v>
      </c>
      <c r="I75" s="1400"/>
      <c r="J75" s="637">
        <f t="shared" si="14"/>
        <v>10</v>
      </c>
      <c r="K75" s="648"/>
      <c r="Z75" s="492"/>
      <c r="AA75" s="492"/>
      <c r="AB75" s="492"/>
      <c r="AC75" s="492"/>
      <c r="AD75" s="492"/>
      <c r="AE75" s="492"/>
    </row>
    <row r="76" spans="1:31" ht="15.75" customHeight="1" x14ac:dyDescent="0.35">
      <c r="B76" s="645"/>
      <c r="C76" s="645"/>
      <c r="D76" s="645"/>
      <c r="E76" s="648"/>
      <c r="F76" s="648"/>
      <c r="G76" s="648"/>
      <c r="H76" s="648"/>
      <c r="I76" s="648"/>
      <c r="J76" s="648"/>
      <c r="K76" s="648"/>
      <c r="M76" s="648"/>
      <c r="N76" s="648"/>
      <c r="O76" s="648"/>
      <c r="P76" s="648"/>
      <c r="Z76" s="492"/>
      <c r="AA76" s="492"/>
      <c r="AB76" s="492"/>
      <c r="AC76" s="492"/>
      <c r="AD76" s="492"/>
      <c r="AE76" s="492"/>
    </row>
    <row r="77" spans="1:31" ht="15.75" customHeight="1" x14ac:dyDescent="0.35">
      <c r="A77" s="649" t="s">
        <v>695</v>
      </c>
      <c r="B77" s="565"/>
      <c r="C77" s="565"/>
      <c r="D77" s="565"/>
      <c r="E77" s="565"/>
      <c r="H77" s="473"/>
      <c r="I77" s="473"/>
      <c r="L77" s="648"/>
      <c r="M77" s="650" t="s">
        <v>696</v>
      </c>
      <c r="N77" s="651">
        <v>80</v>
      </c>
      <c r="O77" s="648"/>
      <c r="P77" s="648"/>
    </row>
    <row r="78" spans="1:31" ht="15.75" customHeight="1" x14ac:dyDescent="0.35">
      <c r="A78" s="649" t="s">
        <v>697</v>
      </c>
      <c r="B78" s="565"/>
      <c r="C78" s="565"/>
      <c r="D78" s="565"/>
      <c r="E78" s="565"/>
      <c r="H78" s="473"/>
      <c r="I78" s="473"/>
      <c r="L78" s="648"/>
      <c r="M78" s="473"/>
      <c r="N78" s="651">
        <v>8</v>
      </c>
      <c r="O78" s="648"/>
      <c r="P78" s="648"/>
    </row>
    <row r="79" spans="1:31" ht="15.75" customHeight="1" x14ac:dyDescent="0.35">
      <c r="A79" s="652" t="s">
        <v>698</v>
      </c>
      <c r="B79" s="634"/>
      <c r="C79" s="634"/>
      <c r="D79" s="634"/>
      <c r="E79" s="634"/>
      <c r="L79" s="648"/>
      <c r="M79" s="648"/>
      <c r="N79" s="648"/>
      <c r="O79" s="648"/>
      <c r="P79" s="648"/>
    </row>
    <row r="80" spans="1:31" ht="15.75" customHeight="1" x14ac:dyDescent="0.35">
      <c r="A80" s="653" t="s">
        <v>699</v>
      </c>
      <c r="B80" s="634"/>
      <c r="C80" s="634"/>
      <c r="D80" s="634"/>
      <c r="E80" s="634"/>
      <c r="L80" s="648"/>
      <c r="M80" s="648"/>
      <c r="N80" s="648"/>
      <c r="O80" s="648"/>
      <c r="P80" s="648"/>
    </row>
    <row r="81" spans="1:16" ht="15.75" customHeight="1" x14ac:dyDescent="0.35">
      <c r="A81" s="653" t="s">
        <v>700</v>
      </c>
      <c r="B81" s="634"/>
      <c r="C81" s="634"/>
      <c r="D81" s="634"/>
      <c r="E81" s="634"/>
      <c r="L81" s="648"/>
      <c r="M81" s="648"/>
      <c r="N81" s="648"/>
      <c r="O81" s="648"/>
      <c r="P81" s="648"/>
    </row>
    <row r="82" spans="1:16" ht="15.75" customHeight="1" x14ac:dyDescent="0.35">
      <c r="A82" s="653" t="s">
        <v>701</v>
      </c>
      <c r="B82" s="634"/>
      <c r="C82" s="634"/>
      <c r="D82" s="634"/>
      <c r="E82" s="634"/>
      <c r="L82" s="648"/>
      <c r="M82" s="648"/>
      <c r="N82" s="648"/>
      <c r="O82" s="648"/>
      <c r="P82" s="648"/>
    </row>
    <row r="83" spans="1:16" ht="15.75" customHeight="1" x14ac:dyDescent="0.35">
      <c r="A83" s="654" t="s">
        <v>702</v>
      </c>
      <c r="B83" s="634"/>
      <c r="C83" s="634"/>
      <c r="D83" s="634"/>
      <c r="E83" s="634"/>
      <c r="L83" s="648"/>
      <c r="M83" s="648"/>
      <c r="N83" s="648"/>
      <c r="O83" s="648"/>
      <c r="P83" s="648"/>
    </row>
    <row r="84" spans="1:16" ht="15.75" customHeight="1" x14ac:dyDescent="0.35">
      <c r="A84" s="655" t="s">
        <v>703</v>
      </c>
      <c r="B84" s="648"/>
      <c r="C84" s="648"/>
      <c r="D84" s="648"/>
      <c r="E84" s="648"/>
      <c r="L84" s="648"/>
      <c r="M84" s="648"/>
      <c r="N84" s="648"/>
      <c r="O84" s="648"/>
      <c r="P84" s="648"/>
    </row>
    <row r="85" spans="1:16" ht="15.75" customHeight="1" x14ac:dyDescent="0.35">
      <c r="A85" s="656" t="s">
        <v>704</v>
      </c>
      <c r="B85" s="657"/>
      <c r="C85" s="658"/>
      <c r="D85" s="648"/>
      <c r="E85" s="648"/>
      <c r="L85" s="634"/>
      <c r="M85" s="634"/>
      <c r="N85" s="634"/>
      <c r="O85" s="634"/>
      <c r="P85" s="634"/>
    </row>
    <row r="86" spans="1:16" ht="15.75" customHeight="1" x14ac:dyDescent="0.2">
      <c r="A86" s="634"/>
      <c r="B86" s="634"/>
      <c r="C86" s="634"/>
      <c r="D86" s="634"/>
      <c r="E86" s="634"/>
      <c r="F86" s="634"/>
      <c r="G86" s="634"/>
      <c r="H86" s="634"/>
      <c r="I86" s="634"/>
      <c r="J86" s="634"/>
      <c r="K86" s="634"/>
      <c r="L86" s="634"/>
      <c r="M86" s="634"/>
      <c r="N86" s="634"/>
      <c r="O86" s="634"/>
      <c r="P86" s="634"/>
    </row>
    <row r="87" spans="1:16" ht="15.75" customHeight="1" x14ac:dyDescent="0.2">
      <c r="A87" s="634"/>
      <c r="B87" s="634"/>
      <c r="C87" s="634"/>
      <c r="D87" s="634"/>
      <c r="E87" s="634"/>
      <c r="F87" s="634"/>
      <c r="G87" s="634"/>
      <c r="H87" s="634"/>
      <c r="I87" s="634"/>
      <c r="J87" s="634"/>
      <c r="K87" s="634"/>
      <c r="L87" s="634"/>
      <c r="M87" s="634"/>
      <c r="N87" s="634"/>
      <c r="O87" s="634"/>
      <c r="P87" s="634"/>
    </row>
    <row r="88" spans="1:16" ht="15.75" customHeight="1" x14ac:dyDescent="0.2">
      <c r="A88" s="634"/>
      <c r="B88" s="634"/>
      <c r="C88" s="634"/>
      <c r="D88" s="634"/>
      <c r="E88" s="634"/>
      <c r="F88" s="634"/>
      <c r="G88" s="634"/>
      <c r="H88" s="634"/>
      <c r="I88" s="634"/>
      <c r="J88" s="634"/>
      <c r="K88" s="634"/>
      <c r="L88" s="634"/>
      <c r="M88" s="634"/>
      <c r="N88" s="634"/>
      <c r="O88" s="634"/>
      <c r="P88" s="634"/>
    </row>
    <row r="89" spans="1:16" ht="15.75" customHeight="1" x14ac:dyDescent="0.2">
      <c r="A89" s="634"/>
      <c r="B89" s="634"/>
      <c r="C89" s="634"/>
      <c r="D89" s="634"/>
      <c r="E89" s="634"/>
      <c r="F89" s="634"/>
      <c r="G89" s="634"/>
      <c r="H89" s="634"/>
      <c r="I89" s="634"/>
      <c r="J89" s="634"/>
      <c r="K89" s="634"/>
      <c r="L89" s="634"/>
      <c r="M89" s="634"/>
      <c r="N89" s="634"/>
      <c r="O89" s="634"/>
      <c r="P89" s="634"/>
    </row>
    <row r="90" spans="1:16" ht="15.75" customHeight="1" x14ac:dyDescent="0.2">
      <c r="A90" s="634"/>
      <c r="B90" s="634"/>
      <c r="C90" s="634"/>
      <c r="D90" s="634"/>
      <c r="E90" s="634"/>
      <c r="F90" s="634"/>
      <c r="G90" s="634"/>
      <c r="H90" s="634"/>
      <c r="I90" s="634"/>
      <c r="J90" s="634"/>
      <c r="K90" s="634"/>
      <c r="L90" s="634"/>
      <c r="M90" s="634"/>
      <c r="N90" s="634"/>
      <c r="O90" s="634"/>
      <c r="P90" s="634"/>
    </row>
    <row r="91" spans="1:16" ht="15.75" customHeight="1" x14ac:dyDescent="0.2">
      <c r="A91" s="634"/>
      <c r="B91" s="634"/>
      <c r="C91" s="634"/>
      <c r="D91" s="634"/>
      <c r="E91" s="634"/>
      <c r="F91" s="634"/>
      <c r="G91" s="634"/>
      <c r="H91" s="634"/>
      <c r="I91" s="634"/>
      <c r="J91" s="634"/>
      <c r="K91" s="634"/>
      <c r="L91" s="634"/>
      <c r="M91" s="634"/>
      <c r="N91" s="634"/>
      <c r="O91" s="634"/>
      <c r="P91" s="634"/>
    </row>
    <row r="92" spans="1:16" x14ac:dyDescent="0.2">
      <c r="A92" s="634"/>
      <c r="B92" s="634"/>
      <c r="C92" s="634"/>
      <c r="D92" s="634"/>
      <c r="E92" s="634"/>
      <c r="F92" s="634"/>
      <c r="G92" s="634"/>
      <c r="H92" s="634"/>
      <c r="I92" s="634"/>
      <c r="J92" s="634"/>
      <c r="K92" s="634"/>
      <c r="L92" s="634"/>
      <c r="M92" s="634"/>
      <c r="N92" s="634"/>
      <c r="O92" s="634"/>
      <c r="P92" s="634"/>
    </row>
    <row r="93" spans="1:16" x14ac:dyDescent="0.2">
      <c r="A93" s="634"/>
      <c r="B93" s="634"/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</row>
    <row r="94" spans="1:16" x14ac:dyDescent="0.2">
      <c r="A94" s="634"/>
      <c r="B94" s="634"/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</row>
    <row r="95" spans="1:16" x14ac:dyDescent="0.2">
      <c r="A95" s="634"/>
      <c r="B95" s="634"/>
      <c r="C95" s="634"/>
      <c r="D95" s="634"/>
      <c r="E95" s="634"/>
      <c r="F95" s="634"/>
      <c r="G95" s="634"/>
      <c r="H95" s="634"/>
      <c r="I95" s="634"/>
      <c r="J95" s="634"/>
      <c r="K95" s="634"/>
      <c r="L95" s="634"/>
      <c r="M95" s="634"/>
      <c r="N95" s="634"/>
      <c r="O95" s="634"/>
      <c r="P95" s="634"/>
    </row>
    <row r="96" spans="1:16" x14ac:dyDescent="0.2">
      <c r="A96" s="634"/>
      <c r="B96" s="634"/>
      <c r="C96" s="634"/>
      <c r="D96" s="634"/>
      <c r="E96" s="634"/>
      <c r="F96" s="634"/>
      <c r="G96" s="634"/>
      <c r="H96" s="634"/>
      <c r="I96" s="634"/>
      <c r="J96" s="634"/>
      <c r="K96" s="634"/>
      <c r="L96" s="634"/>
      <c r="M96" s="634"/>
      <c r="N96" s="634"/>
      <c r="O96" s="634"/>
      <c r="P96" s="634"/>
    </row>
    <row r="97" spans="1:16" x14ac:dyDescent="0.2">
      <c r="A97" s="634"/>
      <c r="B97" s="634"/>
      <c r="C97" s="634"/>
      <c r="D97" s="634"/>
      <c r="E97" s="634"/>
      <c r="F97" s="634"/>
      <c r="G97" s="634"/>
      <c r="H97" s="634"/>
      <c r="I97" s="634"/>
      <c r="J97" s="634"/>
      <c r="K97" s="634"/>
      <c r="L97" s="634"/>
      <c r="M97" s="634"/>
      <c r="N97" s="634"/>
      <c r="O97" s="634"/>
      <c r="P97" s="634"/>
    </row>
    <row r="98" spans="1:16" x14ac:dyDescent="0.2">
      <c r="A98" s="634"/>
      <c r="B98" s="634"/>
      <c r="C98" s="634"/>
      <c r="D98" s="634"/>
      <c r="E98" s="634"/>
      <c r="F98" s="634"/>
      <c r="G98" s="634"/>
      <c r="H98" s="634"/>
      <c r="I98" s="634"/>
      <c r="J98" s="634"/>
      <c r="K98" s="634"/>
      <c r="L98" s="634"/>
      <c r="M98" s="634"/>
      <c r="N98" s="634"/>
      <c r="O98" s="634"/>
      <c r="P98" s="634"/>
    </row>
    <row r="99" spans="1:16" x14ac:dyDescent="0.2">
      <c r="A99" s="634"/>
      <c r="B99" s="634"/>
      <c r="C99" s="634"/>
      <c r="D99" s="634"/>
      <c r="E99" s="634"/>
      <c r="F99" s="634"/>
      <c r="G99" s="634"/>
      <c r="H99" s="634"/>
      <c r="I99" s="634"/>
      <c r="J99" s="634"/>
      <c r="K99" s="634"/>
      <c r="L99" s="634"/>
      <c r="M99" s="634"/>
      <c r="N99" s="634"/>
      <c r="O99" s="634"/>
      <c r="P99" s="634"/>
    </row>
    <row r="100" spans="1:16" x14ac:dyDescent="0.2">
      <c r="A100" s="634"/>
      <c r="B100" s="634"/>
      <c r="C100" s="634"/>
      <c r="D100" s="634"/>
      <c r="E100" s="634"/>
      <c r="F100" s="634"/>
      <c r="G100" s="634"/>
      <c r="H100" s="634"/>
      <c r="I100" s="634"/>
      <c r="J100" s="634"/>
      <c r="K100" s="634"/>
      <c r="L100" s="634"/>
      <c r="M100" s="634"/>
      <c r="N100" s="634"/>
      <c r="O100" s="634"/>
      <c r="P100" s="634"/>
    </row>
    <row r="101" spans="1:16" x14ac:dyDescent="0.2">
      <c r="A101" s="634"/>
      <c r="B101" s="634"/>
      <c r="C101" s="634"/>
      <c r="D101" s="634"/>
      <c r="E101" s="634"/>
      <c r="F101" s="634"/>
      <c r="G101" s="634"/>
      <c r="H101" s="634"/>
      <c r="I101" s="634"/>
      <c r="J101" s="634"/>
      <c r="K101" s="634"/>
      <c r="L101" s="634"/>
      <c r="M101" s="634"/>
      <c r="N101" s="634"/>
      <c r="O101" s="634"/>
      <c r="P101" s="634"/>
    </row>
    <row r="102" spans="1:16" x14ac:dyDescent="0.2">
      <c r="A102" s="634"/>
      <c r="B102" s="634"/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</row>
    <row r="103" spans="1:16" x14ac:dyDescent="0.2">
      <c r="A103" s="634"/>
      <c r="B103" s="634"/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</row>
    <row r="104" spans="1:16" x14ac:dyDescent="0.2">
      <c r="A104" s="634"/>
      <c r="B104" s="634"/>
      <c r="C104" s="634"/>
      <c r="D104" s="634"/>
      <c r="E104" s="634"/>
      <c r="F104" s="634"/>
      <c r="G104" s="634"/>
      <c r="H104" s="634"/>
      <c r="I104" s="634"/>
      <c r="J104" s="634"/>
      <c r="K104" s="634"/>
      <c r="L104" s="634"/>
      <c r="M104" s="634"/>
      <c r="N104" s="634"/>
      <c r="O104" s="634"/>
      <c r="P104" s="634"/>
    </row>
    <row r="105" spans="1:16" ht="20.25" x14ac:dyDescent="0.3">
      <c r="A105" s="634"/>
      <c r="B105" s="634"/>
      <c r="C105" s="634"/>
      <c r="D105" s="659"/>
      <c r="E105" s="634"/>
      <c r="F105" s="634"/>
      <c r="G105" s="659"/>
      <c r="H105" s="659"/>
      <c r="I105" s="659"/>
      <c r="J105" s="659"/>
      <c r="K105" s="659"/>
      <c r="L105" s="659"/>
      <c r="M105" s="634"/>
      <c r="N105" s="634"/>
      <c r="O105" s="634"/>
      <c r="P105" s="634"/>
    </row>
    <row r="106" spans="1:16" ht="20.25" x14ac:dyDescent="0.3">
      <c r="A106" s="660"/>
      <c r="B106" s="634"/>
      <c r="C106" s="634"/>
      <c r="D106" s="634"/>
      <c r="E106" s="634"/>
      <c r="F106" s="634"/>
      <c r="G106" s="634"/>
      <c r="H106" s="634"/>
      <c r="I106" s="634"/>
      <c r="J106" s="634"/>
      <c r="K106" s="634"/>
      <c r="L106" s="634"/>
      <c r="M106" s="634"/>
      <c r="N106" s="634"/>
      <c r="O106" s="634"/>
      <c r="P106" s="660"/>
    </row>
    <row r="107" spans="1:16" ht="23.25" x14ac:dyDescent="0.35">
      <c r="A107" s="661"/>
      <c r="B107" s="648"/>
      <c r="C107" s="648"/>
      <c r="D107" s="648"/>
      <c r="E107" s="648"/>
      <c r="F107" s="648"/>
      <c r="G107" s="648"/>
      <c r="H107" s="648"/>
      <c r="I107" s="648"/>
      <c r="J107" s="648"/>
      <c r="K107" s="648"/>
      <c r="L107" s="648"/>
      <c r="M107" s="648"/>
      <c r="N107" s="648"/>
      <c r="O107" s="648"/>
      <c r="P107" s="661"/>
    </row>
    <row r="108" spans="1:16" ht="23.25" x14ac:dyDescent="0.35">
      <c r="A108" s="661"/>
      <c r="B108" s="648"/>
      <c r="C108" s="648"/>
      <c r="D108" s="648"/>
      <c r="E108" s="648"/>
      <c r="F108" s="648"/>
      <c r="G108" s="648"/>
      <c r="H108" s="648"/>
      <c r="I108" s="648"/>
      <c r="J108" s="648"/>
      <c r="K108" s="648"/>
      <c r="L108" s="648"/>
      <c r="M108" s="648"/>
      <c r="N108" s="648"/>
      <c r="O108" s="648"/>
      <c r="P108" s="661"/>
    </row>
    <row r="109" spans="1:16" ht="23.25" x14ac:dyDescent="0.35">
      <c r="A109" s="661"/>
      <c r="B109" s="648"/>
      <c r="C109" s="648"/>
      <c r="D109" s="648"/>
      <c r="E109" s="648"/>
      <c r="F109" s="648"/>
      <c r="G109" s="648"/>
      <c r="H109" s="648"/>
      <c r="I109" s="648"/>
      <c r="J109" s="648"/>
      <c r="K109" s="648"/>
      <c r="L109" s="648"/>
      <c r="M109" s="648"/>
      <c r="N109" s="648"/>
      <c r="O109" s="648"/>
      <c r="P109" s="661"/>
    </row>
    <row r="110" spans="1:16" ht="23.25" x14ac:dyDescent="0.35">
      <c r="A110" s="661"/>
      <c r="B110" s="648"/>
      <c r="C110" s="648"/>
      <c r="D110" s="648"/>
      <c r="E110" s="648"/>
      <c r="F110" s="648"/>
      <c r="G110" s="648"/>
      <c r="H110" s="648"/>
      <c r="I110" s="648"/>
      <c r="J110" s="648"/>
      <c r="K110" s="648"/>
      <c r="L110" s="648"/>
      <c r="M110" s="648"/>
      <c r="N110" s="648"/>
      <c r="O110" s="648"/>
      <c r="P110" s="661"/>
    </row>
    <row r="111" spans="1:16" ht="23.25" x14ac:dyDescent="0.35">
      <c r="A111" s="661"/>
      <c r="B111" s="648"/>
      <c r="C111" s="648"/>
      <c r="D111" s="648"/>
      <c r="E111" s="648"/>
      <c r="F111" s="648"/>
      <c r="G111" s="648"/>
      <c r="H111" s="648"/>
      <c r="I111" s="648"/>
      <c r="J111" s="648"/>
      <c r="K111" s="648"/>
      <c r="L111" s="648"/>
      <c r="M111" s="648"/>
      <c r="N111" s="648"/>
      <c r="O111" s="648"/>
      <c r="P111" s="661"/>
    </row>
    <row r="112" spans="1:16" ht="23.25" x14ac:dyDescent="0.35">
      <c r="A112" s="661"/>
      <c r="B112" s="648"/>
      <c r="C112" s="648"/>
      <c r="D112" s="648"/>
      <c r="E112" s="648"/>
      <c r="F112" s="648"/>
      <c r="G112" s="648"/>
      <c r="H112" s="648"/>
      <c r="I112" s="648"/>
      <c r="J112" s="648"/>
      <c r="K112" s="648"/>
      <c r="L112" s="648"/>
      <c r="M112" s="648"/>
      <c r="N112" s="648"/>
      <c r="O112" s="648"/>
      <c r="P112" s="661"/>
    </row>
    <row r="113" spans="1:16" ht="23.25" x14ac:dyDescent="0.35">
      <c r="A113" s="661"/>
      <c r="B113" s="648"/>
      <c r="C113" s="648"/>
      <c r="D113" s="648"/>
      <c r="E113" s="648"/>
      <c r="F113" s="648"/>
      <c r="G113" s="648"/>
      <c r="H113" s="648"/>
      <c r="I113" s="648"/>
      <c r="J113" s="648"/>
      <c r="K113" s="648"/>
      <c r="L113" s="648"/>
      <c r="M113" s="648"/>
      <c r="N113" s="648"/>
      <c r="O113" s="648"/>
      <c r="P113" s="661"/>
    </row>
    <row r="114" spans="1:16" ht="23.25" x14ac:dyDescent="0.35">
      <c r="A114" s="661"/>
      <c r="B114" s="648"/>
      <c r="C114" s="648"/>
      <c r="D114" s="648"/>
      <c r="E114" s="648"/>
      <c r="F114" s="648"/>
      <c r="G114" s="648"/>
      <c r="H114" s="648"/>
      <c r="I114" s="648"/>
      <c r="J114" s="648"/>
      <c r="K114" s="648"/>
      <c r="L114" s="648"/>
      <c r="M114" s="648"/>
      <c r="N114" s="648"/>
      <c r="O114" s="648"/>
      <c r="P114" s="661"/>
    </row>
    <row r="115" spans="1:16" ht="23.25" x14ac:dyDescent="0.35">
      <c r="A115" s="661"/>
      <c r="B115" s="648"/>
      <c r="C115" s="648"/>
      <c r="D115" s="648"/>
      <c r="E115" s="648"/>
      <c r="F115" s="648"/>
      <c r="G115" s="648"/>
      <c r="H115" s="648"/>
      <c r="I115" s="648"/>
      <c r="J115" s="648"/>
      <c r="K115" s="648"/>
      <c r="L115" s="648"/>
      <c r="M115" s="648"/>
      <c r="N115" s="648"/>
      <c r="O115" s="648"/>
      <c r="P115" s="661"/>
    </row>
    <row r="116" spans="1:16" ht="23.25" x14ac:dyDescent="0.35">
      <c r="A116" s="661"/>
      <c r="B116" s="648"/>
      <c r="C116" s="648"/>
      <c r="D116" s="648"/>
      <c r="E116" s="648"/>
      <c r="F116" s="648"/>
      <c r="G116" s="648"/>
      <c r="H116" s="648"/>
      <c r="I116" s="648"/>
      <c r="J116" s="648"/>
      <c r="K116" s="648"/>
      <c r="L116" s="648"/>
      <c r="M116" s="648"/>
      <c r="N116" s="648"/>
      <c r="O116" s="648"/>
      <c r="P116" s="661"/>
    </row>
    <row r="117" spans="1:16" ht="23.25" x14ac:dyDescent="0.35">
      <c r="A117" s="661"/>
      <c r="B117" s="648"/>
      <c r="C117" s="648"/>
      <c r="D117" s="648"/>
      <c r="E117" s="648"/>
      <c r="F117" s="648"/>
      <c r="G117" s="648"/>
      <c r="H117" s="648"/>
      <c r="I117" s="648"/>
      <c r="J117" s="648"/>
      <c r="K117" s="648"/>
      <c r="L117" s="648"/>
      <c r="M117" s="648"/>
      <c r="N117" s="648"/>
      <c r="O117" s="648"/>
      <c r="P117" s="661"/>
    </row>
    <row r="118" spans="1:16" ht="23.25" x14ac:dyDescent="0.35">
      <c r="A118" s="661"/>
      <c r="B118" s="648"/>
      <c r="C118" s="648"/>
      <c r="D118" s="648"/>
      <c r="E118" s="648"/>
      <c r="F118" s="648"/>
      <c r="G118" s="648"/>
      <c r="H118" s="648"/>
      <c r="I118" s="648"/>
      <c r="J118" s="648"/>
      <c r="K118" s="648"/>
      <c r="L118" s="648"/>
      <c r="M118" s="648"/>
      <c r="N118" s="648"/>
      <c r="O118" s="648"/>
      <c r="P118" s="661"/>
    </row>
    <row r="119" spans="1:16" ht="23.25" x14ac:dyDescent="0.35">
      <c r="A119" s="661"/>
      <c r="B119" s="648"/>
      <c r="C119" s="648"/>
      <c r="D119" s="648"/>
      <c r="E119" s="648"/>
      <c r="F119" s="648"/>
      <c r="G119" s="648"/>
      <c r="H119" s="648"/>
      <c r="I119" s="648"/>
      <c r="J119" s="648"/>
      <c r="K119" s="648"/>
      <c r="L119" s="648"/>
      <c r="M119" s="648"/>
      <c r="N119" s="648"/>
      <c r="O119" s="648"/>
      <c r="P119" s="661"/>
    </row>
    <row r="120" spans="1:16" ht="23.25" x14ac:dyDescent="0.35">
      <c r="A120" s="661"/>
      <c r="B120" s="648"/>
      <c r="C120" s="648"/>
      <c r="D120" s="648"/>
      <c r="E120" s="648"/>
      <c r="F120" s="648"/>
      <c r="G120" s="648"/>
      <c r="H120" s="648"/>
      <c r="I120" s="648"/>
      <c r="J120" s="648"/>
      <c r="K120" s="648"/>
      <c r="L120" s="648"/>
      <c r="M120" s="648"/>
      <c r="N120" s="648"/>
      <c r="O120" s="648"/>
      <c r="P120" s="661"/>
    </row>
    <row r="121" spans="1:16" ht="23.25" x14ac:dyDescent="0.35">
      <c r="A121" s="661"/>
      <c r="B121" s="648"/>
      <c r="C121" s="648"/>
      <c r="D121" s="648"/>
      <c r="E121" s="648"/>
      <c r="F121" s="648"/>
      <c r="G121" s="648"/>
      <c r="H121" s="648"/>
      <c r="I121" s="648"/>
      <c r="J121" s="648"/>
      <c r="K121" s="648"/>
      <c r="L121" s="648"/>
      <c r="M121" s="648"/>
      <c r="N121" s="648"/>
      <c r="O121" s="648"/>
      <c r="P121" s="661"/>
    </row>
    <row r="122" spans="1:16" ht="23.25" x14ac:dyDescent="0.35">
      <c r="A122" s="661"/>
      <c r="B122" s="648"/>
      <c r="C122" s="648"/>
      <c r="D122" s="648"/>
      <c r="E122" s="648"/>
      <c r="F122" s="648"/>
      <c r="G122" s="648"/>
      <c r="H122" s="648"/>
      <c r="I122" s="648"/>
      <c r="J122" s="648"/>
      <c r="K122" s="648"/>
      <c r="L122" s="648"/>
      <c r="M122" s="648"/>
      <c r="N122" s="648"/>
      <c r="O122" s="648"/>
      <c r="P122" s="661"/>
    </row>
    <row r="123" spans="1:16" ht="23.25" x14ac:dyDescent="0.35">
      <c r="A123" s="661"/>
      <c r="B123" s="648"/>
      <c r="C123" s="648"/>
      <c r="D123" s="648"/>
      <c r="E123" s="648"/>
      <c r="F123" s="648"/>
      <c r="G123" s="648"/>
      <c r="H123" s="648"/>
      <c r="I123" s="648"/>
      <c r="J123" s="648"/>
      <c r="K123" s="648"/>
      <c r="L123" s="648"/>
      <c r="M123" s="648"/>
      <c r="N123" s="648"/>
      <c r="O123" s="648"/>
      <c r="P123" s="661"/>
    </row>
    <row r="124" spans="1:16" ht="23.25" x14ac:dyDescent="0.35">
      <c r="A124" s="661"/>
      <c r="B124" s="648"/>
      <c r="C124" s="648"/>
      <c r="D124" s="648"/>
      <c r="E124" s="648"/>
      <c r="F124" s="648"/>
      <c r="G124" s="648"/>
      <c r="H124" s="648"/>
      <c r="I124" s="648"/>
      <c r="J124" s="648"/>
      <c r="K124" s="648"/>
      <c r="L124" s="648"/>
      <c r="M124" s="648"/>
      <c r="N124" s="648"/>
      <c r="O124" s="648"/>
      <c r="P124" s="661"/>
    </row>
    <row r="125" spans="1:16" x14ac:dyDescent="0.2">
      <c r="A125" s="634"/>
      <c r="B125" s="634"/>
      <c r="C125" s="634"/>
      <c r="D125" s="634"/>
      <c r="E125" s="634"/>
      <c r="F125" s="634"/>
      <c r="G125" s="634"/>
      <c r="H125" s="634"/>
      <c r="I125" s="634"/>
      <c r="J125" s="634"/>
      <c r="K125" s="634"/>
      <c r="L125" s="634"/>
      <c r="M125" s="634"/>
      <c r="N125" s="634"/>
      <c r="O125" s="634"/>
      <c r="P125" s="634"/>
    </row>
    <row r="126" spans="1:16" x14ac:dyDescent="0.2">
      <c r="A126" s="634"/>
      <c r="B126" s="634"/>
      <c r="C126" s="634"/>
      <c r="D126" s="634"/>
      <c r="E126" s="634"/>
      <c r="F126" s="634"/>
      <c r="G126" s="634"/>
      <c r="H126" s="634"/>
      <c r="I126" s="634"/>
      <c r="J126" s="634"/>
      <c r="K126" s="634"/>
      <c r="L126" s="634"/>
      <c r="M126" s="634"/>
      <c r="N126" s="634"/>
      <c r="O126" s="634"/>
      <c r="P126" s="634"/>
    </row>
    <row r="127" spans="1:16" ht="15" x14ac:dyDescent="0.2">
      <c r="A127" s="662"/>
      <c r="B127" s="634"/>
      <c r="C127" s="634"/>
      <c r="D127" s="634"/>
      <c r="E127" s="634"/>
      <c r="F127" s="634"/>
      <c r="G127" s="634"/>
      <c r="H127" s="634"/>
      <c r="I127" s="634"/>
      <c r="J127" s="634"/>
      <c r="K127" s="634"/>
      <c r="L127" s="634"/>
      <c r="M127" s="634"/>
      <c r="N127" s="634"/>
      <c r="O127" s="634"/>
      <c r="P127" s="634"/>
    </row>
    <row r="128" spans="1:16" x14ac:dyDescent="0.2">
      <c r="A128" s="634"/>
      <c r="B128" s="634"/>
      <c r="C128" s="634"/>
      <c r="D128" s="634"/>
      <c r="E128" s="634"/>
      <c r="F128" s="634"/>
      <c r="G128" s="634"/>
      <c r="H128" s="634"/>
      <c r="I128" s="634"/>
      <c r="J128" s="634"/>
      <c r="K128" s="634"/>
      <c r="L128" s="634"/>
      <c r="M128" s="634"/>
      <c r="N128" s="634"/>
      <c r="O128" s="634"/>
      <c r="P128" s="634"/>
    </row>
    <row r="129" spans="1:16" x14ac:dyDescent="0.2">
      <c r="A129" s="634"/>
      <c r="B129" s="634"/>
      <c r="C129" s="634"/>
      <c r="D129" s="634"/>
      <c r="E129" s="634"/>
      <c r="F129" s="634"/>
      <c r="G129" s="634"/>
      <c r="H129" s="634"/>
      <c r="I129" s="634"/>
      <c r="J129" s="634"/>
      <c r="K129" s="634"/>
      <c r="L129" s="634"/>
      <c r="M129" s="634"/>
      <c r="N129" s="634"/>
      <c r="O129" s="634"/>
      <c r="P129" s="634"/>
    </row>
    <row r="130" spans="1:16" x14ac:dyDescent="0.2">
      <c r="A130" s="634"/>
      <c r="B130" s="634"/>
      <c r="C130" s="634"/>
      <c r="D130" s="634"/>
      <c r="E130" s="634"/>
      <c r="F130" s="634"/>
      <c r="G130" s="634"/>
      <c r="H130" s="634"/>
      <c r="I130" s="634"/>
      <c r="J130" s="634"/>
      <c r="K130" s="634"/>
      <c r="L130" s="634"/>
      <c r="M130" s="634"/>
      <c r="N130" s="634"/>
      <c r="O130" s="634"/>
      <c r="P130" s="634"/>
    </row>
    <row r="131" spans="1:16" x14ac:dyDescent="0.2">
      <c r="A131" s="634"/>
      <c r="B131" s="634"/>
      <c r="C131" s="634"/>
      <c r="D131" s="634"/>
      <c r="E131" s="634"/>
      <c r="F131" s="634"/>
      <c r="G131" s="634"/>
      <c r="H131" s="634"/>
      <c r="I131" s="634"/>
      <c r="J131" s="634"/>
      <c r="K131" s="634"/>
      <c r="L131" s="634"/>
      <c r="M131" s="634"/>
      <c r="N131" s="634"/>
      <c r="O131" s="634"/>
      <c r="P131" s="634"/>
    </row>
    <row r="132" spans="1:16" x14ac:dyDescent="0.2">
      <c r="A132" s="634"/>
      <c r="B132" s="634"/>
      <c r="C132" s="634"/>
      <c r="D132" s="634"/>
      <c r="E132" s="634"/>
      <c r="F132" s="634"/>
      <c r="G132" s="634"/>
      <c r="H132" s="634"/>
      <c r="I132" s="634"/>
      <c r="J132" s="634"/>
      <c r="K132" s="634"/>
      <c r="L132" s="634"/>
      <c r="M132" s="634"/>
      <c r="N132" s="634"/>
      <c r="O132" s="634"/>
      <c r="P132" s="634"/>
    </row>
    <row r="133" spans="1:16" x14ac:dyDescent="0.2">
      <c r="A133" s="634"/>
      <c r="B133" s="634"/>
      <c r="C133" s="634"/>
      <c r="D133" s="634"/>
      <c r="E133" s="634"/>
      <c r="F133" s="634"/>
      <c r="G133" s="634"/>
      <c r="H133" s="634"/>
      <c r="I133" s="634"/>
      <c r="J133" s="634"/>
      <c r="K133" s="634"/>
      <c r="L133" s="634"/>
      <c r="M133" s="634"/>
      <c r="N133" s="634"/>
      <c r="O133" s="634"/>
      <c r="P133" s="634"/>
    </row>
    <row r="134" spans="1:16" x14ac:dyDescent="0.2">
      <c r="A134" s="634"/>
      <c r="B134" s="634"/>
      <c r="C134" s="634"/>
      <c r="D134" s="634"/>
      <c r="E134" s="634"/>
      <c r="F134" s="634"/>
      <c r="G134" s="634"/>
      <c r="H134" s="634"/>
      <c r="I134" s="634"/>
      <c r="J134" s="634"/>
      <c r="K134" s="634"/>
      <c r="L134" s="634"/>
      <c r="M134" s="634"/>
      <c r="N134" s="634"/>
      <c r="O134" s="634"/>
      <c r="P134" s="634"/>
    </row>
    <row r="135" spans="1:16" x14ac:dyDescent="0.2">
      <c r="A135" s="634"/>
      <c r="B135" s="634"/>
      <c r="C135" s="634"/>
      <c r="D135" s="634"/>
      <c r="E135" s="634"/>
      <c r="F135" s="634"/>
      <c r="G135" s="634"/>
      <c r="H135" s="634"/>
      <c r="I135" s="634"/>
      <c r="J135" s="634"/>
      <c r="K135" s="634"/>
      <c r="L135" s="634"/>
      <c r="M135" s="634"/>
      <c r="N135" s="634"/>
      <c r="O135" s="634"/>
      <c r="P135" s="634"/>
    </row>
    <row r="136" spans="1:16" x14ac:dyDescent="0.2">
      <c r="A136" s="634"/>
      <c r="B136" s="634"/>
      <c r="C136" s="634"/>
      <c r="D136" s="634"/>
      <c r="E136" s="634"/>
      <c r="F136" s="634"/>
      <c r="G136" s="634"/>
      <c r="H136" s="634"/>
      <c r="I136" s="634"/>
      <c r="J136" s="634"/>
      <c r="K136" s="634"/>
      <c r="L136" s="634"/>
      <c r="M136" s="634"/>
      <c r="N136" s="634"/>
      <c r="O136" s="634"/>
      <c r="P136" s="634"/>
    </row>
    <row r="137" spans="1:16" x14ac:dyDescent="0.2">
      <c r="A137" s="634"/>
      <c r="B137" s="634"/>
      <c r="C137" s="634"/>
      <c r="D137" s="634"/>
      <c r="E137" s="634"/>
      <c r="F137" s="634"/>
      <c r="G137" s="634"/>
      <c r="H137" s="634"/>
      <c r="I137" s="634"/>
      <c r="J137" s="634"/>
      <c r="K137" s="634"/>
      <c r="L137" s="634"/>
      <c r="M137" s="634"/>
      <c r="N137" s="634"/>
      <c r="O137" s="634"/>
      <c r="P137" s="634"/>
    </row>
    <row r="138" spans="1:16" x14ac:dyDescent="0.2">
      <c r="A138" s="634"/>
      <c r="B138" s="634"/>
      <c r="C138" s="634"/>
      <c r="D138" s="634"/>
      <c r="E138" s="634"/>
      <c r="F138" s="634"/>
      <c r="G138" s="634"/>
      <c r="H138" s="634"/>
      <c r="I138" s="634"/>
      <c r="J138" s="634"/>
      <c r="K138" s="634"/>
      <c r="L138" s="634"/>
      <c r="M138" s="634"/>
      <c r="N138" s="634"/>
      <c r="O138" s="634"/>
      <c r="P138" s="634"/>
    </row>
    <row r="139" spans="1:16" x14ac:dyDescent="0.2">
      <c r="A139" s="634"/>
      <c r="B139" s="634"/>
      <c r="C139" s="634"/>
      <c r="D139" s="634"/>
      <c r="E139" s="634"/>
      <c r="F139" s="634"/>
      <c r="G139" s="634"/>
      <c r="H139" s="634"/>
      <c r="I139" s="634"/>
      <c r="J139" s="634"/>
      <c r="K139" s="634"/>
      <c r="L139" s="634"/>
      <c r="M139" s="634"/>
      <c r="N139" s="634"/>
      <c r="O139" s="634"/>
      <c r="P139" s="634"/>
    </row>
    <row r="140" spans="1:16" x14ac:dyDescent="0.2">
      <c r="A140" s="634"/>
      <c r="B140" s="634"/>
      <c r="C140" s="634"/>
      <c r="D140" s="634"/>
      <c r="E140" s="634"/>
      <c r="F140" s="634"/>
      <c r="G140" s="634"/>
      <c r="H140" s="634"/>
      <c r="I140" s="634"/>
      <c r="J140" s="634"/>
      <c r="K140" s="634"/>
      <c r="L140" s="634"/>
      <c r="M140" s="634"/>
      <c r="N140" s="634"/>
      <c r="O140" s="634"/>
      <c r="P140" s="634"/>
    </row>
    <row r="141" spans="1:16" x14ac:dyDescent="0.2">
      <c r="A141" s="634"/>
      <c r="B141" s="634"/>
      <c r="C141" s="634"/>
      <c r="D141" s="634"/>
      <c r="E141" s="634"/>
      <c r="F141" s="634"/>
      <c r="G141" s="634"/>
      <c r="H141" s="634"/>
      <c r="I141" s="634"/>
      <c r="J141" s="634"/>
      <c r="K141" s="634"/>
      <c r="L141" s="634"/>
      <c r="M141" s="634"/>
      <c r="N141" s="634"/>
      <c r="O141" s="634"/>
      <c r="P141" s="634"/>
    </row>
    <row r="142" spans="1:16" x14ac:dyDescent="0.2">
      <c r="A142" s="634"/>
      <c r="B142" s="634"/>
      <c r="C142" s="634"/>
      <c r="D142" s="634"/>
      <c r="E142" s="634"/>
      <c r="F142" s="634"/>
      <c r="G142" s="634"/>
      <c r="H142" s="634"/>
      <c r="I142" s="634"/>
      <c r="J142" s="634"/>
      <c r="K142" s="634"/>
      <c r="L142" s="634"/>
      <c r="M142" s="634"/>
      <c r="N142" s="634"/>
      <c r="O142" s="634"/>
      <c r="P142" s="634"/>
    </row>
    <row r="143" spans="1:16" x14ac:dyDescent="0.2">
      <c r="A143" s="634"/>
      <c r="B143" s="634"/>
      <c r="C143" s="634"/>
      <c r="D143" s="634"/>
      <c r="E143" s="634"/>
      <c r="F143" s="634"/>
      <c r="G143" s="634"/>
      <c r="H143" s="634"/>
      <c r="I143" s="634"/>
      <c r="J143" s="634"/>
      <c r="K143" s="634"/>
      <c r="L143" s="634"/>
      <c r="M143" s="634"/>
      <c r="N143" s="634"/>
      <c r="O143" s="634"/>
      <c r="P143" s="634"/>
    </row>
    <row r="144" spans="1:16" x14ac:dyDescent="0.2">
      <c r="A144" s="634"/>
      <c r="B144" s="634"/>
      <c r="C144" s="634"/>
      <c r="D144" s="634"/>
      <c r="E144" s="634"/>
      <c r="F144" s="634"/>
      <c r="G144" s="634"/>
      <c r="H144" s="634"/>
      <c r="I144" s="634"/>
      <c r="J144" s="634"/>
      <c r="K144" s="634"/>
      <c r="L144" s="634"/>
      <c r="M144" s="634"/>
      <c r="N144" s="634"/>
      <c r="O144" s="634"/>
      <c r="P144" s="634"/>
    </row>
    <row r="145" spans="1:16" x14ac:dyDescent="0.2">
      <c r="A145" s="634"/>
      <c r="B145" s="634"/>
      <c r="C145" s="634"/>
      <c r="D145" s="634"/>
      <c r="E145" s="634"/>
      <c r="F145" s="634"/>
      <c r="G145" s="634"/>
      <c r="H145" s="634"/>
      <c r="I145" s="634"/>
      <c r="J145" s="634"/>
      <c r="K145" s="634"/>
      <c r="L145" s="634"/>
      <c r="M145" s="634"/>
      <c r="N145" s="634"/>
      <c r="O145" s="634"/>
      <c r="P145" s="634"/>
    </row>
    <row r="146" spans="1:16" x14ac:dyDescent="0.2">
      <c r="A146" s="634"/>
      <c r="B146" s="634"/>
      <c r="C146" s="634"/>
      <c r="D146" s="634"/>
      <c r="E146" s="634"/>
      <c r="F146" s="634"/>
      <c r="G146" s="634"/>
      <c r="H146" s="634"/>
      <c r="I146" s="634"/>
      <c r="J146" s="634"/>
      <c r="K146" s="634"/>
      <c r="L146" s="634"/>
      <c r="M146" s="634"/>
      <c r="N146" s="634"/>
      <c r="O146" s="634"/>
      <c r="P146" s="634"/>
    </row>
    <row r="147" spans="1:16" x14ac:dyDescent="0.2">
      <c r="A147" s="634"/>
      <c r="B147" s="634"/>
      <c r="C147" s="634"/>
      <c r="D147" s="634"/>
      <c r="E147" s="634"/>
      <c r="F147" s="634"/>
      <c r="G147" s="634"/>
      <c r="H147" s="634"/>
      <c r="I147" s="634"/>
      <c r="J147" s="634"/>
      <c r="K147" s="634"/>
      <c r="L147" s="634"/>
      <c r="M147" s="634"/>
      <c r="N147" s="634"/>
      <c r="O147" s="634"/>
      <c r="P147" s="634"/>
    </row>
    <row r="148" spans="1:16" x14ac:dyDescent="0.2">
      <c r="A148" s="634"/>
      <c r="B148" s="634"/>
      <c r="C148" s="634"/>
      <c r="D148" s="634"/>
      <c r="E148" s="634"/>
      <c r="F148" s="634"/>
      <c r="G148" s="634"/>
      <c r="H148" s="634"/>
      <c r="I148" s="634"/>
      <c r="J148" s="634"/>
      <c r="K148" s="634"/>
      <c r="L148" s="634"/>
      <c r="M148" s="634"/>
      <c r="N148" s="634"/>
      <c r="O148" s="634"/>
      <c r="P148" s="634"/>
    </row>
    <row r="149" spans="1:16" x14ac:dyDescent="0.2">
      <c r="A149" s="634"/>
      <c r="B149" s="634"/>
      <c r="C149" s="634"/>
      <c r="D149" s="634"/>
      <c r="E149" s="634"/>
      <c r="F149" s="634"/>
      <c r="G149" s="634"/>
      <c r="H149" s="634"/>
      <c r="I149" s="634"/>
      <c r="J149" s="634"/>
      <c r="K149" s="634"/>
      <c r="L149" s="634"/>
      <c r="M149" s="634"/>
      <c r="N149" s="634"/>
      <c r="O149" s="634"/>
      <c r="P149" s="634"/>
    </row>
    <row r="150" spans="1:16" x14ac:dyDescent="0.2">
      <c r="A150" s="634"/>
      <c r="B150" s="634"/>
      <c r="C150" s="634"/>
      <c r="D150" s="634"/>
      <c r="E150" s="634"/>
      <c r="F150" s="634"/>
      <c r="G150" s="634"/>
      <c r="H150" s="634"/>
      <c r="I150" s="634"/>
      <c r="J150" s="634"/>
      <c r="K150" s="634"/>
      <c r="L150" s="634"/>
      <c r="M150" s="634"/>
      <c r="N150" s="634"/>
      <c r="O150" s="634"/>
      <c r="P150" s="634"/>
    </row>
    <row r="151" spans="1:16" x14ac:dyDescent="0.2">
      <c r="A151" s="634"/>
      <c r="B151" s="634"/>
      <c r="C151" s="634"/>
      <c r="D151" s="634"/>
      <c r="E151" s="634"/>
      <c r="F151" s="634"/>
      <c r="G151" s="634"/>
      <c r="H151" s="634"/>
      <c r="I151" s="634"/>
      <c r="J151" s="634"/>
      <c r="K151" s="634"/>
      <c r="L151" s="634"/>
      <c r="M151" s="634"/>
      <c r="N151" s="634"/>
      <c r="O151" s="634"/>
      <c r="P151" s="634"/>
    </row>
    <row r="152" spans="1:16" x14ac:dyDescent="0.2">
      <c r="A152" s="634"/>
      <c r="B152" s="634"/>
      <c r="C152" s="634"/>
      <c r="D152" s="634"/>
      <c r="E152" s="634"/>
      <c r="F152" s="634"/>
      <c r="G152" s="634"/>
      <c r="H152" s="634"/>
      <c r="I152" s="634"/>
      <c r="J152" s="634"/>
      <c r="K152" s="634"/>
      <c r="L152" s="634"/>
      <c r="M152" s="634"/>
      <c r="N152" s="634"/>
      <c r="O152" s="634"/>
      <c r="P152" s="634"/>
    </row>
    <row r="153" spans="1:16" x14ac:dyDescent="0.2">
      <c r="A153" s="634"/>
      <c r="B153" s="634"/>
      <c r="C153" s="634"/>
      <c r="D153" s="634"/>
      <c r="E153" s="634"/>
      <c r="F153" s="634"/>
      <c r="G153" s="634"/>
      <c r="H153" s="634"/>
      <c r="I153" s="634"/>
      <c r="J153" s="634"/>
      <c r="K153" s="634"/>
      <c r="L153" s="634"/>
      <c r="M153" s="634"/>
      <c r="N153" s="634"/>
      <c r="O153" s="634"/>
      <c r="P153" s="634"/>
    </row>
    <row r="154" spans="1:16" x14ac:dyDescent="0.2">
      <c r="A154" s="634"/>
      <c r="B154" s="634"/>
      <c r="C154" s="634"/>
      <c r="D154" s="634"/>
      <c r="E154" s="634"/>
      <c r="F154" s="634"/>
      <c r="G154" s="634"/>
      <c r="H154" s="634"/>
      <c r="I154" s="634"/>
      <c r="J154" s="634"/>
      <c r="K154" s="634"/>
      <c r="L154" s="634"/>
      <c r="M154" s="634"/>
      <c r="N154" s="634"/>
      <c r="O154" s="634"/>
      <c r="P154" s="634"/>
    </row>
    <row r="155" spans="1:16" x14ac:dyDescent="0.2">
      <c r="A155" s="634"/>
      <c r="B155" s="634"/>
      <c r="C155" s="634"/>
      <c r="D155" s="634"/>
      <c r="E155" s="634"/>
      <c r="F155" s="634"/>
      <c r="G155" s="634"/>
      <c r="H155" s="634"/>
      <c r="I155" s="634"/>
      <c r="J155" s="634"/>
      <c r="K155" s="634"/>
      <c r="L155" s="634"/>
      <c r="M155" s="634"/>
      <c r="N155" s="634"/>
      <c r="O155" s="634"/>
      <c r="P155" s="634"/>
    </row>
    <row r="156" spans="1:16" x14ac:dyDescent="0.2">
      <c r="A156" s="634"/>
      <c r="B156" s="634"/>
      <c r="C156" s="634"/>
      <c r="D156" s="634"/>
      <c r="E156" s="634"/>
      <c r="F156" s="634"/>
      <c r="G156" s="634"/>
      <c r="H156" s="634"/>
      <c r="I156" s="634"/>
      <c r="J156" s="634"/>
      <c r="K156" s="634"/>
      <c r="L156" s="634"/>
      <c r="M156" s="634"/>
      <c r="N156" s="634"/>
      <c r="O156" s="634"/>
      <c r="P156" s="634"/>
    </row>
    <row r="157" spans="1:16" x14ac:dyDescent="0.2">
      <c r="A157" s="634"/>
      <c r="B157" s="634"/>
      <c r="C157" s="634"/>
      <c r="D157" s="634"/>
      <c r="E157" s="634"/>
      <c r="F157" s="634"/>
      <c r="G157" s="634"/>
      <c r="H157" s="634"/>
      <c r="I157" s="634"/>
      <c r="J157" s="634"/>
      <c r="K157" s="634"/>
      <c r="L157" s="634"/>
      <c r="M157" s="634"/>
      <c r="N157" s="634"/>
      <c r="O157" s="634"/>
      <c r="P157" s="634"/>
    </row>
    <row r="158" spans="1:16" x14ac:dyDescent="0.2">
      <c r="A158" s="634"/>
      <c r="B158" s="634"/>
      <c r="C158" s="634"/>
      <c r="D158" s="634"/>
      <c r="E158" s="634"/>
      <c r="F158" s="634"/>
      <c r="G158" s="634"/>
      <c r="H158" s="634"/>
      <c r="I158" s="634"/>
      <c r="J158" s="634"/>
      <c r="K158" s="634"/>
      <c r="L158" s="634"/>
      <c r="M158" s="634"/>
      <c r="N158" s="634"/>
      <c r="O158" s="634"/>
      <c r="P158" s="634"/>
    </row>
    <row r="159" spans="1:16" x14ac:dyDescent="0.2">
      <c r="A159" s="634"/>
      <c r="B159" s="634"/>
      <c r="C159" s="634"/>
      <c r="D159" s="634"/>
      <c r="E159" s="634"/>
      <c r="F159" s="634"/>
      <c r="G159" s="634"/>
      <c r="H159" s="634"/>
      <c r="I159" s="634"/>
      <c r="J159" s="634"/>
      <c r="K159" s="634"/>
      <c r="L159" s="634"/>
      <c r="M159" s="634"/>
      <c r="N159" s="634"/>
      <c r="O159" s="634"/>
      <c r="P159" s="634"/>
    </row>
    <row r="160" spans="1:16" x14ac:dyDescent="0.2">
      <c r="A160" s="634"/>
      <c r="B160" s="634"/>
      <c r="C160" s="634"/>
      <c r="D160" s="634"/>
      <c r="E160" s="634"/>
      <c r="F160" s="634"/>
      <c r="G160" s="634"/>
      <c r="H160" s="634"/>
      <c r="I160" s="634"/>
      <c r="J160" s="634"/>
      <c r="K160" s="634"/>
      <c r="L160" s="634"/>
      <c r="M160" s="634"/>
      <c r="N160" s="634"/>
      <c r="O160" s="634"/>
      <c r="P160" s="634"/>
    </row>
    <row r="161" spans="1:16" x14ac:dyDescent="0.2">
      <c r="A161" s="634"/>
      <c r="B161" s="634"/>
      <c r="C161" s="634"/>
      <c r="D161" s="634"/>
      <c r="E161" s="634"/>
      <c r="F161" s="634"/>
      <c r="G161" s="634"/>
      <c r="H161" s="634"/>
      <c r="I161" s="634"/>
      <c r="J161" s="634"/>
      <c r="K161" s="634"/>
      <c r="L161" s="634"/>
      <c r="M161" s="634"/>
      <c r="N161" s="634"/>
      <c r="O161" s="634"/>
      <c r="P161" s="634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23" priority="2" stopIfTrue="1" operator="lessThan">
      <formula>#REF!</formula>
    </cfRule>
    <cfRule type="cellIs" dxfId="22" priority="3" stopIfTrue="1" operator="greaterThan">
      <formula>#REF!</formula>
    </cfRule>
  </conditionalFormatting>
  <conditionalFormatting sqref="H9 O9">
    <cfRule type="cellIs" dxfId="2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7" orientation="portrait" r:id="rId1"/>
  <headerFooter alignWithMargins="0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9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5703125" customWidth="1"/>
    <col min="2" max="2" width="12.5703125" customWidth="1"/>
    <col min="3" max="3" width="14.85546875" bestFit="1" customWidth="1"/>
    <col min="4" max="4" width="19.42578125" bestFit="1" customWidth="1"/>
    <col min="5" max="7" width="15.5703125" style="667" customWidth="1"/>
    <col min="8" max="8" width="14.5703125" customWidth="1"/>
    <col min="9" max="9" width="21.5703125" bestFit="1" customWidth="1"/>
    <col min="10" max="10" width="25.42578125" customWidth="1"/>
    <col min="11" max="11" width="16.140625" customWidth="1"/>
    <col min="12" max="12" width="26.5703125" customWidth="1"/>
  </cols>
  <sheetData>
    <row r="1" spans="1:12" ht="30" customHeight="1" thickBot="1" x14ac:dyDescent="0.4">
      <c r="A1" s="290" t="s">
        <v>706</v>
      </c>
      <c r="B1" s="1409" t="s">
        <v>707</v>
      </c>
      <c r="C1" s="1135"/>
      <c r="D1" s="1135"/>
      <c r="E1" s="1410"/>
      <c r="F1" s="1410"/>
      <c r="G1" s="1410"/>
      <c r="H1" s="1410"/>
      <c r="I1" s="1410"/>
      <c r="J1" s="1410"/>
      <c r="K1" s="1410"/>
      <c r="L1" s="1411"/>
    </row>
    <row r="2" spans="1:12" ht="15" customHeight="1" x14ac:dyDescent="0.25">
      <c r="A2" s="1207" t="s">
        <v>14</v>
      </c>
      <c r="B2" s="1412"/>
      <c r="C2" s="663" t="s">
        <v>15</v>
      </c>
      <c r="D2" s="664" t="s">
        <v>16</v>
      </c>
      <c r="E2" s="1207" t="s">
        <v>17</v>
      </c>
      <c r="F2" s="1208"/>
      <c r="G2" s="1208"/>
      <c r="H2" s="1208"/>
      <c r="I2" s="1208"/>
      <c r="J2" s="1208"/>
      <c r="K2" s="1208"/>
      <c r="L2" s="1209"/>
    </row>
    <row r="3" spans="1:12" ht="15" customHeight="1" thickBot="1" x14ac:dyDescent="0.4">
      <c r="A3" s="1210">
        <f>PDG!$AD$33</f>
        <v>0</v>
      </c>
      <c r="B3" s="1211"/>
      <c r="C3" s="303" t="str">
        <f>PDG!$D$33</f>
        <v>A</v>
      </c>
      <c r="D3" s="665">
        <f>PDG!$H$33</f>
        <v>41487</v>
      </c>
      <c r="E3" s="1210" t="str">
        <f>PDG!$L$33</f>
        <v>Création</v>
      </c>
      <c r="F3" s="1211"/>
      <c r="G3" s="1211"/>
      <c r="H3" s="1211"/>
      <c r="I3" s="1211"/>
      <c r="J3" s="1211"/>
      <c r="K3" s="1211"/>
      <c r="L3" s="1214"/>
    </row>
    <row r="4" spans="1:12" ht="15" customHeight="1" thickBot="1" x14ac:dyDescent="0.3">
      <c r="A4" s="1215" t="s">
        <v>18</v>
      </c>
      <c r="B4" s="1216"/>
      <c r="C4" s="1403" t="s">
        <v>61</v>
      </c>
      <c r="D4" s="1403"/>
      <c r="E4" s="1404"/>
      <c r="F4" s="1405"/>
      <c r="G4" s="1406" t="s">
        <v>638</v>
      </c>
      <c r="H4" s="1407"/>
      <c r="I4" s="813">
        <v>54</v>
      </c>
      <c r="J4" s="666" t="s">
        <v>708</v>
      </c>
      <c r="K4" s="1403">
        <f>Annexe10!D14</f>
        <v>0</v>
      </c>
      <c r="L4" s="1408"/>
    </row>
    <row r="5" spans="1:12" ht="20.100000000000001" customHeight="1" thickBot="1" x14ac:dyDescent="0.4"/>
    <row r="6" spans="1:12" ht="30.75" thickBot="1" x14ac:dyDescent="0.3">
      <c r="A6" s="668" t="s">
        <v>709</v>
      </c>
      <c r="B6" s="669" t="s">
        <v>710</v>
      </c>
      <c r="C6" s="670" t="s">
        <v>711</v>
      </c>
      <c r="D6" s="671" t="s">
        <v>712</v>
      </c>
      <c r="E6" s="668" t="s">
        <v>713</v>
      </c>
      <c r="F6" s="672" t="s">
        <v>714</v>
      </c>
      <c r="G6" s="669" t="s">
        <v>715</v>
      </c>
      <c r="H6" s="670" t="s">
        <v>78</v>
      </c>
      <c r="I6" s="671" t="s">
        <v>716</v>
      </c>
      <c r="J6" s="673" t="s">
        <v>717</v>
      </c>
      <c r="K6" s="674" t="s">
        <v>67</v>
      </c>
    </row>
    <row r="7" spans="1:12" ht="14.45" x14ac:dyDescent="0.35">
      <c r="A7" s="675"/>
      <c r="B7" s="676"/>
      <c r="C7" s="677"/>
      <c r="D7" s="678"/>
      <c r="E7" s="679"/>
      <c r="F7" s="680"/>
      <c r="G7" s="681"/>
      <c r="H7" s="682"/>
      <c r="I7" s="683"/>
      <c r="J7" s="684"/>
      <c r="K7" s="685"/>
    </row>
    <row r="8" spans="1:12" ht="14.45" x14ac:dyDescent="0.35">
      <c r="A8" s="686"/>
      <c r="B8" s="687"/>
      <c r="C8" s="688"/>
      <c r="D8" s="689"/>
      <c r="E8" s="690"/>
      <c r="F8" s="691"/>
      <c r="G8" s="692"/>
      <c r="H8" s="693"/>
      <c r="I8" s="694"/>
      <c r="J8" s="695"/>
      <c r="K8" s="696"/>
    </row>
    <row r="9" spans="1:12" ht="14.45" x14ac:dyDescent="0.35">
      <c r="A9" s="686"/>
      <c r="B9" s="687"/>
      <c r="C9" s="688"/>
      <c r="D9" s="689"/>
      <c r="E9" s="690"/>
      <c r="F9" s="691"/>
      <c r="G9" s="692"/>
      <c r="H9" s="693"/>
      <c r="I9" s="694"/>
      <c r="J9" s="695"/>
      <c r="K9" s="696"/>
    </row>
    <row r="10" spans="1:12" ht="14.45" x14ac:dyDescent="0.35">
      <c r="A10" s="686"/>
      <c r="B10" s="687"/>
      <c r="C10" s="688"/>
      <c r="D10" s="689"/>
      <c r="E10" s="690"/>
      <c r="F10" s="691"/>
      <c r="G10" s="692"/>
      <c r="H10" s="693"/>
      <c r="I10" s="694"/>
      <c r="J10" s="695"/>
      <c r="K10" s="696"/>
    </row>
    <row r="11" spans="1:12" ht="14.45" x14ac:dyDescent="0.35">
      <c r="A11" s="686"/>
      <c r="B11" s="687"/>
      <c r="C11" s="688"/>
      <c r="D11" s="689"/>
      <c r="E11" s="690"/>
      <c r="F11" s="691"/>
      <c r="G11" s="692"/>
      <c r="H11" s="693"/>
      <c r="I11" s="694"/>
      <c r="J11" s="695"/>
      <c r="K11" s="696"/>
    </row>
    <row r="12" spans="1:12" ht="14.45" x14ac:dyDescent="0.35">
      <c r="A12" s="686"/>
      <c r="B12" s="687"/>
      <c r="C12" s="688"/>
      <c r="D12" s="689"/>
      <c r="E12" s="690"/>
      <c r="F12" s="691"/>
      <c r="G12" s="692"/>
      <c r="H12" s="693"/>
      <c r="I12" s="694"/>
      <c r="J12" s="695"/>
      <c r="K12" s="696"/>
    </row>
    <row r="13" spans="1:12" ht="14.45" x14ac:dyDescent="0.35">
      <c r="A13" s="686"/>
      <c r="B13" s="687"/>
      <c r="C13" s="688"/>
      <c r="D13" s="689"/>
      <c r="E13" s="690"/>
      <c r="F13" s="691"/>
      <c r="G13" s="692"/>
      <c r="H13" s="693"/>
      <c r="I13" s="694"/>
      <c r="J13" s="695"/>
      <c r="K13" s="696"/>
    </row>
    <row r="14" spans="1:12" ht="14.45" x14ac:dyDescent="0.35">
      <c r="A14" s="686"/>
      <c r="B14" s="687"/>
      <c r="C14" s="688"/>
      <c r="D14" s="689"/>
      <c r="E14" s="690"/>
      <c r="F14" s="691"/>
      <c r="G14" s="692"/>
      <c r="H14" s="693"/>
      <c r="I14" s="694"/>
      <c r="J14" s="695"/>
      <c r="K14" s="696"/>
    </row>
    <row r="15" spans="1:12" ht="14.45" x14ac:dyDescent="0.35">
      <c r="A15" s="686"/>
      <c r="B15" s="687"/>
      <c r="C15" s="688"/>
      <c r="D15" s="689"/>
      <c r="E15" s="690"/>
      <c r="F15" s="691"/>
      <c r="G15" s="692"/>
      <c r="H15" s="693"/>
      <c r="I15" s="694"/>
      <c r="J15" s="695"/>
      <c r="K15" s="696"/>
    </row>
    <row r="16" spans="1:12" ht="14.45" x14ac:dyDescent="0.35">
      <c r="A16" s="686"/>
      <c r="B16" s="687"/>
      <c r="C16" s="688"/>
      <c r="D16" s="689"/>
      <c r="E16" s="690"/>
      <c r="F16" s="691"/>
      <c r="G16" s="692"/>
      <c r="H16" s="693"/>
      <c r="I16" s="694"/>
      <c r="J16" s="695"/>
      <c r="K16" s="696"/>
    </row>
    <row r="17" spans="1:11" ht="14.45" x14ac:dyDescent="0.35">
      <c r="A17" s="686"/>
      <c r="B17" s="687"/>
      <c r="C17" s="688"/>
      <c r="D17" s="689"/>
      <c r="E17" s="690"/>
      <c r="F17" s="691"/>
      <c r="G17" s="692"/>
      <c r="H17" s="693"/>
      <c r="I17" s="694"/>
      <c r="J17" s="695"/>
      <c r="K17" s="696"/>
    </row>
    <row r="18" spans="1:11" ht="14.45" x14ac:dyDescent="0.35">
      <c r="A18" s="686"/>
      <c r="B18" s="687"/>
      <c r="C18" s="688"/>
      <c r="D18" s="689"/>
      <c r="E18" s="690"/>
      <c r="F18" s="691"/>
      <c r="G18" s="692"/>
      <c r="H18" s="693"/>
      <c r="I18" s="694"/>
      <c r="J18" s="695"/>
      <c r="K18" s="696"/>
    </row>
    <row r="19" spans="1:11" ht="14.45" x14ac:dyDescent="0.35">
      <c r="A19" s="686"/>
      <c r="B19" s="687"/>
      <c r="C19" s="688"/>
      <c r="D19" s="689"/>
      <c r="E19" s="690"/>
      <c r="F19" s="691"/>
      <c r="G19" s="692"/>
      <c r="H19" s="693"/>
      <c r="I19" s="694"/>
      <c r="J19" s="695"/>
      <c r="K19" s="696"/>
    </row>
    <row r="20" spans="1:11" ht="14.45" x14ac:dyDescent="0.35">
      <c r="A20" s="686"/>
      <c r="B20" s="687"/>
      <c r="C20" s="688"/>
      <c r="D20" s="689"/>
      <c r="E20" s="690"/>
      <c r="F20" s="691"/>
      <c r="G20" s="692"/>
      <c r="H20" s="693"/>
      <c r="I20" s="694"/>
      <c r="J20" s="695"/>
      <c r="K20" s="696"/>
    </row>
    <row r="21" spans="1:11" ht="14.45" x14ac:dyDescent="0.35">
      <c r="A21" s="686"/>
      <c r="B21" s="687"/>
      <c r="C21" s="688"/>
      <c r="D21" s="689"/>
      <c r="E21" s="690"/>
      <c r="F21" s="691"/>
      <c r="G21" s="692"/>
      <c r="H21" s="693"/>
      <c r="I21" s="694"/>
      <c r="J21" s="695"/>
      <c r="K21" s="696"/>
    </row>
    <row r="22" spans="1:11" ht="14.45" x14ac:dyDescent="0.35">
      <c r="A22" s="686"/>
      <c r="B22" s="687"/>
      <c r="C22" s="688"/>
      <c r="D22" s="689"/>
      <c r="E22" s="690"/>
      <c r="F22" s="691"/>
      <c r="G22" s="692"/>
      <c r="H22" s="693"/>
      <c r="I22" s="694"/>
      <c r="J22" s="695"/>
      <c r="K22" s="696"/>
    </row>
    <row r="23" spans="1:11" ht="14.45" x14ac:dyDescent="0.35">
      <c r="A23" s="686"/>
      <c r="B23" s="687"/>
      <c r="C23" s="688"/>
      <c r="D23" s="689"/>
      <c r="E23" s="690"/>
      <c r="F23" s="691"/>
      <c r="G23" s="692"/>
      <c r="H23" s="693"/>
      <c r="I23" s="694"/>
      <c r="J23" s="695"/>
      <c r="K23" s="696"/>
    </row>
    <row r="24" spans="1:11" ht="14.45" x14ac:dyDescent="0.35">
      <c r="A24" s="686"/>
      <c r="B24" s="687"/>
      <c r="C24" s="688"/>
      <c r="D24" s="689"/>
      <c r="E24" s="690"/>
      <c r="F24" s="691"/>
      <c r="G24" s="692"/>
      <c r="H24" s="693"/>
      <c r="I24" s="694"/>
      <c r="J24" s="695"/>
      <c r="K24" s="696"/>
    </row>
    <row r="25" spans="1:11" ht="14.45" x14ac:dyDescent="0.35">
      <c r="A25" s="686"/>
      <c r="B25" s="687"/>
      <c r="C25" s="688"/>
      <c r="D25" s="689"/>
      <c r="E25" s="690"/>
      <c r="F25" s="691"/>
      <c r="G25" s="692"/>
      <c r="H25" s="693"/>
      <c r="I25" s="694"/>
      <c r="J25" s="695"/>
      <c r="K25" s="696"/>
    </row>
    <row r="26" spans="1:11" thickBot="1" x14ac:dyDescent="0.4">
      <c r="A26" s="697"/>
      <c r="B26" s="698"/>
      <c r="C26" s="699"/>
      <c r="D26" s="700"/>
      <c r="E26" s="701"/>
      <c r="F26" s="702"/>
      <c r="G26" s="703"/>
      <c r="H26" s="704"/>
      <c r="I26" s="705"/>
      <c r="J26" s="706"/>
      <c r="K26" s="707"/>
    </row>
    <row r="27" spans="1:11" thickBot="1" x14ac:dyDescent="0.4"/>
    <row r="28" spans="1:11" x14ac:dyDescent="0.25">
      <c r="A28" s="1413" t="s">
        <v>718</v>
      </c>
      <c r="B28" s="1414"/>
      <c r="C28" s="1414"/>
      <c r="D28" s="1419" t="s">
        <v>719</v>
      </c>
      <c r="E28" s="1420"/>
      <c r="F28" s="1420"/>
      <c r="G28" s="1420"/>
      <c r="H28" s="1420"/>
      <c r="I28" s="1421" t="s">
        <v>777</v>
      </c>
      <c r="J28" s="1422"/>
      <c r="K28" s="1423"/>
    </row>
    <row r="29" spans="1:11" x14ac:dyDescent="0.25">
      <c r="A29" s="1415"/>
      <c r="B29" s="1416"/>
      <c r="C29" s="1416"/>
      <c r="D29" s="1424" t="s">
        <v>720</v>
      </c>
      <c r="E29" s="1425"/>
      <c r="F29" s="1425"/>
      <c r="G29" s="1425"/>
      <c r="H29" s="1425"/>
      <c r="I29" s="1426">
        <f>SUM(G7:G26)</f>
        <v>0</v>
      </c>
      <c r="J29" s="1427"/>
      <c r="K29" s="1428"/>
    </row>
    <row r="30" spans="1:11" ht="15.75" thickBot="1" x14ac:dyDescent="0.3">
      <c r="A30" s="1417"/>
      <c r="B30" s="1418"/>
      <c r="C30" s="1418"/>
      <c r="D30" s="1429" t="s">
        <v>721</v>
      </c>
      <c r="E30" s="1430"/>
      <c r="F30" s="1430"/>
      <c r="G30" s="1430"/>
      <c r="H30" s="1430"/>
      <c r="I30" s="1431" t="e">
        <f>I29/I28</f>
        <v>#VALUE!</v>
      </c>
      <c r="J30" s="1432"/>
      <c r="K30" s="1433"/>
    </row>
    <row r="31" spans="1:11" thickBot="1" x14ac:dyDescent="0.4"/>
    <row r="32" spans="1:11" x14ac:dyDescent="0.25">
      <c r="A32" s="1413" t="s">
        <v>722</v>
      </c>
      <c r="B32" s="1414"/>
      <c r="C32" s="1434"/>
      <c r="D32" s="1436"/>
      <c r="E32" s="1437"/>
      <c r="F32" s="1437"/>
      <c r="G32" s="1437"/>
      <c r="H32" s="1437"/>
      <c r="I32" s="1437"/>
      <c r="J32" s="1437"/>
      <c r="K32" s="1438"/>
    </row>
    <row r="33" spans="1:12" x14ac:dyDescent="0.25">
      <c r="A33" s="1415"/>
      <c r="B33" s="1416"/>
      <c r="C33" s="1435"/>
      <c r="D33" s="1439"/>
      <c r="E33" s="1440"/>
      <c r="F33" s="1440"/>
      <c r="G33" s="1440"/>
      <c r="H33" s="1440"/>
      <c r="I33" s="1440"/>
      <c r="J33" s="1440"/>
      <c r="K33" s="1441"/>
    </row>
    <row r="34" spans="1:12" ht="15.75" thickBot="1" x14ac:dyDescent="0.3">
      <c r="A34" s="1417"/>
      <c r="B34" s="1416"/>
      <c r="C34" s="1435"/>
      <c r="D34" s="1439"/>
      <c r="E34" s="1440"/>
      <c r="F34" s="1440"/>
      <c r="G34" s="1440"/>
      <c r="H34" s="1440"/>
      <c r="I34" s="1440"/>
      <c r="J34" s="1440"/>
      <c r="K34" s="1441"/>
    </row>
    <row r="35" spans="1:12" ht="30" customHeight="1" thickBot="1" x14ac:dyDescent="0.4">
      <c r="A35" s="290" t="s">
        <v>723</v>
      </c>
      <c r="B35" s="1409" t="s">
        <v>724</v>
      </c>
      <c r="C35" s="1135"/>
      <c r="D35" s="1135"/>
      <c r="E35" s="1135"/>
      <c r="F35" s="1135"/>
      <c r="G35" s="1135"/>
      <c r="H35" s="1135"/>
      <c r="I35" s="1135"/>
      <c r="J35" s="1135"/>
      <c r="K35" s="1135"/>
      <c r="L35" s="1136"/>
    </row>
    <row r="36" spans="1:12" ht="15" customHeight="1" x14ac:dyDescent="0.25">
      <c r="A36" s="1137" t="s">
        <v>14</v>
      </c>
      <c r="B36" s="1138"/>
      <c r="C36" s="292" t="s">
        <v>15</v>
      </c>
      <c r="D36" s="292" t="s">
        <v>16</v>
      </c>
      <c r="E36" s="1207" t="s">
        <v>17</v>
      </c>
      <c r="F36" s="1208"/>
      <c r="G36" s="1208"/>
      <c r="H36" s="1208"/>
      <c r="I36" s="1208"/>
      <c r="J36" s="1208"/>
      <c r="K36" s="1208"/>
      <c r="L36" s="1209"/>
    </row>
    <row r="37" spans="1:12" ht="15" customHeight="1" thickBot="1" x14ac:dyDescent="0.4">
      <c r="A37" s="1140">
        <f>A$3</f>
        <v>0</v>
      </c>
      <c r="B37" s="1141"/>
      <c r="C37" s="293" t="str">
        <f>C$3</f>
        <v>A</v>
      </c>
      <c r="D37" s="294">
        <f>D$3</f>
        <v>41487</v>
      </c>
      <c r="E37" s="1210" t="str">
        <f>E$3</f>
        <v>Création</v>
      </c>
      <c r="F37" s="1211"/>
      <c r="G37" s="1211"/>
      <c r="H37" s="1211"/>
      <c r="I37" s="1211"/>
      <c r="J37" s="1211"/>
      <c r="K37" s="1211"/>
      <c r="L37" s="1214"/>
    </row>
    <row r="38" spans="1:12" ht="15" customHeight="1" thickBot="1" x14ac:dyDescent="0.3">
      <c r="A38" s="1215" t="s">
        <v>18</v>
      </c>
      <c r="B38" s="1216"/>
      <c r="C38" s="1403" t="str">
        <f>C$4</f>
        <v>Ligne à 63 kV : Boulbonne - Saverdun</v>
      </c>
      <c r="D38" s="1403"/>
      <c r="E38" s="1403"/>
      <c r="F38" s="1403"/>
      <c r="G38" s="1406" t="s">
        <v>638</v>
      </c>
      <c r="H38" s="1407"/>
      <c r="I38" s="813">
        <f>I$4</f>
        <v>54</v>
      </c>
      <c r="J38" s="666" t="s">
        <v>708</v>
      </c>
      <c r="K38" s="1403">
        <f>K$4</f>
        <v>0</v>
      </c>
      <c r="L38" s="1408"/>
    </row>
    <row r="39" spans="1:12" ht="20.100000000000001" customHeight="1" thickBot="1" x14ac:dyDescent="0.4"/>
    <row r="40" spans="1:12" thickBot="1" x14ac:dyDescent="0.4">
      <c r="B40" s="1444" t="s">
        <v>725</v>
      </c>
      <c r="C40" s="1445"/>
      <c r="D40" s="1445"/>
      <c r="E40" s="1445"/>
      <c r="F40" s="1445"/>
      <c r="G40" s="1446"/>
      <c r="I40" s="1444" t="s">
        <v>726</v>
      </c>
      <c r="J40" s="1445"/>
      <c r="K40" s="1445"/>
      <c r="L40" s="1446"/>
    </row>
    <row r="41" spans="1:12" ht="24" customHeight="1" thickBot="1" x14ac:dyDescent="0.3">
      <c r="B41" s="708" t="s">
        <v>559</v>
      </c>
      <c r="C41" s="709" t="s">
        <v>727</v>
      </c>
      <c r="D41" s="710" t="s">
        <v>686</v>
      </c>
      <c r="E41" s="711" t="s">
        <v>632</v>
      </c>
      <c r="F41" s="712" t="s">
        <v>728</v>
      </c>
      <c r="G41" s="712" t="s">
        <v>729</v>
      </c>
      <c r="I41" s="713" t="s">
        <v>730</v>
      </c>
      <c r="J41" s="1447" t="s">
        <v>731</v>
      </c>
      <c r="K41" s="1448"/>
      <c r="L41" s="714" t="s">
        <v>729</v>
      </c>
    </row>
    <row r="42" spans="1:12" ht="14.45" x14ac:dyDescent="0.35">
      <c r="A42" s="383" t="s">
        <v>562</v>
      </c>
      <c r="B42" s="715" t="str">
        <f>'54_Annexe3.1'!$K$13</f>
        <v>/</v>
      </c>
      <c r="C42" s="716">
        <f>'54_Annexe3.2'!$G$60</f>
        <v>0</v>
      </c>
      <c r="D42" s="717" t="str">
        <f>'54_Annexe3.2'!$D$60</f>
        <v>/</v>
      </c>
      <c r="E42" s="718" t="str">
        <f>'54_Annexe3.1'!$L$13</f>
        <v>/</v>
      </c>
      <c r="F42" s="719" t="str">
        <f>IF(E42="E7","R3",D42)</f>
        <v>/</v>
      </c>
      <c r="G42" s="719"/>
      <c r="H42" s="383" t="s">
        <v>562</v>
      </c>
      <c r="I42" s="715" t="str">
        <f>'54_Annexe3.1'!$M$13</f>
        <v>/</v>
      </c>
      <c r="J42" s="1449" t="str">
        <f>IF(I42="S2","Réfection sur-massif",IF(I42="S3","Refection sur-massif","/"))</f>
        <v>/</v>
      </c>
      <c r="K42" s="1450"/>
      <c r="L42" s="719"/>
    </row>
    <row r="43" spans="1:12" ht="14.45" x14ac:dyDescent="0.35">
      <c r="A43" s="391" t="s">
        <v>564</v>
      </c>
      <c r="B43" s="720" t="str">
        <f>'54_Annexe3.1'!$K$14</f>
        <v>/</v>
      </c>
      <c r="C43" s="721">
        <f>'54_Annexe3.2'!$G$61</f>
        <v>0</v>
      </c>
      <c r="D43" s="722" t="str">
        <f>'54_Annexe3.2'!$D$61</f>
        <v>/</v>
      </c>
      <c r="E43" s="723" t="str">
        <f>'54_Annexe3.1'!$L$14</f>
        <v>/</v>
      </c>
      <c r="F43" s="724" t="str">
        <f t="shared" ref="F43:F45" si="0">IF(E43="E7","R3",D43)</f>
        <v>/</v>
      </c>
      <c r="G43" s="724"/>
      <c r="H43" s="391" t="s">
        <v>564</v>
      </c>
      <c r="I43" s="720" t="str">
        <f>'54_Annexe3.1'!$M$14</f>
        <v>/</v>
      </c>
      <c r="J43" s="1451" t="str">
        <f t="shared" ref="J43:J45" si="1">IF(I43="S2","Réfection sur-massif",IF(I43="S3","Refection sur-massif","/"))</f>
        <v>/</v>
      </c>
      <c r="K43" s="1452"/>
      <c r="L43" s="724"/>
    </row>
    <row r="44" spans="1:12" ht="14.45" x14ac:dyDescent="0.35">
      <c r="A44" s="391" t="s">
        <v>565</v>
      </c>
      <c r="B44" s="720" t="str">
        <f>'54_Annexe3.1'!$K$15</f>
        <v>/</v>
      </c>
      <c r="C44" s="721">
        <f>'54_Annexe3.2'!$G$62</f>
        <v>0</v>
      </c>
      <c r="D44" s="722" t="str">
        <f>'54_Annexe3.2'!$D$62</f>
        <v>/</v>
      </c>
      <c r="E44" s="723" t="str">
        <f>'54_Annexe3.1'!$L$15</f>
        <v>/</v>
      </c>
      <c r="F44" s="724" t="str">
        <f t="shared" si="0"/>
        <v>/</v>
      </c>
      <c r="G44" s="724"/>
      <c r="H44" s="391" t="s">
        <v>565</v>
      </c>
      <c r="I44" s="720" t="str">
        <f>'54_Annexe3.1'!$M$15</f>
        <v>/</v>
      </c>
      <c r="J44" s="1451" t="str">
        <f t="shared" si="1"/>
        <v>/</v>
      </c>
      <c r="K44" s="1452"/>
      <c r="L44" s="724"/>
    </row>
    <row r="45" spans="1:12" thickBot="1" x14ac:dyDescent="0.4">
      <c r="A45" s="439" t="s">
        <v>568</v>
      </c>
      <c r="B45" s="725" t="str">
        <f>'54_Annexe3.1'!$K$16</f>
        <v>/</v>
      </c>
      <c r="C45" s="726">
        <f>'54_Annexe3.2'!$G$63</f>
        <v>0</v>
      </c>
      <c r="D45" s="727" t="str">
        <f>'54_Annexe3.2'!$D$63</f>
        <v>/</v>
      </c>
      <c r="E45" s="728" t="str">
        <f>'54_Annexe3.1'!$L$16</f>
        <v>/</v>
      </c>
      <c r="F45" s="729" t="str">
        <f t="shared" si="0"/>
        <v>/</v>
      </c>
      <c r="G45" s="729"/>
      <c r="H45" s="400" t="s">
        <v>568</v>
      </c>
      <c r="I45" s="725" t="str">
        <f>'54_Annexe3.1'!$M$16</f>
        <v>/</v>
      </c>
      <c r="J45" s="1453" t="str">
        <f t="shared" si="1"/>
        <v>/</v>
      </c>
      <c r="K45" s="1454"/>
      <c r="L45" s="729"/>
    </row>
    <row r="46" spans="1:12" thickBot="1" x14ac:dyDescent="0.4">
      <c r="A46" s="380"/>
      <c r="B46" s="730"/>
      <c r="C46" s="730"/>
      <c r="D46" s="730"/>
      <c r="E46" s="730"/>
      <c r="F46" s="730"/>
      <c r="G46" s="731"/>
      <c r="H46" s="732" t="s">
        <v>570</v>
      </c>
      <c r="I46" s="733" t="str">
        <f>'54_Annexe3.1'!$M$17</f>
        <v>/</v>
      </c>
      <c r="J46" s="1442" t="str">
        <f>IF(I46="S2","Réfection sur-massif",IF(I46="S3","Refection sur-massif","/"))</f>
        <v>/</v>
      </c>
      <c r="K46" s="1443"/>
      <c r="L46" s="729"/>
    </row>
    <row r="47" spans="1:12" thickBot="1" x14ac:dyDescent="0.4"/>
    <row r="48" spans="1:12" thickBot="1" x14ac:dyDescent="0.4">
      <c r="A48" s="372"/>
      <c r="B48" s="1455" t="s">
        <v>732</v>
      </c>
      <c r="C48" s="1456"/>
      <c r="D48" s="1457"/>
    </row>
    <row r="49" spans="1:12" ht="30.75" thickBot="1" x14ac:dyDescent="0.3">
      <c r="A49" s="421"/>
      <c r="B49" s="734" t="s">
        <v>579</v>
      </c>
      <c r="C49" s="735" t="s">
        <v>580</v>
      </c>
      <c r="D49" s="736" t="s">
        <v>581</v>
      </c>
    </row>
    <row r="50" spans="1:12" ht="14.45" x14ac:dyDescent="0.35">
      <c r="A50" s="383" t="s">
        <v>562</v>
      </c>
      <c r="B50" s="715" t="str">
        <f>'54_Annexe3.1'!$K$22</f>
        <v>/</v>
      </c>
      <c r="C50" s="737" t="str">
        <f>'54_Annexe3.1'!$L$22</f>
        <v>/</v>
      </c>
      <c r="D50" s="738" t="str">
        <f>'54_Annexe3.1'!$M$22</f>
        <v>Non</v>
      </c>
    </row>
    <row r="51" spans="1:12" ht="14.45" x14ac:dyDescent="0.35">
      <c r="A51" s="391" t="s">
        <v>564</v>
      </c>
      <c r="B51" s="720" t="str">
        <f>'54_Annexe3.1'!$K$23</f>
        <v>/</v>
      </c>
      <c r="C51" s="739" t="str">
        <f>'54_Annexe3.1'!$L$23</f>
        <v>/</v>
      </c>
      <c r="D51" s="740" t="str">
        <f>'54_Annexe3.1'!$M$23</f>
        <v>Non</v>
      </c>
    </row>
    <row r="52" spans="1:12" ht="14.45" x14ac:dyDescent="0.35">
      <c r="A52" s="391" t="s">
        <v>565</v>
      </c>
      <c r="B52" s="720" t="str">
        <f>'54_Annexe3.1'!$K$24</f>
        <v>/</v>
      </c>
      <c r="C52" s="739" t="str">
        <f>'54_Annexe3.1'!$L$24</f>
        <v>/</v>
      </c>
      <c r="D52" s="740" t="str">
        <f>'54_Annexe3.1'!$M$24</f>
        <v>Non</v>
      </c>
    </row>
    <row r="53" spans="1:12" thickBot="1" x14ac:dyDescent="0.4">
      <c r="A53" s="439" t="s">
        <v>568</v>
      </c>
      <c r="B53" s="725" t="str">
        <f>'54_Annexe3.1'!$K$25</f>
        <v>/</v>
      </c>
      <c r="C53" s="741" t="str">
        <f>'54_Annexe3.1'!$L$25</f>
        <v>/</v>
      </c>
      <c r="D53" s="742" t="str">
        <f>'54_Annexe3.1'!$M$25</f>
        <v>Non</v>
      </c>
    </row>
    <row r="54" spans="1:12" ht="15.75" thickBot="1" x14ac:dyDescent="0.3">
      <c r="A54" s="1236" t="s">
        <v>582</v>
      </c>
      <c r="B54" s="1237"/>
      <c r="C54" s="1458">
        <f>'54_Annexe3.1'!$L$26</f>
        <v>0</v>
      </c>
      <c r="D54" s="1459"/>
    </row>
    <row r="55" spans="1:12" ht="15.75" thickBot="1" x14ac:dyDescent="0.3"/>
    <row r="56" spans="1:12" ht="30" customHeight="1" thickBot="1" x14ac:dyDescent="0.3">
      <c r="A56" s="290" t="s">
        <v>733</v>
      </c>
      <c r="B56" s="1409" t="s">
        <v>734</v>
      </c>
      <c r="C56" s="1135"/>
      <c r="D56" s="1135"/>
      <c r="E56" s="1135"/>
      <c r="F56" s="1135"/>
      <c r="G56" s="1135"/>
      <c r="H56" s="1135"/>
      <c r="I56" s="1135"/>
      <c r="J56" s="1135"/>
      <c r="K56" s="1135"/>
      <c r="L56" s="1136"/>
    </row>
    <row r="57" spans="1:12" s="731" customFormat="1" ht="15" customHeight="1" x14ac:dyDescent="0.25">
      <c r="A57" s="1137" t="s">
        <v>14</v>
      </c>
      <c r="B57" s="1460"/>
      <c r="C57" s="743" t="s">
        <v>15</v>
      </c>
      <c r="D57" s="743" t="s">
        <v>16</v>
      </c>
      <c r="E57" s="1207" t="s">
        <v>17</v>
      </c>
      <c r="F57" s="1208"/>
      <c r="G57" s="1208"/>
      <c r="H57" s="1208"/>
      <c r="I57" s="1208"/>
      <c r="J57" s="1208"/>
      <c r="K57" s="1208"/>
      <c r="L57" s="1209"/>
    </row>
    <row r="58" spans="1:12" s="731" customFormat="1" ht="15" customHeight="1" thickBot="1" x14ac:dyDescent="0.3">
      <c r="A58" s="1140">
        <f>A$3</f>
        <v>0</v>
      </c>
      <c r="B58" s="1141"/>
      <c r="C58" s="293" t="str">
        <f>C$3</f>
        <v>A</v>
      </c>
      <c r="D58" s="294">
        <f>D$3</f>
        <v>41487</v>
      </c>
      <c r="E58" s="1210" t="str">
        <f>E$3</f>
        <v>Création</v>
      </c>
      <c r="F58" s="1211"/>
      <c r="G58" s="1211"/>
      <c r="H58" s="1211"/>
      <c r="I58" s="1211"/>
      <c r="J58" s="1211"/>
      <c r="K58" s="1211"/>
      <c r="L58" s="1214"/>
    </row>
    <row r="59" spans="1:12" s="731" customFormat="1" ht="15" customHeight="1" thickBot="1" x14ac:dyDescent="0.25">
      <c r="A59" s="1215" t="s">
        <v>18</v>
      </c>
      <c r="B59" s="1216"/>
      <c r="C59" s="1403" t="str">
        <f>C$4</f>
        <v>Ligne à 63 kV : Boulbonne - Saverdun</v>
      </c>
      <c r="D59" s="1403"/>
      <c r="E59" s="1403"/>
      <c r="F59" s="1403"/>
      <c r="G59" s="1406" t="s">
        <v>638</v>
      </c>
      <c r="H59" s="1407"/>
      <c r="I59" s="813">
        <f>I$4</f>
        <v>54</v>
      </c>
      <c r="J59" s="666" t="s">
        <v>708</v>
      </c>
      <c r="K59" s="1403">
        <f>K$4</f>
        <v>0</v>
      </c>
      <c r="L59" s="1408"/>
    </row>
    <row r="60" spans="1:12" ht="20.100000000000001" customHeight="1" x14ac:dyDescent="0.25"/>
    <row r="61" spans="1:12" s="731" customFormat="1" ht="20.100000000000001" customHeight="1" x14ac:dyDescent="0.2">
      <c r="A61" s="744" t="s">
        <v>735</v>
      </c>
      <c r="B61" s="745"/>
      <c r="C61" s="746"/>
      <c r="D61" s="746"/>
      <c r="E61" s="746"/>
      <c r="F61" s="745"/>
      <c r="G61" s="747"/>
      <c r="H61" s="747"/>
      <c r="I61" s="748"/>
      <c r="J61" s="748"/>
      <c r="K61" s="748"/>
    </row>
    <row r="62" spans="1:12" s="731" customFormat="1" ht="12.75" customHeight="1" thickBot="1" x14ac:dyDescent="0.25">
      <c r="A62" s="749"/>
      <c r="B62" s="745"/>
      <c r="C62" s="746"/>
      <c r="D62" s="746"/>
      <c r="E62" s="746"/>
      <c r="F62" s="745"/>
      <c r="G62" s="745"/>
      <c r="H62" s="748"/>
      <c r="I62" s="748"/>
    </row>
    <row r="63" spans="1:12" s="731" customFormat="1" ht="45" customHeight="1" thickBot="1" x14ac:dyDescent="0.25">
      <c r="A63" s="750" t="s">
        <v>717</v>
      </c>
      <c r="B63" s="751" t="s">
        <v>709</v>
      </c>
      <c r="C63" s="751" t="s">
        <v>736</v>
      </c>
      <c r="D63" s="752" t="s">
        <v>737</v>
      </c>
      <c r="E63" s="753" t="s">
        <v>738</v>
      </c>
      <c r="F63" s="754" t="s">
        <v>713</v>
      </c>
      <c r="G63" s="755" t="s">
        <v>714</v>
      </c>
      <c r="H63" s="756" t="s">
        <v>715</v>
      </c>
      <c r="I63" s="757" t="s">
        <v>739</v>
      </c>
      <c r="K63" s="758" t="s">
        <v>740</v>
      </c>
      <c r="L63" s="757" t="s">
        <v>741</v>
      </c>
    </row>
    <row r="64" spans="1:12" s="731" customFormat="1" ht="12.75" customHeight="1" x14ac:dyDescent="0.2">
      <c r="A64" s="759">
        <f>J7</f>
        <v>0</v>
      </c>
      <c r="B64" s="760">
        <f>A7</f>
        <v>0</v>
      </c>
      <c r="C64" s="761">
        <f>I7</f>
        <v>0</v>
      </c>
      <c r="D64" s="762"/>
      <c r="E64" s="763">
        <f>C7</f>
        <v>0</v>
      </c>
      <c r="F64" s="764">
        <f t="shared" ref="F64:H79" si="2">E7</f>
        <v>0</v>
      </c>
      <c r="G64" s="760">
        <f t="shared" si="2"/>
        <v>0</v>
      </c>
      <c r="H64" s="765">
        <f t="shared" si="2"/>
        <v>0</v>
      </c>
      <c r="I64" s="766"/>
      <c r="K64" s="767" t="str">
        <f>IF(H64=0,"-","A remplir")</f>
        <v>-</v>
      </c>
      <c r="L64" s="768" t="str">
        <f>IF(A64="Pas de plan disponible",IF(H64&lt;&gt;0,"Longueur + type et Ø de boulons/rivets",IF(OR(F64&lt;&gt;0,G64&lt;&gt;0),"Dimensions + type et Ø de boulons/rivets","-")),"-")</f>
        <v>-</v>
      </c>
    </row>
    <row r="65" spans="1:12" s="731" customFormat="1" ht="12.75" customHeight="1" x14ac:dyDescent="0.2">
      <c r="A65" s="769">
        <f t="shared" ref="A65:A83" si="3">J8</f>
        <v>0</v>
      </c>
      <c r="B65" s="770">
        <f t="shared" ref="B65:B83" si="4">A8</f>
        <v>0</v>
      </c>
      <c r="C65" s="771">
        <f t="shared" ref="C65:C83" si="5">I8</f>
        <v>0</v>
      </c>
      <c r="D65" s="772"/>
      <c r="E65" s="773">
        <f t="shared" ref="E65:E83" si="6">C8</f>
        <v>0</v>
      </c>
      <c r="F65" s="774">
        <f t="shared" si="2"/>
        <v>0</v>
      </c>
      <c r="G65" s="770">
        <f t="shared" si="2"/>
        <v>0</v>
      </c>
      <c r="H65" s="775">
        <f t="shared" si="2"/>
        <v>0</v>
      </c>
      <c r="I65" s="776"/>
      <c r="K65" s="766" t="str">
        <f>IF(H65=0,"-","A remplir")</f>
        <v>-</v>
      </c>
      <c r="L65" s="777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31" customFormat="1" ht="12.75" customHeight="1" x14ac:dyDescent="0.2">
      <c r="A66" s="769">
        <f t="shared" si="3"/>
        <v>0</v>
      </c>
      <c r="B66" s="770">
        <f t="shared" si="4"/>
        <v>0</v>
      </c>
      <c r="C66" s="771">
        <f t="shared" si="5"/>
        <v>0</v>
      </c>
      <c r="D66" s="772"/>
      <c r="E66" s="773">
        <f t="shared" si="6"/>
        <v>0</v>
      </c>
      <c r="F66" s="774">
        <f t="shared" si="2"/>
        <v>0</v>
      </c>
      <c r="G66" s="770">
        <f t="shared" si="2"/>
        <v>0</v>
      </c>
      <c r="H66" s="775">
        <f t="shared" si="2"/>
        <v>0</v>
      </c>
      <c r="I66" s="776"/>
      <c r="K66" s="766" t="str">
        <f>IF(H66=0,"-","A remplir")</f>
        <v>-</v>
      </c>
      <c r="L66" s="777" t="str">
        <f t="shared" si="7"/>
        <v>-</v>
      </c>
    </row>
    <row r="67" spans="1:12" s="731" customFormat="1" ht="12.75" customHeight="1" x14ac:dyDescent="0.2">
      <c r="A67" s="769">
        <f t="shared" si="3"/>
        <v>0</v>
      </c>
      <c r="B67" s="770">
        <f t="shared" si="4"/>
        <v>0</v>
      </c>
      <c r="C67" s="771">
        <f t="shared" si="5"/>
        <v>0</v>
      </c>
      <c r="D67" s="772"/>
      <c r="E67" s="773">
        <f t="shared" si="6"/>
        <v>0</v>
      </c>
      <c r="F67" s="774">
        <f t="shared" si="2"/>
        <v>0</v>
      </c>
      <c r="G67" s="770">
        <f t="shared" si="2"/>
        <v>0</v>
      </c>
      <c r="H67" s="775">
        <f t="shared" si="2"/>
        <v>0</v>
      </c>
      <c r="I67" s="778"/>
      <c r="K67" s="766" t="str">
        <f t="shared" ref="K67:K83" si="8">IF(H67=0,"-","A remplir")</f>
        <v>-</v>
      </c>
      <c r="L67" s="777" t="str">
        <f t="shared" si="7"/>
        <v>-</v>
      </c>
    </row>
    <row r="68" spans="1:12" s="731" customFormat="1" ht="12.75" customHeight="1" x14ac:dyDescent="0.2">
      <c r="A68" s="769">
        <f t="shared" si="3"/>
        <v>0</v>
      </c>
      <c r="B68" s="770">
        <f t="shared" si="4"/>
        <v>0</v>
      </c>
      <c r="C68" s="771">
        <f t="shared" si="5"/>
        <v>0</v>
      </c>
      <c r="D68" s="772"/>
      <c r="E68" s="773">
        <f t="shared" si="6"/>
        <v>0</v>
      </c>
      <c r="F68" s="774">
        <f t="shared" si="2"/>
        <v>0</v>
      </c>
      <c r="G68" s="770">
        <f t="shared" si="2"/>
        <v>0</v>
      </c>
      <c r="H68" s="775">
        <f t="shared" si="2"/>
        <v>0</v>
      </c>
      <c r="I68" s="776"/>
      <c r="K68" s="766" t="str">
        <f t="shared" si="8"/>
        <v>-</v>
      </c>
      <c r="L68" s="777" t="str">
        <f t="shared" si="7"/>
        <v>-</v>
      </c>
    </row>
    <row r="69" spans="1:12" s="731" customFormat="1" ht="12.75" customHeight="1" x14ac:dyDescent="0.2">
      <c r="A69" s="769">
        <f t="shared" si="3"/>
        <v>0</v>
      </c>
      <c r="B69" s="770">
        <f t="shared" si="4"/>
        <v>0</v>
      </c>
      <c r="C69" s="771">
        <f t="shared" si="5"/>
        <v>0</v>
      </c>
      <c r="D69" s="772"/>
      <c r="E69" s="773">
        <f t="shared" si="6"/>
        <v>0</v>
      </c>
      <c r="F69" s="774">
        <f t="shared" si="2"/>
        <v>0</v>
      </c>
      <c r="G69" s="770">
        <f t="shared" si="2"/>
        <v>0</v>
      </c>
      <c r="H69" s="775">
        <f t="shared" si="2"/>
        <v>0</v>
      </c>
      <c r="I69" s="776"/>
      <c r="K69" s="766" t="str">
        <f t="shared" si="8"/>
        <v>-</v>
      </c>
      <c r="L69" s="777" t="str">
        <f t="shared" si="7"/>
        <v>-</v>
      </c>
    </row>
    <row r="70" spans="1:12" s="731" customFormat="1" ht="12.75" customHeight="1" x14ac:dyDescent="0.2">
      <c r="A70" s="769">
        <f t="shared" si="3"/>
        <v>0</v>
      </c>
      <c r="B70" s="770">
        <f t="shared" si="4"/>
        <v>0</v>
      </c>
      <c r="C70" s="771">
        <f t="shared" si="5"/>
        <v>0</v>
      </c>
      <c r="D70" s="772"/>
      <c r="E70" s="773">
        <f t="shared" si="6"/>
        <v>0</v>
      </c>
      <c r="F70" s="774">
        <f t="shared" si="2"/>
        <v>0</v>
      </c>
      <c r="G70" s="770">
        <f t="shared" si="2"/>
        <v>0</v>
      </c>
      <c r="H70" s="775">
        <f t="shared" si="2"/>
        <v>0</v>
      </c>
      <c r="I70" s="776"/>
      <c r="K70" s="766" t="str">
        <f t="shared" si="8"/>
        <v>-</v>
      </c>
      <c r="L70" s="777" t="str">
        <f t="shared" si="7"/>
        <v>-</v>
      </c>
    </row>
    <row r="71" spans="1:12" s="731" customFormat="1" ht="12.75" customHeight="1" x14ac:dyDescent="0.2">
      <c r="A71" s="769">
        <f t="shared" si="3"/>
        <v>0</v>
      </c>
      <c r="B71" s="770">
        <f t="shared" si="4"/>
        <v>0</v>
      </c>
      <c r="C71" s="771">
        <f t="shared" si="5"/>
        <v>0</v>
      </c>
      <c r="D71" s="772"/>
      <c r="E71" s="773">
        <f t="shared" si="6"/>
        <v>0</v>
      </c>
      <c r="F71" s="774">
        <f t="shared" si="2"/>
        <v>0</v>
      </c>
      <c r="G71" s="770">
        <f t="shared" si="2"/>
        <v>0</v>
      </c>
      <c r="H71" s="775">
        <f t="shared" si="2"/>
        <v>0</v>
      </c>
      <c r="I71" s="776"/>
      <c r="K71" s="766" t="str">
        <f t="shared" si="8"/>
        <v>-</v>
      </c>
      <c r="L71" s="777" t="str">
        <f t="shared" si="7"/>
        <v>-</v>
      </c>
    </row>
    <row r="72" spans="1:12" s="731" customFormat="1" ht="12.75" customHeight="1" x14ac:dyDescent="0.2">
      <c r="A72" s="769">
        <f t="shared" si="3"/>
        <v>0</v>
      </c>
      <c r="B72" s="770">
        <f t="shared" si="4"/>
        <v>0</v>
      </c>
      <c r="C72" s="771">
        <f t="shared" si="5"/>
        <v>0</v>
      </c>
      <c r="D72" s="772"/>
      <c r="E72" s="773">
        <f t="shared" si="6"/>
        <v>0</v>
      </c>
      <c r="F72" s="774">
        <f t="shared" si="2"/>
        <v>0</v>
      </c>
      <c r="G72" s="770">
        <f t="shared" si="2"/>
        <v>0</v>
      </c>
      <c r="H72" s="775">
        <f t="shared" si="2"/>
        <v>0</v>
      </c>
      <c r="I72" s="776"/>
      <c r="K72" s="766" t="str">
        <f t="shared" si="8"/>
        <v>-</v>
      </c>
      <c r="L72" s="777" t="str">
        <f t="shared" si="7"/>
        <v>-</v>
      </c>
    </row>
    <row r="73" spans="1:12" s="731" customFormat="1" ht="12.75" customHeight="1" x14ac:dyDescent="0.2">
      <c r="A73" s="769">
        <f t="shared" si="3"/>
        <v>0</v>
      </c>
      <c r="B73" s="770">
        <f t="shared" si="4"/>
        <v>0</v>
      </c>
      <c r="C73" s="771">
        <f t="shared" si="5"/>
        <v>0</v>
      </c>
      <c r="D73" s="772"/>
      <c r="E73" s="773">
        <f t="shared" si="6"/>
        <v>0</v>
      </c>
      <c r="F73" s="774">
        <f t="shared" si="2"/>
        <v>0</v>
      </c>
      <c r="G73" s="770">
        <f t="shared" si="2"/>
        <v>0</v>
      </c>
      <c r="H73" s="775">
        <f t="shared" si="2"/>
        <v>0</v>
      </c>
      <c r="I73" s="776"/>
      <c r="K73" s="766" t="str">
        <f t="shared" si="8"/>
        <v>-</v>
      </c>
      <c r="L73" s="777" t="str">
        <f t="shared" si="7"/>
        <v>-</v>
      </c>
    </row>
    <row r="74" spans="1:12" s="731" customFormat="1" ht="12.75" customHeight="1" x14ac:dyDescent="0.2">
      <c r="A74" s="769">
        <f t="shared" si="3"/>
        <v>0</v>
      </c>
      <c r="B74" s="770">
        <f t="shared" si="4"/>
        <v>0</v>
      </c>
      <c r="C74" s="771">
        <f t="shared" si="5"/>
        <v>0</v>
      </c>
      <c r="D74" s="772"/>
      <c r="E74" s="773">
        <f t="shared" si="6"/>
        <v>0</v>
      </c>
      <c r="F74" s="774">
        <f t="shared" si="2"/>
        <v>0</v>
      </c>
      <c r="G74" s="770">
        <f t="shared" si="2"/>
        <v>0</v>
      </c>
      <c r="H74" s="775">
        <f t="shared" si="2"/>
        <v>0</v>
      </c>
      <c r="I74" s="776"/>
      <c r="K74" s="766" t="str">
        <f t="shared" si="8"/>
        <v>-</v>
      </c>
      <c r="L74" s="777" t="str">
        <f t="shared" si="7"/>
        <v>-</v>
      </c>
    </row>
    <row r="75" spans="1:12" s="731" customFormat="1" ht="12.75" customHeight="1" x14ac:dyDescent="0.2">
      <c r="A75" s="769">
        <f t="shared" si="3"/>
        <v>0</v>
      </c>
      <c r="B75" s="770">
        <f t="shared" si="4"/>
        <v>0</v>
      </c>
      <c r="C75" s="771">
        <f t="shared" si="5"/>
        <v>0</v>
      </c>
      <c r="D75" s="772"/>
      <c r="E75" s="773">
        <f t="shared" si="6"/>
        <v>0</v>
      </c>
      <c r="F75" s="774">
        <f t="shared" si="2"/>
        <v>0</v>
      </c>
      <c r="G75" s="770">
        <f t="shared" si="2"/>
        <v>0</v>
      </c>
      <c r="H75" s="775">
        <f t="shared" si="2"/>
        <v>0</v>
      </c>
      <c r="I75" s="776"/>
      <c r="K75" s="766" t="str">
        <f t="shared" si="8"/>
        <v>-</v>
      </c>
      <c r="L75" s="777" t="str">
        <f t="shared" si="7"/>
        <v>-</v>
      </c>
    </row>
    <row r="76" spans="1:12" s="731" customFormat="1" ht="12.75" customHeight="1" x14ac:dyDescent="0.2">
      <c r="A76" s="769">
        <f t="shared" si="3"/>
        <v>0</v>
      </c>
      <c r="B76" s="770">
        <f t="shared" si="4"/>
        <v>0</v>
      </c>
      <c r="C76" s="771">
        <f t="shared" si="5"/>
        <v>0</v>
      </c>
      <c r="D76" s="772"/>
      <c r="E76" s="773">
        <f t="shared" si="6"/>
        <v>0</v>
      </c>
      <c r="F76" s="774">
        <f t="shared" si="2"/>
        <v>0</v>
      </c>
      <c r="G76" s="770">
        <f t="shared" si="2"/>
        <v>0</v>
      </c>
      <c r="H76" s="775">
        <f t="shared" si="2"/>
        <v>0</v>
      </c>
      <c r="I76" s="776"/>
      <c r="K76" s="766" t="str">
        <f t="shared" si="8"/>
        <v>-</v>
      </c>
      <c r="L76" s="777" t="str">
        <f t="shared" si="7"/>
        <v>-</v>
      </c>
    </row>
    <row r="77" spans="1:12" s="731" customFormat="1" ht="12.75" customHeight="1" x14ac:dyDescent="0.2">
      <c r="A77" s="769">
        <f t="shared" si="3"/>
        <v>0</v>
      </c>
      <c r="B77" s="770">
        <f t="shared" si="4"/>
        <v>0</v>
      </c>
      <c r="C77" s="771">
        <f t="shared" si="5"/>
        <v>0</v>
      </c>
      <c r="D77" s="772"/>
      <c r="E77" s="773">
        <f t="shared" si="6"/>
        <v>0</v>
      </c>
      <c r="F77" s="774">
        <f t="shared" si="2"/>
        <v>0</v>
      </c>
      <c r="G77" s="770">
        <f t="shared" si="2"/>
        <v>0</v>
      </c>
      <c r="H77" s="775">
        <f t="shared" si="2"/>
        <v>0</v>
      </c>
      <c r="I77" s="776"/>
      <c r="K77" s="766" t="str">
        <f t="shared" si="8"/>
        <v>-</v>
      </c>
      <c r="L77" s="777" t="str">
        <f t="shared" si="7"/>
        <v>-</v>
      </c>
    </row>
    <row r="78" spans="1:12" s="731" customFormat="1" ht="12.75" customHeight="1" x14ac:dyDescent="0.2">
      <c r="A78" s="769">
        <f t="shared" si="3"/>
        <v>0</v>
      </c>
      <c r="B78" s="770">
        <f t="shared" si="4"/>
        <v>0</v>
      </c>
      <c r="C78" s="771">
        <f t="shared" si="5"/>
        <v>0</v>
      </c>
      <c r="D78" s="772"/>
      <c r="E78" s="773">
        <f t="shared" si="6"/>
        <v>0</v>
      </c>
      <c r="F78" s="774">
        <f t="shared" si="2"/>
        <v>0</v>
      </c>
      <c r="G78" s="770">
        <f t="shared" si="2"/>
        <v>0</v>
      </c>
      <c r="H78" s="775">
        <f t="shared" si="2"/>
        <v>0</v>
      </c>
      <c r="I78" s="776"/>
      <c r="K78" s="766" t="str">
        <f t="shared" si="8"/>
        <v>-</v>
      </c>
      <c r="L78" s="777" t="str">
        <f t="shared" si="7"/>
        <v>-</v>
      </c>
    </row>
    <row r="79" spans="1:12" s="731" customFormat="1" ht="12.75" customHeight="1" x14ac:dyDescent="0.2">
      <c r="A79" s="769">
        <f t="shared" si="3"/>
        <v>0</v>
      </c>
      <c r="B79" s="770">
        <f t="shared" si="4"/>
        <v>0</v>
      </c>
      <c r="C79" s="771">
        <f t="shared" si="5"/>
        <v>0</v>
      </c>
      <c r="D79" s="772"/>
      <c r="E79" s="773">
        <f t="shared" si="6"/>
        <v>0</v>
      </c>
      <c r="F79" s="774">
        <f t="shared" si="2"/>
        <v>0</v>
      </c>
      <c r="G79" s="770">
        <f t="shared" si="2"/>
        <v>0</v>
      </c>
      <c r="H79" s="775">
        <f t="shared" si="2"/>
        <v>0</v>
      </c>
      <c r="I79" s="776"/>
      <c r="K79" s="766" t="str">
        <f t="shared" si="8"/>
        <v>-</v>
      </c>
      <c r="L79" s="777" t="str">
        <f t="shared" si="7"/>
        <v>-</v>
      </c>
    </row>
    <row r="80" spans="1:12" s="731" customFormat="1" ht="12.75" customHeight="1" x14ac:dyDescent="0.2">
      <c r="A80" s="769">
        <f t="shared" si="3"/>
        <v>0</v>
      </c>
      <c r="B80" s="770">
        <f t="shared" si="4"/>
        <v>0</v>
      </c>
      <c r="C80" s="771">
        <f t="shared" si="5"/>
        <v>0</v>
      </c>
      <c r="D80" s="772"/>
      <c r="E80" s="773">
        <f t="shared" si="6"/>
        <v>0</v>
      </c>
      <c r="F80" s="774">
        <f t="shared" ref="F80:H83" si="9">E23</f>
        <v>0</v>
      </c>
      <c r="G80" s="770">
        <f t="shared" si="9"/>
        <v>0</v>
      </c>
      <c r="H80" s="775">
        <f t="shared" si="9"/>
        <v>0</v>
      </c>
      <c r="I80" s="776"/>
      <c r="K80" s="766" t="str">
        <f t="shared" si="8"/>
        <v>-</v>
      </c>
      <c r="L80" s="777" t="str">
        <f t="shared" si="7"/>
        <v>-</v>
      </c>
    </row>
    <row r="81" spans="1:12" s="731" customFormat="1" ht="12.75" customHeight="1" x14ac:dyDescent="0.2">
      <c r="A81" s="769">
        <f t="shared" si="3"/>
        <v>0</v>
      </c>
      <c r="B81" s="770">
        <f t="shared" si="4"/>
        <v>0</v>
      </c>
      <c r="C81" s="771">
        <f t="shared" si="5"/>
        <v>0</v>
      </c>
      <c r="D81" s="772"/>
      <c r="E81" s="773">
        <f t="shared" si="6"/>
        <v>0</v>
      </c>
      <c r="F81" s="774">
        <f t="shared" si="9"/>
        <v>0</v>
      </c>
      <c r="G81" s="770">
        <f t="shared" si="9"/>
        <v>0</v>
      </c>
      <c r="H81" s="775">
        <f t="shared" si="9"/>
        <v>0</v>
      </c>
      <c r="I81" s="776"/>
      <c r="K81" s="766" t="str">
        <f t="shared" si="8"/>
        <v>-</v>
      </c>
      <c r="L81" s="777" t="str">
        <f t="shared" si="7"/>
        <v>-</v>
      </c>
    </row>
    <row r="82" spans="1:12" s="731" customFormat="1" ht="12.75" customHeight="1" x14ac:dyDescent="0.2">
      <c r="A82" s="769">
        <f t="shared" si="3"/>
        <v>0</v>
      </c>
      <c r="B82" s="770">
        <f t="shared" si="4"/>
        <v>0</v>
      </c>
      <c r="C82" s="771">
        <f t="shared" si="5"/>
        <v>0</v>
      </c>
      <c r="D82" s="772"/>
      <c r="E82" s="773">
        <f t="shared" si="6"/>
        <v>0</v>
      </c>
      <c r="F82" s="774">
        <f t="shared" si="9"/>
        <v>0</v>
      </c>
      <c r="G82" s="770">
        <f t="shared" si="9"/>
        <v>0</v>
      </c>
      <c r="H82" s="775">
        <f t="shared" si="9"/>
        <v>0</v>
      </c>
      <c r="I82" s="776"/>
      <c r="K82" s="766" t="str">
        <f t="shared" si="8"/>
        <v>-</v>
      </c>
      <c r="L82" s="777" t="str">
        <f t="shared" si="7"/>
        <v>-</v>
      </c>
    </row>
    <row r="83" spans="1:12" s="731" customFormat="1" ht="12.75" customHeight="1" thickBot="1" x14ac:dyDescent="0.25">
      <c r="A83" s="779">
        <f t="shared" si="3"/>
        <v>0</v>
      </c>
      <c r="B83" s="780">
        <f t="shared" si="4"/>
        <v>0</v>
      </c>
      <c r="C83" s="781">
        <f t="shared" si="5"/>
        <v>0</v>
      </c>
      <c r="D83" s="782"/>
      <c r="E83" s="783">
        <f t="shared" si="6"/>
        <v>0</v>
      </c>
      <c r="F83" s="784">
        <f t="shared" si="9"/>
        <v>0</v>
      </c>
      <c r="G83" s="780">
        <f t="shared" si="9"/>
        <v>0</v>
      </c>
      <c r="H83" s="785">
        <f t="shared" si="9"/>
        <v>0</v>
      </c>
      <c r="I83" s="786"/>
      <c r="K83" s="787" t="str">
        <f t="shared" si="8"/>
        <v>-</v>
      </c>
      <c r="L83" s="788" t="str">
        <f t="shared" si="7"/>
        <v>-</v>
      </c>
    </row>
    <row r="84" spans="1:12" s="731" customFormat="1" ht="17.25" customHeight="1" x14ac:dyDescent="0.2">
      <c r="A84" s="745"/>
      <c r="B84" s="745"/>
      <c r="C84" s="745"/>
      <c r="D84" s="748"/>
      <c r="E84" s="748"/>
    </row>
    <row r="85" spans="1:12" s="731" customFormat="1" ht="20.100000000000001" customHeight="1" x14ac:dyDescent="0.2">
      <c r="A85" s="744" t="s">
        <v>742</v>
      </c>
      <c r="B85" s="789"/>
      <c r="C85" s="1465"/>
      <c r="D85" s="1465"/>
      <c r="E85" s="1465"/>
      <c r="F85" s="790"/>
    </row>
    <row r="86" spans="1:12" s="731" customFormat="1" ht="12.75" customHeight="1" thickBot="1" x14ac:dyDescent="0.25">
      <c r="A86" s="791"/>
      <c r="B86" s="791"/>
      <c r="C86" s="747"/>
      <c r="D86" s="747"/>
      <c r="E86" s="747"/>
      <c r="F86" s="792"/>
    </row>
    <row r="87" spans="1:12" s="796" customFormat="1" ht="13.5" thickBot="1" x14ac:dyDescent="0.25">
      <c r="A87" s="793" t="s">
        <v>743</v>
      </c>
      <c r="B87" s="794" t="s">
        <v>744</v>
      </c>
      <c r="C87" s="795" t="s">
        <v>745</v>
      </c>
    </row>
    <row r="88" spans="1:12" s="796" customFormat="1" ht="12.75" x14ac:dyDescent="0.2">
      <c r="A88" s="797"/>
      <c r="B88" s="798"/>
      <c r="C88" s="799"/>
    </row>
    <row r="89" spans="1:12" s="796" customFormat="1" ht="12.75" x14ac:dyDescent="0.2">
      <c r="A89" s="800"/>
      <c r="B89" s="801"/>
      <c r="C89" s="802"/>
    </row>
    <row r="90" spans="1:12" s="796" customFormat="1" ht="12.75" x14ac:dyDescent="0.2">
      <c r="A90" s="800"/>
      <c r="B90" s="801"/>
      <c r="C90" s="802"/>
    </row>
    <row r="91" spans="1:12" s="796" customFormat="1" ht="13.5" thickBot="1" x14ac:dyDescent="0.25">
      <c r="A91" s="803"/>
      <c r="B91" s="804"/>
      <c r="C91" s="805"/>
    </row>
    <row r="92" spans="1:12" s="796" customFormat="1" ht="13.5" thickBot="1" x14ac:dyDescent="0.25">
      <c r="A92" s="1466">
        <f>SUM(A88:A91)</f>
        <v>0</v>
      </c>
      <c r="B92" s="1467"/>
      <c r="C92" s="1468"/>
    </row>
    <row r="93" spans="1:12" s="731" customFormat="1" ht="17.25" customHeight="1" x14ac:dyDescent="0.2">
      <c r="A93" s="745"/>
      <c r="B93" s="745"/>
      <c r="C93" s="745"/>
      <c r="D93" s="748"/>
      <c r="E93" s="748"/>
    </row>
    <row r="94" spans="1:12" s="731" customFormat="1" ht="20.100000000000001" customHeight="1" x14ac:dyDescent="0.2">
      <c r="A94" s="744" t="s">
        <v>746</v>
      </c>
      <c r="B94" s="789"/>
      <c r="C94" s="1465"/>
      <c r="D94" s="1465"/>
      <c r="E94" s="1465"/>
      <c r="F94" s="790"/>
    </row>
    <row r="95" spans="1:12" s="731" customFormat="1" ht="12.75" customHeight="1" thickBot="1" x14ac:dyDescent="0.25">
      <c r="A95" s="789"/>
      <c r="B95" s="789"/>
      <c r="C95" s="747"/>
      <c r="D95" s="747"/>
      <c r="E95" s="747"/>
      <c r="F95" s="792"/>
    </row>
    <row r="96" spans="1:12" s="731" customFormat="1" ht="15.75" customHeight="1" thickBot="1" x14ac:dyDescent="0.25">
      <c r="A96" s="1469" t="s">
        <v>747</v>
      </c>
      <c r="B96" s="1470"/>
      <c r="C96" s="1470"/>
      <c r="D96" s="753" t="s">
        <v>748</v>
      </c>
      <c r="E96" s="748"/>
    </row>
    <row r="97" spans="1:10" s="731" customFormat="1" ht="12.75" customHeight="1" x14ac:dyDescent="0.2">
      <c r="A97" s="1471"/>
      <c r="B97" s="1472"/>
      <c r="C97" s="1472"/>
      <c r="D97" s="806"/>
      <c r="E97" s="748"/>
    </row>
    <row r="98" spans="1:10" s="731" customFormat="1" ht="12.75" customHeight="1" x14ac:dyDescent="0.2">
      <c r="A98" s="1461"/>
      <c r="B98" s="1462"/>
      <c r="C98" s="1462"/>
      <c r="D98" s="807"/>
      <c r="E98" s="748"/>
    </row>
    <row r="99" spans="1:10" s="731" customFormat="1" ht="12.75" customHeight="1" x14ac:dyDescent="0.2">
      <c r="A99" s="1461"/>
      <c r="B99" s="1462"/>
      <c r="C99" s="1462"/>
      <c r="D99" s="807"/>
      <c r="E99" s="748"/>
    </row>
    <row r="100" spans="1:10" s="731" customFormat="1" ht="12.75" customHeight="1" thickBot="1" x14ac:dyDescent="0.25">
      <c r="A100" s="1463"/>
      <c r="B100" s="1464"/>
      <c r="C100" s="1464"/>
      <c r="D100" s="808"/>
      <c r="E100" s="748"/>
    </row>
    <row r="102" spans="1:10" x14ac:dyDescent="0.25">
      <c r="B102" s="359" t="s">
        <v>563</v>
      </c>
      <c r="C102" s="359" t="s">
        <v>596</v>
      </c>
      <c r="E102" s="467" t="s">
        <v>563</v>
      </c>
      <c r="F102" s="359" t="s">
        <v>596</v>
      </c>
      <c r="I102" s="467" t="s">
        <v>563</v>
      </c>
      <c r="J102" s="373" t="s">
        <v>595</v>
      </c>
    </row>
    <row r="103" spans="1:10" x14ac:dyDescent="0.25">
      <c r="B103" s="459" t="s">
        <v>599</v>
      </c>
      <c r="C103" s="459" t="s">
        <v>600</v>
      </c>
      <c r="E103" s="459" t="s">
        <v>617</v>
      </c>
      <c r="F103" s="459" t="s">
        <v>618</v>
      </c>
      <c r="I103" s="459" t="s">
        <v>597</v>
      </c>
      <c r="J103" s="459" t="s">
        <v>598</v>
      </c>
    </row>
    <row r="104" spans="1:10" x14ac:dyDescent="0.25">
      <c r="B104" s="459" t="s">
        <v>604</v>
      </c>
      <c r="C104" s="459" t="s">
        <v>605</v>
      </c>
      <c r="E104" s="459" t="s">
        <v>621</v>
      </c>
      <c r="F104" s="459" t="s">
        <v>622</v>
      </c>
      <c r="I104" s="459" t="s">
        <v>602</v>
      </c>
      <c r="J104" s="459" t="s">
        <v>603</v>
      </c>
    </row>
    <row r="105" spans="1:10" x14ac:dyDescent="0.25">
      <c r="B105" s="459" t="s">
        <v>608</v>
      </c>
      <c r="C105" s="459" t="s">
        <v>609</v>
      </c>
      <c r="E105" s="459" t="s">
        <v>625</v>
      </c>
      <c r="F105" s="459" t="s">
        <v>626</v>
      </c>
      <c r="I105" s="459" t="s">
        <v>606</v>
      </c>
      <c r="J105" s="459" t="s">
        <v>607</v>
      </c>
    </row>
    <row r="106" spans="1:10" x14ac:dyDescent="0.25">
      <c r="E106" s="459" t="s">
        <v>629</v>
      </c>
      <c r="F106" s="459" t="s">
        <v>630</v>
      </c>
      <c r="I106" s="459" t="s">
        <v>611</v>
      </c>
      <c r="J106" s="459" t="s">
        <v>612</v>
      </c>
    </row>
    <row r="107" spans="1:10" x14ac:dyDescent="0.25">
      <c r="E107" s="459" t="s">
        <v>633</v>
      </c>
      <c r="F107" s="459" t="s">
        <v>634</v>
      </c>
    </row>
    <row r="108" spans="1:10" x14ac:dyDescent="0.25">
      <c r="B108" s="456" t="s">
        <v>563</v>
      </c>
    </row>
    <row r="109" spans="1:10" x14ac:dyDescent="0.25">
      <c r="B109" s="468" t="s">
        <v>619</v>
      </c>
      <c r="F109" s="258" t="s">
        <v>89</v>
      </c>
    </row>
    <row r="110" spans="1:10" x14ac:dyDescent="0.25">
      <c r="B110" s="468" t="s">
        <v>623</v>
      </c>
      <c r="F110" s="261" t="s">
        <v>91</v>
      </c>
    </row>
    <row r="111" spans="1:10" x14ac:dyDescent="0.25">
      <c r="B111" s="468" t="s">
        <v>627</v>
      </c>
      <c r="F111" s="261" t="s">
        <v>92</v>
      </c>
    </row>
    <row r="112" spans="1:10" x14ac:dyDescent="0.25">
      <c r="B112" s="471" t="s">
        <v>635</v>
      </c>
      <c r="F112" s="261" t="s">
        <v>93</v>
      </c>
    </row>
    <row r="113" spans="2:6" x14ac:dyDescent="0.25">
      <c r="F113" s="261" t="s">
        <v>94</v>
      </c>
    </row>
    <row r="114" spans="2:6" x14ac:dyDescent="0.25">
      <c r="B114" s="339" t="s">
        <v>59</v>
      </c>
      <c r="F114" s="261" t="s">
        <v>95</v>
      </c>
    </row>
    <row r="115" spans="2:6" x14ac:dyDescent="0.25">
      <c r="B115" s="387" t="s">
        <v>620</v>
      </c>
      <c r="F115" s="261" t="s">
        <v>96</v>
      </c>
    </row>
    <row r="116" spans="2:6" x14ac:dyDescent="0.25">
      <c r="B116" s="387" t="s">
        <v>624</v>
      </c>
      <c r="F116" s="261" t="s">
        <v>97</v>
      </c>
    </row>
    <row r="117" spans="2:6" x14ac:dyDescent="0.25">
      <c r="B117" s="387" t="s">
        <v>628</v>
      </c>
      <c r="F117" s="261" t="s">
        <v>98</v>
      </c>
    </row>
    <row r="118" spans="2:6" x14ac:dyDescent="0.25">
      <c r="B118" s="387" t="s">
        <v>632</v>
      </c>
      <c r="F118" s="261" t="s">
        <v>99</v>
      </c>
    </row>
    <row r="119" spans="2:6" x14ac:dyDescent="0.25">
      <c r="B119" s="387"/>
      <c r="F119" s="261" t="s">
        <v>100</v>
      </c>
    </row>
    <row r="120" spans="2:6" x14ac:dyDescent="0.25">
      <c r="B120" s="340" t="s">
        <v>749</v>
      </c>
      <c r="D120" s="342" t="s">
        <v>750</v>
      </c>
      <c r="F120" s="261" t="s">
        <v>101</v>
      </c>
    </row>
    <row r="121" spans="2:6" x14ac:dyDescent="0.25">
      <c r="B121" s="809" t="s">
        <v>751</v>
      </c>
      <c r="D121" s="810" t="s">
        <v>752</v>
      </c>
      <c r="F121" s="261" t="s">
        <v>102</v>
      </c>
    </row>
    <row r="122" spans="2:6" x14ac:dyDescent="0.25">
      <c r="B122" s="811" t="s">
        <v>753</v>
      </c>
      <c r="D122" s="811" t="s">
        <v>754</v>
      </c>
      <c r="F122" s="261" t="s">
        <v>103</v>
      </c>
    </row>
    <row r="123" spans="2:6" x14ac:dyDescent="0.25">
      <c r="B123" s="811" t="s">
        <v>755</v>
      </c>
      <c r="D123" s="811" t="s">
        <v>82</v>
      </c>
      <c r="F123" s="261" t="s">
        <v>104</v>
      </c>
    </row>
    <row r="124" spans="2:6" x14ac:dyDescent="0.25">
      <c r="B124" s="811" t="s">
        <v>756</v>
      </c>
      <c r="D124" s="811" t="s">
        <v>757</v>
      </c>
      <c r="F124" s="261" t="s">
        <v>105</v>
      </c>
    </row>
    <row r="125" spans="2:6" x14ac:dyDescent="0.25">
      <c r="B125" s="811" t="s">
        <v>758</v>
      </c>
      <c r="D125" s="811" t="s">
        <v>759</v>
      </c>
      <c r="F125" s="261" t="s">
        <v>106</v>
      </c>
    </row>
    <row r="126" spans="2:6" x14ac:dyDescent="0.25">
      <c r="B126" s="811" t="s">
        <v>760</v>
      </c>
      <c r="D126" s="811" t="s">
        <v>761</v>
      </c>
      <c r="F126" s="261" t="s">
        <v>107</v>
      </c>
    </row>
    <row r="127" spans="2:6" x14ac:dyDescent="0.25">
      <c r="B127" s="811" t="s">
        <v>762</v>
      </c>
      <c r="D127" s="811" t="s">
        <v>763</v>
      </c>
      <c r="F127" s="261" t="s">
        <v>108</v>
      </c>
    </row>
    <row r="128" spans="2:6" x14ac:dyDescent="0.25">
      <c r="B128" s="811" t="s">
        <v>764</v>
      </c>
      <c r="D128" s="811" t="s">
        <v>765</v>
      </c>
      <c r="F128" s="264" t="s">
        <v>109</v>
      </c>
    </row>
    <row r="129" spans="2:6" x14ac:dyDescent="0.25">
      <c r="B129" s="811" t="s">
        <v>766</v>
      </c>
      <c r="D129" s="811" t="s">
        <v>767</v>
      </c>
      <c r="F129" s="261" t="s">
        <v>110</v>
      </c>
    </row>
    <row r="130" spans="2:6" x14ac:dyDescent="0.25">
      <c r="B130" s="811" t="s">
        <v>768</v>
      </c>
      <c r="D130" s="812" t="s">
        <v>769</v>
      </c>
      <c r="F130" s="261" t="s">
        <v>111</v>
      </c>
    </row>
    <row r="131" spans="2:6" x14ac:dyDescent="0.25">
      <c r="B131" s="811" t="s">
        <v>770</v>
      </c>
      <c r="F131" s="261" t="s">
        <v>112</v>
      </c>
    </row>
    <row r="132" spans="2:6" x14ac:dyDescent="0.25">
      <c r="B132" s="811" t="s">
        <v>771</v>
      </c>
      <c r="F132" s="261" t="s">
        <v>113</v>
      </c>
    </row>
    <row r="133" spans="2:6" x14ac:dyDescent="0.25">
      <c r="B133" s="811" t="s">
        <v>772</v>
      </c>
      <c r="F133" s="261" t="s">
        <v>114</v>
      </c>
    </row>
    <row r="134" spans="2:6" x14ac:dyDescent="0.25">
      <c r="B134" s="811" t="s">
        <v>773</v>
      </c>
      <c r="F134" s="261" t="s">
        <v>115</v>
      </c>
    </row>
    <row r="135" spans="2:6" x14ac:dyDescent="0.25">
      <c r="B135" s="811" t="s">
        <v>774</v>
      </c>
      <c r="F135" s="261" t="s">
        <v>116</v>
      </c>
    </row>
    <row r="136" spans="2:6" x14ac:dyDescent="0.25">
      <c r="B136" s="811" t="s">
        <v>775</v>
      </c>
      <c r="F136" s="261" t="s">
        <v>117</v>
      </c>
    </row>
    <row r="137" spans="2:6" x14ac:dyDescent="0.25">
      <c r="B137" s="812" t="s">
        <v>776</v>
      </c>
      <c r="F137" s="261" t="s">
        <v>118</v>
      </c>
    </row>
    <row r="138" spans="2:6" x14ac:dyDescent="0.25">
      <c r="F138" s="261" t="s">
        <v>119</v>
      </c>
    </row>
    <row r="139" spans="2:6" x14ac:dyDescent="0.25">
      <c r="F139" s="261" t="s">
        <v>120</v>
      </c>
    </row>
    <row r="140" spans="2:6" x14ac:dyDescent="0.25">
      <c r="F140" s="261" t="s">
        <v>121</v>
      </c>
    </row>
    <row r="141" spans="2:6" x14ac:dyDescent="0.25">
      <c r="F141" s="261" t="s">
        <v>122</v>
      </c>
    </row>
    <row r="142" spans="2:6" x14ac:dyDescent="0.25">
      <c r="F142" s="261" t="s">
        <v>123</v>
      </c>
    </row>
    <row r="143" spans="2:6" x14ac:dyDescent="0.25">
      <c r="F143" s="261" t="s">
        <v>124</v>
      </c>
    </row>
    <row r="144" spans="2:6" x14ac:dyDescent="0.25">
      <c r="F144" s="261" t="s">
        <v>125</v>
      </c>
    </row>
    <row r="145" spans="6:6" x14ac:dyDescent="0.25">
      <c r="F145" s="261" t="s">
        <v>126</v>
      </c>
    </row>
    <row r="146" spans="6:6" x14ac:dyDescent="0.25">
      <c r="F146" s="261" t="s">
        <v>127</v>
      </c>
    </row>
    <row r="147" spans="6:6" x14ac:dyDescent="0.25">
      <c r="F147" s="261" t="s">
        <v>128</v>
      </c>
    </row>
    <row r="148" spans="6:6" x14ac:dyDescent="0.25">
      <c r="F148" s="261" t="s">
        <v>129</v>
      </c>
    </row>
    <row r="149" spans="6:6" x14ac:dyDescent="0.25">
      <c r="F149" s="261" t="s">
        <v>130</v>
      </c>
    </row>
    <row r="150" spans="6:6" x14ac:dyDescent="0.25">
      <c r="F150" s="261" t="s">
        <v>131</v>
      </c>
    </row>
    <row r="151" spans="6:6" x14ac:dyDescent="0.25">
      <c r="F151" s="261" t="s">
        <v>132</v>
      </c>
    </row>
    <row r="152" spans="6:6" x14ac:dyDescent="0.25">
      <c r="F152" s="261" t="s">
        <v>133</v>
      </c>
    </row>
    <row r="153" spans="6:6" x14ac:dyDescent="0.25">
      <c r="F153" s="261" t="s">
        <v>134</v>
      </c>
    </row>
    <row r="154" spans="6:6" x14ac:dyDescent="0.25">
      <c r="F154" s="261" t="s">
        <v>135</v>
      </c>
    </row>
    <row r="155" spans="6:6" x14ac:dyDescent="0.25">
      <c r="F155" s="264" t="s">
        <v>136</v>
      </c>
    </row>
    <row r="156" spans="6:6" x14ac:dyDescent="0.25">
      <c r="F156" s="264" t="s">
        <v>137</v>
      </c>
    </row>
    <row r="157" spans="6:6" x14ac:dyDescent="0.25">
      <c r="F157" s="261" t="s">
        <v>138</v>
      </c>
    </row>
    <row r="158" spans="6:6" x14ac:dyDescent="0.25">
      <c r="F158" s="261" t="s">
        <v>139</v>
      </c>
    </row>
    <row r="159" spans="6:6" x14ac:dyDescent="0.25">
      <c r="F159" s="261" t="s">
        <v>140</v>
      </c>
    </row>
    <row r="160" spans="6:6" x14ac:dyDescent="0.25">
      <c r="F160" s="261" t="s">
        <v>141</v>
      </c>
    </row>
    <row r="161" spans="6:6" x14ac:dyDescent="0.25">
      <c r="F161" s="261" t="s">
        <v>142</v>
      </c>
    </row>
    <row r="162" spans="6:6" x14ac:dyDescent="0.25">
      <c r="F162" s="261" t="s">
        <v>143</v>
      </c>
    </row>
    <row r="163" spans="6:6" x14ac:dyDescent="0.25">
      <c r="F163" s="261" t="s">
        <v>144</v>
      </c>
    </row>
    <row r="164" spans="6:6" x14ac:dyDescent="0.25">
      <c r="F164" s="261" t="s">
        <v>145</v>
      </c>
    </row>
    <row r="165" spans="6:6" x14ac:dyDescent="0.25">
      <c r="F165" s="261" t="s">
        <v>146</v>
      </c>
    </row>
    <row r="166" spans="6:6" x14ac:dyDescent="0.25">
      <c r="F166" s="261" t="s">
        <v>147</v>
      </c>
    </row>
    <row r="167" spans="6:6" x14ac:dyDescent="0.25">
      <c r="F167" s="261" t="s">
        <v>148</v>
      </c>
    </row>
    <row r="168" spans="6:6" x14ac:dyDescent="0.25">
      <c r="F168" s="261" t="s">
        <v>149</v>
      </c>
    </row>
    <row r="169" spans="6:6" x14ac:dyDescent="0.25">
      <c r="F169" s="261" t="s">
        <v>150</v>
      </c>
    </row>
    <row r="170" spans="6:6" x14ac:dyDescent="0.25">
      <c r="F170" s="261" t="s">
        <v>151</v>
      </c>
    </row>
    <row r="171" spans="6:6" x14ac:dyDescent="0.25">
      <c r="F171" s="261" t="s">
        <v>152</v>
      </c>
    </row>
    <row r="172" spans="6:6" x14ac:dyDescent="0.25">
      <c r="F172" s="261" t="s">
        <v>153</v>
      </c>
    </row>
    <row r="173" spans="6:6" x14ac:dyDescent="0.25">
      <c r="F173" s="261" t="s">
        <v>154</v>
      </c>
    </row>
    <row r="174" spans="6:6" x14ac:dyDescent="0.25">
      <c r="F174" s="261" t="s">
        <v>155</v>
      </c>
    </row>
    <row r="175" spans="6:6" x14ac:dyDescent="0.25">
      <c r="F175" s="261" t="s">
        <v>156</v>
      </c>
    </row>
    <row r="176" spans="6:6" x14ac:dyDescent="0.25">
      <c r="F176" s="261" t="s">
        <v>157</v>
      </c>
    </row>
    <row r="177" spans="6:6" x14ac:dyDescent="0.25">
      <c r="F177" s="261" t="s">
        <v>158</v>
      </c>
    </row>
    <row r="178" spans="6:6" x14ac:dyDescent="0.25">
      <c r="F178" s="261" t="s">
        <v>159</v>
      </c>
    </row>
    <row r="179" spans="6:6" x14ac:dyDescent="0.25">
      <c r="F179" s="261" t="s">
        <v>160</v>
      </c>
    </row>
    <row r="180" spans="6:6" x14ac:dyDescent="0.25">
      <c r="F180" s="261" t="s">
        <v>161</v>
      </c>
    </row>
    <row r="181" spans="6:6" x14ac:dyDescent="0.25">
      <c r="F181" s="261" t="s">
        <v>162</v>
      </c>
    </row>
    <row r="182" spans="6:6" x14ac:dyDescent="0.25">
      <c r="F182" s="261" t="s">
        <v>163</v>
      </c>
    </row>
    <row r="183" spans="6:6" x14ac:dyDescent="0.25">
      <c r="F183" s="261" t="s">
        <v>164</v>
      </c>
    </row>
    <row r="184" spans="6:6" x14ac:dyDescent="0.25">
      <c r="F184" s="261" t="s">
        <v>165</v>
      </c>
    </row>
    <row r="185" spans="6:6" x14ac:dyDescent="0.25">
      <c r="F185" s="261" t="s">
        <v>166</v>
      </c>
    </row>
    <row r="186" spans="6:6" x14ac:dyDescent="0.25">
      <c r="F186" s="261" t="s">
        <v>167</v>
      </c>
    </row>
    <row r="187" spans="6:6" x14ac:dyDescent="0.25">
      <c r="F187" s="261" t="s">
        <v>168</v>
      </c>
    </row>
    <row r="188" spans="6:6" x14ac:dyDescent="0.25">
      <c r="F188" s="261" t="s">
        <v>169</v>
      </c>
    </row>
    <row r="189" spans="6:6" x14ac:dyDescent="0.25">
      <c r="F189" s="261" t="s">
        <v>170</v>
      </c>
    </row>
    <row r="190" spans="6:6" x14ac:dyDescent="0.25">
      <c r="F190" s="261" t="s">
        <v>171</v>
      </c>
    </row>
    <row r="191" spans="6:6" x14ac:dyDescent="0.25">
      <c r="F191" s="261" t="s">
        <v>172</v>
      </c>
    </row>
    <row r="192" spans="6:6" x14ac:dyDescent="0.25">
      <c r="F192" s="261" t="s">
        <v>173</v>
      </c>
    </row>
    <row r="193" spans="6:6" x14ac:dyDescent="0.25">
      <c r="F193" s="261" t="s">
        <v>174</v>
      </c>
    </row>
    <row r="194" spans="6:6" x14ac:dyDescent="0.25">
      <c r="F194" s="261" t="s">
        <v>175</v>
      </c>
    </row>
    <row r="195" spans="6:6" x14ac:dyDescent="0.25">
      <c r="F195" s="261" t="s">
        <v>176</v>
      </c>
    </row>
    <row r="196" spans="6:6" x14ac:dyDescent="0.25">
      <c r="F196" s="261" t="s">
        <v>177</v>
      </c>
    </row>
    <row r="197" spans="6:6" x14ac:dyDescent="0.25">
      <c r="F197" s="261" t="s">
        <v>178</v>
      </c>
    </row>
    <row r="198" spans="6:6" x14ac:dyDescent="0.25">
      <c r="F198" s="261" t="s">
        <v>179</v>
      </c>
    </row>
    <row r="199" spans="6:6" x14ac:dyDescent="0.25">
      <c r="F199" s="261" t="s">
        <v>180</v>
      </c>
    </row>
    <row r="200" spans="6:6" x14ac:dyDescent="0.25">
      <c r="F200" s="261" t="s">
        <v>181</v>
      </c>
    </row>
    <row r="201" spans="6:6" x14ac:dyDescent="0.25">
      <c r="F201" s="261" t="s">
        <v>182</v>
      </c>
    </row>
    <row r="202" spans="6:6" x14ac:dyDescent="0.25">
      <c r="F202" s="261" t="s">
        <v>183</v>
      </c>
    </row>
    <row r="203" spans="6:6" x14ac:dyDescent="0.25">
      <c r="F203" s="261" t="s">
        <v>184</v>
      </c>
    </row>
    <row r="204" spans="6:6" x14ac:dyDescent="0.25">
      <c r="F204" s="261" t="s">
        <v>185</v>
      </c>
    </row>
    <row r="205" spans="6:6" x14ac:dyDescent="0.25">
      <c r="F205" s="267" t="s">
        <v>186</v>
      </c>
    </row>
    <row r="206" spans="6:6" x14ac:dyDescent="0.25">
      <c r="F206" s="261" t="s">
        <v>187</v>
      </c>
    </row>
    <row r="207" spans="6:6" x14ac:dyDescent="0.25">
      <c r="F207" s="261" t="s">
        <v>188</v>
      </c>
    </row>
    <row r="208" spans="6:6" x14ac:dyDescent="0.25">
      <c r="F208" s="261" t="s">
        <v>189</v>
      </c>
    </row>
    <row r="209" spans="6:6" x14ac:dyDescent="0.25">
      <c r="F209" s="261" t="s">
        <v>190</v>
      </c>
    </row>
    <row r="210" spans="6:6" x14ac:dyDescent="0.25">
      <c r="F210" s="261" t="s">
        <v>191</v>
      </c>
    </row>
    <row r="211" spans="6:6" x14ac:dyDescent="0.25">
      <c r="F211" s="261" t="s">
        <v>192</v>
      </c>
    </row>
    <row r="212" spans="6:6" x14ac:dyDescent="0.25">
      <c r="F212" s="261" t="s">
        <v>193</v>
      </c>
    </row>
    <row r="213" spans="6:6" x14ac:dyDescent="0.25">
      <c r="F213" s="261" t="s">
        <v>194</v>
      </c>
    </row>
    <row r="214" spans="6:6" x14ac:dyDescent="0.25">
      <c r="F214" s="261" t="s">
        <v>195</v>
      </c>
    </row>
    <row r="215" spans="6:6" x14ac:dyDescent="0.25">
      <c r="F215" s="261" t="s">
        <v>196</v>
      </c>
    </row>
    <row r="216" spans="6:6" x14ac:dyDescent="0.25">
      <c r="F216" s="261" t="s">
        <v>197</v>
      </c>
    </row>
    <row r="217" spans="6:6" x14ac:dyDescent="0.25">
      <c r="F217" s="261" t="s">
        <v>198</v>
      </c>
    </row>
    <row r="218" spans="6:6" x14ac:dyDescent="0.25">
      <c r="F218" s="261" t="s">
        <v>199</v>
      </c>
    </row>
    <row r="219" spans="6:6" x14ac:dyDescent="0.25">
      <c r="F219" s="261" t="s">
        <v>200</v>
      </c>
    </row>
    <row r="220" spans="6:6" x14ac:dyDescent="0.25">
      <c r="F220" s="261" t="s">
        <v>201</v>
      </c>
    </row>
    <row r="221" spans="6:6" x14ac:dyDescent="0.25">
      <c r="F221" s="261" t="s">
        <v>202</v>
      </c>
    </row>
    <row r="222" spans="6:6" x14ac:dyDescent="0.25">
      <c r="F222" s="261" t="s">
        <v>203</v>
      </c>
    </row>
    <row r="223" spans="6:6" x14ac:dyDescent="0.25">
      <c r="F223" s="261" t="s">
        <v>204</v>
      </c>
    </row>
    <row r="224" spans="6:6" x14ac:dyDescent="0.25">
      <c r="F224" s="261" t="s">
        <v>205</v>
      </c>
    </row>
    <row r="225" spans="6:6" x14ac:dyDescent="0.25">
      <c r="F225" s="261" t="s">
        <v>206</v>
      </c>
    </row>
    <row r="226" spans="6:6" x14ac:dyDescent="0.25">
      <c r="F226" s="261" t="s">
        <v>207</v>
      </c>
    </row>
    <row r="227" spans="6:6" x14ac:dyDescent="0.25">
      <c r="F227" s="261" t="s">
        <v>208</v>
      </c>
    </row>
    <row r="228" spans="6:6" x14ac:dyDescent="0.25">
      <c r="F228" s="261" t="s">
        <v>209</v>
      </c>
    </row>
    <row r="229" spans="6:6" x14ac:dyDescent="0.25">
      <c r="F229" s="261" t="s">
        <v>210</v>
      </c>
    </row>
    <row r="230" spans="6:6" x14ac:dyDescent="0.25">
      <c r="F230" s="261" t="s">
        <v>211</v>
      </c>
    </row>
    <row r="231" spans="6:6" x14ac:dyDescent="0.25">
      <c r="F231" s="261" t="s">
        <v>212</v>
      </c>
    </row>
    <row r="232" spans="6:6" x14ac:dyDescent="0.25">
      <c r="F232" s="261" t="s">
        <v>213</v>
      </c>
    </row>
    <row r="233" spans="6:6" x14ac:dyDescent="0.25">
      <c r="F233" s="261" t="s">
        <v>214</v>
      </c>
    </row>
    <row r="234" spans="6:6" x14ac:dyDescent="0.25">
      <c r="F234" s="261" t="s">
        <v>215</v>
      </c>
    </row>
    <row r="235" spans="6:6" x14ac:dyDescent="0.25">
      <c r="F235" s="261" t="s">
        <v>216</v>
      </c>
    </row>
    <row r="236" spans="6:6" x14ac:dyDescent="0.25">
      <c r="F236" s="261" t="s">
        <v>217</v>
      </c>
    </row>
    <row r="237" spans="6:6" x14ac:dyDescent="0.25">
      <c r="F237" s="261" t="s">
        <v>218</v>
      </c>
    </row>
    <row r="238" spans="6:6" x14ac:dyDescent="0.25">
      <c r="F238" s="261" t="s">
        <v>219</v>
      </c>
    </row>
    <row r="239" spans="6:6" x14ac:dyDescent="0.25">
      <c r="F239" s="261" t="s">
        <v>220</v>
      </c>
    </row>
    <row r="240" spans="6:6" x14ac:dyDescent="0.25">
      <c r="F240" s="261" t="s">
        <v>221</v>
      </c>
    </row>
    <row r="241" spans="6:6" x14ac:dyDescent="0.25">
      <c r="F241" s="261" t="s">
        <v>222</v>
      </c>
    </row>
    <row r="242" spans="6:6" x14ac:dyDescent="0.25">
      <c r="F242" s="261" t="s">
        <v>223</v>
      </c>
    </row>
    <row r="243" spans="6:6" x14ac:dyDescent="0.25">
      <c r="F243" s="261" t="s">
        <v>224</v>
      </c>
    </row>
    <row r="244" spans="6:6" x14ac:dyDescent="0.25">
      <c r="F244" s="261" t="s">
        <v>225</v>
      </c>
    </row>
    <row r="245" spans="6:6" x14ac:dyDescent="0.25">
      <c r="F245" s="261" t="s">
        <v>226</v>
      </c>
    </row>
    <row r="246" spans="6:6" x14ac:dyDescent="0.25">
      <c r="F246" s="261" t="s">
        <v>227</v>
      </c>
    </row>
    <row r="247" spans="6:6" x14ac:dyDescent="0.25">
      <c r="F247" s="261" t="s">
        <v>228</v>
      </c>
    </row>
    <row r="248" spans="6:6" x14ac:dyDescent="0.25">
      <c r="F248" s="261" t="s">
        <v>229</v>
      </c>
    </row>
    <row r="249" spans="6:6" x14ac:dyDescent="0.25">
      <c r="F249" s="261" t="s">
        <v>230</v>
      </c>
    </row>
    <row r="250" spans="6:6" x14ac:dyDescent="0.25">
      <c r="F250" s="261" t="s">
        <v>231</v>
      </c>
    </row>
    <row r="251" spans="6:6" x14ac:dyDescent="0.25">
      <c r="F251" s="261" t="s">
        <v>232</v>
      </c>
    </row>
    <row r="252" spans="6:6" x14ac:dyDescent="0.25">
      <c r="F252" s="261" t="s">
        <v>233</v>
      </c>
    </row>
    <row r="253" spans="6:6" x14ac:dyDescent="0.25">
      <c r="F253" s="261" t="s">
        <v>234</v>
      </c>
    </row>
    <row r="254" spans="6:6" x14ac:dyDescent="0.25">
      <c r="F254" s="261" t="s">
        <v>235</v>
      </c>
    </row>
    <row r="255" spans="6:6" x14ac:dyDescent="0.25">
      <c r="F255" s="261" t="s">
        <v>236</v>
      </c>
    </row>
    <row r="256" spans="6:6" x14ac:dyDescent="0.25">
      <c r="F256" s="261" t="s">
        <v>237</v>
      </c>
    </row>
    <row r="257" spans="6:6" x14ac:dyDescent="0.25">
      <c r="F257" s="261" t="s">
        <v>238</v>
      </c>
    </row>
    <row r="258" spans="6:6" x14ac:dyDescent="0.25">
      <c r="F258" s="261" t="s">
        <v>239</v>
      </c>
    </row>
    <row r="259" spans="6:6" x14ac:dyDescent="0.25">
      <c r="F259" s="261" t="s">
        <v>240</v>
      </c>
    </row>
    <row r="260" spans="6:6" x14ac:dyDescent="0.25">
      <c r="F260" s="261" t="s">
        <v>241</v>
      </c>
    </row>
    <row r="261" spans="6:6" x14ac:dyDescent="0.25">
      <c r="F261" s="261" t="s">
        <v>242</v>
      </c>
    </row>
    <row r="262" spans="6:6" x14ac:dyDescent="0.25">
      <c r="F262" s="261" t="s">
        <v>243</v>
      </c>
    </row>
    <row r="263" spans="6:6" x14ac:dyDescent="0.25">
      <c r="F263" s="261" t="s">
        <v>244</v>
      </c>
    </row>
    <row r="264" spans="6:6" x14ac:dyDescent="0.25">
      <c r="F264" s="261" t="s">
        <v>245</v>
      </c>
    </row>
    <row r="265" spans="6:6" x14ac:dyDescent="0.25">
      <c r="F265" s="261" t="s">
        <v>246</v>
      </c>
    </row>
    <row r="266" spans="6:6" x14ac:dyDescent="0.25">
      <c r="F266" s="261" t="s">
        <v>247</v>
      </c>
    </row>
    <row r="267" spans="6:6" x14ac:dyDescent="0.25">
      <c r="F267" s="261" t="s">
        <v>248</v>
      </c>
    </row>
    <row r="268" spans="6:6" x14ac:dyDescent="0.25">
      <c r="F268" s="261" t="s">
        <v>249</v>
      </c>
    </row>
    <row r="269" spans="6:6" x14ac:dyDescent="0.25">
      <c r="F269" s="261" t="s">
        <v>250</v>
      </c>
    </row>
    <row r="270" spans="6:6" x14ac:dyDescent="0.25">
      <c r="F270" s="261" t="s">
        <v>251</v>
      </c>
    </row>
    <row r="271" spans="6:6" x14ac:dyDescent="0.25">
      <c r="F271" s="261" t="s">
        <v>252</v>
      </c>
    </row>
    <row r="272" spans="6:6" x14ac:dyDescent="0.25">
      <c r="F272" s="261" t="s">
        <v>253</v>
      </c>
    </row>
    <row r="273" spans="6:6" x14ac:dyDescent="0.25">
      <c r="F273" s="261" t="s">
        <v>254</v>
      </c>
    </row>
    <row r="274" spans="6:6" x14ac:dyDescent="0.25">
      <c r="F274" s="261" t="s">
        <v>255</v>
      </c>
    </row>
    <row r="275" spans="6:6" x14ac:dyDescent="0.25">
      <c r="F275" s="261" t="s">
        <v>256</v>
      </c>
    </row>
    <row r="276" spans="6:6" x14ac:dyDescent="0.25">
      <c r="F276" s="261" t="s">
        <v>257</v>
      </c>
    </row>
    <row r="277" spans="6:6" x14ac:dyDescent="0.25">
      <c r="F277" s="261" t="s">
        <v>258</v>
      </c>
    </row>
    <row r="278" spans="6:6" x14ac:dyDescent="0.25">
      <c r="F278" s="261" t="s">
        <v>259</v>
      </c>
    </row>
    <row r="279" spans="6:6" x14ac:dyDescent="0.25">
      <c r="F279" s="261" t="s">
        <v>260</v>
      </c>
    </row>
    <row r="280" spans="6:6" x14ac:dyDescent="0.25">
      <c r="F280" s="261" t="s">
        <v>261</v>
      </c>
    </row>
    <row r="281" spans="6:6" x14ac:dyDescent="0.25">
      <c r="F281" s="261" t="s">
        <v>262</v>
      </c>
    </row>
    <row r="282" spans="6:6" x14ac:dyDescent="0.25">
      <c r="F282" s="261" t="s">
        <v>263</v>
      </c>
    </row>
    <row r="283" spans="6:6" x14ac:dyDescent="0.25">
      <c r="F283" s="261" t="s">
        <v>264</v>
      </c>
    </row>
    <row r="284" spans="6:6" x14ac:dyDescent="0.25">
      <c r="F284" s="261" t="s">
        <v>265</v>
      </c>
    </row>
    <row r="285" spans="6:6" x14ac:dyDescent="0.25">
      <c r="F285" s="261" t="s">
        <v>266</v>
      </c>
    </row>
    <row r="286" spans="6:6" x14ac:dyDescent="0.25">
      <c r="F286" s="261" t="s">
        <v>267</v>
      </c>
    </row>
    <row r="287" spans="6:6" x14ac:dyDescent="0.25">
      <c r="F287" s="261" t="s">
        <v>268</v>
      </c>
    </row>
    <row r="288" spans="6:6" x14ac:dyDescent="0.25">
      <c r="F288" s="261" t="s">
        <v>269</v>
      </c>
    </row>
    <row r="289" spans="6:6" x14ac:dyDescent="0.25">
      <c r="F289" s="261" t="s">
        <v>270</v>
      </c>
    </row>
    <row r="290" spans="6:6" x14ac:dyDescent="0.25">
      <c r="F290" s="261" t="s">
        <v>271</v>
      </c>
    </row>
    <row r="291" spans="6:6" x14ac:dyDescent="0.25">
      <c r="F291" s="261" t="s">
        <v>272</v>
      </c>
    </row>
    <row r="292" spans="6:6" x14ac:dyDescent="0.25">
      <c r="F292" s="261" t="s">
        <v>273</v>
      </c>
    </row>
    <row r="293" spans="6:6" x14ac:dyDescent="0.25">
      <c r="F293" s="261" t="s">
        <v>274</v>
      </c>
    </row>
    <row r="294" spans="6:6" x14ac:dyDescent="0.25">
      <c r="F294" s="261" t="s">
        <v>275</v>
      </c>
    </row>
    <row r="295" spans="6:6" x14ac:dyDescent="0.25">
      <c r="F295" s="261" t="s">
        <v>276</v>
      </c>
    </row>
    <row r="296" spans="6:6" x14ac:dyDescent="0.25">
      <c r="F296" s="261" t="s">
        <v>277</v>
      </c>
    </row>
    <row r="297" spans="6:6" x14ac:dyDescent="0.25">
      <c r="F297" s="261" t="s">
        <v>278</v>
      </c>
    </row>
    <row r="298" spans="6:6" x14ac:dyDescent="0.25">
      <c r="F298" s="261" t="s">
        <v>279</v>
      </c>
    </row>
    <row r="299" spans="6:6" x14ac:dyDescent="0.25">
      <c r="F299" s="261" t="s">
        <v>280</v>
      </c>
    </row>
    <row r="300" spans="6:6" x14ac:dyDescent="0.25">
      <c r="F300" s="261" t="s">
        <v>281</v>
      </c>
    </row>
    <row r="301" spans="6:6" x14ac:dyDescent="0.25">
      <c r="F301" s="261" t="s">
        <v>282</v>
      </c>
    </row>
    <row r="302" spans="6:6" x14ac:dyDescent="0.25">
      <c r="F302" s="261" t="s">
        <v>283</v>
      </c>
    </row>
    <row r="303" spans="6:6" x14ac:dyDescent="0.25">
      <c r="F303" s="261" t="s">
        <v>284</v>
      </c>
    </row>
    <row r="304" spans="6:6" x14ac:dyDescent="0.25">
      <c r="F304" s="261" t="s">
        <v>285</v>
      </c>
    </row>
    <row r="305" spans="6:6" x14ac:dyDescent="0.25">
      <c r="F305" s="261" t="s">
        <v>286</v>
      </c>
    </row>
    <row r="306" spans="6:6" x14ac:dyDescent="0.25">
      <c r="F306" s="261" t="s">
        <v>287</v>
      </c>
    </row>
    <row r="307" spans="6:6" x14ac:dyDescent="0.25">
      <c r="F307" s="261" t="s">
        <v>288</v>
      </c>
    </row>
    <row r="308" spans="6:6" x14ac:dyDescent="0.25">
      <c r="F308" s="261" t="s">
        <v>289</v>
      </c>
    </row>
    <row r="309" spans="6:6" x14ac:dyDescent="0.25">
      <c r="F309" s="261" t="s">
        <v>290</v>
      </c>
    </row>
    <row r="310" spans="6:6" x14ac:dyDescent="0.25">
      <c r="F310" s="261" t="s">
        <v>291</v>
      </c>
    </row>
    <row r="311" spans="6:6" x14ac:dyDescent="0.25">
      <c r="F311" s="261" t="s">
        <v>292</v>
      </c>
    </row>
    <row r="312" spans="6:6" x14ac:dyDescent="0.25">
      <c r="F312" s="261" t="s">
        <v>293</v>
      </c>
    </row>
    <row r="313" spans="6:6" x14ac:dyDescent="0.25">
      <c r="F313" s="261" t="s">
        <v>294</v>
      </c>
    </row>
    <row r="314" spans="6:6" x14ac:dyDescent="0.25">
      <c r="F314" s="261" t="s">
        <v>295</v>
      </c>
    </row>
    <row r="315" spans="6:6" x14ac:dyDescent="0.25">
      <c r="F315" s="261" t="s">
        <v>296</v>
      </c>
    </row>
    <row r="316" spans="6:6" x14ac:dyDescent="0.25">
      <c r="F316" s="261" t="s">
        <v>297</v>
      </c>
    </row>
    <row r="317" spans="6:6" x14ac:dyDescent="0.25">
      <c r="F317" s="261" t="s">
        <v>298</v>
      </c>
    </row>
    <row r="318" spans="6:6" x14ac:dyDescent="0.25">
      <c r="F318" s="261" t="s">
        <v>299</v>
      </c>
    </row>
    <row r="319" spans="6:6" x14ac:dyDescent="0.25">
      <c r="F319" s="267" t="s">
        <v>300</v>
      </c>
    </row>
    <row r="320" spans="6:6" x14ac:dyDescent="0.25">
      <c r="F320" s="267" t="s">
        <v>301</v>
      </c>
    </row>
    <row r="321" spans="6:6" x14ac:dyDescent="0.25">
      <c r="F321" s="267" t="s">
        <v>302</v>
      </c>
    </row>
    <row r="322" spans="6:6" x14ac:dyDescent="0.25">
      <c r="F322" s="267" t="s">
        <v>303</v>
      </c>
    </row>
    <row r="323" spans="6:6" x14ac:dyDescent="0.25">
      <c r="F323" s="270" t="s">
        <v>304</v>
      </c>
    </row>
    <row r="324" spans="6:6" x14ac:dyDescent="0.25">
      <c r="F324" s="270" t="s">
        <v>305</v>
      </c>
    </row>
    <row r="325" spans="6:6" x14ac:dyDescent="0.25">
      <c r="F325" s="270" t="s">
        <v>306</v>
      </c>
    </row>
    <row r="326" spans="6:6" x14ac:dyDescent="0.25">
      <c r="F326" s="270" t="s">
        <v>307</v>
      </c>
    </row>
    <row r="327" spans="6:6" x14ac:dyDescent="0.25">
      <c r="F327" s="270" t="s">
        <v>308</v>
      </c>
    </row>
    <row r="328" spans="6:6" x14ac:dyDescent="0.25">
      <c r="F328" s="270" t="s">
        <v>309</v>
      </c>
    </row>
    <row r="329" spans="6:6" x14ac:dyDescent="0.25">
      <c r="F329" s="270" t="s">
        <v>310</v>
      </c>
    </row>
    <row r="330" spans="6:6" x14ac:dyDescent="0.25">
      <c r="F330" s="270" t="s">
        <v>311</v>
      </c>
    </row>
    <row r="331" spans="6:6" x14ac:dyDescent="0.25">
      <c r="F331" s="270" t="s">
        <v>312</v>
      </c>
    </row>
    <row r="332" spans="6:6" x14ac:dyDescent="0.25">
      <c r="F332" s="270" t="s">
        <v>313</v>
      </c>
    </row>
    <row r="333" spans="6:6" x14ac:dyDescent="0.25">
      <c r="F333" s="267" t="s">
        <v>314</v>
      </c>
    </row>
    <row r="334" spans="6:6" x14ac:dyDescent="0.25">
      <c r="F334" s="270" t="s">
        <v>315</v>
      </c>
    </row>
    <row r="335" spans="6:6" x14ac:dyDescent="0.25">
      <c r="F335" s="267" t="s">
        <v>316</v>
      </c>
    </row>
    <row r="336" spans="6:6" x14ac:dyDescent="0.25">
      <c r="F336" s="267" t="s">
        <v>317</v>
      </c>
    </row>
    <row r="337" spans="6:6" x14ac:dyDescent="0.25">
      <c r="F337" s="270" t="s">
        <v>318</v>
      </c>
    </row>
    <row r="338" spans="6:6" x14ac:dyDescent="0.25">
      <c r="F338" s="270" t="s">
        <v>319</v>
      </c>
    </row>
    <row r="339" spans="6:6" x14ac:dyDescent="0.25">
      <c r="F339" s="270" t="s">
        <v>320</v>
      </c>
    </row>
    <row r="340" spans="6:6" x14ac:dyDescent="0.25">
      <c r="F340" s="270" t="s">
        <v>321</v>
      </c>
    </row>
    <row r="341" spans="6:6" x14ac:dyDescent="0.25">
      <c r="F341" s="270" t="s">
        <v>322</v>
      </c>
    </row>
    <row r="342" spans="6:6" x14ac:dyDescent="0.25">
      <c r="F342" s="267" t="s">
        <v>323</v>
      </c>
    </row>
    <row r="343" spans="6:6" x14ac:dyDescent="0.25">
      <c r="F343" s="267" t="s">
        <v>324</v>
      </c>
    </row>
    <row r="344" spans="6:6" x14ac:dyDescent="0.25">
      <c r="F344" s="267" t="s">
        <v>325</v>
      </c>
    </row>
    <row r="345" spans="6:6" x14ac:dyDescent="0.25">
      <c r="F345" s="267" t="s">
        <v>326</v>
      </c>
    </row>
    <row r="346" spans="6:6" x14ac:dyDescent="0.25">
      <c r="F346" s="267" t="s">
        <v>327</v>
      </c>
    </row>
    <row r="347" spans="6:6" x14ac:dyDescent="0.25">
      <c r="F347" s="267" t="s">
        <v>328</v>
      </c>
    </row>
    <row r="348" spans="6:6" x14ac:dyDescent="0.25">
      <c r="F348" s="267" t="s">
        <v>329</v>
      </c>
    </row>
    <row r="349" spans="6:6" x14ac:dyDescent="0.25">
      <c r="F349" s="267" t="s">
        <v>330</v>
      </c>
    </row>
    <row r="350" spans="6:6" x14ac:dyDescent="0.25">
      <c r="F350" s="267" t="s">
        <v>331</v>
      </c>
    </row>
    <row r="351" spans="6:6" x14ac:dyDescent="0.25">
      <c r="F351" s="267" t="s">
        <v>332</v>
      </c>
    </row>
    <row r="352" spans="6:6" x14ac:dyDescent="0.25">
      <c r="F352" s="267" t="s">
        <v>333</v>
      </c>
    </row>
    <row r="353" spans="6:6" x14ac:dyDescent="0.25">
      <c r="F353" s="267" t="s">
        <v>334</v>
      </c>
    </row>
    <row r="354" spans="6:6" x14ac:dyDescent="0.25">
      <c r="F354" s="267" t="s">
        <v>335</v>
      </c>
    </row>
    <row r="355" spans="6:6" x14ac:dyDescent="0.25">
      <c r="F355" s="267" t="s">
        <v>336</v>
      </c>
    </row>
    <row r="356" spans="6:6" x14ac:dyDescent="0.25">
      <c r="F356" s="267" t="s">
        <v>337</v>
      </c>
    </row>
    <row r="357" spans="6:6" x14ac:dyDescent="0.25">
      <c r="F357" s="267" t="s">
        <v>338</v>
      </c>
    </row>
    <row r="358" spans="6:6" x14ac:dyDescent="0.25">
      <c r="F358" s="267" t="s">
        <v>339</v>
      </c>
    </row>
    <row r="359" spans="6:6" x14ac:dyDescent="0.25">
      <c r="F359" s="267" t="s">
        <v>340</v>
      </c>
    </row>
    <row r="360" spans="6:6" x14ac:dyDescent="0.25">
      <c r="F360" s="267" t="s">
        <v>341</v>
      </c>
    </row>
    <row r="361" spans="6:6" x14ac:dyDescent="0.25">
      <c r="F361" s="267" t="s">
        <v>342</v>
      </c>
    </row>
    <row r="362" spans="6:6" x14ac:dyDescent="0.25">
      <c r="F362" s="267" t="s">
        <v>343</v>
      </c>
    </row>
    <row r="363" spans="6:6" x14ac:dyDescent="0.25">
      <c r="F363" s="267" t="s">
        <v>344</v>
      </c>
    </row>
    <row r="364" spans="6:6" x14ac:dyDescent="0.25">
      <c r="F364" s="267" t="s">
        <v>345</v>
      </c>
    </row>
    <row r="365" spans="6:6" x14ac:dyDescent="0.25">
      <c r="F365" s="267" t="s">
        <v>346</v>
      </c>
    </row>
    <row r="366" spans="6:6" x14ac:dyDescent="0.25">
      <c r="F366" s="267" t="s">
        <v>347</v>
      </c>
    </row>
    <row r="367" spans="6:6" x14ac:dyDescent="0.25">
      <c r="F367" s="267" t="s">
        <v>348</v>
      </c>
    </row>
    <row r="368" spans="6:6" x14ac:dyDescent="0.25">
      <c r="F368" s="267" t="s">
        <v>349</v>
      </c>
    </row>
    <row r="369" spans="6:6" x14ac:dyDescent="0.25">
      <c r="F369" s="267" t="s">
        <v>350</v>
      </c>
    </row>
    <row r="370" spans="6:6" x14ac:dyDescent="0.25">
      <c r="F370" s="267" t="s">
        <v>351</v>
      </c>
    </row>
    <row r="371" spans="6:6" x14ac:dyDescent="0.25">
      <c r="F371" s="267" t="s">
        <v>352</v>
      </c>
    </row>
    <row r="372" spans="6:6" x14ac:dyDescent="0.25">
      <c r="F372" s="267" t="s">
        <v>353</v>
      </c>
    </row>
    <row r="373" spans="6:6" x14ac:dyDescent="0.25">
      <c r="F373" s="267" t="s">
        <v>354</v>
      </c>
    </row>
    <row r="374" spans="6:6" x14ac:dyDescent="0.25">
      <c r="F374" s="267" t="s">
        <v>355</v>
      </c>
    </row>
    <row r="375" spans="6:6" x14ac:dyDescent="0.25">
      <c r="F375" s="267" t="s">
        <v>356</v>
      </c>
    </row>
    <row r="376" spans="6:6" x14ac:dyDescent="0.25">
      <c r="F376" s="267" t="s">
        <v>357</v>
      </c>
    </row>
    <row r="377" spans="6:6" x14ac:dyDescent="0.25">
      <c r="F377" s="267" t="s">
        <v>358</v>
      </c>
    </row>
    <row r="378" spans="6:6" x14ac:dyDescent="0.25">
      <c r="F378" s="267" t="s">
        <v>359</v>
      </c>
    </row>
    <row r="379" spans="6:6" x14ac:dyDescent="0.25">
      <c r="F379" s="267" t="s">
        <v>360</v>
      </c>
    </row>
    <row r="380" spans="6:6" x14ac:dyDescent="0.25">
      <c r="F380" s="267" t="s">
        <v>361</v>
      </c>
    </row>
    <row r="381" spans="6:6" x14ac:dyDescent="0.25">
      <c r="F381" s="267" t="s">
        <v>362</v>
      </c>
    </row>
    <row r="382" spans="6:6" x14ac:dyDescent="0.25">
      <c r="F382" s="267" t="s">
        <v>363</v>
      </c>
    </row>
    <row r="383" spans="6:6" x14ac:dyDescent="0.25">
      <c r="F383" s="267" t="s">
        <v>364</v>
      </c>
    </row>
    <row r="384" spans="6:6" x14ac:dyDescent="0.25">
      <c r="F384" s="267" t="s">
        <v>365</v>
      </c>
    </row>
    <row r="385" spans="6:6" x14ac:dyDescent="0.25">
      <c r="F385" s="267" t="s">
        <v>366</v>
      </c>
    </row>
    <row r="386" spans="6:6" x14ac:dyDescent="0.25">
      <c r="F386" s="267" t="s">
        <v>367</v>
      </c>
    </row>
    <row r="387" spans="6:6" x14ac:dyDescent="0.25">
      <c r="F387" s="267" t="s">
        <v>368</v>
      </c>
    </row>
    <row r="388" spans="6:6" x14ac:dyDescent="0.25">
      <c r="F388" s="267" t="s">
        <v>369</v>
      </c>
    </row>
    <row r="389" spans="6:6" x14ac:dyDescent="0.25">
      <c r="F389" s="267" t="s">
        <v>370</v>
      </c>
    </row>
    <row r="390" spans="6:6" x14ac:dyDescent="0.25">
      <c r="F390" s="267" t="s">
        <v>371</v>
      </c>
    </row>
    <row r="391" spans="6:6" x14ac:dyDescent="0.25">
      <c r="F391" s="267" t="s">
        <v>372</v>
      </c>
    </row>
    <row r="392" spans="6:6" x14ac:dyDescent="0.25">
      <c r="F392" s="267" t="s">
        <v>373</v>
      </c>
    </row>
    <row r="393" spans="6:6" x14ac:dyDescent="0.25">
      <c r="F393" s="267" t="s">
        <v>374</v>
      </c>
    </row>
    <row r="394" spans="6:6" x14ac:dyDescent="0.25">
      <c r="F394" s="267" t="s">
        <v>375</v>
      </c>
    </row>
    <row r="395" spans="6:6" x14ac:dyDescent="0.25">
      <c r="F395" s="267" t="s">
        <v>376</v>
      </c>
    </row>
    <row r="396" spans="6:6" x14ac:dyDescent="0.25">
      <c r="F396" s="267" t="s">
        <v>377</v>
      </c>
    </row>
    <row r="397" spans="6:6" x14ac:dyDescent="0.25">
      <c r="F397" s="267" t="s">
        <v>378</v>
      </c>
    </row>
    <row r="398" spans="6:6" x14ac:dyDescent="0.25">
      <c r="F398" s="267" t="s">
        <v>379</v>
      </c>
    </row>
    <row r="399" spans="6:6" x14ac:dyDescent="0.25">
      <c r="F399" s="267" t="s">
        <v>380</v>
      </c>
    </row>
    <row r="400" spans="6:6" x14ac:dyDescent="0.25">
      <c r="F400" s="267" t="s">
        <v>381</v>
      </c>
    </row>
    <row r="401" spans="6:6" x14ac:dyDescent="0.25">
      <c r="F401" s="267" t="s">
        <v>382</v>
      </c>
    </row>
    <row r="402" spans="6:6" x14ac:dyDescent="0.25">
      <c r="F402" s="267" t="s">
        <v>383</v>
      </c>
    </row>
    <row r="403" spans="6:6" x14ac:dyDescent="0.25">
      <c r="F403" s="267" t="s">
        <v>384</v>
      </c>
    </row>
    <row r="404" spans="6:6" x14ac:dyDescent="0.25">
      <c r="F404" s="267" t="s">
        <v>385</v>
      </c>
    </row>
    <row r="405" spans="6:6" x14ac:dyDescent="0.25">
      <c r="F405" s="267" t="s">
        <v>386</v>
      </c>
    </row>
    <row r="406" spans="6:6" x14ac:dyDescent="0.25">
      <c r="F406" s="267" t="s">
        <v>387</v>
      </c>
    </row>
    <row r="407" spans="6:6" x14ac:dyDescent="0.25">
      <c r="F407" s="267" t="s">
        <v>388</v>
      </c>
    </row>
    <row r="408" spans="6:6" x14ac:dyDescent="0.25">
      <c r="F408" s="267" t="s">
        <v>389</v>
      </c>
    </row>
    <row r="409" spans="6:6" x14ac:dyDescent="0.25">
      <c r="F409" s="267" t="s">
        <v>390</v>
      </c>
    </row>
    <row r="410" spans="6:6" x14ac:dyDescent="0.25">
      <c r="F410" s="267" t="s">
        <v>391</v>
      </c>
    </row>
    <row r="411" spans="6:6" x14ac:dyDescent="0.25">
      <c r="F411" s="267" t="s">
        <v>392</v>
      </c>
    </row>
    <row r="412" spans="6:6" x14ac:dyDescent="0.25">
      <c r="F412" s="267" t="s">
        <v>393</v>
      </c>
    </row>
    <row r="413" spans="6:6" x14ac:dyDescent="0.25">
      <c r="F413" s="267" t="s">
        <v>394</v>
      </c>
    </row>
    <row r="414" spans="6:6" x14ac:dyDescent="0.25">
      <c r="F414" s="267" t="s">
        <v>395</v>
      </c>
    </row>
    <row r="415" spans="6:6" x14ac:dyDescent="0.25">
      <c r="F415" s="267" t="s">
        <v>396</v>
      </c>
    </row>
    <row r="416" spans="6:6" x14ac:dyDescent="0.25">
      <c r="F416" s="267" t="s">
        <v>397</v>
      </c>
    </row>
    <row r="417" spans="6:6" x14ac:dyDescent="0.25">
      <c r="F417" s="267" t="s">
        <v>398</v>
      </c>
    </row>
    <row r="418" spans="6:6" x14ac:dyDescent="0.25">
      <c r="F418" s="267" t="s">
        <v>399</v>
      </c>
    </row>
    <row r="419" spans="6:6" x14ac:dyDescent="0.25">
      <c r="F419" s="267" t="s">
        <v>400</v>
      </c>
    </row>
    <row r="420" spans="6:6" x14ac:dyDescent="0.25">
      <c r="F420" s="267" t="s">
        <v>401</v>
      </c>
    </row>
    <row r="421" spans="6:6" x14ac:dyDescent="0.25">
      <c r="F421" s="267" t="s">
        <v>402</v>
      </c>
    </row>
    <row r="422" spans="6:6" x14ac:dyDescent="0.25">
      <c r="F422" s="267" t="s">
        <v>403</v>
      </c>
    </row>
    <row r="423" spans="6:6" x14ac:dyDescent="0.25">
      <c r="F423" s="267" t="s">
        <v>404</v>
      </c>
    </row>
    <row r="424" spans="6:6" x14ac:dyDescent="0.25">
      <c r="F424" s="267" t="s">
        <v>405</v>
      </c>
    </row>
    <row r="425" spans="6:6" x14ac:dyDescent="0.25">
      <c r="F425" s="267" t="s">
        <v>406</v>
      </c>
    </row>
    <row r="426" spans="6:6" x14ac:dyDescent="0.25">
      <c r="F426" s="267" t="s">
        <v>407</v>
      </c>
    </row>
    <row r="427" spans="6:6" x14ac:dyDescent="0.25">
      <c r="F427" s="267" t="s">
        <v>408</v>
      </c>
    </row>
    <row r="428" spans="6:6" x14ac:dyDescent="0.25">
      <c r="F428" s="267" t="s">
        <v>409</v>
      </c>
    </row>
    <row r="429" spans="6:6" x14ac:dyDescent="0.25">
      <c r="F429" s="267" t="s">
        <v>410</v>
      </c>
    </row>
    <row r="430" spans="6:6" x14ac:dyDescent="0.25">
      <c r="F430" s="267" t="s">
        <v>411</v>
      </c>
    </row>
    <row r="431" spans="6:6" x14ac:dyDescent="0.25">
      <c r="F431" s="267" t="s">
        <v>412</v>
      </c>
    </row>
    <row r="432" spans="6:6" x14ac:dyDescent="0.25">
      <c r="F432" s="267" t="s">
        <v>413</v>
      </c>
    </row>
    <row r="433" spans="6:6" x14ac:dyDescent="0.25">
      <c r="F433" s="267" t="s">
        <v>414</v>
      </c>
    </row>
    <row r="434" spans="6:6" x14ac:dyDescent="0.25">
      <c r="F434" s="267" t="s">
        <v>415</v>
      </c>
    </row>
    <row r="435" spans="6:6" x14ac:dyDescent="0.25">
      <c r="F435" s="267" t="s">
        <v>416</v>
      </c>
    </row>
    <row r="436" spans="6:6" x14ac:dyDescent="0.25">
      <c r="F436" s="267" t="s">
        <v>417</v>
      </c>
    </row>
    <row r="437" spans="6:6" x14ac:dyDescent="0.25">
      <c r="F437" s="731"/>
    </row>
    <row r="438" spans="6:6" x14ac:dyDescent="0.25">
      <c r="F438" s="731"/>
    </row>
    <row r="439" spans="6:6" x14ac:dyDescent="0.25">
      <c r="F439" s="731"/>
    </row>
    <row r="440" spans="6:6" x14ac:dyDescent="0.25">
      <c r="F440" s="731"/>
    </row>
    <row r="441" spans="6:6" x14ac:dyDescent="0.25">
      <c r="F441" s="731"/>
    </row>
    <row r="442" spans="6:6" x14ac:dyDescent="0.25">
      <c r="F442" s="731"/>
    </row>
    <row r="443" spans="6:6" x14ac:dyDescent="0.25">
      <c r="F443" s="731"/>
    </row>
    <row r="444" spans="6:6" x14ac:dyDescent="0.25">
      <c r="F444" s="731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2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0">
    <pageSetUpPr fitToPage="1"/>
  </sheetPr>
  <dimension ref="A1:K65"/>
  <sheetViews>
    <sheetView showGridLines="0" view="pageBreakPreview" zoomScale="80" zoomScaleSheetLayoutView="80" workbookViewId="0">
      <selection activeCell="A9" sqref="A9:A11"/>
    </sheetView>
  </sheetViews>
  <sheetFormatPr baseColWidth="10" defaultColWidth="11.42578125" defaultRowHeight="12.75" x14ac:dyDescent="0.2"/>
  <cols>
    <col min="1" max="1" width="24.5703125" style="731" customWidth="1"/>
    <col min="2" max="2" width="11" style="731" customWidth="1"/>
    <col min="3" max="6" width="21.42578125" style="731" customWidth="1"/>
    <col min="7" max="16384" width="11.42578125" style="731"/>
  </cols>
  <sheetData>
    <row r="1" spans="1:11" ht="30" customHeight="1" thickBot="1" x14ac:dyDescent="0.3">
      <c r="A1" s="814" t="s">
        <v>778</v>
      </c>
      <c r="B1" s="1205" t="s">
        <v>779</v>
      </c>
      <c r="C1" s="1205"/>
      <c r="D1" s="1205"/>
      <c r="E1" s="1205"/>
      <c r="F1" s="1206"/>
      <c r="G1" s="815"/>
    </row>
    <row r="2" spans="1:11" ht="30" customHeight="1" thickBot="1" x14ac:dyDescent="0.25">
      <c r="A2" s="816" t="s">
        <v>427</v>
      </c>
      <c r="B2" s="1473" t="s">
        <v>61</v>
      </c>
      <c r="C2" s="1473"/>
      <c r="D2" s="1473"/>
      <c r="E2" s="817" t="s">
        <v>780</v>
      </c>
      <c r="F2" s="893">
        <v>54</v>
      </c>
    </row>
    <row r="3" spans="1:11" s="820" customFormat="1" ht="15.75" customHeight="1" thickBot="1" x14ac:dyDescent="0.3">
      <c r="A3" s="1474" t="s">
        <v>781</v>
      </c>
      <c r="B3" s="1475"/>
      <c r="C3" s="818" t="str">
        <f>'54_Annexe5'!$G$9</f>
        <v>Pylone triangle</v>
      </c>
      <c r="D3" s="1476" t="s">
        <v>782</v>
      </c>
      <c r="E3" s="1477"/>
      <c r="F3" s="819">
        <f>'54_Annexe5'!$G$11</f>
        <v>0</v>
      </c>
    </row>
    <row r="4" spans="1:11" ht="12.6" x14ac:dyDescent="0.25">
      <c r="A4" s="821"/>
      <c r="B4" s="796"/>
      <c r="C4" s="796"/>
      <c r="D4" s="796"/>
      <c r="E4" s="796"/>
      <c r="F4" s="822"/>
    </row>
    <row r="5" spans="1:11" ht="12.95" x14ac:dyDescent="0.3">
      <c r="A5" s="821"/>
      <c r="B5" s="796"/>
      <c r="C5" s="823" t="s">
        <v>783</v>
      </c>
      <c r="D5" s="796"/>
      <c r="E5" s="823" t="s">
        <v>784</v>
      </c>
      <c r="F5" s="822"/>
    </row>
    <row r="6" spans="1:11" ht="15" x14ac:dyDescent="0.25">
      <c r="A6" s="824" t="s">
        <v>785</v>
      </c>
      <c r="B6" s="825" t="s">
        <v>786</v>
      </c>
      <c r="C6" s="826" t="s">
        <v>705</v>
      </c>
      <c r="D6" s="827"/>
      <c r="E6" s="828" t="str">
        <f>'54_Annexe3.2'!$R$12</f>
        <v>A renseigner</v>
      </c>
      <c r="F6" s="822"/>
    </row>
    <row r="7" spans="1:11" ht="15" x14ac:dyDescent="0.25">
      <c r="A7" s="824" t="s">
        <v>787</v>
      </c>
      <c r="B7" s="825" t="s">
        <v>786</v>
      </c>
      <c r="C7" s="826" t="s">
        <v>705</v>
      </c>
      <c r="D7" s="827"/>
      <c r="E7" s="828" t="str">
        <f>'54_Annexe3.2'!$T$12</f>
        <v>A renseigner</v>
      </c>
      <c r="F7" s="822"/>
      <c r="H7" s="1478" t="s">
        <v>743</v>
      </c>
      <c r="I7" s="1478" t="s">
        <v>788</v>
      </c>
      <c r="J7" s="1478" t="s">
        <v>789</v>
      </c>
      <c r="K7" s="1478" t="s">
        <v>790</v>
      </c>
    </row>
    <row r="8" spans="1:11" ht="12.75" customHeight="1" x14ac:dyDescent="0.2">
      <c r="A8" s="829"/>
      <c r="B8" s="825"/>
      <c r="C8" s="830" t="s">
        <v>89</v>
      </c>
      <c r="D8" s="830" t="s">
        <v>83</v>
      </c>
      <c r="E8" s="830" t="s">
        <v>89</v>
      </c>
      <c r="F8" s="831" t="s">
        <v>83</v>
      </c>
      <c r="H8" s="1478"/>
      <c r="I8" s="1478"/>
      <c r="J8" s="1478"/>
      <c r="K8" s="1478"/>
    </row>
    <row r="9" spans="1:11" ht="14.45" x14ac:dyDescent="0.35">
      <c r="A9" s="824" t="s">
        <v>752</v>
      </c>
      <c r="B9" s="832" t="s">
        <v>791</v>
      </c>
      <c r="C9" s="826" t="s">
        <v>705</v>
      </c>
      <c r="D9" s="826" t="s">
        <v>705</v>
      </c>
      <c r="E9" s="833" t="str">
        <f>'54_Annexe3.2'!$E$7</f>
        <v>A renseigner</v>
      </c>
      <c r="F9" s="834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35">
        <f>'54_Annexe3.2'!$E$14</f>
        <v>0</v>
      </c>
      <c r="H9" s="836">
        <f>'54_Annexe3.2'!$E$10</f>
        <v>0</v>
      </c>
      <c r="I9" s="836"/>
      <c r="J9" s="836" t="str">
        <f>'54_Annexe3.2'!$E$11</f>
        <v>A renseigner</v>
      </c>
      <c r="K9" s="836"/>
    </row>
    <row r="10" spans="1:11" ht="15" x14ac:dyDescent="0.25">
      <c r="A10" s="824" t="s">
        <v>1003</v>
      </c>
      <c r="B10" s="838" t="s">
        <v>793</v>
      </c>
      <c r="C10" s="826" t="s">
        <v>705</v>
      </c>
      <c r="D10" s="826" t="s">
        <v>705</v>
      </c>
      <c r="E10" s="833" t="str">
        <f>'54_Annexe3.2'!$E$17</f>
        <v>A renseigner</v>
      </c>
      <c r="F10" s="834" t="str">
        <f t="shared" ref="F10:F11" si="0">IF(I10="Boulon",CONCATENATE(H10," x BØ",J10),IF(I10="Rivet",CONCATENATE(H10," x RØ",K10),CONCATENATE(H10," x BØ",J10," ou RØ",K10)))</f>
        <v>0 x BØ0 ou RØ</v>
      </c>
      <c r="H10" s="836">
        <f>'54_Annexe3.2'!$I$17</f>
        <v>0</v>
      </c>
      <c r="I10" s="836"/>
      <c r="J10" s="836">
        <f>'54_Annexe3.2'!$K$17</f>
        <v>0</v>
      </c>
      <c r="K10" s="836"/>
    </row>
    <row r="11" spans="1:11" ht="14.45" x14ac:dyDescent="0.35">
      <c r="A11" s="824" t="s">
        <v>1004</v>
      </c>
      <c r="B11" s="838" t="s">
        <v>793</v>
      </c>
      <c r="C11" s="826" t="s">
        <v>705</v>
      </c>
      <c r="D11" s="826" t="s">
        <v>705</v>
      </c>
      <c r="E11" s="833" t="str">
        <f>'54_Annexe3.2'!$E$18</f>
        <v>A renseigner</v>
      </c>
      <c r="F11" s="834" t="str">
        <f t="shared" si="0"/>
        <v>0 x BØ0 ou RØ</v>
      </c>
      <c r="H11" s="836">
        <f>'54_Annexe3.2'!$I$18</f>
        <v>0</v>
      </c>
      <c r="I11" s="836"/>
      <c r="J11" s="836">
        <f>'54_Annexe3.2'!$K$18</f>
        <v>0</v>
      </c>
      <c r="K11" s="836"/>
    </row>
    <row r="12" spans="1:11" ht="15.75" customHeight="1" x14ac:dyDescent="0.25">
      <c r="A12" s="821"/>
      <c r="B12" s="796"/>
      <c r="C12" s="796"/>
      <c r="D12" s="796"/>
      <c r="E12" s="1480" t="s">
        <v>832</v>
      </c>
      <c r="F12" s="1481"/>
    </row>
    <row r="13" spans="1:11" ht="12.6" x14ac:dyDescent="0.25">
      <c r="A13" s="821"/>
      <c r="B13" s="796"/>
      <c r="C13" s="796"/>
      <c r="D13" s="796"/>
      <c r="E13" s="796"/>
      <c r="F13" s="822"/>
    </row>
    <row r="14" spans="1:11" ht="13.5" thickBot="1" x14ac:dyDescent="0.35">
      <c r="A14" s="839" t="s">
        <v>794</v>
      </c>
      <c r="B14" s="796"/>
      <c r="C14" s="796"/>
      <c r="D14" s="796"/>
      <c r="E14" s="796"/>
      <c r="F14" s="822"/>
    </row>
    <row r="15" spans="1:11" x14ac:dyDescent="0.2">
      <c r="A15" s="1482"/>
      <c r="B15" s="1483"/>
      <c r="C15" s="1483"/>
      <c r="D15" s="1484"/>
      <c r="E15" s="796"/>
      <c r="F15" s="822"/>
    </row>
    <row r="16" spans="1:11" x14ac:dyDescent="0.2">
      <c r="A16" s="1485"/>
      <c r="B16" s="1486"/>
      <c r="C16" s="1486"/>
      <c r="D16" s="1487"/>
      <c r="E16" s="796"/>
      <c r="F16" s="822"/>
    </row>
    <row r="17" spans="1:10" x14ac:dyDescent="0.2">
      <c r="A17" s="1485"/>
      <c r="B17" s="1486"/>
      <c r="C17" s="1486"/>
      <c r="D17" s="1487"/>
      <c r="E17" s="796"/>
      <c r="F17" s="822"/>
    </row>
    <row r="18" spans="1:10" x14ac:dyDescent="0.2">
      <c r="A18" s="1485"/>
      <c r="B18" s="1486"/>
      <c r="C18" s="1486"/>
      <c r="D18" s="1487"/>
      <c r="E18" s="796"/>
      <c r="F18" s="822"/>
    </row>
    <row r="19" spans="1:10" ht="13.5" thickBot="1" x14ac:dyDescent="0.25">
      <c r="A19" s="1488"/>
      <c r="B19" s="1489"/>
      <c r="C19" s="1489"/>
      <c r="D19" s="1490"/>
      <c r="E19" s="796"/>
      <c r="F19" s="822"/>
    </row>
    <row r="20" spans="1:10" ht="15.75" customHeight="1" thickBot="1" x14ac:dyDescent="0.35">
      <c r="A20" s="840" t="s">
        <v>795</v>
      </c>
      <c r="B20" s="841"/>
      <c r="C20" s="841"/>
      <c r="D20" s="841"/>
      <c r="E20" s="1491" t="s">
        <v>833</v>
      </c>
      <c r="F20" s="1492"/>
    </row>
    <row r="21" spans="1:10" ht="15" x14ac:dyDescent="0.2">
      <c r="A21" s="842" t="s">
        <v>796</v>
      </c>
      <c r="B21" s="1493" t="s">
        <v>437</v>
      </c>
      <c r="C21" s="1493"/>
      <c r="D21" s="1493"/>
      <c r="E21" s="1493"/>
      <c r="F21" s="1494"/>
    </row>
    <row r="22" spans="1:10" s="820" customFormat="1" ht="25.5" customHeight="1" x14ac:dyDescent="0.25">
      <c r="A22" s="843" t="s">
        <v>797</v>
      </c>
      <c r="B22" s="1495" t="str">
        <f>CONCATENATE("Protection = ",H22,"  /  Etat de la protection sur le fût = ",I22,"  /  Etat de la protection dans la tête = ",J22)</f>
        <v>Protection = 0  /  Etat de la protection sur le fût = 0  /  Etat de la protection dans la tête = 0</v>
      </c>
      <c r="C22" s="1495"/>
      <c r="D22" s="1495"/>
      <c r="E22" s="1495"/>
      <c r="F22" s="1496"/>
      <c r="H22" s="844">
        <f>'54_Annexe5'!$D$25</f>
        <v>0</v>
      </c>
      <c r="I22" s="844">
        <f>'54_Annexe5'!$E$27</f>
        <v>0</v>
      </c>
      <c r="J22" s="844">
        <f>'54_Annexe5'!$E$28</f>
        <v>0</v>
      </c>
    </row>
    <row r="23" spans="1:10" x14ac:dyDescent="0.2">
      <c r="A23" s="843" t="s">
        <v>798</v>
      </c>
      <c r="B23" s="1497" t="str">
        <f>'54_Annexe5'!$J$32</f>
        <v>Non</v>
      </c>
      <c r="C23" s="1497"/>
      <c r="D23" s="1497"/>
      <c r="E23" s="1497"/>
      <c r="F23" s="1498"/>
    </row>
    <row r="24" spans="1:10" ht="15" customHeight="1" x14ac:dyDescent="0.2">
      <c r="A24" s="843" t="s">
        <v>799</v>
      </c>
      <c r="B24" s="1497" t="str">
        <f>'54_Annexe5'!$D$19</f>
        <v>-</v>
      </c>
      <c r="C24" s="1497"/>
      <c r="D24" s="1497"/>
      <c r="E24" s="1497"/>
      <c r="F24" s="1498"/>
    </row>
    <row r="25" spans="1:10" ht="15" customHeight="1" x14ac:dyDescent="0.2">
      <c r="A25" s="845"/>
      <c r="B25" s="1497"/>
      <c r="C25" s="1497"/>
      <c r="D25" s="1497"/>
      <c r="E25" s="1497"/>
      <c r="F25" s="1498"/>
    </row>
    <row r="26" spans="1:10" ht="15.75" customHeight="1" thickBot="1" x14ac:dyDescent="0.25">
      <c r="A26" s="846"/>
      <c r="B26" s="1499"/>
      <c r="C26" s="1499"/>
      <c r="D26" s="1499"/>
      <c r="E26" s="1499"/>
      <c r="F26" s="1500"/>
    </row>
    <row r="27" spans="1:10" ht="13.5" thickBot="1" x14ac:dyDescent="0.25">
      <c r="A27" s="839" t="s">
        <v>800</v>
      </c>
      <c r="B27" s="796"/>
      <c r="C27" s="847" t="s">
        <v>38</v>
      </c>
      <c r="D27" s="796"/>
      <c r="E27" s="848" t="s">
        <v>39</v>
      </c>
      <c r="F27" s="822"/>
    </row>
    <row r="28" spans="1:10" ht="14.45" x14ac:dyDescent="0.35">
      <c r="A28" s="849" t="s">
        <v>801</v>
      </c>
      <c r="B28" s="1501" t="str">
        <f>'54_Annexe5'!$C$21</f>
        <v>Suspension</v>
      </c>
      <c r="C28" s="1501"/>
      <c r="D28" s="850"/>
      <c r="E28" s="851" t="str">
        <f>'54_Annexe5'!$F$21</f>
        <v>Suspension</v>
      </c>
      <c r="F28" s="852"/>
    </row>
    <row r="29" spans="1:10" ht="12.6" x14ac:dyDescent="0.25">
      <c r="A29" s="853" t="s">
        <v>802</v>
      </c>
      <c r="B29" s="1479"/>
      <c r="C29" s="1479"/>
      <c r="D29" s="796"/>
      <c r="E29" s="848"/>
      <c r="F29" s="822"/>
    </row>
    <row r="30" spans="1:10" ht="15" x14ac:dyDescent="0.25">
      <c r="A30" s="854" t="s">
        <v>803</v>
      </c>
      <c r="B30" s="1479"/>
      <c r="C30" s="1479"/>
      <c r="D30" s="796"/>
      <c r="E30" s="848"/>
      <c r="F30" s="822"/>
    </row>
    <row r="31" spans="1:10" ht="15" x14ac:dyDescent="0.25">
      <c r="A31" s="854" t="s">
        <v>804</v>
      </c>
      <c r="B31" s="1504"/>
      <c r="C31" s="1504"/>
      <c r="D31" s="796"/>
      <c r="E31" s="848"/>
      <c r="F31" s="822"/>
    </row>
    <row r="32" spans="1:10" ht="12.6" x14ac:dyDescent="0.25">
      <c r="A32" s="855" t="s">
        <v>805</v>
      </c>
      <c r="B32" s="1505"/>
      <c r="C32" s="1505"/>
      <c r="D32" s="796"/>
      <c r="E32" s="856"/>
      <c r="F32" s="822"/>
    </row>
    <row r="33" spans="1:6" ht="13.5" thickBot="1" x14ac:dyDescent="0.25">
      <c r="A33" s="857" t="s">
        <v>806</v>
      </c>
      <c r="B33" s="1506"/>
      <c r="C33" s="1506"/>
      <c r="D33" s="841"/>
      <c r="E33" s="856"/>
      <c r="F33" s="858"/>
    </row>
    <row r="34" spans="1:6" ht="13.5" thickBot="1" x14ac:dyDescent="0.35">
      <c r="A34" s="839" t="s">
        <v>807</v>
      </c>
      <c r="B34" s="796"/>
      <c r="C34" s="796"/>
      <c r="D34" s="796"/>
      <c r="E34" s="796"/>
      <c r="F34" s="822"/>
    </row>
    <row r="35" spans="1:6" ht="12.95" x14ac:dyDescent="0.3">
      <c r="A35" s="859"/>
      <c r="B35" s="850"/>
      <c r="C35" s="850"/>
      <c r="D35" s="850"/>
      <c r="E35" s="850"/>
      <c r="F35" s="852"/>
    </row>
    <row r="36" spans="1:6" ht="14.45" x14ac:dyDescent="0.35">
      <c r="A36" s="824"/>
      <c r="B36" s="860"/>
      <c r="C36" s="861" t="s">
        <v>808</v>
      </c>
      <c r="D36" s="862" t="s">
        <v>564</v>
      </c>
      <c r="E36" s="863" t="s">
        <v>565</v>
      </c>
      <c r="F36" s="864" t="s">
        <v>568</v>
      </c>
    </row>
    <row r="37" spans="1:6" ht="29.25" customHeight="1" x14ac:dyDescent="0.2">
      <c r="A37" s="1507" t="s">
        <v>809</v>
      </c>
      <c r="B37" s="1508"/>
      <c r="C37" s="865" t="str">
        <f>'54_Annexe3.1'!$J$30</f>
        <v>0.45 x 0.45
H = 0.25</v>
      </c>
      <c r="D37" s="866">
        <f>'54_Annexe3.1'!$J$31</f>
        <v>0</v>
      </c>
      <c r="E37" s="866">
        <f>'54_Annexe3.1'!$J$32</f>
        <v>0</v>
      </c>
      <c r="F37" s="867">
        <f>'54_Annexe3.1'!$J$33</f>
        <v>0</v>
      </c>
    </row>
    <row r="38" spans="1:6" ht="14.45" x14ac:dyDescent="0.35">
      <c r="A38" s="1509" t="s">
        <v>810</v>
      </c>
      <c r="B38" s="1510"/>
      <c r="C38" s="868" t="str">
        <f>'54_Annexe3.1'!$M$13</f>
        <v>/</v>
      </c>
      <c r="D38" s="868" t="str">
        <f>'54_Annexe3.1'!$M$14</f>
        <v>/</v>
      </c>
      <c r="E38" s="868" t="str">
        <f>'54_Annexe3.1'!$M$15</f>
        <v>/</v>
      </c>
      <c r="F38" s="869" t="str">
        <f>'54_Annexe3.1'!$M$16</f>
        <v>/</v>
      </c>
    </row>
    <row r="39" spans="1:6" ht="15" thickBot="1" x14ac:dyDescent="0.4">
      <c r="A39" s="1511" t="s">
        <v>811</v>
      </c>
      <c r="B39" s="1512"/>
      <c r="C39" s="870" t="str">
        <f>'54_Annexe3.1'!$M$17</f>
        <v>/</v>
      </c>
      <c r="D39" s="841"/>
      <c r="E39" s="871"/>
      <c r="F39" s="858"/>
    </row>
    <row r="40" spans="1:6" ht="13.5" thickBot="1" x14ac:dyDescent="0.35">
      <c r="A40" s="872" t="s">
        <v>812</v>
      </c>
      <c r="B40" s="873"/>
      <c r="C40" s="873"/>
      <c r="D40" s="873"/>
      <c r="E40" s="873"/>
      <c r="F40" s="874"/>
    </row>
    <row r="41" spans="1:6" ht="20.100000000000001" customHeight="1" x14ac:dyDescent="0.25">
      <c r="A41" s="339" t="s">
        <v>470</v>
      </c>
      <c r="B41" s="1513">
        <f>'54_Annexe5'!$D$43</f>
        <v>0</v>
      </c>
      <c r="C41" s="1513"/>
      <c r="D41" s="1513"/>
      <c r="E41" s="1513"/>
      <c r="F41" s="1514"/>
    </row>
    <row r="42" spans="1:6" ht="20.100000000000001" customHeight="1" thickBot="1" x14ac:dyDescent="0.25">
      <c r="A42" s="875" t="s">
        <v>472</v>
      </c>
      <c r="B42" s="1515"/>
      <c r="C42" s="1515"/>
      <c r="D42" s="1515"/>
      <c r="E42" s="1515"/>
      <c r="F42" s="1516"/>
    </row>
    <row r="43" spans="1:6" ht="13.5" thickBot="1" x14ac:dyDescent="0.25">
      <c r="A43" s="872" t="s">
        <v>813</v>
      </c>
      <c r="B43" s="874"/>
      <c r="C43" s="876" t="s">
        <v>814</v>
      </c>
      <c r="D43" s="877"/>
      <c r="E43" s="876" t="s">
        <v>815</v>
      </c>
      <c r="F43" s="878"/>
    </row>
    <row r="44" spans="1:6" ht="12.6" x14ac:dyDescent="0.25">
      <c r="A44" s="879" t="s">
        <v>816</v>
      </c>
      <c r="B44" s="880"/>
      <c r="C44" s="1502" t="s">
        <v>437</v>
      </c>
      <c r="D44" s="1503"/>
      <c r="E44" s="1502" t="s">
        <v>437</v>
      </c>
      <c r="F44" s="1503"/>
    </row>
    <row r="45" spans="1:6" ht="12.6" x14ac:dyDescent="0.25">
      <c r="A45" s="881" t="s">
        <v>817</v>
      </c>
      <c r="B45" s="882"/>
      <c r="C45" s="1502" t="s">
        <v>437</v>
      </c>
      <c r="D45" s="1503"/>
      <c r="E45" s="1502" t="s">
        <v>437</v>
      </c>
      <c r="F45" s="1503"/>
    </row>
    <row r="46" spans="1:6" ht="12.6" x14ac:dyDescent="0.25">
      <c r="A46" s="881" t="s">
        <v>818</v>
      </c>
      <c r="B46" s="882"/>
      <c r="C46" s="1502" t="s">
        <v>437</v>
      </c>
      <c r="D46" s="1503"/>
      <c r="E46" s="1502" t="s">
        <v>437</v>
      </c>
      <c r="F46" s="1503"/>
    </row>
    <row r="47" spans="1:6" x14ac:dyDescent="0.2">
      <c r="A47" s="881" t="s">
        <v>819</v>
      </c>
      <c r="B47" s="882"/>
      <c r="C47" s="1502" t="s">
        <v>437</v>
      </c>
      <c r="D47" s="1503"/>
      <c r="E47" s="1502" t="s">
        <v>437</v>
      </c>
      <c r="F47" s="1503"/>
    </row>
    <row r="48" spans="1:6" x14ac:dyDescent="0.2">
      <c r="A48" s="881" t="s">
        <v>820</v>
      </c>
      <c r="B48" s="882"/>
      <c r="C48" s="1502" t="s">
        <v>437</v>
      </c>
      <c r="D48" s="1503"/>
      <c r="E48" s="1502" t="s">
        <v>437</v>
      </c>
      <c r="F48" s="1503"/>
    </row>
    <row r="49" spans="1:6" x14ac:dyDescent="0.2">
      <c r="A49" s="883" t="s">
        <v>821</v>
      </c>
      <c r="B49" s="884"/>
      <c r="C49" s="1502" t="s">
        <v>437</v>
      </c>
      <c r="D49" s="1503"/>
      <c r="E49" s="1502" t="s">
        <v>437</v>
      </c>
      <c r="F49" s="1503"/>
    </row>
    <row r="50" spans="1:6" x14ac:dyDescent="0.2">
      <c r="A50" s="883" t="s">
        <v>822</v>
      </c>
      <c r="B50" s="884"/>
      <c r="C50" s="1502" t="s">
        <v>437</v>
      </c>
      <c r="D50" s="1503"/>
      <c r="E50" s="1502" t="s">
        <v>437</v>
      </c>
      <c r="F50" s="1503"/>
    </row>
    <row r="51" spans="1:6" ht="13.5" thickBot="1" x14ac:dyDescent="0.25">
      <c r="A51" s="885" t="s">
        <v>823</v>
      </c>
      <c r="B51" s="886"/>
      <c r="C51" s="1502" t="s">
        <v>437</v>
      </c>
      <c r="D51" s="1503"/>
      <c r="E51" s="1502" t="s">
        <v>437</v>
      </c>
      <c r="F51" s="1503"/>
    </row>
    <row r="52" spans="1:6" ht="13.5" thickBot="1" x14ac:dyDescent="0.25">
      <c r="A52" s="859" t="s">
        <v>824</v>
      </c>
      <c r="B52" s="850"/>
      <c r="C52" s="887"/>
      <c r="D52" s="887"/>
      <c r="E52" s="887"/>
      <c r="F52" s="888"/>
    </row>
    <row r="53" spans="1:6" ht="15.75" customHeight="1" thickBot="1" x14ac:dyDescent="0.3">
      <c r="A53" s="1529" t="s">
        <v>825</v>
      </c>
      <c r="B53" s="1530"/>
      <c r="C53" s="1531" t="s">
        <v>826</v>
      </c>
      <c r="D53" s="1532"/>
      <c r="E53" s="1531" t="s">
        <v>826</v>
      </c>
      <c r="F53" s="1532"/>
    </row>
    <row r="54" spans="1:6" ht="15" customHeight="1" x14ac:dyDescent="0.2">
      <c r="A54" s="1517" t="s">
        <v>827</v>
      </c>
      <c r="B54" s="1520"/>
      <c r="C54" s="1521"/>
      <c r="D54" s="1521"/>
      <c r="E54" s="1521"/>
      <c r="F54" s="1522"/>
    </row>
    <row r="55" spans="1:6" ht="15" customHeight="1" x14ac:dyDescent="0.2">
      <c r="A55" s="1518"/>
      <c r="B55" s="1523"/>
      <c r="C55" s="1524"/>
      <c r="D55" s="1524"/>
      <c r="E55" s="1524"/>
      <c r="F55" s="1525"/>
    </row>
    <row r="56" spans="1:6" ht="15" customHeight="1" x14ac:dyDescent="0.2">
      <c r="A56" s="1518"/>
      <c r="B56" s="1523"/>
      <c r="C56" s="1524"/>
      <c r="D56" s="1524"/>
      <c r="E56" s="1524"/>
      <c r="F56" s="1525"/>
    </row>
    <row r="57" spans="1:6" ht="15" customHeight="1" x14ac:dyDescent="0.2">
      <c r="A57" s="1518"/>
      <c r="B57" s="1523"/>
      <c r="C57" s="1524"/>
      <c r="D57" s="1524"/>
      <c r="E57" s="1524"/>
      <c r="F57" s="1525"/>
    </row>
    <row r="58" spans="1:6" ht="15.75" customHeight="1" thickBot="1" x14ac:dyDescent="0.25">
      <c r="A58" s="1519"/>
      <c r="B58" s="1526"/>
      <c r="C58" s="1527"/>
      <c r="D58" s="1527"/>
      <c r="E58" s="1527"/>
      <c r="F58" s="1528"/>
    </row>
    <row r="60" spans="1:6" ht="13.5" thickBot="1" x14ac:dyDescent="0.25"/>
    <row r="61" spans="1:6" ht="13.5" thickBot="1" x14ac:dyDescent="0.25">
      <c r="A61" s="889" t="s">
        <v>828</v>
      </c>
    </row>
    <row r="62" spans="1:6" x14ac:dyDescent="0.2">
      <c r="A62" s="890" t="s">
        <v>829</v>
      </c>
      <c r="B62" s="891" t="s">
        <v>830</v>
      </c>
    </row>
    <row r="63" spans="1:6" ht="13.5" thickBot="1" x14ac:dyDescent="0.25">
      <c r="A63" s="892" t="s">
        <v>826</v>
      </c>
      <c r="B63" s="891" t="s">
        <v>831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0" orientation="portrait" r:id="rId1"/>
  <headerFooter alignWithMargins="0">
    <oddFooter>&amp;CPage &amp;P / &amp;N</oddFooter>
  </headerFooter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1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AA3" sqref="AA3:AD3"/>
    </sheetView>
  </sheetViews>
  <sheetFormatPr baseColWidth="10" defaultColWidth="11.42578125" defaultRowHeight="12" x14ac:dyDescent="0.2"/>
  <cols>
    <col min="1" max="41" width="3.42578125" style="894" customWidth="1"/>
    <col min="42" max="46" width="2.5703125" style="894" customWidth="1"/>
    <col min="47" max="16384" width="11.42578125" style="894"/>
  </cols>
  <sheetData>
    <row r="1" spans="1:67" ht="12.75" customHeight="1" thickBot="1" x14ac:dyDescent="0.3"/>
    <row r="2" spans="1:67" ht="25.5" customHeight="1" thickBot="1" x14ac:dyDescent="0.3">
      <c r="A2" s="1533" t="s">
        <v>834</v>
      </c>
      <c r="B2" s="1534"/>
      <c r="C2" s="1534"/>
      <c r="D2" s="1534"/>
      <c r="E2" s="1534"/>
      <c r="F2" s="1534"/>
      <c r="G2" s="1535" t="s">
        <v>835</v>
      </c>
      <c r="H2" s="1536"/>
      <c r="I2" s="1536"/>
      <c r="J2" s="1536"/>
      <c r="K2" s="1536"/>
      <c r="L2" s="1536"/>
      <c r="M2" s="1536"/>
      <c r="N2" s="1536"/>
      <c r="O2" s="1536"/>
      <c r="P2" s="1536"/>
      <c r="Q2" s="1536"/>
      <c r="R2" s="1536"/>
      <c r="S2" s="1536"/>
      <c r="T2" s="1536"/>
      <c r="U2" s="1536"/>
      <c r="V2" s="1536"/>
      <c r="W2" s="1536"/>
      <c r="X2" s="1536"/>
      <c r="Y2" s="1536"/>
      <c r="Z2" s="1536"/>
      <c r="AA2" s="1536"/>
      <c r="AB2" s="1536"/>
      <c r="AC2" s="1536"/>
      <c r="AD2" s="1536"/>
      <c r="AE2" s="1536"/>
      <c r="AF2" s="1536"/>
      <c r="AG2" s="1536"/>
      <c r="AH2" s="1536"/>
      <c r="AI2" s="1536"/>
      <c r="AJ2" s="1536"/>
      <c r="AK2" s="1536"/>
      <c r="AL2" s="1536"/>
      <c r="AM2" s="1536"/>
      <c r="AN2" s="1536"/>
      <c r="AO2" s="1536"/>
      <c r="AP2" s="895"/>
      <c r="AQ2" s="895"/>
      <c r="AR2" s="895"/>
      <c r="AS2" s="895"/>
      <c r="AT2" s="895"/>
      <c r="AU2" s="895"/>
      <c r="AV2" s="895"/>
      <c r="AW2" s="895"/>
      <c r="AX2" s="895"/>
      <c r="AY2" s="895"/>
      <c r="AZ2" s="895"/>
      <c r="BA2" s="895"/>
      <c r="BB2" s="895"/>
      <c r="BC2" s="895"/>
      <c r="BD2" s="895"/>
      <c r="BE2" s="895"/>
      <c r="BF2" s="895"/>
      <c r="BG2" s="895"/>
      <c r="BH2" s="895"/>
      <c r="BI2" s="895"/>
      <c r="BJ2" s="895"/>
      <c r="BK2" s="895"/>
      <c r="BL2" s="895"/>
      <c r="BM2" s="895"/>
      <c r="BN2" s="895"/>
      <c r="BO2" s="896"/>
    </row>
    <row r="3" spans="1:67" ht="12.75" customHeight="1" thickBot="1" x14ac:dyDescent="0.25">
      <c r="A3" s="1537" t="s">
        <v>427</v>
      </c>
      <c r="B3" s="1538"/>
      <c r="C3" s="1538"/>
      <c r="D3" s="1538"/>
      <c r="E3" s="1538"/>
      <c r="F3" s="1538"/>
      <c r="G3" s="1539" t="s">
        <v>61</v>
      </c>
      <c r="H3" s="1540"/>
      <c r="I3" s="1540"/>
      <c r="J3" s="1540"/>
      <c r="K3" s="1540"/>
      <c r="L3" s="1540"/>
      <c r="M3" s="1540"/>
      <c r="N3" s="1540"/>
      <c r="O3" s="1540"/>
      <c r="P3" s="1540"/>
      <c r="Q3" s="1540"/>
      <c r="R3" s="1540"/>
      <c r="S3" s="1540"/>
      <c r="T3" s="1541"/>
      <c r="U3" s="1542" t="s">
        <v>552</v>
      </c>
      <c r="V3" s="1538"/>
      <c r="W3" s="1538"/>
      <c r="X3" s="1538"/>
      <c r="Y3" s="1538"/>
      <c r="Z3" s="1543"/>
      <c r="AA3" s="1544">
        <v>54</v>
      </c>
      <c r="AB3" s="1545"/>
      <c r="AC3" s="1545"/>
      <c r="AD3" s="1545"/>
      <c r="AE3" s="1542" t="s">
        <v>836</v>
      </c>
      <c r="AF3" s="1538"/>
      <c r="AG3" s="1538"/>
      <c r="AH3" s="1538"/>
      <c r="AI3" s="1538"/>
      <c r="AJ3" s="1538"/>
      <c r="AK3" s="1539" t="str">
        <f>CONCATENATE(AA3," - ",AA3-1)</f>
        <v>54 - 53</v>
      </c>
      <c r="AL3" s="1540"/>
      <c r="AM3" s="1540"/>
      <c r="AN3" s="1540"/>
      <c r="AO3" s="1546"/>
    </row>
    <row r="4" spans="1:67" ht="12.75" customHeight="1" thickBot="1" x14ac:dyDescent="0.25">
      <c r="A4" s="1537" t="s">
        <v>837</v>
      </c>
      <c r="B4" s="1538"/>
      <c r="C4" s="1538"/>
      <c r="D4" s="1538"/>
      <c r="E4" s="1538"/>
      <c r="F4" s="1538"/>
      <c r="G4" s="1539" t="s">
        <v>548</v>
      </c>
      <c r="H4" s="1540"/>
      <c r="I4" s="1540"/>
      <c r="J4" s="1542" t="s">
        <v>838</v>
      </c>
      <c r="K4" s="1538"/>
      <c r="L4" s="1538"/>
      <c r="M4" s="1543"/>
      <c r="N4" s="1539" t="s">
        <v>997</v>
      </c>
      <c r="O4" s="1540"/>
      <c r="P4" s="1540"/>
      <c r="Q4" s="1540"/>
      <c r="R4" s="1540"/>
      <c r="S4" s="1542" t="s">
        <v>839</v>
      </c>
      <c r="T4" s="1538"/>
      <c r="U4" s="1538"/>
      <c r="V4" s="1543"/>
      <c r="W4" s="1539" t="s">
        <v>510</v>
      </c>
      <c r="X4" s="1540"/>
      <c r="Y4" s="1540"/>
      <c r="Z4" s="1540"/>
      <c r="AA4" s="1540"/>
      <c r="AB4" s="1542" t="s">
        <v>840</v>
      </c>
      <c r="AC4" s="1538"/>
      <c r="AD4" s="1538"/>
      <c r="AE4" s="1539" t="s">
        <v>998</v>
      </c>
      <c r="AF4" s="1540"/>
      <c r="AG4" s="1540"/>
      <c r="AH4" s="1540"/>
      <c r="AI4" s="1542" t="s">
        <v>841</v>
      </c>
      <c r="AJ4" s="1538"/>
      <c r="AK4" s="1538"/>
      <c r="AL4" s="1539" t="s">
        <v>510</v>
      </c>
      <c r="AM4" s="1540"/>
      <c r="AN4" s="1540"/>
      <c r="AO4" s="1540"/>
    </row>
    <row r="5" spans="1:67" ht="12.75" customHeight="1" x14ac:dyDescent="0.25">
      <c r="A5" s="897"/>
      <c r="B5" s="897"/>
      <c r="C5" s="897"/>
      <c r="D5" s="897"/>
      <c r="E5" s="897"/>
      <c r="F5" s="897"/>
      <c r="G5" s="897"/>
      <c r="H5" s="897"/>
      <c r="I5" s="897"/>
      <c r="J5" s="897"/>
      <c r="K5" s="897"/>
      <c r="L5" s="897"/>
      <c r="M5" s="897"/>
      <c r="N5" s="897"/>
      <c r="O5" s="897"/>
      <c r="P5" s="897"/>
      <c r="Q5" s="897"/>
      <c r="R5" s="897"/>
      <c r="S5" s="897"/>
      <c r="T5" s="897"/>
      <c r="U5" s="897"/>
      <c r="V5" s="897"/>
      <c r="W5" s="897"/>
      <c r="X5" s="897"/>
      <c r="Y5" s="897"/>
      <c r="Z5" s="897"/>
      <c r="AA5" s="897"/>
      <c r="AB5" s="897"/>
      <c r="AC5" s="897"/>
      <c r="AD5" s="897"/>
      <c r="AE5" s="897"/>
      <c r="AF5" s="897"/>
      <c r="AG5" s="897"/>
      <c r="AH5" s="897"/>
      <c r="AI5" s="897"/>
      <c r="AJ5" s="897"/>
      <c r="AK5" s="897"/>
      <c r="AL5" s="897"/>
      <c r="AM5" s="897"/>
      <c r="AN5" s="897"/>
      <c r="AO5" s="897"/>
    </row>
    <row r="6" spans="1:67" s="901" customFormat="1" ht="12.75" customHeight="1" x14ac:dyDescent="0.25">
      <c r="A6" s="1551" t="s">
        <v>842</v>
      </c>
      <c r="B6" s="1551"/>
      <c r="C6" s="1551"/>
      <c r="D6" s="1552" t="s">
        <v>843</v>
      </c>
      <c r="E6" s="1553"/>
      <c r="F6" s="1554"/>
      <c r="G6" s="1552" t="s">
        <v>844</v>
      </c>
      <c r="H6" s="1553"/>
      <c r="I6" s="1554"/>
      <c r="J6" s="1552" t="s">
        <v>580</v>
      </c>
      <c r="K6" s="1553"/>
      <c r="L6" s="1553"/>
      <c r="M6" s="1554"/>
      <c r="N6" s="1552" t="s">
        <v>845</v>
      </c>
      <c r="O6" s="1553"/>
      <c r="P6" s="1553"/>
      <c r="Q6" s="1554"/>
      <c r="R6" s="1552" t="s">
        <v>846</v>
      </c>
      <c r="S6" s="1553"/>
      <c r="T6" s="1553"/>
      <c r="U6" s="1553"/>
      <c r="V6" s="898"/>
      <c r="W6" s="899"/>
      <c r="X6" s="899"/>
      <c r="Y6" s="900"/>
      <c r="Z6" s="1565" t="s">
        <v>847</v>
      </c>
      <c r="AA6" s="1566"/>
      <c r="AB6" s="1566"/>
      <c r="AC6" s="1567"/>
      <c r="AD6" s="1552" t="s">
        <v>848</v>
      </c>
      <c r="AE6" s="1553"/>
      <c r="AF6" s="1553"/>
      <c r="AG6" s="1554"/>
      <c r="AH6" s="1552" t="s">
        <v>427</v>
      </c>
      <c r="AI6" s="1553"/>
      <c r="AJ6" s="1553"/>
      <c r="AK6" s="1554"/>
      <c r="AL6" s="1552" t="s">
        <v>849</v>
      </c>
      <c r="AM6" s="1553"/>
      <c r="AN6" s="1553"/>
      <c r="AO6" s="1554"/>
    </row>
    <row r="7" spans="1:67" s="901" customFormat="1" ht="12.75" customHeight="1" x14ac:dyDescent="0.25">
      <c r="A7" s="1551"/>
      <c r="B7" s="1551"/>
      <c r="C7" s="1551"/>
      <c r="D7" s="902">
        <v>1</v>
      </c>
      <c r="E7" s="903"/>
      <c r="F7" s="904" t="str">
        <f>IF(G7="/","","X")</f>
        <v/>
      </c>
      <c r="G7" s="1555" t="str">
        <f>'54_Annexe3.1'!$K$22</f>
        <v>/</v>
      </c>
      <c r="H7" s="1556"/>
      <c r="I7" s="1557"/>
      <c r="J7" s="1555" t="str">
        <f>'54_Annexe3.1'!$L$22</f>
        <v>/</v>
      </c>
      <c r="K7" s="1556"/>
      <c r="L7" s="1556"/>
      <c r="M7" s="1557"/>
      <c r="N7" s="1574" t="s">
        <v>850</v>
      </c>
      <c r="O7" s="1575"/>
      <c r="P7" s="1575"/>
      <c r="Q7" s="904"/>
      <c r="R7" s="1551" t="s">
        <v>851</v>
      </c>
      <c r="S7" s="1551"/>
      <c r="T7" s="1547"/>
      <c r="U7" s="1548"/>
      <c r="V7" s="905"/>
      <c r="W7" s="899"/>
      <c r="X7" s="899"/>
      <c r="Y7" s="900"/>
      <c r="Z7" s="1568"/>
      <c r="AA7" s="1569"/>
      <c r="AB7" s="1569"/>
      <c r="AC7" s="1570"/>
      <c r="AD7" s="904"/>
      <c r="AE7" s="1549" t="s">
        <v>852</v>
      </c>
      <c r="AF7" s="1549"/>
      <c r="AG7" s="1550"/>
      <c r="AH7" s="904"/>
      <c r="AI7" s="1549" t="s">
        <v>852</v>
      </c>
      <c r="AJ7" s="1549"/>
      <c r="AK7" s="1550"/>
      <c r="AL7" s="904"/>
      <c r="AM7" s="1549" t="s">
        <v>852</v>
      </c>
      <c r="AN7" s="1549"/>
      <c r="AO7" s="1550"/>
      <c r="AQ7" s="906" t="s">
        <v>853</v>
      </c>
    </row>
    <row r="8" spans="1:67" s="901" customFormat="1" ht="12.75" customHeight="1" x14ac:dyDescent="0.25">
      <c r="A8" s="1551"/>
      <c r="B8" s="1551"/>
      <c r="C8" s="1551"/>
      <c r="D8" s="902">
        <v>2</v>
      </c>
      <c r="E8" s="907"/>
      <c r="F8" s="904" t="str">
        <f t="shared" ref="F8:F10" si="0">IF(G8="/","","X")</f>
        <v/>
      </c>
      <c r="G8" s="1555" t="str">
        <f>'54_Annexe3.1'!$K$23</f>
        <v>/</v>
      </c>
      <c r="H8" s="1556"/>
      <c r="I8" s="1557"/>
      <c r="J8" s="1555" t="str">
        <f>'54_Annexe3.1'!$L$23</f>
        <v>/</v>
      </c>
      <c r="K8" s="1556"/>
      <c r="L8" s="1556"/>
      <c r="M8" s="1557"/>
      <c r="N8" s="1561" t="s">
        <v>854</v>
      </c>
      <c r="O8" s="1562"/>
      <c r="P8" s="1562"/>
      <c r="Q8" s="904"/>
      <c r="R8" s="1551" t="s">
        <v>855</v>
      </c>
      <c r="S8" s="1551"/>
      <c r="T8" s="1547" t="s">
        <v>856</v>
      </c>
      <c r="U8" s="1548"/>
      <c r="V8" s="905"/>
      <c r="W8" s="899"/>
      <c r="X8" s="899"/>
      <c r="Y8" s="900"/>
      <c r="Z8" s="1571"/>
      <c r="AA8" s="1572"/>
      <c r="AB8" s="1572"/>
      <c r="AC8" s="1573"/>
      <c r="AD8" s="904"/>
      <c r="AE8" s="1563" t="s">
        <v>523</v>
      </c>
      <c r="AF8" s="1563"/>
      <c r="AG8" s="1564"/>
      <c r="AH8" s="904"/>
      <c r="AI8" s="1563" t="s">
        <v>523</v>
      </c>
      <c r="AJ8" s="1563"/>
      <c r="AK8" s="1564"/>
      <c r="AL8" s="904"/>
      <c r="AM8" s="1549" t="s">
        <v>523</v>
      </c>
      <c r="AN8" s="1549"/>
      <c r="AO8" s="1550"/>
      <c r="AQ8" s="906"/>
    </row>
    <row r="9" spans="1:67" s="901" customFormat="1" ht="12.75" customHeight="1" x14ac:dyDescent="0.2">
      <c r="A9" s="1551"/>
      <c r="B9" s="1551"/>
      <c r="C9" s="1551"/>
      <c r="D9" s="902">
        <v>3</v>
      </c>
      <c r="E9" s="907"/>
      <c r="F9" s="904" t="str">
        <f t="shared" si="0"/>
        <v/>
      </c>
      <c r="G9" s="1555" t="str">
        <f>'54_Annexe3.1'!$K$24</f>
        <v>/</v>
      </c>
      <c r="H9" s="1556"/>
      <c r="I9" s="1557"/>
      <c r="J9" s="1555" t="str">
        <f>'54_Annexe3.1'!$L$24</f>
        <v>/</v>
      </c>
      <c r="K9" s="1556"/>
      <c r="L9" s="1556"/>
      <c r="M9" s="1557"/>
      <c r="N9" s="908"/>
      <c r="O9" s="909"/>
      <c r="P9" s="909"/>
      <c r="Q9" s="909"/>
      <c r="R9" s="909"/>
      <c r="S9" s="909"/>
      <c r="T9" s="909"/>
      <c r="U9" s="909"/>
      <c r="V9" s="899"/>
      <c r="W9" s="899"/>
      <c r="X9" s="899"/>
      <c r="Y9" s="900"/>
      <c r="Z9" s="910" t="s">
        <v>857</v>
      </c>
      <c r="AA9" s="911"/>
      <c r="AB9" s="911"/>
      <c r="AC9" s="911"/>
      <c r="AD9" s="911"/>
      <c r="AE9" s="911"/>
      <c r="AF9" s="911"/>
      <c r="AG9" s="904"/>
      <c r="AH9" s="911" t="s">
        <v>459</v>
      </c>
      <c r="AI9" s="911"/>
      <c r="AJ9" s="911"/>
      <c r="AK9" s="904" t="s">
        <v>856</v>
      </c>
      <c r="AL9" s="911" t="s">
        <v>437</v>
      </c>
      <c r="AM9" s="911"/>
      <c r="AN9" s="911"/>
      <c r="AO9" s="912"/>
    </row>
    <row r="10" spans="1:67" s="901" customFormat="1" ht="12.75" customHeight="1" x14ac:dyDescent="0.25">
      <c r="A10" s="1551"/>
      <c r="B10" s="1551"/>
      <c r="C10" s="1551"/>
      <c r="D10" s="902">
        <v>4</v>
      </c>
      <c r="E10" s="907"/>
      <c r="F10" s="904" t="str">
        <f t="shared" si="0"/>
        <v/>
      </c>
      <c r="G10" s="1555" t="str">
        <f>'54_Annexe3.1'!$K$25</f>
        <v>/</v>
      </c>
      <c r="H10" s="1556"/>
      <c r="I10" s="1557"/>
      <c r="J10" s="1555" t="str">
        <f>'54_Annexe3.1'!$L$25</f>
        <v>/</v>
      </c>
      <c r="K10" s="1556"/>
      <c r="L10" s="1556"/>
      <c r="M10" s="1557"/>
      <c r="N10" s="913"/>
      <c r="O10" s="899"/>
      <c r="P10" s="899"/>
      <c r="Q10" s="899"/>
      <c r="R10" s="899"/>
      <c r="S10" s="899"/>
      <c r="T10" s="899"/>
      <c r="U10" s="899"/>
      <c r="V10" s="899"/>
      <c r="W10" s="899"/>
      <c r="X10" s="899"/>
      <c r="Y10" s="899"/>
      <c r="Z10" s="914"/>
      <c r="AA10" s="914"/>
      <c r="AB10" s="914"/>
      <c r="AC10" s="914"/>
      <c r="AD10" s="914"/>
      <c r="AE10" s="914"/>
      <c r="AF10" s="914"/>
      <c r="AG10" s="914"/>
      <c r="AH10" s="914"/>
      <c r="AI10" s="914"/>
      <c r="AJ10" s="914"/>
      <c r="AK10" s="914"/>
      <c r="AL10" s="914"/>
      <c r="AM10" s="914"/>
      <c r="AN10" s="914"/>
      <c r="AO10" s="914"/>
    </row>
    <row r="11" spans="1:67" s="901" customFormat="1" ht="12.75" customHeight="1" x14ac:dyDescent="0.35">
      <c r="A11" s="915"/>
      <c r="B11" s="915"/>
      <c r="C11" s="915"/>
      <c r="D11" s="915"/>
      <c r="E11" s="915"/>
      <c r="F11" s="915"/>
      <c r="G11" s="915"/>
      <c r="H11" s="915"/>
      <c r="I11" s="915"/>
      <c r="J11" s="915"/>
      <c r="K11" s="915"/>
      <c r="L11" s="915"/>
      <c r="M11" s="915"/>
      <c r="N11" s="915"/>
      <c r="O11" s="915"/>
      <c r="P11" s="915"/>
      <c r="Q11" s="915"/>
      <c r="R11" s="915"/>
      <c r="S11" s="915"/>
      <c r="T11" s="915"/>
      <c r="U11" s="915"/>
      <c r="V11" s="915"/>
      <c r="W11" s="915"/>
      <c r="X11" s="915"/>
      <c r="Y11" s="915"/>
      <c r="Z11" s="915"/>
      <c r="AA11" s="915"/>
      <c r="AB11" s="915"/>
      <c r="AC11" s="915"/>
      <c r="AD11" s="915"/>
      <c r="AE11" s="915"/>
      <c r="AF11" s="915"/>
      <c r="AG11" s="915"/>
      <c r="AH11" s="915"/>
      <c r="AI11" s="915"/>
      <c r="AJ11" s="915"/>
      <c r="AK11" s="915"/>
      <c r="AL11" s="915"/>
      <c r="AM11" s="915"/>
      <c r="AN11" s="915"/>
      <c r="AO11" s="915"/>
    </row>
    <row r="12" spans="1:67" s="901" customFormat="1" ht="12.75" customHeight="1" thickBot="1" x14ac:dyDescent="0.3">
      <c r="A12" s="915"/>
      <c r="B12" s="915"/>
      <c r="C12" s="915"/>
      <c r="D12" s="915"/>
      <c r="E12" s="915"/>
      <c r="F12" s="915"/>
      <c r="G12" s="1558" t="s">
        <v>858</v>
      </c>
      <c r="H12" s="1559"/>
      <c r="I12" s="1559"/>
      <c r="J12" s="1559"/>
      <c r="K12" s="1559"/>
      <c r="L12" s="1559"/>
      <c r="M12" s="1559"/>
      <c r="N12" s="1559"/>
      <c r="O12" s="1559"/>
      <c r="P12" s="1559"/>
      <c r="Q12" s="1559"/>
      <c r="R12" s="1559"/>
      <c r="S12" s="1559"/>
      <c r="T12" s="1559"/>
      <c r="U12" s="1559"/>
      <c r="V12" s="1559"/>
      <c r="W12" s="1559"/>
      <c r="X12" s="1559"/>
      <c r="Y12" s="1559"/>
      <c r="Z12" s="1559"/>
      <c r="AA12" s="1560"/>
      <c r="AB12" s="1558" t="s">
        <v>859</v>
      </c>
      <c r="AC12" s="1559"/>
      <c r="AD12" s="1559"/>
      <c r="AE12" s="1559"/>
      <c r="AF12" s="1559"/>
      <c r="AG12" s="1559"/>
      <c r="AH12" s="1559"/>
      <c r="AI12" s="1559"/>
      <c r="AJ12" s="1559"/>
      <c r="AK12" s="1559"/>
      <c r="AL12" s="1559"/>
      <c r="AM12" s="1559"/>
      <c r="AN12" s="1559"/>
      <c r="AO12" s="1560"/>
    </row>
    <row r="13" spans="1:67" s="901" customFormat="1" ht="12.75" customHeight="1" thickBot="1" x14ac:dyDescent="0.4">
      <c r="A13" s="1576" t="s">
        <v>860</v>
      </c>
      <c r="B13" s="1577"/>
      <c r="C13" s="1577"/>
      <c r="D13" s="1577"/>
      <c r="E13" s="1577"/>
      <c r="F13" s="1578"/>
      <c r="G13" s="916" t="str">
        <f>IF($AU$13="Suspension","X","")</f>
        <v>X</v>
      </c>
      <c r="H13" s="917" t="s">
        <v>486</v>
      </c>
      <c r="I13" s="917"/>
      <c r="J13" s="917"/>
      <c r="K13" s="917"/>
      <c r="L13" s="917"/>
      <c r="M13" s="917"/>
      <c r="N13" s="916" t="str">
        <f>IF($AU$13="Ancrage","X","")</f>
        <v/>
      </c>
      <c r="O13" s="917" t="s">
        <v>481</v>
      </c>
      <c r="P13" s="917"/>
      <c r="Q13" s="917"/>
      <c r="R13" s="917"/>
      <c r="S13" s="917"/>
      <c r="T13" s="917"/>
      <c r="U13" s="916" t="str">
        <f>IF($AU$13="Ancrage suspendu","X","")</f>
        <v/>
      </c>
      <c r="V13" s="917" t="s">
        <v>491</v>
      </c>
      <c r="W13" s="917"/>
      <c r="X13" s="917"/>
      <c r="Y13" s="917"/>
      <c r="Z13" s="917"/>
      <c r="AA13" s="918"/>
      <c r="AB13" s="916" t="str">
        <f>IF($AV$13="Suspension","X","")</f>
        <v>X</v>
      </c>
      <c r="AC13" s="917" t="s">
        <v>486</v>
      </c>
      <c r="AD13" s="917"/>
      <c r="AE13" s="917"/>
      <c r="AF13" s="917"/>
      <c r="AG13" s="917"/>
      <c r="AH13" s="917"/>
      <c r="AI13" s="916" t="str">
        <f>IF($AV$13="Ancrage","X","")</f>
        <v/>
      </c>
      <c r="AJ13" s="917" t="s">
        <v>481</v>
      </c>
      <c r="AK13" s="917"/>
      <c r="AL13" s="917"/>
      <c r="AM13" s="917"/>
      <c r="AN13" s="917"/>
      <c r="AO13" s="918"/>
      <c r="AU13" s="919" t="str">
        <f>'54_Annexe5'!$C$21</f>
        <v>Suspension</v>
      </c>
      <c r="AV13" s="919" t="str">
        <f>'54_Annexe5'!$F$21</f>
        <v>Suspension</v>
      </c>
    </row>
    <row r="14" spans="1:67" s="901" customFormat="1" ht="12.75" customHeight="1" x14ac:dyDescent="0.25">
      <c r="A14" s="1579" t="s">
        <v>861</v>
      </c>
      <c r="B14" s="1580"/>
      <c r="C14" s="1580"/>
      <c r="D14" s="1580"/>
      <c r="E14" s="1580"/>
      <c r="F14" s="1581"/>
      <c r="G14" s="904"/>
      <c r="H14" s="915" t="s">
        <v>862</v>
      </c>
      <c r="I14" s="915"/>
      <c r="J14" s="915"/>
      <c r="K14" s="915"/>
      <c r="L14" s="915"/>
      <c r="M14" s="915"/>
      <c r="N14" s="904"/>
      <c r="O14" s="915" t="s">
        <v>863</v>
      </c>
      <c r="P14" s="915"/>
      <c r="Q14" s="915"/>
      <c r="R14" s="915"/>
      <c r="S14" s="915"/>
      <c r="T14" s="915"/>
      <c r="U14" s="904"/>
      <c r="V14" s="915" t="s">
        <v>864</v>
      </c>
      <c r="W14" s="915"/>
      <c r="X14" s="915"/>
      <c r="Y14" s="915"/>
      <c r="Z14" s="915"/>
      <c r="AA14" s="915"/>
      <c r="AB14" s="904"/>
      <c r="AC14" s="909" t="s">
        <v>862</v>
      </c>
      <c r="AD14" s="909"/>
      <c r="AE14" s="909"/>
      <c r="AF14" s="909"/>
      <c r="AG14" s="909"/>
      <c r="AH14" s="909"/>
      <c r="AI14" s="904"/>
      <c r="AJ14" s="909" t="s">
        <v>865</v>
      </c>
      <c r="AK14" s="909"/>
      <c r="AL14" s="909"/>
      <c r="AM14" s="909"/>
      <c r="AN14" s="909"/>
      <c r="AO14" s="920"/>
    </row>
    <row r="15" spans="1:67" s="901" customFormat="1" ht="12.75" customHeight="1" x14ac:dyDescent="0.25">
      <c r="A15" s="1582"/>
      <c r="B15" s="1583"/>
      <c r="C15" s="1583"/>
      <c r="D15" s="1583"/>
      <c r="E15" s="1583"/>
      <c r="F15" s="1584"/>
      <c r="G15" s="904"/>
      <c r="H15" s="915" t="s">
        <v>866</v>
      </c>
      <c r="I15" s="915"/>
      <c r="J15" s="915"/>
      <c r="K15" s="915"/>
      <c r="L15" s="915"/>
      <c r="M15" s="915"/>
      <c r="N15" s="904"/>
      <c r="O15" s="915" t="s">
        <v>867</v>
      </c>
      <c r="P15" s="915"/>
      <c r="Q15" s="915"/>
      <c r="R15" s="915"/>
      <c r="S15" s="915"/>
      <c r="T15" s="915"/>
      <c r="U15" s="915"/>
      <c r="V15" s="915"/>
      <c r="W15" s="915"/>
      <c r="X15" s="915"/>
      <c r="Y15" s="915"/>
      <c r="Z15" s="915"/>
      <c r="AA15" s="915"/>
      <c r="AB15" s="904"/>
      <c r="AC15" s="899" t="s">
        <v>863</v>
      </c>
      <c r="AD15" s="899"/>
      <c r="AE15" s="899"/>
      <c r="AF15" s="899"/>
      <c r="AG15" s="899"/>
      <c r="AH15" s="899"/>
      <c r="AI15" s="904"/>
      <c r="AJ15" s="899" t="s">
        <v>868</v>
      </c>
      <c r="AK15" s="899"/>
      <c r="AL15" s="899"/>
      <c r="AM15" s="899"/>
      <c r="AN15" s="899"/>
      <c r="AO15" s="900"/>
      <c r="AQ15" s="906" t="s">
        <v>869</v>
      </c>
    </row>
    <row r="16" spans="1:67" s="901" customFormat="1" ht="12.75" customHeight="1" x14ac:dyDescent="0.25">
      <c r="A16" s="1585"/>
      <c r="B16" s="1563"/>
      <c r="C16" s="1563"/>
      <c r="D16" s="1563"/>
      <c r="E16" s="1563"/>
      <c r="F16" s="1564"/>
      <c r="G16" s="904"/>
      <c r="H16" s="915" t="s">
        <v>870</v>
      </c>
      <c r="I16" s="915"/>
      <c r="J16" s="915"/>
      <c r="K16" s="915"/>
      <c r="L16" s="915"/>
      <c r="M16" s="915"/>
      <c r="N16" s="904"/>
      <c r="O16" s="915" t="s">
        <v>871</v>
      </c>
      <c r="P16" s="915"/>
      <c r="Q16" s="915"/>
      <c r="R16" s="915"/>
      <c r="S16" s="915"/>
      <c r="T16" s="915"/>
      <c r="U16" s="915"/>
      <c r="V16" s="915"/>
      <c r="W16" s="915"/>
      <c r="X16" s="915"/>
      <c r="Y16" s="915"/>
      <c r="Z16" s="915"/>
      <c r="AA16" s="915"/>
      <c r="AB16" s="904"/>
      <c r="AC16" s="899" t="s">
        <v>866</v>
      </c>
      <c r="AD16" s="899"/>
      <c r="AE16" s="899"/>
      <c r="AF16" s="899"/>
      <c r="AG16" s="899"/>
      <c r="AH16" s="899"/>
      <c r="AI16" s="904"/>
      <c r="AJ16" s="899" t="s">
        <v>872</v>
      </c>
      <c r="AK16" s="899"/>
      <c r="AL16" s="899"/>
      <c r="AM16" s="899"/>
      <c r="AN16" s="899"/>
      <c r="AO16" s="900"/>
    </row>
    <row r="17" spans="1:46" s="901" customFormat="1" ht="12.75" customHeight="1" x14ac:dyDescent="0.25">
      <c r="A17" s="1579" t="s">
        <v>873</v>
      </c>
      <c r="B17" s="1580"/>
      <c r="C17" s="1580"/>
      <c r="D17" s="1580"/>
      <c r="E17" s="1580"/>
      <c r="F17" s="1581"/>
      <c r="G17" s="921"/>
      <c r="H17" s="909"/>
      <c r="I17" s="909"/>
      <c r="J17" s="909"/>
      <c r="K17" s="909"/>
      <c r="L17" s="909"/>
      <c r="M17" s="909"/>
      <c r="N17" s="909"/>
      <c r="O17" s="909"/>
      <c r="P17" s="909"/>
      <c r="Q17" s="904"/>
      <c r="R17" s="921" t="s">
        <v>874</v>
      </c>
      <c r="S17" s="909"/>
      <c r="T17" s="909"/>
      <c r="U17" s="909"/>
      <c r="V17" s="909"/>
      <c r="W17" s="909"/>
      <c r="X17" s="909"/>
      <c r="Y17" s="909"/>
      <c r="Z17" s="909"/>
      <c r="AA17" s="920"/>
      <c r="AB17" s="921"/>
      <c r="AC17" s="909"/>
      <c r="AD17" s="909"/>
      <c r="AE17" s="909"/>
      <c r="AF17" s="909"/>
      <c r="AG17" s="904"/>
      <c r="AH17" s="921" t="s">
        <v>875</v>
      </c>
      <c r="AI17" s="909"/>
      <c r="AJ17" s="909"/>
      <c r="AK17" s="909"/>
      <c r="AL17" s="909"/>
      <c r="AM17" s="909"/>
      <c r="AN17" s="909"/>
      <c r="AO17" s="920"/>
      <c r="AQ17" s="906" t="s">
        <v>876</v>
      </c>
    </row>
    <row r="18" spans="1:46" s="901" customFormat="1" ht="12.75" customHeight="1" x14ac:dyDescent="0.25">
      <c r="A18" s="1585"/>
      <c r="B18" s="1563"/>
      <c r="C18" s="1563"/>
      <c r="D18" s="1563"/>
      <c r="E18" s="1563"/>
      <c r="F18" s="1564"/>
      <c r="G18" s="922"/>
      <c r="H18" s="923"/>
      <c r="I18" s="923"/>
      <c r="J18" s="923"/>
      <c r="K18" s="923"/>
      <c r="L18" s="923"/>
      <c r="M18" s="923"/>
      <c r="N18" s="923"/>
      <c r="O18" s="923"/>
      <c r="P18" s="923"/>
      <c r="Q18" s="904"/>
      <c r="R18" s="922" t="s">
        <v>875</v>
      </c>
      <c r="S18" s="923"/>
      <c r="T18" s="923"/>
      <c r="U18" s="923"/>
      <c r="V18" s="923"/>
      <c r="W18" s="923"/>
      <c r="X18" s="923"/>
      <c r="Y18" s="923"/>
      <c r="Z18" s="923"/>
      <c r="AA18" s="924"/>
      <c r="AB18" s="1586"/>
      <c r="AC18" s="1587"/>
      <c r="AD18" s="1587"/>
      <c r="AE18" s="1587"/>
      <c r="AF18" s="1587"/>
      <c r="AG18" s="1587"/>
      <c r="AH18" s="1587"/>
      <c r="AI18" s="1587"/>
      <c r="AJ18" s="1587"/>
      <c r="AK18" s="1587"/>
      <c r="AL18" s="1587"/>
      <c r="AM18" s="1587"/>
      <c r="AN18" s="1587"/>
      <c r="AO18" s="1588"/>
      <c r="AQ18" s="906" t="s">
        <v>877</v>
      </c>
    </row>
    <row r="19" spans="1:46" s="901" customFormat="1" ht="12.75" customHeight="1" x14ac:dyDescent="0.35">
      <c r="A19" s="915"/>
      <c r="B19" s="915"/>
      <c r="C19" s="915"/>
      <c r="D19" s="915"/>
      <c r="E19" s="915"/>
      <c r="F19" s="915"/>
      <c r="G19" s="1558" t="s">
        <v>878</v>
      </c>
      <c r="H19" s="1559"/>
      <c r="I19" s="1559"/>
      <c r="J19" s="1559"/>
      <c r="K19" s="1559"/>
      <c r="L19" s="1559"/>
      <c r="M19" s="1560"/>
      <c r="N19" s="1589" t="s">
        <v>879</v>
      </c>
      <c r="O19" s="1589"/>
      <c r="P19" s="1589"/>
      <c r="Q19" s="1589"/>
      <c r="R19" s="1589"/>
      <c r="S19" s="1589"/>
      <c r="T19" s="1589"/>
      <c r="U19" s="1589" t="s">
        <v>880</v>
      </c>
      <c r="V19" s="1589"/>
      <c r="W19" s="1589"/>
      <c r="X19" s="1589"/>
      <c r="Y19" s="1589"/>
      <c r="Z19" s="1589"/>
      <c r="AA19" s="1589"/>
      <c r="AB19" s="1552" t="s">
        <v>881</v>
      </c>
      <c r="AC19" s="1553"/>
      <c r="AD19" s="1553"/>
      <c r="AE19" s="1553"/>
      <c r="AF19" s="1553"/>
      <c r="AG19" s="1553"/>
      <c r="AH19" s="1554"/>
      <c r="AI19" s="1552" t="s">
        <v>882</v>
      </c>
      <c r="AJ19" s="1553"/>
      <c r="AK19" s="1553"/>
      <c r="AL19" s="1553"/>
      <c r="AM19" s="1553"/>
      <c r="AN19" s="1553"/>
      <c r="AO19" s="1554"/>
    </row>
    <row r="20" spans="1:46" s="901" customFormat="1" ht="12.75" customHeight="1" x14ac:dyDescent="0.25">
      <c r="A20" s="1579" t="s">
        <v>883</v>
      </c>
      <c r="B20" s="1580"/>
      <c r="C20" s="1580"/>
      <c r="D20" s="1580"/>
      <c r="E20" s="1580"/>
      <c r="F20" s="1581"/>
      <c r="G20" s="904"/>
      <c r="H20" s="1583" t="s">
        <v>884</v>
      </c>
      <c r="I20" s="1583"/>
      <c r="J20" s="1583"/>
      <c r="K20" s="1583"/>
      <c r="L20" s="1583"/>
      <c r="M20" s="1584"/>
      <c r="N20" s="904"/>
      <c r="O20" s="1583" t="s">
        <v>884</v>
      </c>
      <c r="P20" s="1583"/>
      <c r="Q20" s="1583"/>
      <c r="R20" s="1583"/>
      <c r="S20" s="1583"/>
      <c r="T20" s="1584"/>
      <c r="U20" s="904"/>
      <c r="V20" s="1583" t="s">
        <v>884</v>
      </c>
      <c r="W20" s="1583"/>
      <c r="X20" s="1583"/>
      <c r="Y20" s="1583"/>
      <c r="Z20" s="1583"/>
      <c r="AA20" s="1584"/>
      <c r="AB20" s="921" t="s">
        <v>885</v>
      </c>
      <c r="AC20" s="925"/>
      <c r="AD20" s="907"/>
      <c r="AE20" s="925"/>
      <c r="AF20" s="925"/>
      <c r="AG20" s="925"/>
      <c r="AH20" s="926"/>
      <c r="AI20" s="921" t="s">
        <v>885</v>
      </c>
      <c r="AJ20" s="925"/>
      <c r="AK20" s="907"/>
      <c r="AL20" s="925"/>
      <c r="AM20" s="925"/>
      <c r="AN20" s="925"/>
      <c r="AO20" s="926"/>
    </row>
    <row r="21" spans="1:46" s="901" customFormat="1" ht="12.75" customHeight="1" x14ac:dyDescent="0.25">
      <c r="A21" s="1582"/>
      <c r="B21" s="1583"/>
      <c r="C21" s="1583"/>
      <c r="D21" s="1583"/>
      <c r="E21" s="1583"/>
      <c r="F21" s="1584"/>
      <c r="G21" s="904"/>
      <c r="H21" s="1583" t="s">
        <v>886</v>
      </c>
      <c r="I21" s="1583"/>
      <c r="J21" s="1583"/>
      <c r="K21" s="1583"/>
      <c r="L21" s="1583"/>
      <c r="M21" s="1584"/>
      <c r="N21" s="904"/>
      <c r="O21" s="1583" t="s">
        <v>886</v>
      </c>
      <c r="P21" s="1583"/>
      <c r="Q21" s="1583"/>
      <c r="R21" s="1583"/>
      <c r="S21" s="1583"/>
      <c r="T21" s="1584"/>
      <c r="U21" s="904"/>
      <c r="V21" s="1583" t="s">
        <v>886</v>
      </c>
      <c r="W21" s="1583"/>
      <c r="X21" s="1583"/>
      <c r="Y21" s="1583"/>
      <c r="Z21" s="1583"/>
      <c r="AA21" s="1584"/>
      <c r="AB21" s="927"/>
      <c r="AC21" s="913"/>
      <c r="AD21" s="904"/>
      <c r="AE21" s="899" t="s">
        <v>459</v>
      </c>
      <c r="AF21" s="913"/>
      <c r="AG21" s="913"/>
      <c r="AH21" s="928"/>
      <c r="AI21" s="927"/>
      <c r="AJ21" s="913"/>
      <c r="AK21" s="904"/>
      <c r="AL21" s="899" t="s">
        <v>459</v>
      </c>
      <c r="AM21" s="913"/>
      <c r="AN21" s="913"/>
      <c r="AO21" s="928"/>
    </row>
    <row r="22" spans="1:46" s="901" customFormat="1" ht="12.75" customHeight="1" x14ac:dyDescent="0.25">
      <c r="A22" s="1582"/>
      <c r="B22" s="1583"/>
      <c r="C22" s="1583"/>
      <c r="D22" s="1583"/>
      <c r="E22" s="1583"/>
      <c r="F22" s="1584"/>
      <c r="G22" s="904"/>
      <c r="H22" s="1583" t="s">
        <v>887</v>
      </c>
      <c r="I22" s="1583"/>
      <c r="J22" s="1583"/>
      <c r="K22" s="1583"/>
      <c r="L22" s="1583"/>
      <c r="M22" s="1584"/>
      <c r="N22" s="904"/>
      <c r="O22" s="1583" t="s">
        <v>887</v>
      </c>
      <c r="P22" s="1583"/>
      <c r="Q22" s="1583"/>
      <c r="R22" s="1583"/>
      <c r="S22" s="1583"/>
      <c r="T22" s="1584"/>
      <c r="U22" s="904"/>
      <c r="V22" s="1583" t="s">
        <v>887</v>
      </c>
      <c r="W22" s="1583"/>
      <c r="X22" s="1583"/>
      <c r="Y22" s="1583"/>
      <c r="Z22" s="1583"/>
      <c r="AA22" s="1584"/>
      <c r="AB22" s="929"/>
      <c r="AC22" s="899"/>
      <c r="AD22" s="904"/>
      <c r="AE22" s="899" t="s">
        <v>437</v>
      </c>
      <c r="AF22" s="899"/>
      <c r="AG22" s="899"/>
      <c r="AH22" s="900"/>
      <c r="AI22" s="929"/>
      <c r="AJ22" s="899"/>
      <c r="AK22" s="904"/>
      <c r="AL22" s="899" t="s">
        <v>437</v>
      </c>
      <c r="AM22" s="899"/>
      <c r="AN22" s="899"/>
      <c r="AO22" s="900"/>
    </row>
    <row r="23" spans="1:46" s="901" customFormat="1" ht="12.75" customHeight="1" x14ac:dyDescent="0.25">
      <c r="A23" s="1582"/>
      <c r="B23" s="1583"/>
      <c r="C23" s="1583"/>
      <c r="D23" s="1583"/>
      <c r="E23" s="1583"/>
      <c r="F23" s="1584"/>
      <c r="G23" s="904"/>
      <c r="H23" s="1583" t="s">
        <v>888</v>
      </c>
      <c r="I23" s="1583"/>
      <c r="J23" s="1583"/>
      <c r="K23" s="1583"/>
      <c r="L23" s="1583"/>
      <c r="M23" s="1584"/>
      <c r="N23" s="904"/>
      <c r="O23" s="1583" t="s">
        <v>888</v>
      </c>
      <c r="P23" s="1583"/>
      <c r="Q23" s="1583"/>
      <c r="R23" s="1583"/>
      <c r="S23" s="1583"/>
      <c r="T23" s="1584"/>
      <c r="U23" s="904"/>
      <c r="V23" s="1583" t="s">
        <v>888</v>
      </c>
      <c r="W23" s="1583"/>
      <c r="X23" s="1583"/>
      <c r="Y23" s="1583"/>
      <c r="Z23" s="1583"/>
      <c r="AA23" s="1584"/>
      <c r="AB23" s="929"/>
      <c r="AC23" s="899"/>
      <c r="AD23" s="899"/>
      <c r="AE23" s="899"/>
      <c r="AF23" s="899"/>
      <c r="AG23" s="899"/>
      <c r="AH23" s="900"/>
      <c r="AI23" s="929"/>
      <c r="AJ23" s="899"/>
      <c r="AK23" s="899"/>
      <c r="AL23" s="899"/>
      <c r="AM23" s="899"/>
      <c r="AN23" s="899"/>
      <c r="AO23" s="900"/>
    </row>
    <row r="24" spans="1:46" s="901" customFormat="1" ht="12.75" customHeight="1" x14ac:dyDescent="0.25">
      <c r="A24" s="1582"/>
      <c r="B24" s="1583"/>
      <c r="C24" s="1583"/>
      <c r="D24" s="1583"/>
      <c r="E24" s="1583"/>
      <c r="F24" s="1584"/>
      <c r="G24" s="904"/>
      <c r="H24" s="1583" t="s">
        <v>889</v>
      </c>
      <c r="I24" s="1583"/>
      <c r="J24" s="1583"/>
      <c r="K24" s="1583"/>
      <c r="L24" s="1583"/>
      <c r="M24" s="1584"/>
      <c r="N24" s="904"/>
      <c r="O24" s="1583" t="s">
        <v>889</v>
      </c>
      <c r="P24" s="1583"/>
      <c r="Q24" s="1583"/>
      <c r="R24" s="1583"/>
      <c r="S24" s="1583"/>
      <c r="T24" s="1584"/>
      <c r="U24" s="904"/>
      <c r="V24" s="1583" t="s">
        <v>889</v>
      </c>
      <c r="W24" s="1583"/>
      <c r="X24" s="1583"/>
      <c r="Y24" s="1583"/>
      <c r="Z24" s="1583"/>
      <c r="AA24" s="1584"/>
      <c r="AB24" s="922"/>
      <c r="AC24" s="923"/>
      <c r="AD24" s="923"/>
      <c r="AE24" s="923"/>
      <c r="AF24" s="923"/>
      <c r="AG24" s="923"/>
      <c r="AH24" s="924"/>
      <c r="AI24" s="922"/>
      <c r="AJ24" s="923"/>
      <c r="AK24" s="923"/>
      <c r="AL24" s="923"/>
      <c r="AM24" s="923"/>
      <c r="AN24" s="923"/>
      <c r="AO24" s="924"/>
    </row>
    <row r="25" spans="1:46" s="901" customFormat="1" ht="12.75" customHeight="1" x14ac:dyDescent="0.25">
      <c r="A25" s="1579" t="s">
        <v>890</v>
      </c>
      <c r="B25" s="1580"/>
      <c r="C25" s="1580"/>
      <c r="D25" s="1580"/>
      <c r="E25" s="1580"/>
      <c r="F25" s="1581"/>
      <c r="G25" s="904"/>
      <c r="H25" s="1577" t="s">
        <v>884</v>
      </c>
      <c r="I25" s="1577"/>
      <c r="J25" s="1577"/>
      <c r="K25" s="1577"/>
      <c r="L25" s="1577"/>
      <c r="M25" s="1578"/>
      <c r="N25" s="904"/>
      <c r="O25" s="1577" t="s">
        <v>884</v>
      </c>
      <c r="P25" s="1577"/>
      <c r="Q25" s="1577"/>
      <c r="R25" s="1577"/>
      <c r="S25" s="1577"/>
      <c r="T25" s="1578"/>
      <c r="U25" s="904"/>
      <c r="V25" s="1577" t="s">
        <v>884</v>
      </c>
      <c r="W25" s="1577"/>
      <c r="X25" s="1577"/>
      <c r="Y25" s="1577"/>
      <c r="Z25" s="1577"/>
      <c r="AA25" s="1578"/>
      <c r="AB25" s="921"/>
      <c r="AC25" s="909"/>
      <c r="AD25" s="909"/>
      <c r="AE25" s="909"/>
      <c r="AF25" s="909"/>
      <c r="AG25" s="909"/>
      <c r="AH25" s="909"/>
      <c r="AI25" s="909"/>
      <c r="AJ25" s="909"/>
      <c r="AK25" s="909"/>
      <c r="AL25" s="909"/>
      <c r="AM25" s="909"/>
      <c r="AN25" s="909"/>
      <c r="AO25" s="920"/>
    </row>
    <row r="26" spans="1:46" s="901" customFormat="1" ht="12.75" customHeight="1" x14ac:dyDescent="0.25">
      <c r="A26" s="1582"/>
      <c r="B26" s="1583"/>
      <c r="C26" s="1583"/>
      <c r="D26" s="1583"/>
      <c r="E26" s="1583"/>
      <c r="F26" s="1584"/>
      <c r="G26" s="904"/>
      <c r="H26" s="1590" t="s">
        <v>891</v>
      </c>
      <c r="I26" s="1590"/>
      <c r="J26" s="1590"/>
      <c r="K26" s="1590"/>
      <c r="L26" s="1590"/>
      <c r="M26" s="1591"/>
      <c r="N26" s="904"/>
      <c r="O26" s="1590" t="s">
        <v>891</v>
      </c>
      <c r="P26" s="1590"/>
      <c r="Q26" s="1590"/>
      <c r="R26" s="1590"/>
      <c r="S26" s="1590"/>
      <c r="T26" s="1591"/>
      <c r="U26" s="904"/>
      <c r="V26" s="1590" t="s">
        <v>891</v>
      </c>
      <c r="W26" s="1590"/>
      <c r="X26" s="1590"/>
      <c r="Y26" s="1590"/>
      <c r="Z26" s="1590"/>
      <c r="AA26" s="1591"/>
      <c r="AB26" s="929"/>
      <c r="AC26" s="899"/>
      <c r="AD26" s="899"/>
      <c r="AE26" s="899"/>
      <c r="AF26" s="899"/>
      <c r="AG26" s="899"/>
      <c r="AH26" s="899"/>
      <c r="AI26" s="899"/>
      <c r="AJ26" s="899"/>
      <c r="AK26" s="899"/>
      <c r="AL26" s="899"/>
      <c r="AM26" s="899"/>
      <c r="AN26" s="899"/>
      <c r="AO26" s="900"/>
    </row>
    <row r="27" spans="1:46" s="901" customFormat="1" ht="12.75" customHeight="1" x14ac:dyDescent="0.25">
      <c r="A27" s="1582"/>
      <c r="B27" s="1583"/>
      <c r="C27" s="1583"/>
      <c r="D27" s="1583"/>
      <c r="E27" s="1583"/>
      <c r="F27" s="1584"/>
      <c r="G27" s="904"/>
      <c r="H27" s="1590" t="s">
        <v>892</v>
      </c>
      <c r="I27" s="1590"/>
      <c r="J27" s="1590"/>
      <c r="K27" s="1590"/>
      <c r="L27" s="1590"/>
      <c r="M27" s="1591"/>
      <c r="N27" s="904"/>
      <c r="O27" s="1590" t="s">
        <v>892</v>
      </c>
      <c r="P27" s="1590"/>
      <c r="Q27" s="1590"/>
      <c r="R27" s="1590"/>
      <c r="S27" s="1590"/>
      <c r="T27" s="1591"/>
      <c r="U27" s="904"/>
      <c r="V27" s="1590" t="s">
        <v>892</v>
      </c>
      <c r="W27" s="1590"/>
      <c r="X27" s="1590"/>
      <c r="Y27" s="1590"/>
      <c r="Z27" s="1590"/>
      <c r="AA27" s="1591"/>
      <c r="AB27" s="929"/>
      <c r="AC27" s="899"/>
      <c r="AD27" s="899"/>
      <c r="AE27" s="899"/>
      <c r="AF27" s="899"/>
      <c r="AG27" s="899"/>
      <c r="AH27" s="899"/>
      <c r="AI27" s="899"/>
      <c r="AJ27" s="899"/>
      <c r="AK27" s="899"/>
      <c r="AL27" s="899"/>
      <c r="AM27" s="899"/>
      <c r="AN27" s="899"/>
      <c r="AO27" s="900"/>
    </row>
    <row r="28" spans="1:46" s="901" customFormat="1" ht="12.75" customHeight="1" x14ac:dyDescent="0.25">
      <c r="A28" s="1585"/>
      <c r="B28" s="1563"/>
      <c r="C28" s="1563"/>
      <c r="D28" s="1563"/>
      <c r="E28" s="1563"/>
      <c r="F28" s="1564"/>
      <c r="G28" s="904"/>
      <c r="H28" s="1590" t="s">
        <v>893</v>
      </c>
      <c r="I28" s="1590"/>
      <c r="J28" s="1590"/>
      <c r="K28" s="1590"/>
      <c r="L28" s="1590"/>
      <c r="M28" s="1591"/>
      <c r="N28" s="904"/>
      <c r="O28" s="1590" t="s">
        <v>893</v>
      </c>
      <c r="P28" s="1590"/>
      <c r="Q28" s="1590"/>
      <c r="R28" s="1590"/>
      <c r="S28" s="1590"/>
      <c r="T28" s="1591"/>
      <c r="U28" s="904"/>
      <c r="V28" s="1590" t="s">
        <v>893</v>
      </c>
      <c r="W28" s="1590"/>
      <c r="X28" s="1590"/>
      <c r="Y28" s="1590"/>
      <c r="Z28" s="1590"/>
      <c r="AA28" s="1591"/>
      <c r="AB28" s="929"/>
      <c r="AC28" s="899"/>
      <c r="AD28" s="899"/>
      <c r="AE28" s="899"/>
      <c r="AF28" s="899"/>
      <c r="AG28" s="899"/>
      <c r="AH28" s="899"/>
      <c r="AI28" s="899"/>
      <c r="AJ28" s="899"/>
      <c r="AK28" s="899"/>
      <c r="AL28" s="899"/>
      <c r="AM28" s="899"/>
      <c r="AN28" s="899"/>
      <c r="AO28" s="900"/>
    </row>
    <row r="29" spans="1:46" s="901" customFormat="1" ht="12.75" customHeight="1" x14ac:dyDescent="0.25">
      <c r="A29" s="1579" t="s">
        <v>894</v>
      </c>
      <c r="B29" s="1580"/>
      <c r="C29" s="1580"/>
      <c r="D29" s="1580"/>
      <c r="E29" s="1580"/>
      <c r="F29" s="1581"/>
      <c r="G29" s="904"/>
      <c r="H29" s="1580" t="s">
        <v>895</v>
      </c>
      <c r="I29" s="1580"/>
      <c r="J29" s="1580"/>
      <c r="K29" s="1580"/>
      <c r="L29" s="1580"/>
      <c r="M29" s="1581"/>
      <c r="N29" s="904"/>
      <c r="O29" s="1580" t="s">
        <v>895</v>
      </c>
      <c r="P29" s="1580"/>
      <c r="Q29" s="1580"/>
      <c r="R29" s="1580"/>
      <c r="S29" s="1580"/>
      <c r="T29" s="1581"/>
      <c r="U29" s="904"/>
      <c r="V29" s="1580" t="s">
        <v>895</v>
      </c>
      <c r="W29" s="1580"/>
      <c r="X29" s="1580"/>
      <c r="Y29" s="1580"/>
      <c r="Z29" s="1580"/>
      <c r="AA29" s="1581"/>
      <c r="AB29" s="929"/>
      <c r="AC29" s="899"/>
      <c r="AD29" s="899"/>
      <c r="AE29" s="899"/>
      <c r="AF29" s="899"/>
      <c r="AG29" s="899"/>
      <c r="AH29" s="899"/>
      <c r="AI29" s="899"/>
      <c r="AJ29" s="899"/>
      <c r="AK29" s="899"/>
      <c r="AL29" s="899"/>
      <c r="AM29" s="899"/>
      <c r="AN29" s="899"/>
      <c r="AO29" s="900"/>
    </row>
    <row r="30" spans="1:46" s="901" customFormat="1" ht="12.75" customHeight="1" x14ac:dyDescent="0.25">
      <c r="A30" s="1585"/>
      <c r="B30" s="1563"/>
      <c r="C30" s="1563"/>
      <c r="D30" s="1563"/>
      <c r="E30" s="1563"/>
      <c r="F30" s="1564"/>
      <c r="G30" s="904"/>
      <c r="H30" s="1563" t="s">
        <v>896</v>
      </c>
      <c r="I30" s="1563"/>
      <c r="J30" s="1563"/>
      <c r="K30" s="1563"/>
      <c r="L30" s="1563"/>
      <c r="M30" s="1564"/>
      <c r="N30" s="904"/>
      <c r="O30" s="1563" t="s">
        <v>896</v>
      </c>
      <c r="P30" s="1563"/>
      <c r="Q30" s="1563"/>
      <c r="R30" s="1563"/>
      <c r="S30" s="1563"/>
      <c r="T30" s="1564"/>
      <c r="U30" s="904"/>
      <c r="V30" s="1563" t="s">
        <v>896</v>
      </c>
      <c r="W30" s="1563"/>
      <c r="X30" s="1563"/>
      <c r="Y30" s="1563"/>
      <c r="Z30" s="1563"/>
      <c r="AA30" s="1564"/>
      <c r="AB30" s="929"/>
      <c r="AC30" s="899"/>
      <c r="AD30" s="899"/>
      <c r="AE30" s="899"/>
      <c r="AF30" s="899"/>
      <c r="AG30" s="899"/>
      <c r="AH30" s="899"/>
      <c r="AI30" s="899"/>
      <c r="AJ30" s="899"/>
      <c r="AK30" s="899"/>
      <c r="AL30" s="899"/>
      <c r="AM30" s="899"/>
      <c r="AN30" s="899"/>
      <c r="AO30" s="900"/>
    </row>
    <row r="31" spans="1:46" s="901" customFormat="1" ht="12.75" customHeight="1" x14ac:dyDescent="0.25">
      <c r="A31" s="1595" t="s">
        <v>897</v>
      </c>
      <c r="B31" s="1595"/>
      <c r="C31" s="1595"/>
      <c r="D31" s="1595"/>
      <c r="E31" s="1595"/>
      <c r="F31" s="1595"/>
      <c r="G31" s="1589" t="s">
        <v>898</v>
      </c>
      <c r="H31" s="1558"/>
      <c r="I31" s="1593"/>
      <c r="J31" s="1594"/>
      <c r="K31" s="1594"/>
      <c r="L31" s="1594"/>
      <c r="M31" s="1594"/>
      <c r="N31" s="1589" t="s">
        <v>898</v>
      </c>
      <c r="O31" s="1558"/>
      <c r="P31" s="1593"/>
      <c r="Q31" s="1594"/>
      <c r="R31" s="1594"/>
      <c r="S31" s="1594"/>
      <c r="T31" s="1594"/>
      <c r="U31" s="1589" t="s">
        <v>898</v>
      </c>
      <c r="V31" s="1558"/>
      <c r="W31" s="1593"/>
      <c r="X31" s="1594"/>
      <c r="Y31" s="1594"/>
      <c r="Z31" s="1594"/>
      <c r="AA31" s="1594"/>
      <c r="AB31" s="929"/>
      <c r="AC31" s="915"/>
      <c r="AD31" s="915"/>
      <c r="AE31" s="915"/>
      <c r="AF31" s="915"/>
      <c r="AG31" s="899"/>
      <c r="AH31" s="899"/>
      <c r="AI31" s="899"/>
      <c r="AJ31" s="899"/>
      <c r="AK31" s="899"/>
      <c r="AL31" s="899"/>
      <c r="AM31" s="899"/>
      <c r="AN31" s="899"/>
      <c r="AO31" s="900"/>
      <c r="AQ31" s="930" t="s">
        <v>899</v>
      </c>
      <c r="AR31" s="931"/>
      <c r="AS31" s="931"/>
      <c r="AT31" s="931"/>
    </row>
    <row r="32" spans="1:46" s="901" customFormat="1" ht="12.75" customHeight="1" x14ac:dyDescent="0.25">
      <c r="A32" s="1579" t="s">
        <v>900</v>
      </c>
      <c r="B32" s="1580"/>
      <c r="C32" s="1580"/>
      <c r="D32" s="1580"/>
      <c r="E32" s="1580"/>
      <c r="F32" s="1581"/>
      <c r="G32" s="904" t="s">
        <v>856</v>
      </c>
      <c r="H32" s="1583" t="s">
        <v>901</v>
      </c>
      <c r="I32" s="1583"/>
      <c r="J32" s="1583"/>
      <c r="K32" s="1583"/>
      <c r="L32" s="1583"/>
      <c r="M32" s="1584"/>
      <c r="N32" s="904" t="s">
        <v>856</v>
      </c>
      <c r="O32" s="1583" t="s">
        <v>901</v>
      </c>
      <c r="P32" s="1583"/>
      <c r="Q32" s="1583"/>
      <c r="R32" s="1583"/>
      <c r="S32" s="1583"/>
      <c r="T32" s="1584"/>
      <c r="U32" s="904" t="s">
        <v>856</v>
      </c>
      <c r="V32" s="1583" t="s">
        <v>901</v>
      </c>
      <c r="W32" s="1583"/>
      <c r="X32" s="1583"/>
      <c r="Y32" s="1583"/>
      <c r="Z32" s="1583"/>
      <c r="AA32" s="1584"/>
      <c r="AB32" s="929"/>
      <c r="AC32" s="899"/>
      <c r="AD32" s="899"/>
      <c r="AE32" s="899"/>
      <c r="AF32" s="899"/>
      <c r="AG32" s="899"/>
      <c r="AH32" s="899"/>
      <c r="AI32" s="899"/>
      <c r="AJ32" s="899"/>
      <c r="AK32" s="899"/>
      <c r="AL32" s="899"/>
      <c r="AM32" s="899"/>
      <c r="AN32" s="899"/>
      <c r="AO32" s="900"/>
    </row>
    <row r="33" spans="1:43" s="901" customFormat="1" ht="12.75" customHeight="1" x14ac:dyDescent="0.25">
      <c r="A33" s="1582"/>
      <c r="B33" s="1583"/>
      <c r="C33" s="1583"/>
      <c r="D33" s="1583"/>
      <c r="E33" s="1583"/>
      <c r="F33" s="1584"/>
      <c r="G33" s="904"/>
      <c r="H33" s="1583" t="s">
        <v>902</v>
      </c>
      <c r="I33" s="1583"/>
      <c r="J33" s="1583"/>
      <c r="K33" s="1583"/>
      <c r="L33" s="1583"/>
      <c r="M33" s="1584"/>
      <c r="N33" s="904"/>
      <c r="O33" s="1583" t="s">
        <v>902</v>
      </c>
      <c r="P33" s="1583"/>
      <c r="Q33" s="1583"/>
      <c r="R33" s="1583"/>
      <c r="S33" s="1583"/>
      <c r="T33" s="1584"/>
      <c r="U33" s="904"/>
      <c r="V33" s="1583" t="s">
        <v>902</v>
      </c>
      <c r="W33" s="1583"/>
      <c r="X33" s="1583"/>
      <c r="Y33" s="1583"/>
      <c r="Z33" s="1583"/>
      <c r="AA33" s="1584"/>
      <c r="AB33" s="929"/>
      <c r="AC33" s="899"/>
      <c r="AD33" s="899"/>
      <c r="AE33" s="899"/>
      <c r="AF33" s="899"/>
      <c r="AG33" s="899"/>
      <c r="AH33" s="899"/>
      <c r="AI33" s="899"/>
      <c r="AJ33" s="899"/>
      <c r="AK33" s="899"/>
      <c r="AL33" s="899"/>
      <c r="AM33" s="899"/>
      <c r="AN33" s="899"/>
      <c r="AO33" s="900"/>
    </row>
    <row r="34" spans="1:43" s="901" customFormat="1" ht="12.75" customHeight="1" x14ac:dyDescent="0.25">
      <c r="A34" s="1582"/>
      <c r="B34" s="1583"/>
      <c r="C34" s="1583"/>
      <c r="D34" s="1583"/>
      <c r="E34" s="1583"/>
      <c r="F34" s="1584"/>
      <c r="G34" s="904"/>
      <c r="H34" s="1583" t="s">
        <v>903</v>
      </c>
      <c r="I34" s="1583"/>
      <c r="J34" s="1583"/>
      <c r="K34" s="1583"/>
      <c r="L34" s="1583"/>
      <c r="M34" s="1584"/>
      <c r="N34" s="904"/>
      <c r="O34" s="1583" t="s">
        <v>903</v>
      </c>
      <c r="P34" s="1583"/>
      <c r="Q34" s="1583"/>
      <c r="R34" s="1583"/>
      <c r="S34" s="1583"/>
      <c r="T34" s="1584"/>
      <c r="U34" s="904"/>
      <c r="V34" s="1583" t="s">
        <v>903</v>
      </c>
      <c r="W34" s="1583"/>
      <c r="X34" s="1583"/>
      <c r="Y34" s="1583"/>
      <c r="Z34" s="1583"/>
      <c r="AA34" s="1584"/>
      <c r="AB34" s="929"/>
      <c r="AC34" s="899"/>
      <c r="AD34" s="899"/>
      <c r="AE34" s="899"/>
      <c r="AF34" s="899"/>
      <c r="AG34" s="899"/>
      <c r="AH34" s="899"/>
      <c r="AI34" s="899"/>
      <c r="AJ34" s="899"/>
      <c r="AK34" s="899"/>
      <c r="AL34" s="899"/>
      <c r="AM34" s="899"/>
      <c r="AN34" s="899"/>
      <c r="AO34" s="900"/>
    </row>
    <row r="35" spans="1:43" s="901" customFormat="1" ht="12.75" customHeight="1" x14ac:dyDescent="0.25">
      <c r="A35" s="1582"/>
      <c r="B35" s="1583"/>
      <c r="C35" s="1583"/>
      <c r="D35" s="1583"/>
      <c r="E35" s="1583"/>
      <c r="F35" s="1584"/>
      <c r="G35" s="904"/>
      <c r="H35" s="1583" t="s">
        <v>904</v>
      </c>
      <c r="I35" s="1583"/>
      <c r="J35" s="1583"/>
      <c r="K35" s="1583"/>
      <c r="L35" s="1583"/>
      <c r="M35" s="1584"/>
      <c r="N35" s="904"/>
      <c r="O35" s="1583" t="s">
        <v>904</v>
      </c>
      <c r="P35" s="1583"/>
      <c r="Q35" s="1583"/>
      <c r="R35" s="1583"/>
      <c r="S35" s="1583"/>
      <c r="T35" s="1584"/>
      <c r="U35" s="904"/>
      <c r="V35" s="1583" t="s">
        <v>904</v>
      </c>
      <c r="W35" s="1583"/>
      <c r="X35" s="1583"/>
      <c r="Y35" s="1583"/>
      <c r="Z35" s="1583"/>
      <c r="AA35" s="1584"/>
      <c r="AB35" s="929"/>
      <c r="AC35" s="899"/>
      <c r="AD35" s="899"/>
      <c r="AE35" s="899"/>
      <c r="AF35" s="899"/>
      <c r="AG35" s="899"/>
      <c r="AH35" s="899"/>
      <c r="AI35" s="899"/>
      <c r="AJ35" s="899"/>
      <c r="AK35" s="899"/>
      <c r="AL35" s="899"/>
      <c r="AM35" s="899"/>
      <c r="AN35" s="899"/>
      <c r="AO35" s="900"/>
    </row>
    <row r="36" spans="1:43" s="901" customFormat="1" ht="12.75" customHeight="1" x14ac:dyDescent="0.25">
      <c r="A36" s="1592" t="s">
        <v>905</v>
      </c>
      <c r="B36" s="1549"/>
      <c r="C36" s="1549"/>
      <c r="D36" s="1549"/>
      <c r="E36" s="1549"/>
      <c r="F36" s="1550"/>
      <c r="G36" s="904" t="s">
        <v>856</v>
      </c>
      <c r="H36" s="917" t="s">
        <v>459</v>
      </c>
      <c r="I36" s="917"/>
      <c r="J36" s="904"/>
      <c r="K36" s="917" t="s">
        <v>437</v>
      </c>
      <c r="L36" s="917"/>
      <c r="M36" s="918"/>
      <c r="N36" s="904" t="s">
        <v>856</v>
      </c>
      <c r="O36" s="917" t="s">
        <v>459</v>
      </c>
      <c r="P36" s="917"/>
      <c r="Q36" s="904"/>
      <c r="R36" s="917" t="s">
        <v>437</v>
      </c>
      <c r="S36" s="917"/>
      <c r="T36" s="918"/>
      <c r="U36" s="904" t="s">
        <v>856</v>
      </c>
      <c r="V36" s="917" t="s">
        <v>459</v>
      </c>
      <c r="W36" s="917"/>
      <c r="X36" s="904"/>
      <c r="Y36" s="917" t="s">
        <v>437</v>
      </c>
      <c r="Z36" s="917"/>
      <c r="AA36" s="918"/>
      <c r="AB36" s="922"/>
      <c r="AC36" s="923"/>
      <c r="AD36" s="923"/>
      <c r="AE36" s="923"/>
      <c r="AF36" s="923"/>
      <c r="AG36" s="923"/>
      <c r="AH36" s="923"/>
      <c r="AI36" s="923"/>
      <c r="AJ36" s="923"/>
      <c r="AK36" s="923"/>
      <c r="AL36" s="923"/>
      <c r="AM36" s="923"/>
      <c r="AN36" s="923"/>
      <c r="AO36" s="924"/>
      <c r="AQ36" s="906" t="s">
        <v>906</v>
      </c>
    </row>
    <row r="37" spans="1:43" s="901" customFormat="1" ht="12.75" customHeight="1" x14ac:dyDescent="0.25">
      <c r="A37" s="1579" t="s">
        <v>907</v>
      </c>
      <c r="B37" s="1580"/>
      <c r="C37" s="1580"/>
      <c r="D37" s="1580"/>
      <c r="E37" s="1580"/>
      <c r="F37" s="1581"/>
      <c r="G37" s="904"/>
      <c r="H37" s="1583" t="s">
        <v>908</v>
      </c>
      <c r="I37" s="1583"/>
      <c r="J37" s="1583"/>
      <c r="K37" s="1583"/>
      <c r="L37" s="1583"/>
      <c r="M37" s="1584"/>
      <c r="N37" s="904"/>
      <c r="O37" s="1583" t="s">
        <v>908</v>
      </c>
      <c r="P37" s="1583"/>
      <c r="Q37" s="1583"/>
      <c r="R37" s="1583"/>
      <c r="S37" s="1583"/>
      <c r="T37" s="1584"/>
      <c r="U37" s="904"/>
      <c r="V37" s="1583" t="s">
        <v>908</v>
      </c>
      <c r="W37" s="1583"/>
      <c r="X37" s="1583"/>
      <c r="Y37" s="1583"/>
      <c r="Z37" s="1583"/>
      <c r="AA37" s="1584"/>
      <c r="AB37" s="904"/>
      <c r="AC37" s="1580" t="s">
        <v>908</v>
      </c>
      <c r="AD37" s="1580"/>
      <c r="AE37" s="1580"/>
      <c r="AF37" s="1580"/>
      <c r="AG37" s="1580"/>
      <c r="AH37" s="1580"/>
      <c r="AI37" s="904"/>
      <c r="AJ37" s="1580" t="s">
        <v>908</v>
      </c>
      <c r="AK37" s="1580"/>
      <c r="AL37" s="1580"/>
      <c r="AM37" s="1580"/>
      <c r="AN37" s="1580"/>
      <c r="AO37" s="1580"/>
    </row>
    <row r="38" spans="1:43" s="901" customFormat="1" ht="12.75" customHeight="1" x14ac:dyDescent="0.25">
      <c r="A38" s="1582"/>
      <c r="B38" s="1583"/>
      <c r="C38" s="1583"/>
      <c r="D38" s="1583"/>
      <c r="E38" s="1583"/>
      <c r="F38" s="1584"/>
      <c r="G38" s="904"/>
      <c r="H38" s="1583" t="s">
        <v>909</v>
      </c>
      <c r="I38" s="1583"/>
      <c r="J38" s="1583"/>
      <c r="K38" s="1583"/>
      <c r="L38" s="1583"/>
      <c r="M38" s="1584"/>
      <c r="N38" s="904"/>
      <c r="O38" s="1583" t="s">
        <v>909</v>
      </c>
      <c r="P38" s="1583"/>
      <c r="Q38" s="1583"/>
      <c r="R38" s="1583"/>
      <c r="S38" s="1583"/>
      <c r="T38" s="1584"/>
      <c r="U38" s="904"/>
      <c r="V38" s="1583" t="s">
        <v>909</v>
      </c>
      <c r="W38" s="1583"/>
      <c r="X38" s="1583"/>
      <c r="Y38" s="1583"/>
      <c r="Z38" s="1583"/>
      <c r="AA38" s="1584"/>
      <c r="AB38" s="904"/>
      <c r="AC38" s="1583" t="s">
        <v>909</v>
      </c>
      <c r="AD38" s="1583"/>
      <c r="AE38" s="1583"/>
      <c r="AF38" s="1583"/>
      <c r="AG38" s="1583"/>
      <c r="AH38" s="1583"/>
      <c r="AI38" s="904"/>
      <c r="AJ38" s="1583" t="s">
        <v>909</v>
      </c>
      <c r="AK38" s="1583"/>
      <c r="AL38" s="1583"/>
      <c r="AM38" s="1583"/>
      <c r="AN38" s="1583"/>
      <c r="AO38" s="1583"/>
      <c r="AQ38" s="932" t="s">
        <v>910</v>
      </c>
    </row>
    <row r="39" spans="1:43" s="901" customFormat="1" ht="12.75" customHeight="1" x14ac:dyDescent="0.25">
      <c r="A39" s="1582"/>
      <c r="B39" s="1583"/>
      <c r="C39" s="1583"/>
      <c r="D39" s="1583"/>
      <c r="E39" s="1583"/>
      <c r="F39" s="1584"/>
      <c r="G39" s="904"/>
      <c r="H39" s="1583" t="s">
        <v>911</v>
      </c>
      <c r="I39" s="1583"/>
      <c r="J39" s="1583"/>
      <c r="K39" s="1583"/>
      <c r="L39" s="1583"/>
      <c r="M39" s="1583"/>
      <c r="N39" s="904"/>
      <c r="O39" s="1583" t="s">
        <v>911</v>
      </c>
      <c r="P39" s="1583"/>
      <c r="Q39" s="1583"/>
      <c r="R39" s="1583"/>
      <c r="S39" s="1583"/>
      <c r="T39" s="1583"/>
      <c r="U39" s="904"/>
      <c r="V39" s="1583" t="s">
        <v>911</v>
      </c>
      <c r="W39" s="1583"/>
      <c r="X39" s="1583"/>
      <c r="Y39" s="1583"/>
      <c r="Z39" s="1583"/>
      <c r="AA39" s="1583"/>
      <c r="AB39" s="904"/>
      <c r="AC39" s="1583" t="s">
        <v>911</v>
      </c>
      <c r="AD39" s="1583"/>
      <c r="AE39" s="1583"/>
      <c r="AF39" s="1583"/>
      <c r="AG39" s="1583"/>
      <c r="AH39" s="1583"/>
      <c r="AI39" s="904"/>
      <c r="AJ39" s="1583" t="s">
        <v>911</v>
      </c>
      <c r="AK39" s="1583"/>
      <c r="AL39" s="1583"/>
      <c r="AM39" s="1583"/>
      <c r="AN39" s="1583"/>
      <c r="AO39" s="1583"/>
    </row>
    <row r="40" spans="1:43" s="901" customFormat="1" ht="12.75" customHeight="1" x14ac:dyDescent="0.25">
      <c r="A40" s="1585"/>
      <c r="B40" s="1563"/>
      <c r="C40" s="1563"/>
      <c r="D40" s="1563"/>
      <c r="E40" s="1563"/>
      <c r="F40" s="1564"/>
      <c r="G40" s="933"/>
      <c r="H40" s="1563"/>
      <c r="I40" s="1563"/>
      <c r="J40" s="1563"/>
      <c r="K40" s="1563"/>
      <c r="L40" s="1563"/>
      <c r="M40" s="1563"/>
      <c r="N40" s="933"/>
      <c r="O40" s="1563"/>
      <c r="P40" s="1563"/>
      <c r="Q40" s="1563"/>
      <c r="R40" s="1563"/>
      <c r="S40" s="1563"/>
      <c r="T40" s="1563"/>
      <c r="U40" s="933"/>
      <c r="V40" s="1563"/>
      <c r="W40" s="1563"/>
      <c r="X40" s="1563"/>
      <c r="Y40" s="1563"/>
      <c r="Z40" s="1563"/>
      <c r="AA40" s="1563"/>
      <c r="AB40" s="904"/>
      <c r="AC40" s="1563" t="s">
        <v>912</v>
      </c>
      <c r="AD40" s="1563"/>
      <c r="AE40" s="1563"/>
      <c r="AF40" s="1563"/>
      <c r="AG40" s="1563"/>
      <c r="AH40" s="1563"/>
      <c r="AI40" s="904"/>
      <c r="AJ40" s="1563" t="s">
        <v>912</v>
      </c>
      <c r="AK40" s="1563"/>
      <c r="AL40" s="1563"/>
      <c r="AM40" s="1563"/>
      <c r="AN40" s="1563"/>
      <c r="AO40" s="1563"/>
    </row>
    <row r="41" spans="1:43" s="901" customFormat="1" ht="12.75" customHeight="1" x14ac:dyDescent="0.25">
      <c r="A41" s="1579" t="s">
        <v>913</v>
      </c>
      <c r="B41" s="1580"/>
      <c r="C41" s="1580"/>
      <c r="D41" s="1580"/>
      <c r="E41" s="1580"/>
      <c r="F41" s="1581"/>
      <c r="G41" s="904"/>
      <c r="H41" s="1580" t="s">
        <v>914</v>
      </c>
      <c r="I41" s="1580"/>
      <c r="J41" s="1580"/>
      <c r="K41" s="1580"/>
      <c r="L41" s="1580"/>
      <c r="M41" s="1581"/>
      <c r="N41" s="904"/>
      <c r="O41" s="1580" t="s">
        <v>914</v>
      </c>
      <c r="P41" s="1580"/>
      <c r="Q41" s="1580"/>
      <c r="R41" s="1580"/>
      <c r="S41" s="1580"/>
      <c r="T41" s="1581"/>
      <c r="U41" s="904"/>
      <c r="V41" s="1580" t="s">
        <v>914</v>
      </c>
      <c r="W41" s="1580"/>
      <c r="X41" s="1580"/>
      <c r="Y41" s="1580"/>
      <c r="Z41" s="1580"/>
      <c r="AA41" s="1581"/>
      <c r="AB41" s="904"/>
      <c r="AC41" s="1580" t="s">
        <v>914</v>
      </c>
      <c r="AD41" s="1580"/>
      <c r="AE41" s="1580"/>
      <c r="AF41" s="1580"/>
      <c r="AG41" s="1580"/>
      <c r="AH41" s="1580"/>
      <c r="AI41" s="904"/>
      <c r="AJ41" s="1580" t="s">
        <v>914</v>
      </c>
      <c r="AK41" s="1580"/>
      <c r="AL41" s="1580"/>
      <c r="AM41" s="1580"/>
      <c r="AN41" s="1580"/>
      <c r="AO41" s="1580"/>
    </row>
    <row r="42" spans="1:43" s="901" customFormat="1" ht="12.75" customHeight="1" x14ac:dyDescent="0.25">
      <c r="A42" s="1585"/>
      <c r="B42" s="1563"/>
      <c r="C42" s="1563"/>
      <c r="D42" s="1563"/>
      <c r="E42" s="1563"/>
      <c r="F42" s="1564"/>
      <c r="G42" s="904"/>
      <c r="H42" s="1563" t="s">
        <v>915</v>
      </c>
      <c r="I42" s="1563"/>
      <c r="J42" s="1563"/>
      <c r="K42" s="1563"/>
      <c r="L42" s="1563"/>
      <c r="M42" s="1564"/>
      <c r="N42" s="904"/>
      <c r="O42" s="1563" t="s">
        <v>915</v>
      </c>
      <c r="P42" s="1563"/>
      <c r="Q42" s="1563"/>
      <c r="R42" s="1563"/>
      <c r="S42" s="1563"/>
      <c r="T42" s="1564"/>
      <c r="U42" s="904"/>
      <c r="V42" s="1563" t="s">
        <v>915</v>
      </c>
      <c r="W42" s="1563"/>
      <c r="X42" s="1563"/>
      <c r="Y42" s="1563"/>
      <c r="Z42" s="1563"/>
      <c r="AA42" s="1564"/>
      <c r="AB42" s="904"/>
      <c r="AC42" s="1563" t="s">
        <v>915</v>
      </c>
      <c r="AD42" s="1563"/>
      <c r="AE42" s="1563"/>
      <c r="AF42" s="1563"/>
      <c r="AG42" s="1563"/>
      <c r="AH42" s="1563"/>
      <c r="AI42" s="904"/>
      <c r="AJ42" s="1563" t="s">
        <v>915</v>
      </c>
      <c r="AK42" s="1563"/>
      <c r="AL42" s="1563"/>
      <c r="AM42" s="1563"/>
      <c r="AN42" s="1563"/>
      <c r="AO42" s="1563"/>
    </row>
    <row r="43" spans="1:43" s="901" customFormat="1" ht="12.75" customHeight="1" x14ac:dyDescent="0.25">
      <c r="A43" s="1579" t="s">
        <v>916</v>
      </c>
      <c r="B43" s="1580"/>
      <c r="C43" s="1580"/>
      <c r="D43" s="1580"/>
      <c r="E43" s="1580"/>
      <c r="F43" s="1581"/>
      <c r="G43" s="904"/>
      <c r="H43" s="909" t="s">
        <v>459</v>
      </c>
      <c r="I43" s="909"/>
      <c r="J43" s="909"/>
      <c r="K43" s="904" t="s">
        <v>856</v>
      </c>
      <c r="L43" s="909" t="s">
        <v>437</v>
      </c>
      <c r="M43" s="920"/>
      <c r="N43" s="904"/>
      <c r="O43" s="909" t="s">
        <v>459</v>
      </c>
      <c r="P43" s="909"/>
      <c r="Q43" s="909"/>
      <c r="R43" s="904" t="s">
        <v>856</v>
      </c>
      <c r="S43" s="909" t="s">
        <v>437</v>
      </c>
      <c r="T43" s="920"/>
      <c r="U43" s="904"/>
      <c r="V43" s="909" t="s">
        <v>459</v>
      </c>
      <c r="W43" s="909"/>
      <c r="X43" s="909"/>
      <c r="Y43" s="904" t="s">
        <v>856</v>
      </c>
      <c r="Z43" s="909" t="s">
        <v>437</v>
      </c>
      <c r="AA43" s="920"/>
      <c r="AB43" s="904"/>
      <c r="AC43" s="921" t="s">
        <v>459</v>
      </c>
      <c r="AD43" s="909"/>
      <c r="AE43" s="909"/>
      <c r="AF43" s="904"/>
      <c r="AG43" s="929" t="s">
        <v>437</v>
      </c>
      <c r="AH43" s="909"/>
      <c r="AI43" s="904"/>
      <c r="AJ43" s="921" t="s">
        <v>459</v>
      </c>
      <c r="AK43" s="909"/>
      <c r="AL43" s="909"/>
      <c r="AM43" s="904"/>
      <c r="AN43" s="929" t="s">
        <v>437</v>
      </c>
      <c r="AO43" s="909"/>
    </row>
    <row r="44" spans="1:43" s="901" customFormat="1" ht="12.75" customHeight="1" x14ac:dyDescent="0.25">
      <c r="A44" s="1582"/>
      <c r="B44" s="1583"/>
      <c r="C44" s="1583"/>
      <c r="D44" s="1583"/>
      <c r="E44" s="1583"/>
      <c r="F44" s="1584"/>
      <c r="G44" s="904"/>
      <c r="H44" s="1583" t="s">
        <v>917</v>
      </c>
      <c r="I44" s="1583"/>
      <c r="J44" s="1583"/>
      <c r="K44" s="1583"/>
      <c r="L44" s="1583"/>
      <c r="M44" s="1584"/>
      <c r="N44" s="904"/>
      <c r="O44" s="1583" t="s">
        <v>917</v>
      </c>
      <c r="P44" s="1583"/>
      <c r="Q44" s="1583"/>
      <c r="R44" s="1583"/>
      <c r="S44" s="1583"/>
      <c r="T44" s="1584"/>
      <c r="U44" s="904"/>
      <c r="V44" s="1583" t="s">
        <v>917</v>
      </c>
      <c r="W44" s="1583"/>
      <c r="X44" s="1583"/>
      <c r="Y44" s="1583"/>
      <c r="Z44" s="1583"/>
      <c r="AA44" s="1583"/>
      <c r="AB44" s="905"/>
      <c r="AC44" s="934"/>
      <c r="AD44" s="899"/>
      <c r="AE44" s="899"/>
      <c r="AF44" s="899"/>
      <c r="AG44" s="899"/>
      <c r="AH44" s="899"/>
      <c r="AI44" s="905"/>
      <c r="AJ44" s="934"/>
      <c r="AK44" s="899"/>
      <c r="AL44" s="899"/>
      <c r="AM44" s="899"/>
      <c r="AN44" s="899"/>
      <c r="AO44" s="899"/>
    </row>
    <row r="45" spans="1:43" s="901" customFormat="1" ht="12.75" customHeight="1" x14ac:dyDescent="0.25">
      <c r="A45" s="1582"/>
      <c r="B45" s="1583"/>
      <c r="C45" s="1583"/>
      <c r="D45" s="1583"/>
      <c r="E45" s="1583"/>
      <c r="F45" s="1584"/>
      <c r="G45" s="904"/>
      <c r="H45" s="1596" t="s">
        <v>918</v>
      </c>
      <c r="I45" s="1596"/>
      <c r="J45" s="1596"/>
      <c r="K45" s="1596"/>
      <c r="L45" s="1596"/>
      <c r="M45" s="1597"/>
      <c r="N45" s="904"/>
      <c r="O45" s="1596" t="s">
        <v>918</v>
      </c>
      <c r="P45" s="1596"/>
      <c r="Q45" s="1596"/>
      <c r="R45" s="1596"/>
      <c r="S45" s="1596"/>
      <c r="T45" s="1597"/>
      <c r="U45" s="904"/>
      <c r="V45" s="1596" t="s">
        <v>918</v>
      </c>
      <c r="W45" s="1596"/>
      <c r="X45" s="1596"/>
      <c r="Y45" s="1596"/>
      <c r="Z45" s="1596"/>
      <c r="AA45" s="1597"/>
      <c r="AB45" s="929"/>
      <c r="AC45" s="899"/>
      <c r="AD45" s="899"/>
      <c r="AE45" s="899"/>
      <c r="AF45" s="899"/>
      <c r="AG45" s="899"/>
      <c r="AH45" s="899"/>
      <c r="AI45" s="929"/>
      <c r="AJ45" s="899"/>
      <c r="AK45" s="899"/>
      <c r="AL45" s="899"/>
      <c r="AM45" s="899"/>
      <c r="AN45" s="899"/>
      <c r="AO45" s="899"/>
    </row>
    <row r="46" spans="1:43" s="901" customFormat="1" ht="12.75" customHeight="1" x14ac:dyDescent="0.25">
      <c r="A46" s="1579" t="s">
        <v>919</v>
      </c>
      <c r="B46" s="1580"/>
      <c r="C46" s="1580"/>
      <c r="D46" s="1580"/>
      <c r="E46" s="1580"/>
      <c r="F46" s="1581"/>
      <c r="G46" s="904"/>
      <c r="H46" s="909" t="s">
        <v>459</v>
      </c>
      <c r="I46" s="909"/>
      <c r="J46" s="909"/>
      <c r="K46" s="904" t="s">
        <v>856</v>
      </c>
      <c r="L46" s="909" t="s">
        <v>437</v>
      </c>
      <c r="M46" s="909"/>
      <c r="N46" s="904"/>
      <c r="O46" s="909" t="s">
        <v>459</v>
      </c>
      <c r="P46" s="909"/>
      <c r="Q46" s="909"/>
      <c r="R46" s="904" t="s">
        <v>856</v>
      </c>
      <c r="S46" s="909" t="s">
        <v>437</v>
      </c>
      <c r="T46" s="909"/>
      <c r="U46" s="904"/>
      <c r="V46" s="909" t="s">
        <v>459</v>
      </c>
      <c r="W46" s="909"/>
      <c r="X46" s="909"/>
      <c r="Y46" s="904" t="s">
        <v>856</v>
      </c>
      <c r="Z46" s="909" t="s">
        <v>437</v>
      </c>
      <c r="AA46" s="909"/>
      <c r="AB46" s="904"/>
      <c r="AC46" s="909" t="s">
        <v>459</v>
      </c>
      <c r="AD46" s="909"/>
      <c r="AE46" s="909"/>
      <c r="AF46" s="904"/>
      <c r="AG46" s="909" t="s">
        <v>437</v>
      </c>
      <c r="AH46" s="909"/>
      <c r="AI46" s="904"/>
      <c r="AJ46" s="909" t="s">
        <v>459</v>
      </c>
      <c r="AK46" s="909"/>
      <c r="AL46" s="909"/>
      <c r="AM46" s="904"/>
      <c r="AN46" s="909" t="s">
        <v>437</v>
      </c>
      <c r="AO46" s="909"/>
    </row>
    <row r="47" spans="1:43" s="901" customFormat="1" ht="12.75" customHeight="1" x14ac:dyDescent="0.25">
      <c r="A47" s="1582"/>
      <c r="B47" s="1583"/>
      <c r="C47" s="1583"/>
      <c r="D47" s="1583"/>
      <c r="E47" s="1583"/>
      <c r="F47" s="1584"/>
      <c r="G47" s="904"/>
      <c r="H47" s="899" t="s">
        <v>920</v>
      </c>
      <c r="I47" s="899"/>
      <c r="J47" s="899"/>
      <c r="K47" s="899"/>
      <c r="L47" s="899"/>
      <c r="M47" s="899"/>
      <c r="N47" s="904"/>
      <c r="O47" s="899" t="s">
        <v>920</v>
      </c>
      <c r="P47" s="899"/>
      <c r="Q47" s="899"/>
      <c r="R47" s="899"/>
      <c r="S47" s="899"/>
      <c r="T47" s="899"/>
      <c r="U47" s="904"/>
      <c r="V47" s="899" t="s">
        <v>920</v>
      </c>
      <c r="W47" s="899"/>
      <c r="X47" s="899"/>
      <c r="Y47" s="899"/>
      <c r="Z47" s="899"/>
      <c r="AA47" s="899"/>
      <c r="AB47" s="904"/>
      <c r="AC47" s="899" t="s">
        <v>920</v>
      </c>
      <c r="AD47" s="899"/>
      <c r="AE47" s="899"/>
      <c r="AF47" s="899"/>
      <c r="AG47" s="899"/>
      <c r="AH47" s="899"/>
      <c r="AI47" s="904"/>
      <c r="AJ47" s="899" t="s">
        <v>920</v>
      </c>
      <c r="AK47" s="899"/>
      <c r="AL47" s="899"/>
      <c r="AM47" s="899"/>
      <c r="AN47" s="899"/>
      <c r="AO47" s="899"/>
    </row>
    <row r="48" spans="1:43" s="901" customFormat="1" ht="12.75" customHeight="1" x14ac:dyDescent="0.25">
      <c r="A48" s="1582"/>
      <c r="B48" s="1583"/>
      <c r="C48" s="1583"/>
      <c r="D48" s="1583"/>
      <c r="E48" s="1583"/>
      <c r="F48" s="1584"/>
      <c r="G48" s="904"/>
      <c r="H48" s="899" t="s">
        <v>921</v>
      </c>
      <c r="I48" s="899"/>
      <c r="J48" s="899"/>
      <c r="K48" s="899"/>
      <c r="L48" s="899"/>
      <c r="M48" s="899"/>
      <c r="N48" s="904"/>
      <c r="O48" s="899" t="s">
        <v>921</v>
      </c>
      <c r="P48" s="899"/>
      <c r="Q48" s="899"/>
      <c r="R48" s="899"/>
      <c r="S48" s="899"/>
      <c r="T48" s="899"/>
      <c r="U48" s="904"/>
      <c r="V48" s="899" t="s">
        <v>921</v>
      </c>
      <c r="W48" s="899"/>
      <c r="X48" s="899"/>
      <c r="Y48" s="899"/>
      <c r="Z48" s="899"/>
      <c r="AA48" s="899"/>
      <c r="AB48" s="904"/>
      <c r="AC48" s="899" t="s">
        <v>921</v>
      </c>
      <c r="AD48" s="899"/>
      <c r="AE48" s="899"/>
      <c r="AF48" s="899"/>
      <c r="AG48" s="899"/>
      <c r="AH48" s="899"/>
      <c r="AI48" s="904"/>
      <c r="AJ48" s="899" t="s">
        <v>921</v>
      </c>
      <c r="AK48" s="899"/>
      <c r="AL48" s="899"/>
      <c r="AM48" s="899"/>
      <c r="AN48" s="899"/>
      <c r="AO48" s="899"/>
    </row>
    <row r="49" spans="1:41" s="901" customFormat="1" ht="12.75" customHeight="1" x14ac:dyDescent="0.25">
      <c r="A49" s="1582"/>
      <c r="B49" s="1583"/>
      <c r="C49" s="1583"/>
      <c r="D49" s="1583"/>
      <c r="E49" s="1583"/>
      <c r="F49" s="1584"/>
      <c r="G49" s="904"/>
      <c r="H49" s="899" t="s">
        <v>922</v>
      </c>
      <c r="I49" s="899"/>
      <c r="J49" s="899"/>
      <c r="K49" s="899"/>
      <c r="L49" s="899"/>
      <c r="M49" s="899"/>
      <c r="N49" s="904"/>
      <c r="O49" s="899" t="s">
        <v>922</v>
      </c>
      <c r="P49" s="899"/>
      <c r="Q49" s="899"/>
      <c r="R49" s="899"/>
      <c r="S49" s="899"/>
      <c r="T49" s="899"/>
      <c r="U49" s="904"/>
      <c r="V49" s="899" t="s">
        <v>922</v>
      </c>
      <c r="W49" s="899"/>
      <c r="X49" s="899"/>
      <c r="Y49" s="899"/>
      <c r="Z49" s="899"/>
      <c r="AA49" s="899"/>
      <c r="AB49" s="904"/>
      <c r="AC49" s="923" t="s">
        <v>922</v>
      </c>
      <c r="AD49" s="923"/>
      <c r="AE49" s="923"/>
      <c r="AF49" s="923"/>
      <c r="AG49" s="923"/>
      <c r="AH49" s="923"/>
      <c r="AI49" s="904"/>
      <c r="AJ49" s="923" t="s">
        <v>922</v>
      </c>
      <c r="AK49" s="923"/>
      <c r="AL49" s="923"/>
      <c r="AM49" s="923"/>
      <c r="AN49" s="923"/>
      <c r="AO49" s="923"/>
    </row>
    <row r="50" spans="1:41" s="901" customFormat="1" ht="12.75" customHeight="1" x14ac:dyDescent="0.25">
      <c r="A50" s="1579" t="s">
        <v>923</v>
      </c>
      <c r="B50" s="1580"/>
      <c r="C50" s="1580"/>
      <c r="D50" s="1580"/>
      <c r="E50" s="1580"/>
      <c r="F50" s="1581"/>
      <c r="G50" s="1579" t="s">
        <v>924</v>
      </c>
      <c r="H50" s="1580"/>
      <c r="I50" s="1580"/>
      <c r="J50" s="1580"/>
      <c r="K50" s="1598">
        <v>0</v>
      </c>
      <c r="L50" s="1598"/>
      <c r="M50" s="1599"/>
      <c r="N50" s="1579" t="s">
        <v>924</v>
      </c>
      <c r="O50" s="1580"/>
      <c r="P50" s="1580"/>
      <c r="Q50" s="1580"/>
      <c r="R50" s="1598">
        <v>0</v>
      </c>
      <c r="S50" s="1598"/>
      <c r="T50" s="1599"/>
      <c r="U50" s="1579" t="s">
        <v>924</v>
      </c>
      <c r="V50" s="1580"/>
      <c r="W50" s="1580"/>
      <c r="X50" s="1580"/>
      <c r="Y50" s="1598">
        <v>0</v>
      </c>
      <c r="Z50" s="1598"/>
      <c r="AA50" s="1599"/>
      <c r="AB50" s="915"/>
      <c r="AC50" s="915"/>
      <c r="AD50" s="915"/>
      <c r="AE50" s="915"/>
      <c r="AF50" s="915"/>
      <c r="AG50" s="915"/>
      <c r="AH50" s="915"/>
      <c r="AI50" s="915"/>
      <c r="AJ50" s="915"/>
      <c r="AK50" s="915"/>
      <c r="AL50" s="915"/>
      <c r="AM50" s="915"/>
      <c r="AN50" s="915"/>
      <c r="AO50" s="915"/>
    </row>
    <row r="51" spans="1:41" s="901" customFormat="1" ht="12.75" customHeight="1" x14ac:dyDescent="0.25">
      <c r="A51" s="1582"/>
      <c r="B51" s="1583"/>
      <c r="C51" s="1583"/>
      <c r="D51" s="1583"/>
      <c r="E51" s="1583"/>
      <c r="F51" s="1584"/>
      <c r="G51" s="1600" t="s">
        <v>925</v>
      </c>
      <c r="H51" s="1590"/>
      <c r="I51" s="1590"/>
      <c r="J51" s="1590"/>
      <c r="K51" s="1590"/>
      <c r="L51" s="1601">
        <v>0</v>
      </c>
      <c r="M51" s="1602"/>
      <c r="N51" s="1600" t="s">
        <v>925</v>
      </c>
      <c r="O51" s="1590"/>
      <c r="P51" s="1590"/>
      <c r="Q51" s="1590"/>
      <c r="R51" s="1590"/>
      <c r="S51" s="1601">
        <v>0</v>
      </c>
      <c r="T51" s="1602"/>
      <c r="U51" s="1600" t="s">
        <v>925</v>
      </c>
      <c r="V51" s="1590"/>
      <c r="W51" s="1590"/>
      <c r="X51" s="1590"/>
      <c r="Y51" s="1590"/>
      <c r="Z51" s="1601">
        <v>0</v>
      </c>
      <c r="AA51" s="1602"/>
      <c r="AB51" s="915"/>
      <c r="AC51" s="915"/>
      <c r="AD51" s="915"/>
      <c r="AE51" s="915"/>
      <c r="AF51" s="915"/>
      <c r="AG51" s="915"/>
      <c r="AH51" s="915"/>
      <c r="AI51" s="915"/>
      <c r="AJ51" s="915"/>
      <c r="AK51" s="915"/>
      <c r="AL51" s="915"/>
      <c r="AM51" s="915"/>
      <c r="AN51" s="915"/>
      <c r="AO51" s="915"/>
    </row>
    <row r="52" spans="1:41" s="901" customFormat="1" ht="12.75" customHeight="1" x14ac:dyDescent="0.25">
      <c r="A52" s="1582"/>
      <c r="B52" s="1583"/>
      <c r="C52" s="1583"/>
      <c r="D52" s="1583"/>
      <c r="E52" s="1583"/>
      <c r="F52" s="1584"/>
      <c r="G52" s="929" t="s">
        <v>926</v>
      </c>
      <c r="H52" s="899"/>
      <c r="I52" s="904"/>
      <c r="J52" s="899" t="s">
        <v>927</v>
      </c>
      <c r="K52" s="899"/>
      <c r="L52" s="899"/>
      <c r="M52" s="900"/>
      <c r="N52" s="929" t="s">
        <v>926</v>
      </c>
      <c r="O52" s="899"/>
      <c r="P52" s="904"/>
      <c r="Q52" s="899" t="s">
        <v>927</v>
      </c>
      <c r="R52" s="899"/>
      <c r="S52" s="899"/>
      <c r="T52" s="900"/>
      <c r="U52" s="929" t="s">
        <v>926</v>
      </c>
      <c r="V52" s="899"/>
      <c r="W52" s="904"/>
      <c r="X52" s="899" t="s">
        <v>927</v>
      </c>
      <c r="Y52" s="899"/>
      <c r="Z52" s="899"/>
      <c r="AA52" s="900"/>
      <c r="AB52" s="915"/>
      <c r="AC52" s="915"/>
      <c r="AD52" s="915"/>
      <c r="AE52" s="915"/>
      <c r="AF52" s="915"/>
      <c r="AG52" s="915"/>
      <c r="AH52" s="915"/>
      <c r="AI52" s="915"/>
      <c r="AJ52" s="915"/>
      <c r="AK52" s="915"/>
      <c r="AL52" s="915"/>
      <c r="AM52" s="915"/>
      <c r="AN52" s="915"/>
      <c r="AO52" s="915"/>
    </row>
    <row r="53" spans="1:41" s="901" customFormat="1" ht="12.75" customHeight="1" x14ac:dyDescent="0.25">
      <c r="A53" s="1585"/>
      <c r="B53" s="1563"/>
      <c r="C53" s="1563"/>
      <c r="D53" s="1563"/>
      <c r="E53" s="1563"/>
      <c r="F53" s="1564"/>
      <c r="G53" s="922"/>
      <c r="H53" s="923"/>
      <c r="I53" s="904"/>
      <c r="J53" s="923" t="s">
        <v>854</v>
      </c>
      <c r="K53" s="923"/>
      <c r="L53" s="923"/>
      <c r="M53" s="924"/>
      <c r="N53" s="922"/>
      <c r="O53" s="923"/>
      <c r="P53" s="904"/>
      <c r="Q53" s="923" t="s">
        <v>854</v>
      </c>
      <c r="R53" s="923"/>
      <c r="S53" s="923"/>
      <c r="T53" s="924"/>
      <c r="U53" s="922"/>
      <c r="V53" s="923"/>
      <c r="W53" s="904"/>
      <c r="X53" s="923" t="s">
        <v>854</v>
      </c>
      <c r="Y53" s="923"/>
      <c r="Z53" s="923"/>
      <c r="AA53" s="924"/>
      <c r="AB53" s="915"/>
      <c r="AC53" s="915"/>
      <c r="AD53" s="915"/>
      <c r="AE53" s="915"/>
      <c r="AF53" s="915"/>
      <c r="AG53" s="915"/>
      <c r="AH53" s="915"/>
      <c r="AI53" s="915"/>
      <c r="AJ53" s="915"/>
      <c r="AK53" s="915"/>
      <c r="AL53" s="915"/>
      <c r="AM53" s="915"/>
      <c r="AN53" s="915"/>
      <c r="AO53" s="915"/>
    </row>
    <row r="54" spans="1:41" s="901" customFormat="1" ht="12.75" customHeight="1" x14ac:dyDescent="0.25">
      <c r="A54" s="1579" t="s">
        <v>928</v>
      </c>
      <c r="B54" s="1580"/>
      <c r="C54" s="1580"/>
      <c r="D54" s="1580"/>
      <c r="E54" s="1580"/>
      <c r="F54" s="1581"/>
      <c r="G54" s="904"/>
      <c r="H54" s="935" t="s">
        <v>459</v>
      </c>
      <c r="I54" s="904" t="s">
        <v>856</v>
      </c>
      <c r="J54" s="909" t="s">
        <v>437</v>
      </c>
      <c r="K54" s="909"/>
      <c r="L54" s="936" t="s">
        <v>929</v>
      </c>
      <c r="M54" s="937">
        <v>0</v>
      </c>
      <c r="N54" s="904"/>
      <c r="O54" s="935" t="s">
        <v>459</v>
      </c>
      <c r="P54" s="904" t="s">
        <v>856</v>
      </c>
      <c r="Q54" s="909" t="s">
        <v>437</v>
      </c>
      <c r="R54" s="909"/>
      <c r="S54" s="936" t="s">
        <v>929</v>
      </c>
      <c r="T54" s="937">
        <v>0</v>
      </c>
      <c r="U54" s="904"/>
      <c r="V54" s="935" t="s">
        <v>459</v>
      </c>
      <c r="W54" s="904" t="s">
        <v>856</v>
      </c>
      <c r="X54" s="909" t="s">
        <v>437</v>
      </c>
      <c r="Y54" s="909"/>
      <c r="Z54" s="936" t="s">
        <v>929</v>
      </c>
      <c r="AA54" s="937">
        <v>0</v>
      </c>
      <c r="AB54" s="938" t="s">
        <v>930</v>
      </c>
      <c r="AC54" s="915"/>
      <c r="AD54" s="915"/>
      <c r="AE54" s="915"/>
      <c r="AF54" s="915"/>
      <c r="AG54" s="915"/>
      <c r="AH54" s="915"/>
      <c r="AI54" s="915"/>
      <c r="AJ54" s="915"/>
      <c r="AK54" s="915"/>
      <c r="AL54" s="915"/>
      <c r="AM54" s="915"/>
      <c r="AN54" s="915"/>
      <c r="AO54" s="915"/>
    </row>
    <row r="55" spans="1:41" s="901" customFormat="1" ht="12.75" customHeight="1" x14ac:dyDescent="0.25">
      <c r="A55" s="1585"/>
      <c r="B55" s="1563"/>
      <c r="C55" s="1563"/>
      <c r="D55" s="1563"/>
      <c r="E55" s="1563"/>
      <c r="F55" s="1564"/>
      <c r="G55" s="904"/>
      <c r="H55" s="923" t="s">
        <v>931</v>
      </c>
      <c r="I55" s="923"/>
      <c r="J55" s="923"/>
      <c r="K55" s="923"/>
      <c r="L55" s="923"/>
      <c r="M55" s="924"/>
      <c r="N55" s="904"/>
      <c r="O55" s="923" t="s">
        <v>931</v>
      </c>
      <c r="P55" s="923"/>
      <c r="Q55" s="923"/>
      <c r="R55" s="923"/>
      <c r="S55" s="923"/>
      <c r="T55" s="924"/>
      <c r="U55" s="904"/>
      <c r="V55" s="923" t="s">
        <v>931</v>
      </c>
      <c r="W55" s="923"/>
      <c r="X55" s="923"/>
      <c r="Y55" s="923"/>
      <c r="Z55" s="923"/>
      <c r="AA55" s="924"/>
      <c r="AB55" s="915"/>
      <c r="AC55" s="915"/>
      <c r="AD55" s="915"/>
      <c r="AE55" s="915"/>
      <c r="AF55" s="915"/>
      <c r="AG55" s="915"/>
      <c r="AH55" s="915"/>
      <c r="AI55" s="915"/>
      <c r="AJ55" s="915"/>
      <c r="AK55" s="915"/>
      <c r="AL55" s="915"/>
      <c r="AM55" s="915"/>
      <c r="AN55" s="915"/>
      <c r="AO55" s="915"/>
    </row>
    <row r="56" spans="1:41" s="901" customFormat="1" ht="12.75" customHeight="1" x14ac:dyDescent="0.25">
      <c r="A56" s="1579" t="s">
        <v>932</v>
      </c>
      <c r="B56" s="1580"/>
      <c r="C56" s="1580"/>
      <c r="D56" s="1580"/>
      <c r="E56" s="1580"/>
      <c r="F56" s="1581"/>
      <c r="G56" s="904" t="s">
        <v>856</v>
      </c>
      <c r="H56" s="909" t="s">
        <v>933</v>
      </c>
      <c r="I56" s="909"/>
      <c r="J56" s="909"/>
      <c r="K56" s="904" t="s">
        <v>856</v>
      </c>
      <c r="L56" s="909" t="s">
        <v>934</v>
      </c>
      <c r="M56" s="939"/>
      <c r="N56" s="904" t="s">
        <v>856</v>
      </c>
      <c r="O56" s="909" t="s">
        <v>933</v>
      </c>
      <c r="P56" s="909"/>
      <c r="Q56" s="909"/>
      <c r="R56" s="904" t="s">
        <v>856</v>
      </c>
      <c r="S56" s="909" t="s">
        <v>934</v>
      </c>
      <c r="T56" s="939"/>
      <c r="U56" s="904" t="s">
        <v>856</v>
      </c>
      <c r="V56" s="909" t="s">
        <v>933</v>
      </c>
      <c r="W56" s="909"/>
      <c r="X56" s="909"/>
      <c r="Y56" s="904" t="s">
        <v>856</v>
      </c>
      <c r="Z56" s="909" t="s">
        <v>934</v>
      </c>
      <c r="AA56" s="939"/>
      <c r="AB56" s="915"/>
      <c r="AC56" s="915"/>
      <c r="AD56" s="915"/>
      <c r="AE56" s="915"/>
      <c r="AF56" s="915"/>
      <c r="AG56" s="915"/>
      <c r="AH56" s="915"/>
      <c r="AI56" s="915"/>
      <c r="AJ56" s="915"/>
      <c r="AK56" s="915"/>
      <c r="AL56" s="915"/>
      <c r="AM56" s="915"/>
      <c r="AN56" s="915"/>
      <c r="AO56" s="915"/>
    </row>
    <row r="57" spans="1:41" s="901" customFormat="1" ht="12.75" customHeight="1" x14ac:dyDescent="0.25">
      <c r="A57" s="1582"/>
      <c r="B57" s="1583"/>
      <c r="C57" s="1583"/>
      <c r="D57" s="1583"/>
      <c r="E57" s="1583"/>
      <c r="F57" s="1584"/>
      <c r="G57" s="904"/>
      <c r="H57" s="1583" t="s">
        <v>935</v>
      </c>
      <c r="I57" s="1583"/>
      <c r="J57" s="1583"/>
      <c r="K57" s="1583"/>
      <c r="L57" s="1583"/>
      <c r="M57" s="1584"/>
      <c r="N57" s="904"/>
      <c r="O57" s="1583" t="s">
        <v>935</v>
      </c>
      <c r="P57" s="1583"/>
      <c r="Q57" s="1583"/>
      <c r="R57" s="1583"/>
      <c r="S57" s="1583"/>
      <c r="T57" s="1584"/>
      <c r="U57" s="904"/>
      <c r="V57" s="1583" t="s">
        <v>935</v>
      </c>
      <c r="W57" s="1583"/>
      <c r="X57" s="1583"/>
      <c r="Y57" s="1583"/>
      <c r="Z57" s="1583"/>
      <c r="AA57" s="1584"/>
      <c r="AB57" s="915"/>
      <c r="AC57" s="915"/>
      <c r="AD57" s="915"/>
      <c r="AE57" s="915"/>
      <c r="AF57" s="915"/>
      <c r="AG57" s="915"/>
      <c r="AH57" s="915"/>
      <c r="AI57" s="915"/>
      <c r="AJ57" s="915"/>
      <c r="AK57" s="915"/>
      <c r="AL57" s="915"/>
      <c r="AM57" s="915"/>
      <c r="AN57" s="915"/>
      <c r="AO57" s="915"/>
    </row>
    <row r="58" spans="1:41" s="901" customFormat="1" ht="12.75" customHeight="1" x14ac:dyDescent="0.25">
      <c r="A58" s="1582"/>
      <c r="B58" s="1583"/>
      <c r="C58" s="1583"/>
      <c r="D58" s="1583"/>
      <c r="E58" s="1583"/>
      <c r="F58" s="1584"/>
      <c r="G58" s="904"/>
      <c r="H58" s="1583" t="s">
        <v>936</v>
      </c>
      <c r="I58" s="1583"/>
      <c r="J58" s="1583"/>
      <c r="K58" s="1583"/>
      <c r="L58" s="1583"/>
      <c r="M58" s="1584"/>
      <c r="N58" s="904"/>
      <c r="O58" s="1583" t="s">
        <v>936</v>
      </c>
      <c r="P58" s="1583"/>
      <c r="Q58" s="1583"/>
      <c r="R58" s="1583"/>
      <c r="S58" s="1583"/>
      <c r="T58" s="1584"/>
      <c r="U58" s="904"/>
      <c r="V58" s="1583" t="s">
        <v>936</v>
      </c>
      <c r="W58" s="1583"/>
      <c r="X58" s="1583"/>
      <c r="Y58" s="1583"/>
      <c r="Z58" s="1583"/>
      <c r="AA58" s="1584"/>
      <c r="AB58" s="938"/>
      <c r="AC58" s="915"/>
      <c r="AD58" s="915"/>
      <c r="AE58" s="915"/>
      <c r="AF58" s="915"/>
      <c r="AG58" s="915"/>
      <c r="AH58" s="915"/>
      <c r="AI58" s="915"/>
      <c r="AJ58" s="915"/>
      <c r="AK58" s="915"/>
      <c r="AL58" s="915"/>
      <c r="AM58" s="915"/>
      <c r="AN58" s="915"/>
      <c r="AO58" s="915"/>
    </row>
    <row r="59" spans="1:41" s="901" customFormat="1" ht="12.75" customHeight="1" x14ac:dyDescent="0.25">
      <c r="A59" s="1582"/>
      <c r="B59" s="1583"/>
      <c r="C59" s="1583"/>
      <c r="D59" s="1583"/>
      <c r="E59" s="1583"/>
      <c r="F59" s="1584"/>
      <c r="G59" s="904" t="s">
        <v>856</v>
      </c>
      <c r="H59" s="1583" t="s">
        <v>937</v>
      </c>
      <c r="I59" s="1583"/>
      <c r="J59" s="1583"/>
      <c r="K59" s="1583"/>
      <c r="L59" s="1583"/>
      <c r="M59" s="1584"/>
      <c r="N59" s="904" t="s">
        <v>856</v>
      </c>
      <c r="O59" s="1583" t="s">
        <v>937</v>
      </c>
      <c r="P59" s="1583"/>
      <c r="Q59" s="1583"/>
      <c r="R59" s="1583"/>
      <c r="S59" s="1583"/>
      <c r="T59" s="1584"/>
      <c r="U59" s="904" t="s">
        <v>856</v>
      </c>
      <c r="V59" s="1583" t="s">
        <v>937</v>
      </c>
      <c r="W59" s="1583"/>
      <c r="X59" s="1583"/>
      <c r="Y59" s="1583"/>
      <c r="Z59" s="1583"/>
      <c r="AA59" s="1584"/>
      <c r="AB59" s="915"/>
      <c r="AC59" s="915"/>
      <c r="AD59" s="915"/>
      <c r="AE59" s="915"/>
      <c r="AF59" s="915"/>
      <c r="AG59" s="915"/>
      <c r="AH59" s="915"/>
      <c r="AI59" s="915"/>
      <c r="AJ59" s="915"/>
      <c r="AK59" s="915"/>
      <c r="AL59" s="915"/>
      <c r="AM59" s="915"/>
      <c r="AN59" s="915"/>
      <c r="AO59" s="915"/>
    </row>
    <row r="60" spans="1:41" s="901" customFormat="1" ht="12.75" customHeight="1" x14ac:dyDescent="0.25">
      <c r="A60" s="1585"/>
      <c r="B60" s="1563"/>
      <c r="C60" s="1563"/>
      <c r="D60" s="1563"/>
      <c r="E60" s="1563"/>
      <c r="F60" s="1564"/>
      <c r="G60" s="904"/>
      <c r="H60" s="1563" t="s">
        <v>938</v>
      </c>
      <c r="I60" s="1563"/>
      <c r="J60" s="1563"/>
      <c r="K60" s="1563"/>
      <c r="L60" s="1563"/>
      <c r="M60" s="1564"/>
      <c r="N60" s="904"/>
      <c r="O60" s="1563" t="s">
        <v>938</v>
      </c>
      <c r="P60" s="1563"/>
      <c r="Q60" s="1563"/>
      <c r="R60" s="1563"/>
      <c r="S60" s="1563"/>
      <c r="T60" s="1564"/>
      <c r="U60" s="904"/>
      <c r="V60" s="1563" t="s">
        <v>938</v>
      </c>
      <c r="W60" s="1563"/>
      <c r="X60" s="1563"/>
      <c r="Y60" s="1563"/>
      <c r="Z60" s="1563"/>
      <c r="AA60" s="1564"/>
      <c r="AB60" s="915"/>
      <c r="AC60" s="915"/>
      <c r="AD60" s="915"/>
      <c r="AE60" s="915"/>
      <c r="AF60" s="915"/>
      <c r="AG60" s="915"/>
      <c r="AH60" s="915"/>
      <c r="AI60" s="915"/>
      <c r="AJ60" s="915"/>
      <c r="AK60" s="915"/>
      <c r="AL60" s="915"/>
      <c r="AM60" s="915"/>
      <c r="AN60" s="915"/>
      <c r="AO60" s="915"/>
    </row>
    <row r="61" spans="1:41" s="901" customFormat="1" ht="12.75" customHeight="1" x14ac:dyDescent="0.25">
      <c r="A61" s="915"/>
      <c r="B61" s="915"/>
      <c r="C61" s="915"/>
      <c r="D61" s="915"/>
      <c r="E61" s="915"/>
      <c r="F61" s="915"/>
      <c r="G61" s="915"/>
      <c r="H61" s="915"/>
      <c r="I61" s="915"/>
      <c r="J61" s="915"/>
      <c r="K61" s="915"/>
      <c r="L61" s="915"/>
      <c r="M61" s="915"/>
      <c r="N61" s="915"/>
      <c r="O61" s="915"/>
      <c r="P61" s="915"/>
      <c r="Q61" s="915"/>
      <c r="R61" s="915"/>
      <c r="S61" s="915"/>
      <c r="T61" s="915"/>
      <c r="U61" s="915"/>
      <c r="V61" s="915"/>
      <c r="W61" s="915"/>
      <c r="X61" s="915"/>
      <c r="Y61" s="915"/>
      <c r="Z61" s="915"/>
      <c r="AA61" s="915"/>
      <c r="AB61" s="915"/>
      <c r="AC61" s="915"/>
      <c r="AD61" s="915"/>
      <c r="AE61" s="915"/>
      <c r="AF61" s="915"/>
      <c r="AG61" s="915"/>
      <c r="AH61" s="915"/>
      <c r="AI61" s="915"/>
      <c r="AJ61" s="915"/>
      <c r="AK61" s="915"/>
      <c r="AL61" s="915"/>
      <c r="AM61" s="915"/>
      <c r="AN61" s="915"/>
      <c r="AO61" s="915"/>
    </row>
    <row r="62" spans="1:41" s="901" customFormat="1" ht="12.75" customHeight="1" x14ac:dyDescent="0.25">
      <c r="A62" s="1579" t="s">
        <v>939</v>
      </c>
      <c r="B62" s="1580"/>
      <c r="C62" s="1580"/>
      <c r="D62" s="1580"/>
      <c r="E62" s="1580"/>
      <c r="F62" s="1581"/>
      <c r="G62" s="940" t="s">
        <v>940</v>
      </c>
      <c r="H62" s="935"/>
      <c r="I62" s="909"/>
      <c r="J62" s="909"/>
      <c r="K62" s="909"/>
      <c r="L62" s="909"/>
      <c r="M62" s="904"/>
      <c r="N62" s="909" t="s">
        <v>459</v>
      </c>
      <c r="O62" s="904" t="s">
        <v>856</v>
      </c>
      <c r="P62" s="909" t="s">
        <v>437</v>
      </c>
      <c r="Q62" s="909"/>
      <c r="R62" s="936" t="s">
        <v>941</v>
      </c>
      <c r="S62" s="1603"/>
      <c r="T62" s="1604"/>
      <c r="U62" s="921" t="s">
        <v>942</v>
      </c>
      <c r="V62" s="909"/>
      <c r="W62" s="909"/>
      <c r="X62" s="909"/>
      <c r="Y62" s="909"/>
      <c r="Z62" s="909"/>
      <c r="AA62" s="909"/>
      <c r="AB62" s="909"/>
      <c r="AC62" s="909"/>
      <c r="AD62" s="909"/>
      <c r="AE62" s="909"/>
      <c r="AF62" s="904"/>
      <c r="AG62" s="909" t="s">
        <v>459</v>
      </c>
      <c r="AH62" s="909"/>
      <c r="AI62" s="904" t="s">
        <v>856</v>
      </c>
      <c r="AJ62" s="909" t="s">
        <v>437</v>
      </c>
      <c r="AK62" s="909"/>
      <c r="AL62" s="909"/>
      <c r="AM62" s="936" t="s">
        <v>943</v>
      </c>
      <c r="AN62" s="1605"/>
      <c r="AO62" s="1606"/>
    </row>
    <row r="63" spans="1:41" s="901" customFormat="1" ht="12.75" customHeight="1" x14ac:dyDescent="0.25">
      <c r="A63" s="1582"/>
      <c r="B63" s="1583"/>
      <c r="C63" s="1583"/>
      <c r="D63" s="1583"/>
      <c r="E63" s="1583"/>
      <c r="F63" s="1584"/>
      <c r="G63" s="941" t="s">
        <v>944</v>
      </c>
      <c r="H63" s="942"/>
      <c r="I63" s="899"/>
      <c r="J63" s="899"/>
      <c r="K63" s="899"/>
      <c r="L63" s="899"/>
      <c r="M63" s="904"/>
      <c r="N63" s="899" t="s">
        <v>459</v>
      </c>
      <c r="O63" s="904" t="s">
        <v>856</v>
      </c>
      <c r="P63" s="899" t="s">
        <v>437</v>
      </c>
      <c r="Q63" s="899"/>
      <c r="R63" s="943" t="s">
        <v>941</v>
      </c>
      <c r="S63" s="1601"/>
      <c r="T63" s="1602"/>
      <c r="U63" s="929" t="s">
        <v>945</v>
      </c>
      <c r="V63" s="899"/>
      <c r="W63" s="899"/>
      <c r="X63" s="899"/>
      <c r="Y63" s="899"/>
      <c r="Z63" s="899"/>
      <c r="AA63" s="899" t="s">
        <v>946</v>
      </c>
      <c r="AB63" s="899"/>
      <c r="AC63" s="899"/>
      <c r="AD63" s="1607">
        <v>0</v>
      </c>
      <c r="AE63" s="1607"/>
      <c r="AF63" s="899"/>
      <c r="AG63" s="899"/>
      <c r="AH63" s="943" t="s">
        <v>947</v>
      </c>
      <c r="AI63" s="1607">
        <v>0</v>
      </c>
      <c r="AJ63" s="1607"/>
      <c r="AK63" s="899"/>
      <c r="AL63" s="899"/>
      <c r="AM63" s="943" t="s">
        <v>948</v>
      </c>
      <c r="AN63" s="1607">
        <v>0</v>
      </c>
      <c r="AO63" s="1608"/>
    </row>
    <row r="64" spans="1:41" s="901" customFormat="1" ht="12.75" customHeight="1" x14ac:dyDescent="0.25">
      <c r="A64" s="1585"/>
      <c r="B64" s="1563"/>
      <c r="C64" s="1563"/>
      <c r="D64" s="1563"/>
      <c r="E64" s="1563"/>
      <c r="F64" s="1564"/>
      <c r="G64" s="944" t="s">
        <v>949</v>
      </c>
      <c r="H64" s="945"/>
      <c r="I64" s="923"/>
      <c r="J64" s="923"/>
      <c r="K64" s="923"/>
      <c r="L64" s="923"/>
      <c r="M64" s="923"/>
      <c r="N64" s="946" t="s">
        <v>929</v>
      </c>
      <c r="O64" s="1609">
        <v>0</v>
      </c>
      <c r="P64" s="1609"/>
      <c r="Q64" s="923"/>
      <c r="R64" s="946" t="s">
        <v>941</v>
      </c>
      <c r="S64" s="1609"/>
      <c r="T64" s="1610"/>
      <c r="U64" s="922" t="s">
        <v>945</v>
      </c>
      <c r="V64" s="923"/>
      <c r="W64" s="923"/>
      <c r="X64" s="923"/>
      <c r="Y64" s="923"/>
      <c r="Z64" s="923"/>
      <c r="AA64" s="923" t="s">
        <v>950</v>
      </c>
      <c r="AB64" s="923"/>
      <c r="AC64" s="923"/>
      <c r="AD64" s="1611">
        <v>0</v>
      </c>
      <c r="AE64" s="1611"/>
      <c r="AF64" s="923"/>
      <c r="AG64" s="923"/>
      <c r="AH64" s="946" t="s">
        <v>951</v>
      </c>
      <c r="AI64" s="1611">
        <v>0</v>
      </c>
      <c r="AJ64" s="1611"/>
      <c r="AK64" s="923"/>
      <c r="AL64" s="923"/>
      <c r="AM64" s="946" t="s">
        <v>952</v>
      </c>
      <c r="AN64" s="1611">
        <v>0</v>
      </c>
      <c r="AO64" s="1612"/>
    </row>
    <row r="65" spans="1:42" s="901" customFormat="1" ht="12.75" customHeight="1" x14ac:dyDescent="0.25">
      <c r="A65" s="915"/>
      <c r="B65" s="915"/>
      <c r="C65" s="915"/>
      <c r="D65" s="915"/>
      <c r="E65" s="915"/>
      <c r="F65" s="915"/>
      <c r="G65" s="915"/>
      <c r="H65" s="915"/>
      <c r="I65" s="915"/>
      <c r="J65" s="915"/>
      <c r="K65" s="915"/>
      <c r="L65" s="915"/>
      <c r="M65" s="915"/>
      <c r="N65" s="915"/>
      <c r="O65" s="915"/>
      <c r="P65" s="915"/>
      <c r="Q65" s="915"/>
      <c r="R65" s="915"/>
      <c r="S65" s="915"/>
      <c r="T65" s="915"/>
      <c r="U65" s="915"/>
      <c r="V65" s="915"/>
      <c r="W65" s="915"/>
      <c r="X65" s="915"/>
      <c r="Y65" s="915"/>
      <c r="Z65" s="915"/>
      <c r="AA65" s="915"/>
      <c r="AB65" s="915"/>
      <c r="AC65" s="915"/>
      <c r="AD65" s="915"/>
      <c r="AE65" s="915"/>
      <c r="AF65" s="915"/>
      <c r="AG65" s="915"/>
      <c r="AH65" s="915"/>
      <c r="AI65" s="915"/>
      <c r="AJ65" s="915"/>
      <c r="AK65" s="915"/>
      <c r="AL65" s="915"/>
      <c r="AM65" s="915"/>
      <c r="AN65" s="915"/>
      <c r="AO65" s="915"/>
    </row>
    <row r="66" spans="1:42" s="901" customFormat="1" ht="12.75" customHeight="1" x14ac:dyDescent="0.25">
      <c r="A66" s="1579" t="s">
        <v>953</v>
      </c>
      <c r="B66" s="1580"/>
      <c r="C66" s="1580"/>
      <c r="D66" s="1580"/>
      <c r="E66" s="1580"/>
      <c r="F66" s="1581"/>
      <c r="G66" s="904"/>
      <c r="H66" s="935" t="s">
        <v>954</v>
      </c>
      <c r="I66" s="925"/>
      <c r="J66" s="925"/>
      <c r="K66" s="936" t="s">
        <v>929</v>
      </c>
      <c r="L66" s="1603"/>
      <c r="M66" s="1604"/>
      <c r="N66" s="904"/>
      <c r="O66" s="935" t="s">
        <v>954</v>
      </c>
      <c r="P66" s="925"/>
      <c r="Q66" s="925"/>
      <c r="R66" s="936" t="s">
        <v>929</v>
      </c>
      <c r="S66" s="1603"/>
      <c r="T66" s="1604"/>
      <c r="U66" s="904"/>
      <c r="V66" s="935" t="s">
        <v>954</v>
      </c>
      <c r="W66" s="925"/>
      <c r="X66" s="925"/>
      <c r="Y66" s="936" t="s">
        <v>929</v>
      </c>
      <c r="Z66" s="1603"/>
      <c r="AA66" s="1604"/>
      <c r="AB66" s="904"/>
      <c r="AC66" s="935" t="s">
        <v>954</v>
      </c>
      <c r="AD66" s="925"/>
      <c r="AE66" s="925"/>
      <c r="AF66" s="936" t="s">
        <v>929</v>
      </c>
      <c r="AG66" s="1603"/>
      <c r="AH66" s="1604"/>
      <c r="AI66" s="904"/>
      <c r="AJ66" s="935" t="s">
        <v>954</v>
      </c>
      <c r="AK66" s="925"/>
      <c r="AL66" s="925"/>
      <c r="AM66" s="936" t="s">
        <v>929</v>
      </c>
      <c r="AN66" s="1603"/>
      <c r="AO66" s="1604"/>
    </row>
    <row r="67" spans="1:42" s="901" customFormat="1" ht="12.75" customHeight="1" x14ac:dyDescent="0.25">
      <c r="A67" s="1582"/>
      <c r="B67" s="1583"/>
      <c r="C67" s="1583"/>
      <c r="D67" s="1583"/>
      <c r="E67" s="1583"/>
      <c r="F67" s="1584"/>
      <c r="G67" s="904"/>
      <c r="H67" s="1583" t="s">
        <v>955</v>
      </c>
      <c r="I67" s="1583"/>
      <c r="J67" s="1583"/>
      <c r="K67" s="943" t="s">
        <v>929</v>
      </c>
      <c r="L67" s="1601"/>
      <c r="M67" s="1602"/>
      <c r="N67" s="904"/>
      <c r="O67" s="1583" t="s">
        <v>955</v>
      </c>
      <c r="P67" s="1583"/>
      <c r="Q67" s="1583"/>
      <c r="R67" s="943" t="s">
        <v>929</v>
      </c>
      <c r="S67" s="1601"/>
      <c r="T67" s="1602"/>
      <c r="U67" s="904"/>
      <c r="V67" s="1583" t="s">
        <v>955</v>
      </c>
      <c r="W67" s="1583"/>
      <c r="X67" s="1583"/>
      <c r="Y67" s="943" t="s">
        <v>929</v>
      </c>
      <c r="Z67" s="1601"/>
      <c r="AA67" s="1602"/>
      <c r="AB67" s="929"/>
      <c r="AC67" s="1583"/>
      <c r="AD67" s="1583"/>
      <c r="AE67" s="1583"/>
      <c r="AF67" s="943"/>
      <c r="AG67" s="1613"/>
      <c r="AH67" s="1614"/>
      <c r="AI67" s="929"/>
      <c r="AJ67" s="1583"/>
      <c r="AK67" s="1583"/>
      <c r="AL67" s="1583"/>
      <c r="AM67" s="943"/>
      <c r="AN67" s="1613"/>
      <c r="AO67" s="1614"/>
    </row>
    <row r="68" spans="1:42" s="901" customFormat="1" ht="12.75" customHeight="1" x14ac:dyDescent="0.25">
      <c r="A68" s="1585"/>
      <c r="B68" s="1563"/>
      <c r="C68" s="1563"/>
      <c r="D68" s="1563"/>
      <c r="E68" s="1563"/>
      <c r="F68" s="1564"/>
      <c r="G68" s="904"/>
      <c r="H68" s="1563" t="s">
        <v>956</v>
      </c>
      <c r="I68" s="1563"/>
      <c r="J68" s="1563"/>
      <c r="K68" s="946" t="s">
        <v>929</v>
      </c>
      <c r="L68" s="1609"/>
      <c r="M68" s="1610"/>
      <c r="N68" s="904"/>
      <c r="O68" s="1563" t="s">
        <v>956</v>
      </c>
      <c r="P68" s="1563"/>
      <c r="Q68" s="1563"/>
      <c r="R68" s="946" t="s">
        <v>929</v>
      </c>
      <c r="S68" s="1609"/>
      <c r="T68" s="1610"/>
      <c r="U68" s="904"/>
      <c r="V68" s="1563" t="s">
        <v>956</v>
      </c>
      <c r="W68" s="1563"/>
      <c r="X68" s="1563"/>
      <c r="Y68" s="946" t="s">
        <v>929</v>
      </c>
      <c r="Z68" s="1609"/>
      <c r="AA68" s="1610"/>
      <c r="AB68" s="904"/>
      <c r="AC68" s="1563" t="s">
        <v>956</v>
      </c>
      <c r="AD68" s="1563"/>
      <c r="AE68" s="1563"/>
      <c r="AF68" s="946" t="s">
        <v>929</v>
      </c>
      <c r="AG68" s="1609"/>
      <c r="AH68" s="1610"/>
      <c r="AI68" s="904"/>
      <c r="AJ68" s="1563" t="s">
        <v>956</v>
      </c>
      <c r="AK68" s="1563"/>
      <c r="AL68" s="1563"/>
      <c r="AM68" s="946" t="s">
        <v>929</v>
      </c>
      <c r="AN68" s="1609"/>
      <c r="AO68" s="1610"/>
    </row>
    <row r="69" spans="1:42" s="901" customFormat="1" ht="12.75" customHeight="1" x14ac:dyDescent="0.25">
      <c r="A69" s="1579" t="s">
        <v>957</v>
      </c>
      <c r="B69" s="1580"/>
      <c r="C69" s="1580"/>
      <c r="D69" s="1580"/>
      <c r="E69" s="1580"/>
      <c r="F69" s="1581"/>
      <c r="G69" s="904"/>
      <c r="H69" s="909" t="s">
        <v>958</v>
      </c>
      <c r="I69" s="909"/>
      <c r="J69" s="909"/>
      <c r="K69" s="909"/>
      <c r="L69" s="909"/>
      <c r="M69" s="920"/>
      <c r="N69" s="904"/>
      <c r="O69" s="909" t="s">
        <v>958</v>
      </c>
      <c r="P69" s="909"/>
      <c r="Q69" s="909"/>
      <c r="R69" s="909"/>
      <c r="S69" s="909"/>
      <c r="T69" s="920"/>
      <c r="U69" s="904"/>
      <c r="V69" s="909" t="s">
        <v>958</v>
      </c>
      <c r="W69" s="909"/>
      <c r="X69" s="909"/>
      <c r="Y69" s="909"/>
      <c r="Z69" s="909"/>
      <c r="AA69" s="920"/>
      <c r="AB69" s="904"/>
      <c r="AC69" s="909" t="s">
        <v>958</v>
      </c>
      <c r="AD69" s="909"/>
      <c r="AE69" s="909"/>
      <c r="AF69" s="909"/>
      <c r="AG69" s="909"/>
      <c r="AH69" s="920"/>
      <c r="AI69" s="904"/>
      <c r="AJ69" s="909" t="s">
        <v>958</v>
      </c>
      <c r="AK69" s="909"/>
      <c r="AL69" s="909"/>
      <c r="AM69" s="909"/>
      <c r="AN69" s="909"/>
      <c r="AO69" s="920"/>
    </row>
    <row r="70" spans="1:42" s="901" customFormat="1" ht="12.75" customHeight="1" x14ac:dyDescent="0.25">
      <c r="A70" s="1582"/>
      <c r="B70" s="1583"/>
      <c r="C70" s="1583"/>
      <c r="D70" s="1583"/>
      <c r="E70" s="1583"/>
      <c r="F70" s="1584"/>
      <c r="G70" s="904"/>
      <c r="H70" s="899" t="s">
        <v>959</v>
      </c>
      <c r="I70" s="899"/>
      <c r="J70" s="899"/>
      <c r="K70" s="899"/>
      <c r="L70" s="899"/>
      <c r="M70" s="900"/>
      <c r="N70" s="904"/>
      <c r="O70" s="899" t="s">
        <v>959</v>
      </c>
      <c r="P70" s="899"/>
      <c r="Q70" s="899"/>
      <c r="R70" s="899"/>
      <c r="S70" s="899"/>
      <c r="T70" s="900"/>
      <c r="U70" s="904"/>
      <c r="V70" s="899" t="s">
        <v>959</v>
      </c>
      <c r="W70" s="899"/>
      <c r="X70" s="899"/>
      <c r="Y70" s="899"/>
      <c r="Z70" s="899"/>
      <c r="AA70" s="900"/>
      <c r="AB70" s="904"/>
      <c r="AC70" s="899" t="s">
        <v>959</v>
      </c>
      <c r="AD70" s="899"/>
      <c r="AE70" s="899"/>
      <c r="AF70" s="899"/>
      <c r="AG70" s="899"/>
      <c r="AH70" s="900"/>
      <c r="AI70" s="904"/>
      <c r="AJ70" s="899" t="s">
        <v>959</v>
      </c>
      <c r="AK70" s="899"/>
      <c r="AL70" s="899"/>
      <c r="AM70" s="899"/>
      <c r="AN70" s="899"/>
      <c r="AO70" s="900"/>
      <c r="AP70" s="906" t="s">
        <v>960</v>
      </c>
    </row>
    <row r="71" spans="1:42" s="901" customFormat="1" ht="12.75" customHeight="1" x14ac:dyDescent="0.25">
      <c r="A71" s="1582"/>
      <c r="B71" s="1583"/>
      <c r="C71" s="1583"/>
      <c r="D71" s="1583"/>
      <c r="E71" s="1583"/>
      <c r="F71" s="1584"/>
      <c r="G71" s="904"/>
      <c r="H71" s="899" t="s">
        <v>961</v>
      </c>
      <c r="I71" s="899"/>
      <c r="J71" s="899"/>
      <c r="K71" s="899"/>
      <c r="L71" s="899"/>
      <c r="M71" s="900"/>
      <c r="N71" s="904"/>
      <c r="O71" s="899" t="s">
        <v>961</v>
      </c>
      <c r="P71" s="899"/>
      <c r="Q71" s="899"/>
      <c r="R71" s="899"/>
      <c r="S71" s="899"/>
      <c r="T71" s="900"/>
      <c r="U71" s="904"/>
      <c r="V71" s="899" t="s">
        <v>961</v>
      </c>
      <c r="W71" s="899"/>
      <c r="X71" s="899"/>
      <c r="Y71" s="899"/>
      <c r="Z71" s="899"/>
      <c r="AA71" s="900"/>
      <c r="AB71" s="904"/>
      <c r="AC71" s="899" t="s">
        <v>961</v>
      </c>
      <c r="AD71" s="899"/>
      <c r="AE71" s="899"/>
      <c r="AF71" s="899"/>
      <c r="AG71" s="899"/>
      <c r="AH71" s="900"/>
      <c r="AI71" s="904"/>
      <c r="AJ71" s="899" t="s">
        <v>961</v>
      </c>
      <c r="AK71" s="899"/>
      <c r="AL71" s="899"/>
      <c r="AM71" s="899"/>
      <c r="AN71" s="899"/>
      <c r="AO71" s="900"/>
      <c r="AP71" s="906" t="s">
        <v>962</v>
      </c>
    </row>
    <row r="72" spans="1:42" s="901" customFormat="1" ht="12.75" customHeight="1" x14ac:dyDescent="0.25">
      <c r="A72" s="1585"/>
      <c r="B72" s="1563"/>
      <c r="C72" s="1563"/>
      <c r="D72" s="1563"/>
      <c r="E72" s="1563"/>
      <c r="F72" s="1564"/>
      <c r="G72" s="922" t="s">
        <v>898</v>
      </c>
      <c r="H72" s="923"/>
      <c r="I72" s="1609"/>
      <c r="J72" s="1609"/>
      <c r="K72" s="1609"/>
      <c r="L72" s="923"/>
      <c r="M72" s="924"/>
      <c r="N72" s="922" t="s">
        <v>898</v>
      </c>
      <c r="O72" s="923"/>
      <c r="P72" s="1609"/>
      <c r="Q72" s="1609"/>
      <c r="R72" s="1609"/>
      <c r="S72" s="923"/>
      <c r="T72" s="924"/>
      <c r="U72" s="922" t="s">
        <v>898</v>
      </c>
      <c r="V72" s="923"/>
      <c r="W72" s="1609"/>
      <c r="X72" s="1609"/>
      <c r="Y72" s="1609"/>
      <c r="Z72" s="923"/>
      <c r="AA72" s="924"/>
      <c r="AB72" s="922" t="s">
        <v>898</v>
      </c>
      <c r="AC72" s="923"/>
      <c r="AD72" s="1609"/>
      <c r="AE72" s="1609"/>
      <c r="AF72" s="1609"/>
      <c r="AG72" s="923"/>
      <c r="AH72" s="924"/>
      <c r="AI72" s="922" t="s">
        <v>898</v>
      </c>
      <c r="AJ72" s="947"/>
      <c r="AK72" s="1609"/>
      <c r="AL72" s="1609"/>
      <c r="AM72" s="1609"/>
      <c r="AN72" s="923"/>
      <c r="AO72" s="924"/>
    </row>
    <row r="73" spans="1:42" s="901" customFormat="1" ht="12.75" customHeight="1" x14ac:dyDescent="0.25">
      <c r="A73" s="915"/>
      <c r="B73" s="915"/>
      <c r="C73" s="915"/>
      <c r="D73" s="915"/>
      <c r="E73" s="915"/>
      <c r="F73" s="915"/>
      <c r="G73" s="915"/>
      <c r="H73" s="915"/>
      <c r="I73" s="915"/>
      <c r="J73" s="915"/>
      <c r="K73" s="915"/>
      <c r="L73" s="915"/>
      <c r="M73" s="915"/>
      <c r="N73" s="915"/>
      <c r="O73" s="915"/>
      <c r="P73" s="915"/>
      <c r="Q73" s="915"/>
      <c r="R73" s="915"/>
      <c r="S73" s="915"/>
      <c r="T73" s="915"/>
      <c r="U73" s="915"/>
      <c r="V73" s="915"/>
      <c r="W73" s="915"/>
      <c r="X73" s="915"/>
      <c r="Y73" s="915"/>
      <c r="Z73" s="915"/>
      <c r="AA73" s="915"/>
      <c r="AB73" s="915"/>
      <c r="AC73" s="915"/>
      <c r="AD73" s="915"/>
      <c r="AE73" s="915"/>
      <c r="AF73" s="915"/>
      <c r="AG73" s="915"/>
      <c r="AH73" s="915"/>
      <c r="AI73" s="915"/>
      <c r="AJ73" s="915"/>
      <c r="AK73" s="915"/>
      <c r="AL73" s="915"/>
      <c r="AM73" s="915"/>
      <c r="AN73" s="915"/>
      <c r="AO73" s="915"/>
    </row>
    <row r="74" spans="1:42" s="901" customFormat="1" ht="12.75" customHeight="1" x14ac:dyDescent="0.25">
      <c r="A74" s="1576" t="s">
        <v>963</v>
      </c>
      <c r="B74" s="1577"/>
      <c r="C74" s="1577"/>
      <c r="D74" s="1577"/>
      <c r="E74" s="1577"/>
      <c r="F74" s="1578"/>
      <c r="G74" s="904"/>
      <c r="H74" s="909" t="s">
        <v>964</v>
      </c>
      <c r="I74" s="909"/>
      <c r="J74" s="909"/>
      <c r="K74" s="909"/>
      <c r="L74" s="909"/>
      <c r="M74" s="920"/>
      <c r="N74" s="904"/>
      <c r="O74" s="909" t="s">
        <v>964</v>
      </c>
      <c r="P74" s="909"/>
      <c r="Q74" s="909"/>
      <c r="R74" s="909"/>
      <c r="S74" s="909"/>
      <c r="T74" s="920"/>
      <c r="U74" s="904"/>
      <c r="V74" s="909" t="s">
        <v>964</v>
      </c>
      <c r="W74" s="909"/>
      <c r="X74" s="909"/>
      <c r="Y74" s="909"/>
      <c r="Z74" s="909"/>
      <c r="AA74" s="909"/>
      <c r="AB74" s="920"/>
      <c r="AC74" s="915"/>
      <c r="AD74" s="915"/>
      <c r="AE74" s="915"/>
      <c r="AF74" s="915"/>
      <c r="AG74" s="915"/>
      <c r="AH74" s="915"/>
      <c r="AI74" s="915"/>
      <c r="AJ74" s="915"/>
      <c r="AK74" s="915"/>
      <c r="AL74" s="915"/>
      <c r="AM74" s="915"/>
      <c r="AN74" s="915"/>
      <c r="AO74" s="915"/>
    </row>
    <row r="75" spans="1:42" s="901" customFormat="1" ht="12.75" customHeight="1" x14ac:dyDescent="0.25">
      <c r="A75" s="1600"/>
      <c r="B75" s="1590"/>
      <c r="C75" s="1590"/>
      <c r="D75" s="1590"/>
      <c r="E75" s="1590"/>
      <c r="F75" s="1591"/>
      <c r="G75" s="904"/>
      <c r="H75" s="899" t="s">
        <v>965</v>
      </c>
      <c r="I75" s="899"/>
      <c r="J75" s="899"/>
      <c r="K75" s="899"/>
      <c r="L75" s="899"/>
      <c r="M75" s="900"/>
      <c r="N75" s="904"/>
      <c r="O75" s="899" t="s">
        <v>965</v>
      </c>
      <c r="P75" s="899"/>
      <c r="Q75" s="899"/>
      <c r="R75" s="899"/>
      <c r="S75" s="899"/>
      <c r="T75" s="900"/>
      <c r="U75" s="904"/>
      <c r="V75" s="948" t="s">
        <v>965</v>
      </c>
      <c r="W75" s="899"/>
      <c r="X75" s="899"/>
      <c r="Y75" s="899"/>
      <c r="Z75" s="899"/>
      <c r="AA75" s="899"/>
      <c r="AB75" s="900"/>
      <c r="AC75" s="915"/>
      <c r="AD75" s="915"/>
      <c r="AE75" s="915"/>
      <c r="AF75" s="915"/>
      <c r="AG75" s="915"/>
      <c r="AH75" s="915"/>
      <c r="AI75" s="915"/>
      <c r="AJ75" s="915"/>
      <c r="AK75" s="915"/>
      <c r="AL75" s="915"/>
      <c r="AM75" s="915"/>
      <c r="AN75" s="915"/>
      <c r="AO75" s="915"/>
    </row>
    <row r="76" spans="1:42" s="901" customFormat="1" ht="12.75" customHeight="1" x14ac:dyDescent="0.25">
      <c r="A76" s="1615"/>
      <c r="B76" s="1616"/>
      <c r="C76" s="1616"/>
      <c r="D76" s="1616"/>
      <c r="E76" s="1616"/>
      <c r="F76" s="1617"/>
      <c r="G76" s="922" t="s">
        <v>898</v>
      </c>
      <c r="H76" s="923"/>
      <c r="I76" s="1609"/>
      <c r="J76" s="1609"/>
      <c r="K76" s="923"/>
      <c r="L76" s="923"/>
      <c r="M76" s="924"/>
      <c r="N76" s="922" t="s">
        <v>898</v>
      </c>
      <c r="O76" s="923"/>
      <c r="P76" s="1609"/>
      <c r="Q76" s="1609"/>
      <c r="R76" s="923"/>
      <c r="S76" s="923"/>
      <c r="T76" s="924"/>
      <c r="U76" s="922" t="s">
        <v>898</v>
      </c>
      <c r="V76" s="923"/>
      <c r="W76" s="1609"/>
      <c r="X76" s="1609"/>
      <c r="Y76" s="923"/>
      <c r="Z76" s="923"/>
      <c r="AA76" s="923"/>
      <c r="AB76" s="900"/>
      <c r="AC76" s="915"/>
      <c r="AD76" s="915"/>
      <c r="AE76" s="915"/>
      <c r="AF76" s="915"/>
      <c r="AG76" s="915"/>
      <c r="AH76" s="915"/>
      <c r="AI76" s="915"/>
      <c r="AJ76" s="915"/>
      <c r="AK76" s="915"/>
      <c r="AL76" s="915"/>
      <c r="AM76" s="915"/>
      <c r="AN76" s="915"/>
      <c r="AO76" s="915"/>
    </row>
    <row r="77" spans="1:42" s="901" customFormat="1" ht="12.75" customHeight="1" x14ac:dyDescent="0.25">
      <c r="A77" s="1579" t="s">
        <v>966</v>
      </c>
      <c r="B77" s="1580"/>
      <c r="C77" s="1580"/>
      <c r="D77" s="1580"/>
      <c r="E77" s="1580"/>
      <c r="F77" s="1581"/>
      <c r="G77" s="921" t="s">
        <v>898</v>
      </c>
      <c r="H77" s="909"/>
      <c r="I77" s="1603"/>
      <c r="J77" s="1603"/>
      <c r="K77" s="909"/>
      <c r="L77" s="909"/>
      <c r="M77" s="920"/>
      <c r="N77" s="921" t="s">
        <v>898</v>
      </c>
      <c r="O77" s="909"/>
      <c r="P77" s="1603"/>
      <c r="Q77" s="1603"/>
      <c r="R77" s="909"/>
      <c r="S77" s="909"/>
      <c r="T77" s="920"/>
      <c r="U77" s="921" t="s">
        <v>898</v>
      </c>
      <c r="V77" s="909"/>
      <c r="W77" s="1603"/>
      <c r="X77" s="1603"/>
      <c r="Y77" s="909"/>
      <c r="Z77" s="909"/>
      <c r="AA77" s="909"/>
      <c r="AB77" s="920"/>
      <c r="AC77" s="915"/>
      <c r="AD77" s="915"/>
      <c r="AE77" s="915"/>
      <c r="AF77" s="915"/>
      <c r="AG77" s="915"/>
      <c r="AH77" s="915"/>
      <c r="AI77" s="915"/>
      <c r="AJ77" s="915"/>
      <c r="AK77" s="915"/>
      <c r="AL77" s="915"/>
      <c r="AM77" s="915"/>
      <c r="AN77" s="915"/>
      <c r="AO77" s="915"/>
    </row>
    <row r="78" spans="1:42" s="901" customFormat="1" ht="12.75" customHeight="1" x14ac:dyDescent="0.25">
      <c r="A78" s="1585"/>
      <c r="B78" s="1563"/>
      <c r="C78" s="1563"/>
      <c r="D78" s="1563"/>
      <c r="E78" s="1563"/>
      <c r="F78" s="1564"/>
      <c r="G78" s="922"/>
      <c r="H78" s="923"/>
      <c r="I78" s="923"/>
      <c r="J78" s="923"/>
      <c r="K78" s="923"/>
      <c r="L78" s="923"/>
      <c r="M78" s="924"/>
      <c r="N78" s="922"/>
      <c r="O78" s="923"/>
      <c r="P78" s="923"/>
      <c r="Q78" s="923"/>
      <c r="R78" s="923"/>
      <c r="S78" s="923"/>
      <c r="T78" s="924"/>
      <c r="U78" s="922"/>
      <c r="V78" s="923"/>
      <c r="W78" s="923"/>
      <c r="X78" s="923"/>
      <c r="Y78" s="923"/>
      <c r="Z78" s="923"/>
      <c r="AA78" s="923"/>
      <c r="AB78" s="924"/>
      <c r="AC78" s="915"/>
      <c r="AD78" s="915"/>
      <c r="AE78" s="915"/>
      <c r="AF78" s="915"/>
      <c r="AG78" s="915"/>
      <c r="AH78" s="915"/>
      <c r="AI78" s="915"/>
      <c r="AJ78" s="915"/>
      <c r="AK78" s="915"/>
      <c r="AL78" s="915"/>
      <c r="AM78" s="915"/>
      <c r="AN78" s="915"/>
      <c r="AO78" s="915"/>
    </row>
    <row r="79" spans="1:42" s="901" customFormat="1" ht="12.75" customHeight="1" x14ac:dyDescent="0.25">
      <c r="A79" s="910" t="s">
        <v>967</v>
      </c>
      <c r="B79" s="917"/>
      <c r="C79" s="917"/>
      <c r="D79" s="917"/>
      <c r="E79" s="917"/>
      <c r="F79" s="918"/>
      <c r="G79" s="910" t="s">
        <v>968</v>
      </c>
      <c r="H79" s="917"/>
      <c r="I79" s="917"/>
      <c r="J79" s="917"/>
      <c r="K79" s="917"/>
      <c r="L79" s="1618"/>
      <c r="M79" s="1618"/>
      <c r="N79" s="917" t="s">
        <v>969</v>
      </c>
      <c r="O79" s="917"/>
      <c r="P79" s="917"/>
      <c r="Q79" s="917"/>
      <c r="R79" s="1618"/>
      <c r="S79" s="1618"/>
      <c r="T79" s="917" t="s">
        <v>929</v>
      </c>
      <c r="U79" s="917"/>
      <c r="V79" s="1618"/>
      <c r="W79" s="1618"/>
      <c r="X79" s="917"/>
      <c r="Y79" s="917"/>
      <c r="Z79" s="917"/>
      <c r="AA79" s="917"/>
      <c r="AB79" s="924"/>
      <c r="AC79" s="915"/>
      <c r="AD79" s="915"/>
      <c r="AE79" s="915"/>
      <c r="AF79" s="915"/>
      <c r="AG79" s="915"/>
      <c r="AH79" s="915"/>
      <c r="AI79" s="915"/>
      <c r="AJ79" s="915"/>
      <c r="AK79" s="915"/>
      <c r="AL79" s="915"/>
      <c r="AM79" s="915"/>
      <c r="AN79" s="915"/>
      <c r="AO79" s="915"/>
    </row>
    <row r="80" spans="1:42" s="901" customFormat="1" ht="12.75" customHeight="1" x14ac:dyDescent="0.25">
      <c r="A80" s="915"/>
      <c r="B80" s="915"/>
      <c r="C80" s="915"/>
      <c r="D80" s="915"/>
      <c r="E80" s="915"/>
      <c r="F80" s="915"/>
      <c r="G80" s="915"/>
      <c r="H80" s="915"/>
      <c r="I80" s="915"/>
      <c r="J80" s="915"/>
      <c r="K80" s="915"/>
      <c r="L80" s="915"/>
      <c r="M80" s="915"/>
      <c r="N80" s="915"/>
      <c r="O80" s="915"/>
      <c r="P80" s="915"/>
      <c r="Q80" s="915"/>
      <c r="R80" s="915"/>
      <c r="S80" s="915"/>
      <c r="T80" s="915"/>
      <c r="U80" s="915"/>
      <c r="V80" s="915"/>
      <c r="W80" s="915"/>
      <c r="X80" s="915"/>
      <c r="Y80" s="915"/>
      <c r="Z80" s="915"/>
      <c r="AA80" s="915"/>
      <c r="AB80" s="915"/>
      <c r="AC80" s="915"/>
      <c r="AD80" s="915"/>
      <c r="AE80" s="915"/>
      <c r="AF80" s="915"/>
      <c r="AG80" s="915"/>
      <c r="AH80" s="915"/>
      <c r="AI80" s="915"/>
      <c r="AJ80" s="915"/>
      <c r="AK80" s="915"/>
      <c r="AL80" s="915"/>
      <c r="AM80" s="915"/>
      <c r="AN80" s="915"/>
      <c r="AO80" s="915"/>
    </row>
    <row r="81" spans="1:43" s="901" customFormat="1" ht="12.75" customHeight="1" x14ac:dyDescent="0.25">
      <c r="A81" s="915"/>
      <c r="B81" s="915"/>
      <c r="C81" s="915"/>
      <c r="D81" s="915"/>
      <c r="E81" s="915"/>
      <c r="F81" s="915"/>
      <c r="G81" s="915"/>
      <c r="H81" s="915"/>
      <c r="I81" s="915"/>
      <c r="J81" s="915"/>
      <c r="K81" s="915"/>
      <c r="L81" s="915"/>
      <c r="M81" s="915"/>
      <c r="N81" s="915"/>
      <c r="O81" s="915"/>
      <c r="P81" s="915"/>
      <c r="Q81" s="915"/>
      <c r="R81" s="915"/>
      <c r="S81" s="915"/>
      <c r="T81" s="915"/>
      <c r="U81" s="915"/>
      <c r="V81" s="915"/>
      <c r="W81" s="915"/>
      <c r="X81" s="915"/>
      <c r="Y81" s="915"/>
      <c r="Z81" s="915"/>
      <c r="AA81" s="915"/>
      <c r="AB81" s="915"/>
      <c r="AC81" s="915"/>
      <c r="AD81" s="915"/>
      <c r="AE81" s="915"/>
      <c r="AF81" s="915"/>
      <c r="AG81" s="915"/>
      <c r="AH81" s="915"/>
      <c r="AI81" s="915"/>
      <c r="AJ81" s="915"/>
      <c r="AK81" s="915"/>
      <c r="AL81" s="915"/>
      <c r="AM81" s="915"/>
      <c r="AN81" s="915"/>
      <c r="AO81" s="915"/>
    </row>
    <row r="82" spans="1:43" s="901" customFormat="1" ht="12.75" customHeight="1" x14ac:dyDescent="0.25">
      <c r="A82" s="1579" t="s">
        <v>970</v>
      </c>
      <c r="B82" s="1580"/>
      <c r="C82" s="1580"/>
      <c r="D82" s="1580"/>
      <c r="E82" s="1580"/>
      <c r="F82" s="1581"/>
      <c r="G82" s="921" t="s">
        <v>971</v>
      </c>
      <c r="H82" s="909"/>
      <c r="I82" s="909"/>
      <c r="J82" s="909"/>
      <c r="K82" s="936" t="s">
        <v>929</v>
      </c>
      <c r="L82" s="1603"/>
      <c r="M82" s="1604"/>
      <c r="N82" s="921" t="s">
        <v>971</v>
      </c>
      <c r="O82" s="909"/>
      <c r="P82" s="909"/>
      <c r="Q82" s="909"/>
      <c r="R82" s="936" t="s">
        <v>929</v>
      </c>
      <c r="S82" s="1603"/>
      <c r="T82" s="1604"/>
      <c r="U82" s="921" t="s">
        <v>971</v>
      </c>
      <c r="V82" s="909"/>
      <c r="W82" s="909"/>
      <c r="X82" s="909"/>
      <c r="Y82" s="936" t="s">
        <v>929</v>
      </c>
      <c r="Z82" s="1603"/>
      <c r="AA82" s="1604"/>
      <c r="AB82" s="921" t="s">
        <v>971</v>
      </c>
      <c r="AC82" s="909"/>
      <c r="AD82" s="909"/>
      <c r="AE82" s="909"/>
      <c r="AF82" s="936" t="s">
        <v>929</v>
      </c>
      <c r="AG82" s="1603"/>
      <c r="AH82" s="1604"/>
      <c r="AI82" s="921" t="s">
        <v>971</v>
      </c>
      <c r="AJ82" s="909"/>
      <c r="AK82" s="909"/>
      <c r="AL82" s="909"/>
      <c r="AM82" s="936" t="s">
        <v>929</v>
      </c>
      <c r="AN82" s="1603"/>
      <c r="AO82" s="1604"/>
    </row>
    <row r="83" spans="1:43" s="901" customFormat="1" ht="12.75" customHeight="1" x14ac:dyDescent="0.25">
      <c r="A83" s="1582"/>
      <c r="B83" s="1583"/>
      <c r="C83" s="1583"/>
      <c r="D83" s="1583"/>
      <c r="E83" s="1583"/>
      <c r="F83" s="1584"/>
      <c r="G83" s="929" t="s">
        <v>972</v>
      </c>
      <c r="H83" s="899"/>
      <c r="I83" s="899"/>
      <c r="J83" s="899"/>
      <c r="K83" s="943" t="s">
        <v>929</v>
      </c>
      <c r="L83" s="1601"/>
      <c r="M83" s="1602"/>
      <c r="N83" s="929" t="s">
        <v>972</v>
      </c>
      <c r="O83" s="899"/>
      <c r="P83" s="899"/>
      <c r="Q83" s="899"/>
      <c r="R83" s="943" t="s">
        <v>929</v>
      </c>
      <c r="S83" s="1601"/>
      <c r="T83" s="1602"/>
      <c r="U83" s="929" t="s">
        <v>972</v>
      </c>
      <c r="V83" s="899"/>
      <c r="W83" s="899"/>
      <c r="X83" s="899"/>
      <c r="Y83" s="943" t="s">
        <v>929</v>
      </c>
      <c r="Z83" s="1601"/>
      <c r="AA83" s="1602"/>
      <c r="AB83" s="929" t="s">
        <v>972</v>
      </c>
      <c r="AC83" s="899"/>
      <c r="AD83" s="899"/>
      <c r="AE83" s="899"/>
      <c r="AF83" s="943" t="s">
        <v>929</v>
      </c>
      <c r="AG83" s="1601"/>
      <c r="AH83" s="1602"/>
      <c r="AI83" s="929" t="s">
        <v>972</v>
      </c>
      <c r="AJ83" s="899"/>
      <c r="AK83" s="899"/>
      <c r="AL83" s="899"/>
      <c r="AM83" s="943" t="s">
        <v>929</v>
      </c>
      <c r="AN83" s="1601"/>
      <c r="AO83" s="1602"/>
    </row>
    <row r="84" spans="1:43" s="901" customFormat="1" ht="12.75" customHeight="1" x14ac:dyDescent="0.25">
      <c r="A84" s="1582"/>
      <c r="B84" s="1583"/>
      <c r="C84" s="1583"/>
      <c r="D84" s="1583"/>
      <c r="E84" s="1583"/>
      <c r="F84" s="1584"/>
      <c r="G84" s="929" t="s">
        <v>973</v>
      </c>
      <c r="H84" s="899"/>
      <c r="I84" s="899"/>
      <c r="J84" s="899"/>
      <c r="K84" s="943" t="s">
        <v>929</v>
      </c>
      <c r="L84" s="1601"/>
      <c r="M84" s="1602"/>
      <c r="N84" s="929" t="s">
        <v>973</v>
      </c>
      <c r="O84" s="899"/>
      <c r="P84" s="899"/>
      <c r="Q84" s="899"/>
      <c r="R84" s="943" t="s">
        <v>929</v>
      </c>
      <c r="S84" s="1601"/>
      <c r="T84" s="1602"/>
      <c r="U84" s="929" t="s">
        <v>973</v>
      </c>
      <c r="V84" s="899"/>
      <c r="W84" s="899"/>
      <c r="X84" s="899"/>
      <c r="Y84" s="943" t="s">
        <v>929</v>
      </c>
      <c r="Z84" s="1601"/>
      <c r="AA84" s="1602"/>
      <c r="AB84" s="929" t="s">
        <v>973</v>
      </c>
      <c r="AC84" s="899"/>
      <c r="AD84" s="899"/>
      <c r="AE84" s="899"/>
      <c r="AF84" s="943" t="s">
        <v>929</v>
      </c>
      <c r="AG84" s="1601"/>
      <c r="AH84" s="1602"/>
      <c r="AI84" s="929" t="s">
        <v>973</v>
      </c>
      <c r="AJ84" s="899"/>
      <c r="AK84" s="899"/>
      <c r="AL84" s="899"/>
      <c r="AM84" s="943" t="s">
        <v>929</v>
      </c>
      <c r="AN84" s="1601"/>
      <c r="AO84" s="1602"/>
    </row>
    <row r="85" spans="1:43" s="901" customFormat="1" ht="12.75" customHeight="1" x14ac:dyDescent="0.25">
      <c r="A85" s="1582"/>
      <c r="B85" s="1583"/>
      <c r="C85" s="1583"/>
      <c r="D85" s="1583"/>
      <c r="E85" s="1583"/>
      <c r="F85" s="1584"/>
      <c r="G85" s="929" t="s">
        <v>974</v>
      </c>
      <c r="H85" s="899"/>
      <c r="I85" s="899"/>
      <c r="J85" s="899"/>
      <c r="K85" s="943" t="s">
        <v>929</v>
      </c>
      <c r="L85" s="1601"/>
      <c r="M85" s="1602"/>
      <c r="N85" s="929" t="s">
        <v>974</v>
      </c>
      <c r="O85" s="899"/>
      <c r="P85" s="899"/>
      <c r="Q85" s="899"/>
      <c r="R85" s="943" t="s">
        <v>929</v>
      </c>
      <c r="S85" s="1601"/>
      <c r="T85" s="1602"/>
      <c r="U85" s="929" t="s">
        <v>974</v>
      </c>
      <c r="V85" s="899"/>
      <c r="W85" s="899"/>
      <c r="X85" s="899"/>
      <c r="Y85" s="943" t="s">
        <v>929</v>
      </c>
      <c r="Z85" s="1601"/>
      <c r="AA85" s="1602"/>
      <c r="AB85" s="929" t="s">
        <v>974</v>
      </c>
      <c r="AC85" s="899"/>
      <c r="AD85" s="899"/>
      <c r="AE85" s="899"/>
      <c r="AF85" s="943" t="s">
        <v>929</v>
      </c>
      <c r="AG85" s="1601"/>
      <c r="AH85" s="1602"/>
      <c r="AI85" s="929" t="s">
        <v>974</v>
      </c>
      <c r="AJ85" s="899"/>
      <c r="AK85" s="899"/>
      <c r="AL85" s="899"/>
      <c r="AM85" s="943" t="s">
        <v>929</v>
      </c>
      <c r="AN85" s="1601"/>
      <c r="AO85" s="1602"/>
    </row>
    <row r="86" spans="1:43" s="901" customFormat="1" ht="12.75" customHeight="1" x14ac:dyDescent="0.25">
      <c r="A86" s="1585"/>
      <c r="B86" s="1563"/>
      <c r="C86" s="1563"/>
      <c r="D86" s="1563"/>
      <c r="E86" s="1563"/>
      <c r="F86" s="1564"/>
      <c r="G86" s="922" t="s">
        <v>975</v>
      </c>
      <c r="H86" s="923"/>
      <c r="I86" s="923"/>
      <c r="J86" s="923"/>
      <c r="K86" s="946" t="s">
        <v>929</v>
      </c>
      <c r="L86" s="1609"/>
      <c r="M86" s="1610"/>
      <c r="N86" s="922" t="s">
        <v>975</v>
      </c>
      <c r="O86" s="923"/>
      <c r="P86" s="923"/>
      <c r="Q86" s="923"/>
      <c r="R86" s="946" t="s">
        <v>929</v>
      </c>
      <c r="S86" s="1609"/>
      <c r="T86" s="1610"/>
      <c r="U86" s="922" t="s">
        <v>975</v>
      </c>
      <c r="V86" s="923"/>
      <c r="W86" s="923"/>
      <c r="X86" s="923"/>
      <c r="Y86" s="946" t="s">
        <v>929</v>
      </c>
      <c r="Z86" s="1609"/>
      <c r="AA86" s="1610"/>
      <c r="AB86" s="922" t="s">
        <v>975</v>
      </c>
      <c r="AC86" s="923"/>
      <c r="AD86" s="923"/>
      <c r="AE86" s="923"/>
      <c r="AF86" s="946" t="s">
        <v>929</v>
      </c>
      <c r="AG86" s="1609"/>
      <c r="AH86" s="1610"/>
      <c r="AI86" s="922" t="s">
        <v>975</v>
      </c>
      <c r="AJ86" s="923"/>
      <c r="AK86" s="923"/>
      <c r="AL86" s="923"/>
      <c r="AM86" s="946" t="s">
        <v>929</v>
      </c>
      <c r="AN86" s="1609"/>
      <c r="AO86" s="1610"/>
    </row>
    <row r="87" spans="1:43" s="901" customFormat="1" ht="12.75" customHeight="1" x14ac:dyDescent="0.25">
      <c r="A87" s="915"/>
      <c r="B87" s="915"/>
      <c r="C87" s="915"/>
      <c r="D87" s="915"/>
      <c r="E87" s="915"/>
      <c r="F87" s="915"/>
      <c r="G87" s="915"/>
      <c r="H87" s="915"/>
      <c r="I87" s="915"/>
      <c r="J87" s="915"/>
      <c r="K87" s="915"/>
      <c r="L87" s="915"/>
      <c r="M87" s="915"/>
      <c r="N87" s="915"/>
      <c r="O87" s="915"/>
      <c r="P87" s="915"/>
      <c r="Q87" s="915"/>
      <c r="R87" s="915"/>
      <c r="S87" s="915"/>
      <c r="T87" s="915"/>
      <c r="U87" s="915"/>
      <c r="V87" s="915"/>
      <c r="W87" s="915"/>
      <c r="X87" s="915"/>
      <c r="Y87" s="915"/>
      <c r="Z87" s="915"/>
      <c r="AA87" s="915"/>
      <c r="AB87" s="915"/>
      <c r="AC87" s="915"/>
      <c r="AD87" s="915"/>
      <c r="AE87" s="915"/>
      <c r="AF87" s="915"/>
      <c r="AG87" s="915"/>
      <c r="AH87" s="915"/>
      <c r="AI87" s="915"/>
      <c r="AJ87" s="915"/>
      <c r="AK87" s="915"/>
      <c r="AL87" s="915"/>
      <c r="AM87" s="915"/>
      <c r="AN87" s="915"/>
      <c r="AO87" s="915"/>
    </row>
    <row r="88" spans="1:43" s="901" customFormat="1" ht="12.75" customHeight="1" x14ac:dyDescent="0.25">
      <c r="A88" s="1579" t="s">
        <v>976</v>
      </c>
      <c r="B88" s="1580"/>
      <c r="C88" s="1580"/>
      <c r="D88" s="1580"/>
      <c r="E88" s="1580"/>
      <c r="F88" s="1581"/>
      <c r="G88" s="904"/>
      <c r="H88" s="909" t="s">
        <v>977</v>
      </c>
      <c r="I88" s="909"/>
      <c r="J88" s="909"/>
      <c r="K88" s="909"/>
      <c r="L88" s="909"/>
      <c r="M88" s="909"/>
      <c r="N88" s="904"/>
      <c r="O88" s="909" t="s">
        <v>978</v>
      </c>
      <c r="P88" s="909"/>
      <c r="Q88" s="909"/>
      <c r="R88" s="909"/>
      <c r="S88" s="909"/>
      <c r="T88" s="909"/>
      <c r="U88" s="909"/>
      <c r="V88" s="909"/>
      <c r="W88" s="909"/>
      <c r="X88" s="909"/>
      <c r="Y88" s="909"/>
      <c r="Z88" s="909"/>
      <c r="AA88" s="909"/>
      <c r="AB88" s="909"/>
      <c r="AC88" s="909" t="s">
        <v>979</v>
      </c>
      <c r="AD88" s="909"/>
      <c r="AE88" s="909"/>
      <c r="AF88" s="904"/>
      <c r="AG88" s="909"/>
      <c r="AH88" s="909"/>
      <c r="AI88" s="909" t="s">
        <v>980</v>
      </c>
      <c r="AJ88" s="909"/>
      <c r="AK88" s="909"/>
      <c r="AL88" s="904"/>
      <c r="AM88" s="909"/>
      <c r="AN88" s="909"/>
      <c r="AO88" s="920"/>
    </row>
    <row r="89" spans="1:43" s="901" customFormat="1" ht="12.75" customHeight="1" x14ac:dyDescent="0.25">
      <c r="A89" s="1582"/>
      <c r="B89" s="1583"/>
      <c r="C89" s="1583"/>
      <c r="D89" s="1583"/>
      <c r="E89" s="1583"/>
      <c r="F89" s="1584"/>
      <c r="G89" s="904"/>
      <c r="H89" s="899" t="s">
        <v>981</v>
      </c>
      <c r="I89" s="899"/>
      <c r="J89" s="899"/>
      <c r="K89" s="899"/>
      <c r="L89" s="899"/>
      <c r="M89" s="899"/>
      <c r="N89" s="904"/>
      <c r="O89" s="899" t="s">
        <v>982</v>
      </c>
      <c r="P89" s="899"/>
      <c r="Q89" s="899"/>
      <c r="R89" s="899"/>
      <c r="S89" s="899"/>
      <c r="T89" s="899"/>
      <c r="U89" s="899"/>
      <c r="V89" s="899"/>
      <c r="W89" s="899"/>
      <c r="X89" s="899"/>
      <c r="Y89" s="899"/>
      <c r="Z89" s="899"/>
      <c r="AA89" s="899"/>
      <c r="AB89" s="899"/>
      <c r="AC89" s="899" t="s">
        <v>983</v>
      </c>
      <c r="AD89" s="899"/>
      <c r="AE89" s="899"/>
      <c r="AF89" s="904"/>
      <c r="AG89" s="899"/>
      <c r="AH89" s="899"/>
      <c r="AI89" s="899" t="s">
        <v>984</v>
      </c>
      <c r="AJ89" s="899"/>
      <c r="AK89" s="899"/>
      <c r="AL89" s="904"/>
      <c r="AM89" s="899"/>
      <c r="AN89" s="899"/>
      <c r="AO89" s="900"/>
    </row>
    <row r="90" spans="1:43" s="901" customFormat="1" ht="12.75" customHeight="1" x14ac:dyDescent="0.25">
      <c r="A90" s="1585"/>
      <c r="B90" s="1563"/>
      <c r="C90" s="1563"/>
      <c r="D90" s="1563"/>
      <c r="E90" s="1563"/>
      <c r="F90" s="1564"/>
      <c r="G90" s="904"/>
      <c r="H90" s="923" t="s">
        <v>985</v>
      </c>
      <c r="I90" s="923"/>
      <c r="J90" s="923"/>
      <c r="K90" s="923"/>
      <c r="L90" s="923"/>
      <c r="M90" s="923"/>
      <c r="N90" s="904"/>
      <c r="O90" s="923" t="s">
        <v>986</v>
      </c>
      <c r="P90" s="923"/>
      <c r="Q90" s="923"/>
      <c r="R90" s="923"/>
      <c r="S90" s="923"/>
      <c r="T90" s="923"/>
      <c r="U90" s="923"/>
      <c r="V90" s="923"/>
      <c r="W90" s="923"/>
      <c r="X90" s="923"/>
      <c r="Y90" s="923"/>
      <c r="Z90" s="923"/>
      <c r="AA90" s="923"/>
      <c r="AB90" s="923"/>
      <c r="AC90" s="923" t="s">
        <v>987</v>
      </c>
      <c r="AD90" s="923"/>
      <c r="AE90" s="923"/>
      <c r="AF90" s="904"/>
      <c r="AG90" s="923"/>
      <c r="AH90" s="923"/>
      <c r="AI90" s="923"/>
      <c r="AJ90" s="923"/>
      <c r="AK90" s="923"/>
      <c r="AL90" s="949"/>
      <c r="AM90" s="923"/>
      <c r="AN90" s="923"/>
      <c r="AO90" s="924"/>
    </row>
    <row r="91" spans="1:43" s="901" customFormat="1" ht="12.75" customHeight="1" x14ac:dyDescent="0.25">
      <c r="A91" s="915"/>
      <c r="B91" s="915"/>
      <c r="C91" s="915"/>
      <c r="D91" s="915"/>
      <c r="E91" s="915"/>
      <c r="F91" s="915"/>
      <c r="G91" s="915"/>
      <c r="H91" s="915"/>
      <c r="I91" s="915"/>
      <c r="J91" s="915"/>
      <c r="K91" s="915"/>
      <c r="L91" s="915"/>
      <c r="M91" s="915"/>
      <c r="N91" s="915"/>
      <c r="O91" s="915"/>
      <c r="P91" s="915"/>
      <c r="Q91" s="915"/>
      <c r="R91" s="915"/>
      <c r="S91" s="915"/>
      <c r="T91" s="915"/>
      <c r="U91" s="915"/>
      <c r="V91" s="915"/>
      <c r="W91" s="915"/>
      <c r="X91" s="915"/>
      <c r="Y91" s="915"/>
      <c r="Z91" s="915"/>
      <c r="AA91" s="915"/>
      <c r="AB91" s="915"/>
      <c r="AC91" s="915"/>
      <c r="AD91" s="915"/>
      <c r="AE91" s="915"/>
      <c r="AF91" s="915"/>
      <c r="AG91" s="915"/>
      <c r="AH91" s="915"/>
      <c r="AI91" s="915"/>
      <c r="AJ91" s="915"/>
      <c r="AK91" s="915"/>
      <c r="AL91" s="915"/>
      <c r="AM91" s="915"/>
      <c r="AN91" s="915"/>
      <c r="AO91" s="915"/>
    </row>
    <row r="92" spans="1:43" s="901" customFormat="1" ht="12.75" customHeight="1" x14ac:dyDescent="0.25">
      <c r="A92" s="1579" t="s">
        <v>988</v>
      </c>
      <c r="B92" s="1580"/>
      <c r="C92" s="1580"/>
      <c r="D92" s="1580"/>
      <c r="E92" s="1580"/>
      <c r="F92" s="1581"/>
      <c r="G92" s="909" t="s">
        <v>989</v>
      </c>
      <c r="H92" s="909"/>
      <c r="I92" s="909"/>
      <c r="J92" s="909"/>
      <c r="K92" s="909"/>
      <c r="L92" s="909"/>
      <c r="M92" s="909"/>
      <c r="N92" s="909"/>
      <c r="O92" s="904"/>
      <c r="P92" s="909" t="s">
        <v>459</v>
      </c>
      <c r="Q92" s="909"/>
      <c r="R92" s="909"/>
      <c r="S92" s="904" t="s">
        <v>856</v>
      </c>
      <c r="T92" s="909" t="s">
        <v>437</v>
      </c>
      <c r="U92" s="909"/>
      <c r="V92" s="909"/>
      <c r="W92" s="909"/>
      <c r="X92" s="909"/>
      <c r="Y92" s="909"/>
      <c r="Z92" s="909"/>
      <c r="AA92" s="909"/>
      <c r="AB92" s="909"/>
      <c r="AC92" s="909"/>
      <c r="AD92" s="909"/>
      <c r="AE92" s="909"/>
      <c r="AF92" s="909"/>
      <c r="AG92" s="909"/>
      <c r="AH92" s="909"/>
      <c r="AI92" s="909"/>
      <c r="AJ92" s="909"/>
      <c r="AK92" s="909"/>
      <c r="AL92" s="909"/>
      <c r="AM92" s="909"/>
      <c r="AN92" s="909"/>
      <c r="AO92" s="920"/>
    </row>
    <row r="93" spans="1:43" s="901" customFormat="1" ht="12.75" customHeight="1" x14ac:dyDescent="0.25">
      <c r="A93" s="1582"/>
      <c r="B93" s="1583"/>
      <c r="C93" s="1583"/>
      <c r="D93" s="1583"/>
      <c r="E93" s="1583"/>
      <c r="F93" s="1584"/>
      <c r="G93" s="899" t="s">
        <v>990</v>
      </c>
      <c r="H93" s="899"/>
      <c r="I93" s="899"/>
      <c r="J93" s="899"/>
      <c r="K93" s="1623"/>
      <c r="L93" s="1623"/>
      <c r="M93" s="1623"/>
      <c r="N93" s="1623"/>
      <c r="O93" s="1623"/>
      <c r="P93" s="1623"/>
      <c r="Q93" s="1623"/>
      <c r="R93" s="1623"/>
      <c r="S93" s="1623"/>
      <c r="T93" s="1623"/>
      <c r="U93" s="1623"/>
      <c r="V93" s="1623"/>
      <c r="W93" s="1623"/>
      <c r="X93" s="1623"/>
      <c r="Y93" s="1623"/>
      <c r="Z93" s="1623"/>
      <c r="AA93" s="1623"/>
      <c r="AB93" s="1623"/>
      <c r="AC93" s="1623"/>
      <c r="AD93" s="1623"/>
      <c r="AE93" s="1623"/>
      <c r="AF93" s="1623"/>
      <c r="AG93" s="1623"/>
      <c r="AH93" s="1623"/>
      <c r="AI93" s="1623"/>
      <c r="AJ93" s="1623"/>
      <c r="AK93" s="1623"/>
      <c r="AL93" s="1623"/>
      <c r="AM93" s="1623"/>
      <c r="AN93" s="1623"/>
      <c r="AO93" s="1624"/>
      <c r="AP93" s="950"/>
      <c r="AQ93" s="950"/>
    </row>
    <row r="94" spans="1:43" s="901" customFormat="1" ht="12.75" customHeight="1" x14ac:dyDescent="0.25">
      <c r="A94" s="1582"/>
      <c r="B94" s="1583"/>
      <c r="C94" s="1583"/>
      <c r="D94" s="1583"/>
      <c r="E94" s="1583"/>
      <c r="F94" s="1584"/>
      <c r="G94" s="899"/>
      <c r="H94" s="899"/>
      <c r="I94" s="899"/>
      <c r="J94" s="899"/>
      <c r="K94" s="1623"/>
      <c r="L94" s="1623"/>
      <c r="M94" s="1623"/>
      <c r="N94" s="1623"/>
      <c r="O94" s="1623"/>
      <c r="P94" s="1623"/>
      <c r="Q94" s="1623"/>
      <c r="R94" s="1623"/>
      <c r="S94" s="1623"/>
      <c r="T94" s="1623"/>
      <c r="U94" s="1623"/>
      <c r="V94" s="1623"/>
      <c r="W94" s="1623"/>
      <c r="X94" s="1623"/>
      <c r="Y94" s="1623"/>
      <c r="Z94" s="1623"/>
      <c r="AA94" s="1623"/>
      <c r="AB94" s="1623"/>
      <c r="AC94" s="1623"/>
      <c r="AD94" s="1623"/>
      <c r="AE94" s="1623"/>
      <c r="AF94" s="1623"/>
      <c r="AG94" s="1623"/>
      <c r="AH94" s="1623"/>
      <c r="AI94" s="1623"/>
      <c r="AJ94" s="1623"/>
      <c r="AK94" s="1623"/>
      <c r="AL94" s="1623"/>
      <c r="AM94" s="1623"/>
      <c r="AN94" s="1623"/>
      <c r="AO94" s="1624"/>
      <c r="AP94" s="950"/>
      <c r="AQ94" s="950"/>
    </row>
    <row r="95" spans="1:43" s="901" customFormat="1" ht="12.75" customHeight="1" x14ac:dyDescent="0.25">
      <c r="A95" s="1585"/>
      <c r="B95" s="1563"/>
      <c r="C95" s="1563"/>
      <c r="D95" s="1563"/>
      <c r="E95" s="1563"/>
      <c r="F95" s="1564"/>
      <c r="G95" s="923"/>
      <c r="H95" s="923"/>
      <c r="I95" s="923"/>
      <c r="J95" s="923"/>
      <c r="K95" s="1626"/>
      <c r="L95" s="1626"/>
      <c r="M95" s="1626"/>
      <c r="N95" s="1626"/>
      <c r="O95" s="1626"/>
      <c r="P95" s="1626"/>
      <c r="Q95" s="1626"/>
      <c r="R95" s="1626"/>
      <c r="S95" s="1626"/>
      <c r="T95" s="1626"/>
      <c r="U95" s="1626"/>
      <c r="V95" s="1626"/>
      <c r="W95" s="1626"/>
      <c r="X95" s="1626"/>
      <c r="Y95" s="1626"/>
      <c r="Z95" s="1626"/>
      <c r="AA95" s="1626"/>
      <c r="AB95" s="1626"/>
      <c r="AC95" s="1626"/>
      <c r="AD95" s="1626"/>
      <c r="AE95" s="1626"/>
      <c r="AF95" s="1626"/>
      <c r="AG95" s="1626"/>
      <c r="AH95" s="1626"/>
      <c r="AI95" s="1626"/>
      <c r="AJ95" s="1626"/>
      <c r="AK95" s="1626"/>
      <c r="AL95" s="1626"/>
      <c r="AM95" s="1626"/>
      <c r="AN95" s="1626"/>
      <c r="AO95" s="1627"/>
      <c r="AP95" s="950"/>
      <c r="AQ95" s="950"/>
    </row>
    <row r="96" spans="1:43" s="901" customFormat="1" ht="12.75" customHeight="1" x14ac:dyDescent="0.25">
      <c r="A96" s="915"/>
      <c r="B96" s="915"/>
      <c r="C96" s="915"/>
      <c r="D96" s="915"/>
      <c r="E96" s="915"/>
      <c r="F96" s="915"/>
      <c r="G96" s="915"/>
      <c r="H96" s="915"/>
      <c r="I96" s="915"/>
      <c r="J96" s="915"/>
      <c r="K96" s="915"/>
      <c r="L96" s="915"/>
      <c r="M96" s="915"/>
      <c r="N96" s="915"/>
      <c r="O96" s="915"/>
      <c r="P96" s="915"/>
      <c r="Q96" s="915"/>
      <c r="R96" s="915"/>
      <c r="S96" s="915"/>
      <c r="T96" s="915"/>
      <c r="U96" s="915"/>
      <c r="V96" s="915"/>
      <c r="W96" s="915"/>
      <c r="X96" s="915"/>
      <c r="Y96" s="915"/>
      <c r="Z96" s="915"/>
      <c r="AA96" s="915"/>
      <c r="AB96" s="915"/>
      <c r="AC96" s="915"/>
      <c r="AD96" s="915"/>
      <c r="AE96" s="915"/>
      <c r="AF96" s="915"/>
      <c r="AG96" s="915"/>
      <c r="AH96" s="915"/>
      <c r="AI96" s="915"/>
      <c r="AJ96" s="915"/>
      <c r="AK96" s="915"/>
      <c r="AL96" s="915"/>
      <c r="AM96" s="915"/>
      <c r="AN96" s="915"/>
      <c r="AO96" s="915"/>
    </row>
    <row r="97" spans="1:48" s="901" customFormat="1" ht="12.75" customHeight="1" x14ac:dyDescent="0.25">
      <c r="A97" s="1619" t="s">
        <v>991</v>
      </c>
      <c r="B97" s="1620"/>
      <c r="C97" s="1620"/>
      <c r="D97" s="1620"/>
      <c r="E97" s="1620"/>
      <c r="F97" s="1620"/>
      <c r="G97" s="1620"/>
      <c r="H97" s="1620"/>
      <c r="I97" s="1620"/>
      <c r="J97" s="1620"/>
      <c r="K97" s="1620"/>
      <c r="L97" s="1620"/>
      <c r="M97" s="1620"/>
      <c r="N97" s="1620"/>
      <c r="O97" s="1620"/>
      <c r="P97" s="1620"/>
      <c r="Q97" s="1620"/>
      <c r="R97" s="1620"/>
      <c r="S97" s="1620"/>
      <c r="T97" s="1620"/>
      <c r="U97" s="1620"/>
      <c r="V97" s="1620"/>
      <c r="W97" s="1620"/>
      <c r="X97" s="1620"/>
      <c r="Y97" s="1620"/>
      <c r="Z97" s="1620"/>
      <c r="AA97" s="1620"/>
      <c r="AB97" s="1620"/>
      <c r="AC97" s="1620"/>
      <c r="AD97" s="1620"/>
      <c r="AE97" s="1620"/>
      <c r="AF97" s="1620"/>
      <c r="AG97" s="1620"/>
      <c r="AH97" s="1620"/>
      <c r="AI97" s="1620"/>
      <c r="AJ97" s="1620"/>
      <c r="AK97" s="1620"/>
      <c r="AL97" s="1620"/>
      <c r="AM97" s="1620"/>
      <c r="AN97" s="1620"/>
      <c r="AO97" s="1621"/>
    </row>
    <row r="98" spans="1:48" s="901" customFormat="1" ht="12.75" customHeight="1" x14ac:dyDescent="0.25">
      <c r="A98" s="1622"/>
      <c r="B98" s="1623"/>
      <c r="C98" s="1623"/>
      <c r="D98" s="1623"/>
      <c r="E98" s="1623"/>
      <c r="F98" s="1623"/>
      <c r="G98" s="1623"/>
      <c r="H98" s="1623"/>
      <c r="I98" s="1623"/>
      <c r="J98" s="1623"/>
      <c r="K98" s="1623"/>
      <c r="L98" s="1623"/>
      <c r="M98" s="1623"/>
      <c r="N98" s="1623"/>
      <c r="O98" s="1623"/>
      <c r="P98" s="1623"/>
      <c r="Q98" s="1623"/>
      <c r="R98" s="1623"/>
      <c r="S98" s="1623"/>
      <c r="T98" s="1623"/>
      <c r="U98" s="1623"/>
      <c r="V98" s="1623"/>
      <c r="W98" s="1623"/>
      <c r="X98" s="1623"/>
      <c r="Y98" s="1623"/>
      <c r="Z98" s="1623"/>
      <c r="AA98" s="1623"/>
      <c r="AB98" s="1623"/>
      <c r="AC98" s="1623"/>
      <c r="AD98" s="1623"/>
      <c r="AE98" s="1623"/>
      <c r="AF98" s="1623"/>
      <c r="AG98" s="1623"/>
      <c r="AH98" s="1623"/>
      <c r="AI98" s="1623"/>
      <c r="AJ98" s="1623"/>
      <c r="AK98" s="1623"/>
      <c r="AL98" s="1623"/>
      <c r="AM98" s="1623"/>
      <c r="AN98" s="1623"/>
      <c r="AO98" s="1624"/>
    </row>
    <row r="99" spans="1:48" s="901" customFormat="1" ht="12.75" customHeight="1" x14ac:dyDescent="0.25">
      <c r="A99" s="1622"/>
      <c r="B99" s="1623"/>
      <c r="C99" s="1623"/>
      <c r="D99" s="1623"/>
      <c r="E99" s="1623"/>
      <c r="F99" s="1623"/>
      <c r="G99" s="1623"/>
      <c r="H99" s="1623"/>
      <c r="I99" s="1623"/>
      <c r="J99" s="1623"/>
      <c r="K99" s="1623"/>
      <c r="L99" s="1623"/>
      <c r="M99" s="1623"/>
      <c r="N99" s="1623"/>
      <c r="O99" s="1623"/>
      <c r="P99" s="1623"/>
      <c r="Q99" s="1623"/>
      <c r="R99" s="1623"/>
      <c r="S99" s="1623"/>
      <c r="T99" s="1623"/>
      <c r="U99" s="1623"/>
      <c r="V99" s="1623"/>
      <c r="W99" s="1623"/>
      <c r="X99" s="1623"/>
      <c r="Y99" s="1623"/>
      <c r="Z99" s="1623"/>
      <c r="AA99" s="1623"/>
      <c r="AB99" s="1623"/>
      <c r="AC99" s="1623"/>
      <c r="AD99" s="1623"/>
      <c r="AE99" s="1623"/>
      <c r="AF99" s="1623"/>
      <c r="AG99" s="1623"/>
      <c r="AH99" s="1623"/>
      <c r="AI99" s="1623"/>
      <c r="AJ99" s="1623"/>
      <c r="AK99" s="1623"/>
      <c r="AL99" s="1623"/>
      <c r="AM99" s="1623"/>
      <c r="AN99" s="1623"/>
      <c r="AO99" s="1624"/>
    </row>
    <row r="100" spans="1:48" s="901" customFormat="1" ht="12.75" customHeight="1" x14ac:dyDescent="0.25">
      <c r="A100" s="1622"/>
      <c r="B100" s="1623"/>
      <c r="C100" s="1623"/>
      <c r="D100" s="1623"/>
      <c r="E100" s="1623"/>
      <c r="F100" s="1623"/>
      <c r="G100" s="1623"/>
      <c r="H100" s="1623"/>
      <c r="I100" s="1623"/>
      <c r="J100" s="1623"/>
      <c r="K100" s="1623"/>
      <c r="L100" s="1623"/>
      <c r="M100" s="1623"/>
      <c r="N100" s="1623"/>
      <c r="O100" s="1623"/>
      <c r="P100" s="1623"/>
      <c r="Q100" s="1623"/>
      <c r="R100" s="1623"/>
      <c r="S100" s="1623"/>
      <c r="T100" s="1623"/>
      <c r="U100" s="1623"/>
      <c r="V100" s="1623"/>
      <c r="W100" s="1623"/>
      <c r="X100" s="1623"/>
      <c r="Y100" s="1623"/>
      <c r="Z100" s="1623"/>
      <c r="AA100" s="1623"/>
      <c r="AB100" s="1623"/>
      <c r="AC100" s="1623"/>
      <c r="AD100" s="1623"/>
      <c r="AE100" s="1623"/>
      <c r="AF100" s="1623"/>
      <c r="AG100" s="1623"/>
      <c r="AH100" s="1623"/>
      <c r="AI100" s="1623"/>
      <c r="AJ100" s="1623"/>
      <c r="AK100" s="1623"/>
      <c r="AL100" s="1623"/>
      <c r="AM100" s="1623"/>
      <c r="AN100" s="1623"/>
      <c r="AO100" s="1624"/>
    </row>
    <row r="101" spans="1:48" s="901" customFormat="1" ht="12.75" customHeight="1" x14ac:dyDescent="0.25">
      <c r="A101" s="1622"/>
      <c r="B101" s="1623"/>
      <c r="C101" s="1623"/>
      <c r="D101" s="1623"/>
      <c r="E101" s="1623"/>
      <c r="F101" s="1623"/>
      <c r="G101" s="1623"/>
      <c r="H101" s="1623"/>
      <c r="I101" s="1623"/>
      <c r="J101" s="1623"/>
      <c r="K101" s="1623"/>
      <c r="L101" s="1623"/>
      <c r="M101" s="1623"/>
      <c r="N101" s="1623"/>
      <c r="O101" s="1623"/>
      <c r="P101" s="1623"/>
      <c r="Q101" s="1623"/>
      <c r="R101" s="1623"/>
      <c r="S101" s="1623"/>
      <c r="T101" s="1623"/>
      <c r="U101" s="1623"/>
      <c r="V101" s="1623"/>
      <c r="W101" s="1623"/>
      <c r="X101" s="1623"/>
      <c r="Y101" s="1623"/>
      <c r="Z101" s="1623"/>
      <c r="AA101" s="1623"/>
      <c r="AB101" s="1623"/>
      <c r="AC101" s="1623"/>
      <c r="AD101" s="1623"/>
      <c r="AE101" s="1623"/>
      <c r="AF101" s="1623"/>
      <c r="AG101" s="1623"/>
      <c r="AH101" s="1623"/>
      <c r="AI101" s="1623"/>
      <c r="AJ101" s="1623"/>
      <c r="AK101" s="1623"/>
      <c r="AL101" s="1623"/>
      <c r="AM101" s="1623"/>
      <c r="AN101" s="1623"/>
      <c r="AO101" s="1624"/>
    </row>
    <row r="102" spans="1:48" s="901" customFormat="1" ht="12.75" customHeight="1" x14ac:dyDescent="0.25">
      <c r="A102" s="1622"/>
      <c r="B102" s="1623"/>
      <c r="C102" s="1623"/>
      <c r="D102" s="1623"/>
      <c r="E102" s="1623"/>
      <c r="F102" s="1623"/>
      <c r="G102" s="1623"/>
      <c r="H102" s="1623"/>
      <c r="I102" s="1623"/>
      <c r="J102" s="1623"/>
      <c r="K102" s="1623"/>
      <c r="L102" s="1623"/>
      <c r="M102" s="1623"/>
      <c r="N102" s="1623"/>
      <c r="O102" s="1623"/>
      <c r="P102" s="1623"/>
      <c r="Q102" s="1623"/>
      <c r="R102" s="1623"/>
      <c r="S102" s="1623"/>
      <c r="T102" s="1623"/>
      <c r="U102" s="1623"/>
      <c r="V102" s="1623"/>
      <c r="W102" s="1623"/>
      <c r="X102" s="1623"/>
      <c r="Y102" s="1623"/>
      <c r="Z102" s="1623"/>
      <c r="AA102" s="1623"/>
      <c r="AB102" s="1623"/>
      <c r="AC102" s="1623"/>
      <c r="AD102" s="1623"/>
      <c r="AE102" s="1623"/>
      <c r="AF102" s="1623"/>
      <c r="AG102" s="1623"/>
      <c r="AH102" s="1623"/>
      <c r="AI102" s="1623"/>
      <c r="AJ102" s="1623"/>
      <c r="AK102" s="1623"/>
      <c r="AL102" s="1623"/>
      <c r="AM102" s="1623"/>
      <c r="AN102" s="1623"/>
      <c r="AO102" s="1624"/>
    </row>
    <row r="103" spans="1:48" s="901" customFormat="1" ht="12.75" customHeight="1" x14ac:dyDescent="0.25">
      <c r="A103" s="1622"/>
      <c r="B103" s="1623"/>
      <c r="C103" s="1623"/>
      <c r="D103" s="1623"/>
      <c r="E103" s="1623"/>
      <c r="F103" s="1623"/>
      <c r="G103" s="1623"/>
      <c r="H103" s="1623"/>
      <c r="I103" s="1623"/>
      <c r="J103" s="1623"/>
      <c r="K103" s="1623"/>
      <c r="L103" s="1623"/>
      <c r="M103" s="1623"/>
      <c r="N103" s="1623"/>
      <c r="O103" s="1623"/>
      <c r="P103" s="1623"/>
      <c r="Q103" s="1623"/>
      <c r="R103" s="1623"/>
      <c r="S103" s="1623"/>
      <c r="T103" s="1623"/>
      <c r="U103" s="1623"/>
      <c r="V103" s="1623"/>
      <c r="W103" s="1623"/>
      <c r="X103" s="1623"/>
      <c r="Y103" s="1623"/>
      <c r="Z103" s="1623"/>
      <c r="AA103" s="1623"/>
      <c r="AB103" s="1623"/>
      <c r="AC103" s="1623"/>
      <c r="AD103" s="1623"/>
      <c r="AE103" s="1623"/>
      <c r="AF103" s="1623"/>
      <c r="AG103" s="1623"/>
      <c r="AH103" s="1623"/>
      <c r="AI103" s="1623"/>
      <c r="AJ103" s="1623"/>
      <c r="AK103" s="1623"/>
      <c r="AL103" s="1623"/>
      <c r="AM103" s="1623"/>
      <c r="AN103" s="1623"/>
      <c r="AO103" s="1624"/>
    </row>
    <row r="104" spans="1:48" s="901" customFormat="1" ht="12.75" customHeight="1" x14ac:dyDescent="0.25">
      <c r="A104" s="1622"/>
      <c r="B104" s="1623"/>
      <c r="C104" s="1623"/>
      <c r="D104" s="1623"/>
      <c r="E104" s="1623"/>
      <c r="F104" s="1623"/>
      <c r="G104" s="1623"/>
      <c r="H104" s="1623"/>
      <c r="I104" s="1623"/>
      <c r="J104" s="1623"/>
      <c r="K104" s="1623"/>
      <c r="L104" s="1623"/>
      <c r="M104" s="1623"/>
      <c r="N104" s="1623"/>
      <c r="O104" s="1623"/>
      <c r="P104" s="1623"/>
      <c r="Q104" s="1623"/>
      <c r="R104" s="1623"/>
      <c r="S104" s="1623"/>
      <c r="T104" s="1623"/>
      <c r="U104" s="1623"/>
      <c r="V104" s="1623"/>
      <c r="W104" s="1623"/>
      <c r="X104" s="1623"/>
      <c r="Y104" s="1623"/>
      <c r="Z104" s="1623"/>
      <c r="AA104" s="1623"/>
      <c r="AB104" s="1623"/>
      <c r="AC104" s="1623"/>
      <c r="AD104" s="1623"/>
      <c r="AE104" s="1623"/>
      <c r="AF104" s="1623"/>
      <c r="AG104" s="1623"/>
      <c r="AH104" s="1623"/>
      <c r="AI104" s="1623"/>
      <c r="AJ104" s="1623"/>
      <c r="AK104" s="1623"/>
      <c r="AL104" s="1623"/>
      <c r="AM104" s="1623"/>
      <c r="AN104" s="1623"/>
      <c r="AO104" s="1624"/>
    </row>
    <row r="105" spans="1:48" s="901" customFormat="1" ht="12.75" customHeight="1" x14ac:dyDescent="0.25">
      <c r="A105" s="1622"/>
      <c r="B105" s="1623"/>
      <c r="C105" s="1623"/>
      <c r="D105" s="1623"/>
      <c r="E105" s="1623"/>
      <c r="F105" s="1623"/>
      <c r="G105" s="1623"/>
      <c r="H105" s="1623"/>
      <c r="I105" s="1623"/>
      <c r="J105" s="1623"/>
      <c r="K105" s="1623"/>
      <c r="L105" s="1623"/>
      <c r="M105" s="1623"/>
      <c r="N105" s="1623"/>
      <c r="O105" s="1623"/>
      <c r="P105" s="1623"/>
      <c r="Q105" s="1623"/>
      <c r="R105" s="1623"/>
      <c r="S105" s="1623"/>
      <c r="T105" s="1623"/>
      <c r="U105" s="1623"/>
      <c r="V105" s="1623"/>
      <c r="W105" s="1623"/>
      <c r="X105" s="1623"/>
      <c r="Y105" s="1623"/>
      <c r="Z105" s="1623"/>
      <c r="AA105" s="1623"/>
      <c r="AB105" s="1623"/>
      <c r="AC105" s="1623"/>
      <c r="AD105" s="1623"/>
      <c r="AE105" s="1623"/>
      <c r="AF105" s="1623"/>
      <c r="AG105" s="1623"/>
      <c r="AH105" s="1623"/>
      <c r="AI105" s="1623"/>
      <c r="AJ105" s="1623"/>
      <c r="AK105" s="1623"/>
      <c r="AL105" s="1623"/>
      <c r="AM105" s="1623"/>
      <c r="AN105" s="1623"/>
      <c r="AO105" s="1624"/>
    </row>
    <row r="106" spans="1:48" s="901" customFormat="1" ht="12.75" customHeight="1" x14ac:dyDescent="0.25">
      <c r="A106" s="1622"/>
      <c r="B106" s="1623"/>
      <c r="C106" s="1623"/>
      <c r="D106" s="1623"/>
      <c r="E106" s="1623"/>
      <c r="F106" s="1623"/>
      <c r="G106" s="1623"/>
      <c r="H106" s="1623"/>
      <c r="I106" s="1623"/>
      <c r="J106" s="1623"/>
      <c r="K106" s="1623"/>
      <c r="L106" s="1623"/>
      <c r="M106" s="1623"/>
      <c r="N106" s="1623"/>
      <c r="O106" s="1623"/>
      <c r="P106" s="1623"/>
      <c r="Q106" s="1623"/>
      <c r="R106" s="1623"/>
      <c r="S106" s="1623"/>
      <c r="T106" s="1623"/>
      <c r="U106" s="1623"/>
      <c r="V106" s="1623"/>
      <c r="W106" s="1623"/>
      <c r="X106" s="1623"/>
      <c r="Y106" s="1623"/>
      <c r="Z106" s="1623"/>
      <c r="AA106" s="1623"/>
      <c r="AB106" s="1623"/>
      <c r="AC106" s="1623"/>
      <c r="AD106" s="1623"/>
      <c r="AE106" s="1623"/>
      <c r="AF106" s="1623"/>
      <c r="AG106" s="1623"/>
      <c r="AH106" s="1623"/>
      <c r="AI106" s="1623"/>
      <c r="AJ106" s="1623"/>
      <c r="AK106" s="1623"/>
      <c r="AL106" s="1623"/>
      <c r="AM106" s="1623"/>
      <c r="AN106" s="1623"/>
      <c r="AO106" s="1624"/>
    </row>
    <row r="107" spans="1:48" s="901" customFormat="1" ht="12.75" customHeight="1" x14ac:dyDescent="0.25">
      <c r="A107" s="1622"/>
      <c r="B107" s="1623"/>
      <c r="C107" s="1623"/>
      <c r="D107" s="1623"/>
      <c r="E107" s="1623"/>
      <c r="F107" s="1623"/>
      <c r="G107" s="1623"/>
      <c r="H107" s="1623"/>
      <c r="I107" s="1623"/>
      <c r="J107" s="1623"/>
      <c r="K107" s="1623"/>
      <c r="L107" s="1623"/>
      <c r="M107" s="1623"/>
      <c r="N107" s="1623"/>
      <c r="O107" s="1623"/>
      <c r="P107" s="1623"/>
      <c r="Q107" s="1623"/>
      <c r="R107" s="1623"/>
      <c r="S107" s="1623"/>
      <c r="T107" s="1623"/>
      <c r="U107" s="1623"/>
      <c r="V107" s="1623"/>
      <c r="W107" s="1623"/>
      <c r="X107" s="1623"/>
      <c r="Y107" s="1623"/>
      <c r="Z107" s="1623"/>
      <c r="AA107" s="1623"/>
      <c r="AB107" s="1623"/>
      <c r="AC107" s="1623"/>
      <c r="AD107" s="1623"/>
      <c r="AE107" s="1623"/>
      <c r="AF107" s="1623"/>
      <c r="AG107" s="1623"/>
      <c r="AH107" s="1623"/>
      <c r="AI107" s="1623"/>
      <c r="AJ107" s="1623"/>
      <c r="AK107" s="1623"/>
      <c r="AL107" s="1623"/>
      <c r="AM107" s="1623"/>
      <c r="AN107" s="1623"/>
      <c r="AO107" s="1624"/>
    </row>
    <row r="108" spans="1:48" s="901" customFormat="1" ht="12.75" customHeight="1" x14ac:dyDescent="0.25">
      <c r="A108" s="1625"/>
      <c r="B108" s="1626"/>
      <c r="C108" s="1626"/>
      <c r="D108" s="1626"/>
      <c r="E108" s="1626"/>
      <c r="F108" s="1626"/>
      <c r="G108" s="1626"/>
      <c r="H108" s="1626"/>
      <c r="I108" s="1626"/>
      <c r="J108" s="1626"/>
      <c r="K108" s="1626"/>
      <c r="L108" s="1626"/>
      <c r="M108" s="1626"/>
      <c r="N108" s="1626"/>
      <c r="O108" s="1626"/>
      <c r="P108" s="1626"/>
      <c r="Q108" s="1626"/>
      <c r="R108" s="1626"/>
      <c r="S108" s="1626"/>
      <c r="T108" s="1626"/>
      <c r="U108" s="1626"/>
      <c r="V108" s="1626"/>
      <c r="W108" s="1626"/>
      <c r="X108" s="1626"/>
      <c r="Y108" s="1626"/>
      <c r="Z108" s="1626"/>
      <c r="AA108" s="1626"/>
      <c r="AB108" s="1626"/>
      <c r="AC108" s="1626"/>
      <c r="AD108" s="1626"/>
      <c r="AE108" s="1626"/>
      <c r="AF108" s="1626"/>
      <c r="AG108" s="1626"/>
      <c r="AH108" s="1626"/>
      <c r="AI108" s="1626"/>
      <c r="AJ108" s="1626"/>
      <c r="AK108" s="1626"/>
      <c r="AL108" s="1626"/>
      <c r="AM108" s="1626"/>
      <c r="AN108" s="1626"/>
      <c r="AO108" s="1627"/>
    </row>
    <row r="109" spans="1:48" s="901" customFormat="1" ht="12.75" customHeight="1" x14ac:dyDescent="0.25">
      <c r="A109" s="915"/>
      <c r="B109" s="915"/>
      <c r="C109" s="915"/>
      <c r="D109" s="915"/>
      <c r="E109" s="915"/>
      <c r="F109" s="915"/>
      <c r="G109" s="915"/>
      <c r="H109" s="915"/>
      <c r="I109" s="915"/>
      <c r="J109" s="915"/>
      <c r="K109" s="915"/>
      <c r="L109" s="915"/>
      <c r="M109" s="915"/>
      <c r="N109" s="915"/>
      <c r="O109" s="915"/>
      <c r="P109" s="915"/>
      <c r="Q109" s="915"/>
      <c r="R109" s="915"/>
      <c r="S109" s="915"/>
      <c r="T109" s="915"/>
      <c r="U109" s="915"/>
      <c r="V109" s="915"/>
      <c r="W109" s="915"/>
      <c r="X109" s="915"/>
      <c r="Y109" s="915"/>
      <c r="Z109" s="915"/>
      <c r="AA109" s="915"/>
      <c r="AB109" s="915"/>
      <c r="AC109" s="915"/>
      <c r="AD109" s="915"/>
      <c r="AE109" s="915"/>
      <c r="AF109" s="915"/>
      <c r="AG109" s="915"/>
      <c r="AH109" s="915"/>
      <c r="AI109" s="915"/>
      <c r="AJ109" s="915"/>
      <c r="AK109" s="915"/>
      <c r="AL109" s="915"/>
      <c r="AM109" s="915"/>
      <c r="AN109" s="915"/>
      <c r="AO109" s="915"/>
    </row>
    <row r="110" spans="1:48" s="901" customFormat="1" ht="12.75" customHeight="1" x14ac:dyDescent="0.25">
      <c r="A110" s="1619" t="s">
        <v>813</v>
      </c>
      <c r="B110" s="1620"/>
      <c r="C110" s="1620"/>
      <c r="D110" s="1620"/>
      <c r="E110" s="1620"/>
      <c r="F110" s="1620"/>
      <c r="G110" s="1620"/>
      <c r="H110" s="1620"/>
      <c r="I110" s="1621"/>
      <c r="J110" s="1628" t="s">
        <v>992</v>
      </c>
      <c r="K110" s="1629"/>
      <c r="L110" s="1629"/>
      <c r="M110" s="1629"/>
      <c r="N110" s="1629"/>
      <c r="O110" s="1629"/>
      <c r="P110" s="1629"/>
      <c r="Q110" s="1629"/>
      <c r="R110" s="1629"/>
      <c r="S110" s="1629"/>
      <c r="T110" s="1629"/>
      <c r="U110" s="1629"/>
      <c r="V110" s="1629"/>
      <c r="W110" s="1629"/>
      <c r="X110" s="1629"/>
      <c r="Y110" s="1630"/>
      <c r="Z110" s="1628" t="s">
        <v>993</v>
      </c>
      <c r="AA110" s="1629"/>
      <c r="AB110" s="1629"/>
      <c r="AC110" s="1629"/>
      <c r="AD110" s="1629"/>
      <c r="AE110" s="1629"/>
      <c r="AF110" s="1629"/>
      <c r="AG110" s="1629"/>
      <c r="AH110" s="1629"/>
      <c r="AI110" s="1629"/>
      <c r="AJ110" s="1629"/>
      <c r="AK110" s="1629"/>
      <c r="AL110" s="1629"/>
      <c r="AM110" s="1629"/>
      <c r="AN110" s="1629"/>
      <c r="AO110" s="1630"/>
    </row>
    <row r="111" spans="1:48" s="901" customFormat="1" ht="12.75" customHeight="1" x14ac:dyDescent="0.2">
      <c r="A111" s="1631" t="s">
        <v>816</v>
      </c>
      <c r="B111" s="1632"/>
      <c r="C111" s="1632"/>
      <c r="D111" s="1632"/>
      <c r="E111" s="1632"/>
      <c r="F111" s="1632"/>
      <c r="G111" s="1632"/>
      <c r="H111" s="1632"/>
      <c r="I111" s="1633"/>
      <c r="J111" s="1634" t="str">
        <f>'54_Annexe7'!$C$44</f>
        <v>Non</v>
      </c>
      <c r="K111" s="1635"/>
      <c r="L111" s="1635"/>
      <c r="M111" s="1635"/>
      <c r="N111" s="1635"/>
      <c r="O111" s="1635"/>
      <c r="P111" s="1635"/>
      <c r="Q111" s="1635"/>
      <c r="R111" s="1635"/>
      <c r="S111" s="1635"/>
      <c r="T111" s="1635"/>
      <c r="U111" s="1635"/>
      <c r="V111" s="1635"/>
      <c r="W111" s="1635"/>
      <c r="X111" s="1635"/>
      <c r="Y111" s="1636"/>
      <c r="Z111" s="1634" t="str">
        <f>'54_Annexe7'!$E$44</f>
        <v>Non</v>
      </c>
      <c r="AA111" s="1635"/>
      <c r="AB111" s="1635"/>
      <c r="AC111" s="1635"/>
      <c r="AD111" s="1635"/>
      <c r="AE111" s="1635"/>
      <c r="AF111" s="1635"/>
      <c r="AG111" s="1635"/>
      <c r="AH111" s="1635"/>
      <c r="AI111" s="1635"/>
      <c r="AJ111" s="1635"/>
      <c r="AK111" s="1635"/>
      <c r="AL111" s="1635"/>
      <c r="AM111" s="1635"/>
      <c r="AN111" s="1635"/>
      <c r="AO111" s="1636"/>
      <c r="AP111" s="1637" t="s">
        <v>994</v>
      </c>
      <c r="AQ111" s="1638"/>
      <c r="AR111" s="1638"/>
      <c r="AS111" s="1638"/>
      <c r="AT111" s="1638"/>
      <c r="AU111" s="1638"/>
      <c r="AV111" s="1639"/>
    </row>
    <row r="112" spans="1:48" s="901" customFormat="1" ht="12.75" customHeight="1" x14ac:dyDescent="0.2">
      <c r="A112" s="1631" t="s">
        <v>817</v>
      </c>
      <c r="B112" s="1632"/>
      <c r="C112" s="1632"/>
      <c r="D112" s="1632"/>
      <c r="E112" s="1632"/>
      <c r="F112" s="1632"/>
      <c r="G112" s="1632"/>
      <c r="H112" s="1632"/>
      <c r="I112" s="1633"/>
      <c r="J112" s="1634" t="str">
        <f>'54_Annexe7'!$C$45</f>
        <v>Non</v>
      </c>
      <c r="K112" s="1635"/>
      <c r="L112" s="1635"/>
      <c r="M112" s="1635"/>
      <c r="N112" s="1635"/>
      <c r="O112" s="1635"/>
      <c r="P112" s="1635"/>
      <c r="Q112" s="1635"/>
      <c r="R112" s="1635"/>
      <c r="S112" s="1635"/>
      <c r="T112" s="1635"/>
      <c r="U112" s="1635"/>
      <c r="V112" s="1635"/>
      <c r="W112" s="1635"/>
      <c r="X112" s="1635"/>
      <c r="Y112" s="1636"/>
      <c r="Z112" s="1634" t="str">
        <f>'54_Annexe7'!$E$45</f>
        <v>Non</v>
      </c>
      <c r="AA112" s="1635"/>
      <c r="AB112" s="1635"/>
      <c r="AC112" s="1635"/>
      <c r="AD112" s="1635"/>
      <c r="AE112" s="1635"/>
      <c r="AF112" s="1635"/>
      <c r="AG112" s="1635"/>
      <c r="AH112" s="1635"/>
      <c r="AI112" s="1635"/>
      <c r="AJ112" s="1635"/>
      <c r="AK112" s="1635"/>
      <c r="AL112" s="1635"/>
      <c r="AM112" s="1635"/>
      <c r="AN112" s="1635"/>
      <c r="AO112" s="1636"/>
      <c r="AP112" s="1640"/>
      <c r="AQ112" s="1641"/>
      <c r="AR112" s="1641"/>
      <c r="AS112" s="1641"/>
      <c r="AT112" s="1641"/>
      <c r="AU112" s="1641"/>
      <c r="AV112" s="1642"/>
    </row>
    <row r="113" spans="1:48" s="901" customFormat="1" ht="12.75" customHeight="1" x14ac:dyDescent="0.2">
      <c r="A113" s="1631" t="s">
        <v>818</v>
      </c>
      <c r="B113" s="1632"/>
      <c r="C113" s="1632"/>
      <c r="D113" s="1632"/>
      <c r="E113" s="1632"/>
      <c r="F113" s="1632"/>
      <c r="G113" s="1632"/>
      <c r="H113" s="1632"/>
      <c r="I113" s="1633"/>
      <c r="J113" s="1634" t="str">
        <f>'54_Annexe7'!$C$46</f>
        <v>Non</v>
      </c>
      <c r="K113" s="1635"/>
      <c r="L113" s="1635"/>
      <c r="M113" s="1635"/>
      <c r="N113" s="1635"/>
      <c r="O113" s="1635"/>
      <c r="P113" s="1635"/>
      <c r="Q113" s="1635"/>
      <c r="R113" s="1635"/>
      <c r="S113" s="1635"/>
      <c r="T113" s="1635"/>
      <c r="U113" s="1635"/>
      <c r="V113" s="1635"/>
      <c r="W113" s="1635"/>
      <c r="X113" s="1635"/>
      <c r="Y113" s="1636"/>
      <c r="Z113" s="1634" t="str">
        <f>'54_Annexe7'!$E$46</f>
        <v>Non</v>
      </c>
      <c r="AA113" s="1635"/>
      <c r="AB113" s="1635"/>
      <c r="AC113" s="1635"/>
      <c r="AD113" s="1635"/>
      <c r="AE113" s="1635"/>
      <c r="AF113" s="1635"/>
      <c r="AG113" s="1635"/>
      <c r="AH113" s="1635"/>
      <c r="AI113" s="1635"/>
      <c r="AJ113" s="1635"/>
      <c r="AK113" s="1635"/>
      <c r="AL113" s="1635"/>
      <c r="AM113" s="1635"/>
      <c r="AN113" s="1635"/>
      <c r="AO113" s="1636"/>
      <c r="AP113" s="1640"/>
      <c r="AQ113" s="1641"/>
      <c r="AR113" s="1641"/>
      <c r="AS113" s="1641"/>
      <c r="AT113" s="1641"/>
      <c r="AU113" s="1641"/>
      <c r="AV113" s="1642"/>
    </row>
    <row r="114" spans="1:48" s="901" customFormat="1" ht="12.75" customHeight="1" x14ac:dyDescent="0.2">
      <c r="A114" s="1631" t="s">
        <v>819</v>
      </c>
      <c r="B114" s="1632"/>
      <c r="C114" s="1632"/>
      <c r="D114" s="1632"/>
      <c r="E114" s="1632"/>
      <c r="F114" s="1632"/>
      <c r="G114" s="1632"/>
      <c r="H114" s="1632"/>
      <c r="I114" s="1633"/>
      <c r="J114" s="1634" t="str">
        <f>'54_Annexe7'!$C$47</f>
        <v>Non</v>
      </c>
      <c r="K114" s="1635"/>
      <c r="L114" s="1635"/>
      <c r="M114" s="1635"/>
      <c r="N114" s="1635"/>
      <c r="O114" s="1635"/>
      <c r="P114" s="1635"/>
      <c r="Q114" s="1635"/>
      <c r="R114" s="1635"/>
      <c r="S114" s="1635"/>
      <c r="T114" s="1635"/>
      <c r="U114" s="1635"/>
      <c r="V114" s="1635"/>
      <c r="W114" s="1635"/>
      <c r="X114" s="1635"/>
      <c r="Y114" s="1636"/>
      <c r="Z114" s="1634" t="str">
        <f>'54_Annexe7'!$E$47</f>
        <v>Non</v>
      </c>
      <c r="AA114" s="1635"/>
      <c r="AB114" s="1635"/>
      <c r="AC114" s="1635"/>
      <c r="AD114" s="1635"/>
      <c r="AE114" s="1635"/>
      <c r="AF114" s="1635"/>
      <c r="AG114" s="1635"/>
      <c r="AH114" s="1635"/>
      <c r="AI114" s="1635"/>
      <c r="AJ114" s="1635"/>
      <c r="AK114" s="1635"/>
      <c r="AL114" s="1635"/>
      <c r="AM114" s="1635"/>
      <c r="AN114" s="1635"/>
      <c r="AO114" s="1636"/>
      <c r="AP114" s="1640"/>
      <c r="AQ114" s="1641"/>
      <c r="AR114" s="1641"/>
      <c r="AS114" s="1641"/>
      <c r="AT114" s="1641"/>
      <c r="AU114" s="1641"/>
      <c r="AV114" s="1642"/>
    </row>
    <row r="115" spans="1:48" s="901" customFormat="1" ht="12.75" customHeight="1" x14ac:dyDescent="0.2">
      <c r="A115" s="1631" t="s">
        <v>820</v>
      </c>
      <c r="B115" s="1632"/>
      <c r="C115" s="1632"/>
      <c r="D115" s="1632"/>
      <c r="E115" s="1632"/>
      <c r="F115" s="1632"/>
      <c r="G115" s="1632"/>
      <c r="H115" s="1632"/>
      <c r="I115" s="1633"/>
      <c r="J115" s="1634" t="str">
        <f>'54_Annexe7'!$C$48</f>
        <v>Non</v>
      </c>
      <c r="K115" s="1635"/>
      <c r="L115" s="1635"/>
      <c r="M115" s="1635"/>
      <c r="N115" s="1635"/>
      <c r="O115" s="1635"/>
      <c r="P115" s="1635"/>
      <c r="Q115" s="1635"/>
      <c r="R115" s="1635"/>
      <c r="S115" s="1635"/>
      <c r="T115" s="1635"/>
      <c r="U115" s="1635"/>
      <c r="V115" s="1635"/>
      <c r="W115" s="1635"/>
      <c r="X115" s="1635"/>
      <c r="Y115" s="1636"/>
      <c r="Z115" s="1634" t="str">
        <f>'54_Annexe7'!$E$48</f>
        <v>Non</v>
      </c>
      <c r="AA115" s="1635"/>
      <c r="AB115" s="1635"/>
      <c r="AC115" s="1635"/>
      <c r="AD115" s="1635"/>
      <c r="AE115" s="1635"/>
      <c r="AF115" s="1635"/>
      <c r="AG115" s="1635"/>
      <c r="AH115" s="1635"/>
      <c r="AI115" s="1635"/>
      <c r="AJ115" s="1635"/>
      <c r="AK115" s="1635"/>
      <c r="AL115" s="1635"/>
      <c r="AM115" s="1635"/>
      <c r="AN115" s="1635"/>
      <c r="AO115" s="1636"/>
      <c r="AP115" s="1640"/>
      <c r="AQ115" s="1641"/>
      <c r="AR115" s="1641"/>
      <c r="AS115" s="1641"/>
      <c r="AT115" s="1641"/>
      <c r="AU115" s="1641"/>
      <c r="AV115" s="1642"/>
    </row>
    <row r="116" spans="1:48" s="901" customFormat="1" ht="12.75" customHeight="1" x14ac:dyDescent="0.2">
      <c r="A116" s="1631" t="s">
        <v>821</v>
      </c>
      <c r="B116" s="1632"/>
      <c r="C116" s="1632"/>
      <c r="D116" s="1632"/>
      <c r="E116" s="1632"/>
      <c r="F116" s="1632"/>
      <c r="G116" s="1632"/>
      <c r="H116" s="1632"/>
      <c r="I116" s="1633"/>
      <c r="J116" s="1634" t="str">
        <f>'54_Annexe7'!$C$49</f>
        <v>Non</v>
      </c>
      <c r="K116" s="1635"/>
      <c r="L116" s="1635"/>
      <c r="M116" s="1635"/>
      <c r="N116" s="1635"/>
      <c r="O116" s="1635"/>
      <c r="P116" s="1635"/>
      <c r="Q116" s="1635"/>
      <c r="R116" s="1635"/>
      <c r="S116" s="1635"/>
      <c r="T116" s="1635"/>
      <c r="U116" s="1635"/>
      <c r="V116" s="1635"/>
      <c r="W116" s="1635"/>
      <c r="X116" s="1635"/>
      <c r="Y116" s="1636"/>
      <c r="Z116" s="1634" t="str">
        <f>'54_Annexe7'!$E$49</f>
        <v>Non</v>
      </c>
      <c r="AA116" s="1635"/>
      <c r="AB116" s="1635"/>
      <c r="AC116" s="1635"/>
      <c r="AD116" s="1635"/>
      <c r="AE116" s="1635"/>
      <c r="AF116" s="1635"/>
      <c r="AG116" s="1635"/>
      <c r="AH116" s="1635"/>
      <c r="AI116" s="1635"/>
      <c r="AJ116" s="1635"/>
      <c r="AK116" s="1635"/>
      <c r="AL116" s="1635"/>
      <c r="AM116" s="1635"/>
      <c r="AN116" s="1635"/>
      <c r="AO116" s="1636"/>
      <c r="AP116" s="1640"/>
      <c r="AQ116" s="1641"/>
      <c r="AR116" s="1641"/>
      <c r="AS116" s="1641"/>
      <c r="AT116" s="1641"/>
      <c r="AU116" s="1641"/>
      <c r="AV116" s="1642"/>
    </row>
    <row r="117" spans="1:48" s="901" customFormat="1" ht="12.75" customHeight="1" x14ac:dyDescent="0.2">
      <c r="A117" s="1631" t="s">
        <v>822</v>
      </c>
      <c r="B117" s="1632"/>
      <c r="C117" s="1632"/>
      <c r="D117" s="1632"/>
      <c r="E117" s="1632"/>
      <c r="F117" s="1632"/>
      <c r="G117" s="1632"/>
      <c r="H117" s="1632"/>
      <c r="I117" s="1633"/>
      <c r="J117" s="1634" t="str">
        <f>'54_Annexe7'!$C$50</f>
        <v>Non</v>
      </c>
      <c r="K117" s="1635"/>
      <c r="L117" s="1635"/>
      <c r="M117" s="1635"/>
      <c r="N117" s="1635"/>
      <c r="O117" s="1635"/>
      <c r="P117" s="1635"/>
      <c r="Q117" s="1635"/>
      <c r="R117" s="1635"/>
      <c r="S117" s="1635"/>
      <c r="T117" s="1635"/>
      <c r="U117" s="1635"/>
      <c r="V117" s="1635"/>
      <c r="W117" s="1635"/>
      <c r="X117" s="1635"/>
      <c r="Y117" s="1636"/>
      <c r="Z117" s="1634" t="str">
        <f>'54_Annexe7'!$E$50</f>
        <v>Non</v>
      </c>
      <c r="AA117" s="1635"/>
      <c r="AB117" s="1635"/>
      <c r="AC117" s="1635"/>
      <c r="AD117" s="1635"/>
      <c r="AE117" s="1635"/>
      <c r="AF117" s="1635"/>
      <c r="AG117" s="1635"/>
      <c r="AH117" s="1635"/>
      <c r="AI117" s="1635"/>
      <c r="AJ117" s="1635"/>
      <c r="AK117" s="1635"/>
      <c r="AL117" s="1635"/>
      <c r="AM117" s="1635"/>
      <c r="AN117" s="1635"/>
      <c r="AO117" s="1636"/>
      <c r="AP117" s="1640"/>
      <c r="AQ117" s="1641"/>
      <c r="AR117" s="1641"/>
      <c r="AS117" s="1641"/>
      <c r="AT117" s="1641"/>
      <c r="AU117" s="1641"/>
      <c r="AV117" s="1642"/>
    </row>
    <row r="118" spans="1:48" s="901" customFormat="1" ht="12.75" customHeight="1" x14ac:dyDescent="0.2">
      <c r="A118" s="1631" t="s">
        <v>823</v>
      </c>
      <c r="B118" s="1632"/>
      <c r="C118" s="1632"/>
      <c r="D118" s="1632"/>
      <c r="E118" s="1632"/>
      <c r="F118" s="1632"/>
      <c r="G118" s="1632"/>
      <c r="H118" s="1632"/>
      <c r="I118" s="1633"/>
      <c r="J118" s="1634" t="str">
        <f>'54_Annexe7'!$C$51</f>
        <v>Non</v>
      </c>
      <c r="K118" s="1635"/>
      <c r="L118" s="1635"/>
      <c r="M118" s="1635"/>
      <c r="N118" s="1635"/>
      <c r="O118" s="1635"/>
      <c r="P118" s="1635"/>
      <c r="Q118" s="1635"/>
      <c r="R118" s="1635"/>
      <c r="S118" s="1635"/>
      <c r="T118" s="1635"/>
      <c r="U118" s="1635"/>
      <c r="V118" s="1635"/>
      <c r="W118" s="1635"/>
      <c r="X118" s="1635"/>
      <c r="Y118" s="1636"/>
      <c r="Z118" s="1634" t="str">
        <f>'54_Annexe7'!$E$51</f>
        <v>Non</v>
      </c>
      <c r="AA118" s="1635"/>
      <c r="AB118" s="1635"/>
      <c r="AC118" s="1635"/>
      <c r="AD118" s="1635"/>
      <c r="AE118" s="1635"/>
      <c r="AF118" s="1635"/>
      <c r="AG118" s="1635"/>
      <c r="AH118" s="1635"/>
      <c r="AI118" s="1635"/>
      <c r="AJ118" s="1635"/>
      <c r="AK118" s="1635"/>
      <c r="AL118" s="1635"/>
      <c r="AM118" s="1635"/>
      <c r="AN118" s="1635"/>
      <c r="AO118" s="1636"/>
      <c r="AP118" s="1640"/>
      <c r="AQ118" s="1641"/>
      <c r="AR118" s="1641"/>
      <c r="AS118" s="1641"/>
      <c r="AT118" s="1641"/>
      <c r="AU118" s="1641"/>
      <c r="AV118" s="1642"/>
    </row>
    <row r="119" spans="1:48" s="901" customFormat="1" ht="12.75" customHeight="1" x14ac:dyDescent="0.25">
      <c r="A119" s="915"/>
      <c r="B119" s="915"/>
      <c r="C119" s="915"/>
      <c r="D119" s="915"/>
      <c r="E119" s="915"/>
      <c r="F119" s="915"/>
      <c r="G119" s="915"/>
      <c r="H119" s="915"/>
      <c r="I119" s="915"/>
      <c r="J119" s="915"/>
      <c r="K119" s="915"/>
      <c r="L119" s="915"/>
      <c r="M119" s="915"/>
      <c r="N119" s="915"/>
      <c r="O119" s="915"/>
      <c r="P119" s="915"/>
      <c r="Q119" s="915"/>
      <c r="R119" s="915"/>
      <c r="S119" s="915"/>
      <c r="T119" s="915"/>
      <c r="U119" s="915"/>
      <c r="V119" s="915"/>
      <c r="W119" s="915"/>
      <c r="X119" s="915"/>
      <c r="Y119" s="915"/>
      <c r="Z119" s="915"/>
      <c r="AA119" s="915"/>
      <c r="AB119" s="915"/>
      <c r="AC119" s="915"/>
      <c r="AD119" s="915"/>
      <c r="AE119" s="915"/>
      <c r="AF119" s="915"/>
      <c r="AG119" s="915"/>
      <c r="AH119" s="915"/>
      <c r="AI119" s="915"/>
      <c r="AJ119" s="915"/>
      <c r="AK119" s="915"/>
      <c r="AL119" s="915"/>
      <c r="AM119" s="915"/>
      <c r="AN119" s="915"/>
      <c r="AO119" s="915"/>
    </row>
    <row r="120" spans="1:48" s="901" customFormat="1" ht="12.75" customHeight="1" x14ac:dyDescent="0.25">
      <c r="A120" s="1643" t="s">
        <v>824</v>
      </c>
      <c r="B120" s="1643"/>
      <c r="C120" s="1643"/>
      <c r="D120" s="1643"/>
      <c r="E120" s="1643"/>
      <c r="F120" s="1643"/>
      <c r="G120" s="1643"/>
      <c r="H120" s="1643"/>
      <c r="I120" s="1643"/>
      <c r="J120" s="915"/>
      <c r="K120" s="915"/>
      <c r="L120" s="915"/>
      <c r="M120" s="915"/>
      <c r="N120" s="915"/>
      <c r="O120" s="915"/>
      <c r="P120" s="915"/>
      <c r="Q120" s="915"/>
      <c r="R120" s="915"/>
      <c r="S120" s="915"/>
      <c r="T120" s="915"/>
      <c r="U120" s="915"/>
      <c r="V120" s="915"/>
      <c r="W120" s="915"/>
      <c r="X120" s="915"/>
      <c r="Y120" s="915"/>
      <c r="Z120" s="915"/>
      <c r="AA120" s="915"/>
      <c r="AB120" s="915"/>
      <c r="AC120" s="915"/>
      <c r="AD120" s="915"/>
      <c r="AE120" s="915"/>
      <c r="AF120" s="915"/>
      <c r="AG120" s="915"/>
      <c r="AH120" s="915"/>
      <c r="AI120" s="915"/>
      <c r="AJ120" s="915"/>
      <c r="AK120" s="915"/>
      <c r="AL120" s="915"/>
      <c r="AM120" s="915"/>
      <c r="AN120" s="915"/>
      <c r="AO120" s="915"/>
    </row>
    <row r="121" spans="1:48" s="901" customFormat="1" ht="12.75" customHeight="1" x14ac:dyDescent="0.25">
      <c r="A121" s="1644" t="s">
        <v>995</v>
      </c>
      <c r="B121" s="1645"/>
      <c r="C121" s="1645"/>
      <c r="D121" s="1645"/>
      <c r="E121" s="1645"/>
      <c r="F121" s="1645"/>
      <c r="G121" s="1645"/>
      <c r="H121" s="1645"/>
      <c r="I121" s="1646"/>
      <c r="J121" s="1650" t="str">
        <f>'54_Annexe7'!$C$53</f>
        <v>III</v>
      </c>
      <c r="K121" s="1651"/>
      <c r="L121" s="1651"/>
      <c r="M121" s="1651"/>
      <c r="N121" s="1651"/>
      <c r="O121" s="1651"/>
      <c r="P121" s="1651"/>
      <c r="Q121" s="1651"/>
      <c r="R121" s="1651"/>
      <c r="S121" s="1651"/>
      <c r="T121" s="1651"/>
      <c r="U121" s="1651"/>
      <c r="V121" s="1651"/>
      <c r="W121" s="1651"/>
      <c r="X121" s="1651"/>
      <c r="Y121" s="1652"/>
      <c r="Z121" s="1650" t="str">
        <f>'54_Annexe7'!$E$53</f>
        <v>III</v>
      </c>
      <c r="AA121" s="1651"/>
      <c r="AB121" s="1651"/>
      <c r="AC121" s="1651"/>
      <c r="AD121" s="1651"/>
      <c r="AE121" s="1651"/>
      <c r="AF121" s="1651"/>
      <c r="AG121" s="1651"/>
      <c r="AH121" s="1651"/>
      <c r="AI121" s="1651"/>
      <c r="AJ121" s="1651"/>
      <c r="AK121" s="1651"/>
      <c r="AL121" s="1651"/>
      <c r="AM121" s="1651"/>
      <c r="AN121" s="1651"/>
      <c r="AO121" s="1652"/>
    </row>
    <row r="122" spans="1:48" ht="12.75" customHeight="1" x14ac:dyDescent="0.2">
      <c r="A122" s="1647"/>
      <c r="B122" s="1648"/>
      <c r="C122" s="1648"/>
      <c r="D122" s="1648"/>
      <c r="E122" s="1648"/>
      <c r="F122" s="1648"/>
      <c r="G122" s="1648"/>
      <c r="H122" s="1648"/>
      <c r="I122" s="1649"/>
      <c r="J122" s="1653"/>
      <c r="K122" s="1654"/>
      <c r="L122" s="1654"/>
      <c r="M122" s="1654"/>
      <c r="N122" s="1654"/>
      <c r="O122" s="1654"/>
      <c r="P122" s="1654"/>
      <c r="Q122" s="1654"/>
      <c r="R122" s="1654"/>
      <c r="S122" s="1654"/>
      <c r="T122" s="1654"/>
      <c r="U122" s="1654"/>
      <c r="V122" s="1654"/>
      <c r="W122" s="1654"/>
      <c r="X122" s="1654"/>
      <c r="Y122" s="1655"/>
      <c r="Z122" s="1653"/>
      <c r="AA122" s="1654"/>
      <c r="AB122" s="1654"/>
      <c r="AC122" s="1654"/>
      <c r="AD122" s="1654"/>
      <c r="AE122" s="1654"/>
      <c r="AF122" s="1654"/>
      <c r="AG122" s="1654"/>
      <c r="AH122" s="1654"/>
      <c r="AI122" s="1654"/>
      <c r="AJ122" s="1654"/>
      <c r="AK122" s="1654"/>
      <c r="AL122" s="1654"/>
      <c r="AM122" s="1654"/>
      <c r="AN122" s="1654"/>
      <c r="AO122" s="1655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0" fitToHeight="0" orientation="portrait" r:id="rId1"/>
  <headerFooter alignWithMargins="0"/>
  <rowBreaks count="1" manualBreakCount="1">
    <brk id="64" max="40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2"/>
  <dimension ref="A1:O85"/>
  <sheetViews>
    <sheetView view="pageBreakPreview" zoomScale="85" zoomScaleSheetLayoutView="85" workbookViewId="0"/>
  </sheetViews>
  <sheetFormatPr baseColWidth="10" defaultRowHeight="15" x14ac:dyDescent="0.25"/>
  <cols>
    <col min="2" max="8" width="15.5703125" customWidth="1"/>
    <col min="9" max="9" width="3.42578125" customWidth="1"/>
    <col min="11" max="11" width="14.42578125" customWidth="1"/>
    <col min="15" max="15" width="40.42578125" customWidth="1"/>
  </cols>
  <sheetData>
    <row r="1" spans="1:8" s="291" customFormat="1" ht="30" customHeight="1" thickBot="1" x14ac:dyDescent="0.4">
      <c r="A1" s="290" t="s">
        <v>425</v>
      </c>
      <c r="B1" s="1135" t="s">
        <v>426</v>
      </c>
      <c r="C1" s="1135"/>
      <c r="D1" s="1135"/>
      <c r="E1" s="1135"/>
      <c r="F1" s="1135"/>
      <c r="G1" s="1135"/>
      <c r="H1" s="1136"/>
    </row>
    <row r="2" spans="1:8" ht="30" customHeight="1" x14ac:dyDescent="0.25">
      <c r="A2" s="1137" t="s">
        <v>14</v>
      </c>
      <c r="B2" s="1138"/>
      <c r="C2" s="292" t="s">
        <v>15</v>
      </c>
      <c r="D2" s="292" t="s">
        <v>16</v>
      </c>
      <c r="E2" s="1138" t="s">
        <v>17</v>
      </c>
      <c r="F2" s="1138"/>
      <c r="G2" s="1138"/>
      <c r="H2" s="1139"/>
    </row>
    <row r="3" spans="1:8" ht="30" customHeight="1" thickBot="1" x14ac:dyDescent="0.4">
      <c r="A3" s="1140">
        <f>PDG!$AD$33</f>
        <v>0</v>
      </c>
      <c r="B3" s="1141"/>
      <c r="C3" s="293" t="str">
        <f>PDG!$D$33</f>
        <v>A</v>
      </c>
      <c r="D3" s="294">
        <f>PDG!$H$33</f>
        <v>41487</v>
      </c>
      <c r="E3" s="1141" t="str">
        <f>PDG!$L$33</f>
        <v>Création</v>
      </c>
      <c r="F3" s="1141"/>
      <c r="G3" s="1141"/>
      <c r="H3" s="1142"/>
    </row>
    <row r="4" spans="1:8" ht="20.100000000000001" customHeight="1" thickBot="1" x14ac:dyDescent="0.4">
      <c r="A4" s="295"/>
      <c r="B4" s="296"/>
      <c r="C4" s="296"/>
      <c r="D4" s="296"/>
      <c r="E4" s="296"/>
      <c r="F4" s="296"/>
      <c r="G4" s="296"/>
      <c r="H4" s="297"/>
    </row>
    <row r="5" spans="1:8" ht="30" customHeight="1" x14ac:dyDescent="0.25">
      <c r="A5" s="1128" t="s">
        <v>427</v>
      </c>
      <c r="B5" s="298" t="s">
        <v>428</v>
      </c>
      <c r="C5" s="1130" t="s">
        <v>546</v>
      </c>
      <c r="D5" s="1131"/>
      <c r="E5" s="1131"/>
      <c r="F5" s="1132"/>
      <c r="G5" s="299" t="s">
        <v>429</v>
      </c>
      <c r="H5" s="300" t="s">
        <v>547</v>
      </c>
    </row>
    <row r="6" spans="1:8" ht="9.9499999999999993" customHeight="1" x14ac:dyDescent="0.25">
      <c r="A6" s="1128"/>
      <c r="B6" s="301"/>
      <c r="C6" s="301"/>
      <c r="D6" s="301"/>
      <c r="E6" s="301"/>
      <c r="F6" s="301"/>
      <c r="G6" s="301"/>
      <c r="H6" s="302"/>
    </row>
    <row r="7" spans="1:8" ht="30" customHeight="1" thickBot="1" x14ac:dyDescent="0.3">
      <c r="A7" s="1129"/>
      <c r="B7" s="1133" t="s">
        <v>430</v>
      </c>
      <c r="C7" s="1134"/>
      <c r="D7" s="303" t="s">
        <v>548</v>
      </c>
      <c r="E7" s="304"/>
      <c r="F7" s="304"/>
      <c r="G7" s="304"/>
      <c r="H7" s="305"/>
    </row>
    <row r="8" spans="1:8" ht="20.100000000000001" customHeight="1" thickBot="1" x14ac:dyDescent="0.4"/>
    <row r="9" spans="1:8" ht="30" customHeight="1" x14ac:dyDescent="0.25">
      <c r="A9" s="1153" t="s">
        <v>431</v>
      </c>
      <c r="B9" s="1154" t="s">
        <v>432</v>
      </c>
      <c r="C9" s="1155"/>
      <c r="D9" s="357">
        <v>55</v>
      </c>
      <c r="E9" s="1156" t="s">
        <v>433</v>
      </c>
      <c r="F9" s="1157"/>
      <c r="G9" s="1147" t="s">
        <v>549</v>
      </c>
      <c r="H9" s="1158"/>
    </row>
    <row r="10" spans="1:8" ht="9.9499999999999993" customHeight="1" x14ac:dyDescent="0.25">
      <c r="A10" s="1128"/>
      <c r="B10" s="301"/>
      <c r="C10" s="301"/>
      <c r="D10" s="301"/>
      <c r="E10" s="301"/>
      <c r="F10" s="301"/>
      <c r="G10" s="307"/>
      <c r="H10" s="308"/>
    </row>
    <row r="11" spans="1:8" ht="30" customHeight="1" x14ac:dyDescent="0.25">
      <c r="A11" s="1128"/>
      <c r="B11" s="301" t="s">
        <v>434</v>
      </c>
      <c r="C11" s="1159" t="s">
        <v>480</v>
      </c>
      <c r="D11" s="1160"/>
      <c r="E11" s="1161" t="s">
        <v>435</v>
      </c>
      <c r="F11" s="1162"/>
      <c r="G11" s="1159"/>
      <c r="H11" s="1163"/>
    </row>
    <row r="12" spans="1:8" ht="9.9499999999999993" customHeight="1" x14ac:dyDescent="0.25">
      <c r="A12" s="1128"/>
      <c r="B12" s="301"/>
      <c r="C12" s="301"/>
      <c r="D12" s="301"/>
      <c r="E12" s="301"/>
      <c r="F12" s="301"/>
      <c r="G12" s="301"/>
      <c r="H12" s="302"/>
    </row>
    <row r="13" spans="1:8" ht="30" customHeight="1" x14ac:dyDescent="0.25">
      <c r="A13" s="1128"/>
      <c r="B13" s="301" t="s">
        <v>436</v>
      </c>
      <c r="C13" s="301"/>
      <c r="D13" s="291"/>
      <c r="E13" s="1164" t="s">
        <v>437</v>
      </c>
      <c r="F13" s="1165"/>
      <c r="G13" s="291"/>
      <c r="H13" s="302"/>
    </row>
    <row r="14" spans="1:8" ht="9.9499999999999993" customHeight="1" x14ac:dyDescent="0.25">
      <c r="A14" s="1128"/>
      <c r="B14" s="301"/>
      <c r="C14" s="301"/>
      <c r="D14" s="301"/>
      <c r="E14" s="301"/>
      <c r="F14" s="301"/>
      <c r="G14" s="301"/>
      <c r="H14" s="302"/>
    </row>
    <row r="15" spans="1:8" ht="30" customHeight="1" x14ac:dyDescent="0.25">
      <c r="A15" s="1128"/>
      <c r="B15" s="301" t="s">
        <v>438</v>
      </c>
      <c r="C15" s="301"/>
      <c r="D15" s="309" t="s">
        <v>437</v>
      </c>
      <c r="E15" s="299" t="s">
        <v>439</v>
      </c>
      <c r="F15" s="1166"/>
      <c r="G15" s="1167"/>
      <c r="H15" s="1168"/>
    </row>
    <row r="16" spans="1:8" ht="9.9499999999999993" customHeight="1" x14ac:dyDescent="0.25">
      <c r="A16" s="1128"/>
      <c r="B16" s="301"/>
      <c r="C16" s="301"/>
      <c r="D16" s="301"/>
      <c r="E16" s="301"/>
      <c r="F16" s="301"/>
      <c r="G16" s="301"/>
      <c r="H16" s="302"/>
    </row>
    <row r="17" spans="1:15" ht="30" customHeight="1" x14ac:dyDescent="0.25">
      <c r="A17" s="1128"/>
      <c r="B17" s="301" t="s">
        <v>440</v>
      </c>
      <c r="C17" s="301"/>
      <c r="D17" s="309" t="s">
        <v>437</v>
      </c>
      <c r="E17" s="301"/>
      <c r="F17" s="301"/>
      <c r="G17" s="301"/>
      <c r="H17" s="302"/>
    </row>
    <row r="18" spans="1:15" ht="9.9499999999999993" customHeight="1" x14ac:dyDescent="0.25">
      <c r="A18" s="1128"/>
      <c r="B18" s="301"/>
      <c r="C18" s="301"/>
      <c r="D18" s="301"/>
      <c r="E18" s="301"/>
      <c r="F18" s="301"/>
      <c r="G18" s="301"/>
      <c r="H18" s="302"/>
    </row>
    <row r="19" spans="1:15" ht="30" customHeight="1" thickBot="1" x14ac:dyDescent="0.3">
      <c r="A19" s="1129"/>
      <c r="B19" s="304" t="s">
        <v>441</v>
      </c>
      <c r="C19" s="304"/>
      <c r="D19" s="1149" t="s">
        <v>59</v>
      </c>
      <c r="E19" s="1169"/>
      <c r="F19" s="1169"/>
      <c r="G19" s="1169"/>
      <c r="H19" s="1170"/>
      <c r="J19" s="1143" t="s">
        <v>442</v>
      </c>
      <c r="K19" s="1143"/>
      <c r="L19" s="1143"/>
      <c r="M19" s="1143"/>
      <c r="N19" s="1143"/>
      <c r="O19" s="1143"/>
    </row>
    <row r="20" spans="1:15" ht="20.100000000000001" customHeight="1" thickBot="1" x14ac:dyDescent="0.4">
      <c r="J20" s="310"/>
    </row>
    <row r="21" spans="1:15" ht="30" customHeight="1" x14ac:dyDescent="0.25">
      <c r="A21" s="1144" t="s">
        <v>443</v>
      </c>
      <c r="B21" s="311" t="s">
        <v>444</v>
      </c>
      <c r="C21" s="1147" t="s">
        <v>486</v>
      </c>
      <c r="D21" s="1148"/>
      <c r="E21" s="312" t="s">
        <v>445</v>
      </c>
      <c r="F21" s="306" t="s">
        <v>486</v>
      </c>
      <c r="G21" s="313" t="s">
        <v>446</v>
      </c>
      <c r="H21" s="314">
        <v>0</v>
      </c>
    </row>
    <row r="22" spans="1:15" ht="9.9499999999999993" customHeight="1" x14ac:dyDescent="0.25">
      <c r="A22" s="1145"/>
      <c r="B22" s="301"/>
      <c r="C22" s="301"/>
      <c r="D22" s="301"/>
      <c r="E22" s="301"/>
      <c r="F22" s="301"/>
      <c r="G22" s="301"/>
      <c r="H22" s="302"/>
    </row>
    <row r="23" spans="1:15" ht="30" customHeight="1" thickBot="1" x14ac:dyDescent="0.3">
      <c r="A23" s="1146"/>
      <c r="B23" s="304" t="s">
        <v>447</v>
      </c>
      <c r="C23" s="1149" t="s">
        <v>59</v>
      </c>
      <c r="D23" s="1150"/>
      <c r="E23" s="1150"/>
      <c r="F23" s="1150"/>
      <c r="G23" s="1150"/>
      <c r="H23" s="1151"/>
      <c r="J23" s="1152" t="s">
        <v>448</v>
      </c>
      <c r="K23" s="1152"/>
      <c r="L23" s="1152"/>
      <c r="M23" s="1152"/>
      <c r="N23" s="1152"/>
      <c r="O23" s="1152"/>
    </row>
    <row r="24" spans="1:15" ht="20.100000000000001" customHeight="1" thickBot="1" x14ac:dyDescent="0.4"/>
    <row r="25" spans="1:15" ht="30" customHeight="1" x14ac:dyDescent="0.25">
      <c r="A25" s="1153" t="s">
        <v>449</v>
      </c>
      <c r="B25" s="315" t="s">
        <v>450</v>
      </c>
      <c r="C25" s="311"/>
      <c r="D25" s="1189"/>
      <c r="E25" s="1190"/>
      <c r="F25" s="1199"/>
      <c r="G25" s="311"/>
      <c r="H25" s="316"/>
    </row>
    <row r="26" spans="1:15" ht="9.9499999999999993" customHeight="1" x14ac:dyDescent="0.25">
      <c r="A26" s="1128"/>
      <c r="B26" s="317"/>
      <c r="C26" s="301"/>
      <c r="D26" s="301"/>
      <c r="E26" s="301"/>
      <c r="F26" s="301"/>
      <c r="G26" s="301"/>
      <c r="H26" s="302"/>
    </row>
    <row r="27" spans="1:15" ht="30" customHeight="1" x14ac:dyDescent="0.25">
      <c r="A27" s="1128"/>
      <c r="B27" s="317" t="s">
        <v>451</v>
      </c>
      <c r="C27" s="301"/>
      <c r="D27" s="301" t="s">
        <v>452</v>
      </c>
      <c r="E27" s="318"/>
      <c r="F27" s="319"/>
      <c r="G27" s="1200" t="s">
        <v>453</v>
      </c>
      <c r="H27" s="1201" t="s">
        <v>59</v>
      </c>
    </row>
    <row r="28" spans="1:15" ht="30" customHeight="1" x14ac:dyDescent="0.25">
      <c r="A28" s="1128"/>
      <c r="B28" s="320" t="s">
        <v>454</v>
      </c>
      <c r="C28" s="301"/>
      <c r="D28" s="301" t="s">
        <v>455</v>
      </c>
      <c r="E28" s="318"/>
      <c r="F28" s="319"/>
      <c r="G28" s="1200"/>
      <c r="H28" s="1202"/>
    </row>
    <row r="29" spans="1:15" ht="9.9499999999999993" customHeight="1" x14ac:dyDescent="0.25">
      <c r="A29" s="1128"/>
      <c r="B29" s="317"/>
      <c r="C29" s="301"/>
      <c r="D29" s="301"/>
      <c r="E29" s="301"/>
      <c r="F29" s="301"/>
      <c r="G29" s="301"/>
      <c r="H29" s="302"/>
    </row>
    <row r="30" spans="1:15" ht="30" customHeight="1" x14ac:dyDescent="0.25">
      <c r="A30" s="1128"/>
      <c r="B30" s="317" t="s">
        <v>456</v>
      </c>
      <c r="C30" s="301"/>
      <c r="D30" s="1159"/>
      <c r="E30" s="1182"/>
      <c r="F30" s="321" t="s">
        <v>457</v>
      </c>
      <c r="G30" s="1166"/>
      <c r="H30" s="1168"/>
    </row>
    <row r="31" spans="1:15" ht="9.9499999999999993" customHeight="1" x14ac:dyDescent="0.25">
      <c r="A31" s="1128"/>
      <c r="B31" s="317"/>
      <c r="C31" s="301"/>
      <c r="D31" s="322"/>
      <c r="E31" s="322"/>
      <c r="F31" s="301"/>
      <c r="G31" s="301"/>
      <c r="H31" s="302"/>
    </row>
    <row r="32" spans="1:15" ht="30" customHeight="1" x14ac:dyDescent="0.25">
      <c r="A32" s="1128"/>
      <c r="B32" s="317" t="s">
        <v>458</v>
      </c>
      <c r="C32" s="301"/>
      <c r="D32" s="1159" t="s">
        <v>459</v>
      </c>
      <c r="E32" s="1182"/>
      <c r="F32" s="301"/>
      <c r="G32" s="299" t="s">
        <v>53</v>
      </c>
      <c r="H32" s="323" t="s">
        <v>437</v>
      </c>
      <c r="J32" t="str">
        <f>IF(D32="Non","Oui",IF(D34="Non","Oui",IF(F34="Non","Oui","Non")))</f>
        <v>Non</v>
      </c>
    </row>
    <row r="33" spans="1:15" ht="9.9499999999999993" customHeight="1" x14ac:dyDescent="0.25">
      <c r="A33" s="1128"/>
      <c r="B33" s="317"/>
      <c r="C33" s="301"/>
      <c r="D33" s="301"/>
      <c r="E33" s="301"/>
      <c r="F33" s="301"/>
      <c r="G33" s="301"/>
      <c r="H33" s="302"/>
    </row>
    <row r="34" spans="1:15" ht="30" customHeight="1" x14ac:dyDescent="0.25">
      <c r="A34" s="1128"/>
      <c r="B34" s="317" t="s">
        <v>460</v>
      </c>
      <c r="C34" s="299" t="s">
        <v>461</v>
      </c>
      <c r="D34" s="309" t="s">
        <v>459</v>
      </c>
      <c r="E34" s="299" t="s">
        <v>462</v>
      </c>
      <c r="F34" s="309" t="s">
        <v>459</v>
      </c>
      <c r="G34" s="324" t="s">
        <v>463</v>
      </c>
      <c r="H34" s="325"/>
    </row>
    <row r="35" spans="1:15" ht="9.9499999999999993" customHeight="1" thickBot="1" x14ac:dyDescent="0.3">
      <c r="A35" s="1128"/>
      <c r="B35" s="317"/>
      <c r="C35" s="301"/>
      <c r="D35" s="301"/>
      <c r="E35" s="301"/>
      <c r="F35" s="301"/>
      <c r="G35" s="301"/>
      <c r="H35" s="302"/>
    </row>
    <row r="36" spans="1:15" ht="20.100000000000001" customHeight="1" thickBot="1" x14ac:dyDescent="0.3">
      <c r="A36" s="1128"/>
      <c r="B36" s="317" t="s">
        <v>464</v>
      </c>
      <c r="C36" s="1183" t="str">
        <f>IF(J36="R.A.S.","Support en bon état - Pas de travaux à prévoir",CONCATENATE("Etat général = ",J36))</f>
        <v>Support en bon état - Pas de travaux à prévoir</v>
      </c>
      <c r="D36" s="1184"/>
      <c r="E36" s="1184"/>
      <c r="F36" s="1184"/>
      <c r="G36" s="1184"/>
      <c r="H36" s="1185"/>
      <c r="J36" s="326" t="s">
        <v>465</v>
      </c>
    </row>
    <row r="37" spans="1:15" ht="20.100000000000001" customHeight="1" thickBot="1" x14ac:dyDescent="0.3">
      <c r="A37" s="1129"/>
      <c r="B37" s="327" t="s">
        <v>466</v>
      </c>
      <c r="C37" s="1186"/>
      <c r="D37" s="1187"/>
      <c r="E37" s="1187"/>
      <c r="F37" s="1187"/>
      <c r="G37" s="1187"/>
      <c r="H37" s="1188"/>
    </row>
    <row r="38" spans="1:15" ht="20.100000000000001" customHeight="1" thickBot="1" x14ac:dyDescent="0.3">
      <c r="J38" s="328"/>
    </row>
    <row r="39" spans="1:15" ht="30" customHeight="1" x14ac:dyDescent="0.25">
      <c r="A39" s="1153" t="s">
        <v>467</v>
      </c>
      <c r="B39" s="311" t="s">
        <v>468</v>
      </c>
      <c r="C39" s="311"/>
      <c r="D39" s="1189" t="s">
        <v>59</v>
      </c>
      <c r="E39" s="1190"/>
      <c r="F39" s="1190"/>
      <c r="G39" s="1190"/>
      <c r="H39" s="1191"/>
    </row>
    <row r="40" spans="1:15" ht="9.9499999999999993" customHeight="1" x14ac:dyDescent="0.25">
      <c r="A40" s="1128"/>
      <c r="B40" s="301"/>
      <c r="C40" s="301"/>
      <c r="D40" s="322"/>
      <c r="E40" s="322"/>
      <c r="F40" s="322"/>
      <c r="G40" s="322"/>
      <c r="H40" s="329"/>
    </row>
    <row r="41" spans="1:15" ht="30" customHeight="1" x14ac:dyDescent="0.25">
      <c r="A41" s="1128"/>
      <c r="B41" s="301" t="s">
        <v>469</v>
      </c>
      <c r="C41" s="301"/>
      <c r="D41" s="1159" t="s">
        <v>59</v>
      </c>
      <c r="E41" s="1192"/>
      <c r="F41" s="1192"/>
      <c r="G41" s="1192"/>
      <c r="H41" s="1163"/>
    </row>
    <row r="42" spans="1:15" ht="9.9499999999999993" customHeight="1" x14ac:dyDescent="0.25">
      <c r="A42" s="1128"/>
      <c r="B42" s="301"/>
      <c r="C42" s="301"/>
      <c r="D42" s="322"/>
      <c r="E42" s="322"/>
      <c r="F42" s="322"/>
      <c r="G42" s="322"/>
      <c r="H42" s="329"/>
    </row>
    <row r="43" spans="1:15" ht="20.100000000000001" customHeight="1" x14ac:dyDescent="0.25">
      <c r="A43" s="1128"/>
      <c r="B43" s="301" t="s">
        <v>470</v>
      </c>
      <c r="C43" s="301"/>
      <c r="D43" s="1193"/>
      <c r="E43" s="1194"/>
      <c r="F43" s="1194"/>
      <c r="G43" s="1194"/>
      <c r="H43" s="1195"/>
      <c r="J43" s="1171" t="s">
        <v>471</v>
      </c>
      <c r="K43" s="1171"/>
      <c r="L43" s="1171"/>
      <c r="M43" s="1171"/>
      <c r="N43" s="1171"/>
      <c r="O43" s="1171"/>
    </row>
    <row r="44" spans="1:15" ht="20.100000000000001" customHeight="1" thickBot="1" x14ac:dyDescent="0.3">
      <c r="A44" s="1129"/>
      <c r="B44" s="330" t="s">
        <v>472</v>
      </c>
      <c r="C44" s="304"/>
      <c r="D44" s="1196"/>
      <c r="E44" s="1197"/>
      <c r="F44" s="1197"/>
      <c r="G44" s="1197"/>
      <c r="H44" s="1198"/>
      <c r="J44" s="1171"/>
      <c r="K44" s="1171"/>
      <c r="L44" s="1171"/>
      <c r="M44" s="1171"/>
      <c r="N44" s="1171"/>
      <c r="O44" s="1171"/>
    </row>
    <row r="45" spans="1:15" ht="20.100000000000001" customHeight="1" thickBot="1" x14ac:dyDescent="0.3"/>
    <row r="46" spans="1:15" ht="30" customHeight="1" x14ac:dyDescent="0.25">
      <c r="A46" s="1172" t="s">
        <v>473</v>
      </c>
      <c r="B46" s="331" t="s">
        <v>474</v>
      </c>
      <c r="C46" s="332" t="s">
        <v>59</v>
      </c>
      <c r="D46" s="1175" t="s">
        <v>475</v>
      </c>
      <c r="E46" s="1176"/>
      <c r="F46" s="333"/>
      <c r="G46" s="333"/>
      <c r="H46" s="334"/>
    </row>
    <row r="47" spans="1:15" ht="9.9499999999999993" customHeight="1" x14ac:dyDescent="0.25">
      <c r="A47" s="1173"/>
      <c r="B47" s="335"/>
      <c r="C47" s="336"/>
      <c r="D47" s="1177"/>
      <c r="E47" s="1178"/>
      <c r="F47" s="1178"/>
      <c r="G47" s="1178"/>
      <c r="H47" s="1179"/>
    </row>
    <row r="48" spans="1:15" ht="30" customHeight="1" thickBot="1" x14ac:dyDescent="0.3">
      <c r="A48" s="1174"/>
      <c r="B48" s="337" t="s">
        <v>58</v>
      </c>
      <c r="C48" s="338" t="str">
        <f>IF(C46="X","-","X")</f>
        <v>X</v>
      </c>
      <c r="D48" s="1180"/>
      <c r="E48" s="1180"/>
      <c r="F48" s="1180"/>
      <c r="G48" s="1180"/>
      <c r="H48" s="1181"/>
    </row>
    <row r="49" spans="1:12" ht="20.100000000000001" customHeight="1" x14ac:dyDescent="0.25"/>
    <row r="50" spans="1:12" x14ac:dyDescent="0.25">
      <c r="A50" s="339"/>
    </row>
    <row r="51" spans="1:12" x14ac:dyDescent="0.25">
      <c r="A51" s="340" t="s">
        <v>476</v>
      </c>
      <c r="C51" s="340" t="s">
        <v>477</v>
      </c>
      <c r="E51" s="340" t="s">
        <v>443</v>
      </c>
      <c r="F51" s="341"/>
      <c r="G51" s="340" t="s">
        <v>478</v>
      </c>
      <c r="H51" s="342" t="s">
        <v>479</v>
      </c>
      <c r="I51" s="341"/>
      <c r="J51" s="341"/>
      <c r="K51" s="341"/>
    </row>
    <row r="52" spans="1:12" x14ac:dyDescent="0.25">
      <c r="A52" s="343" t="s">
        <v>480</v>
      </c>
      <c r="C52" s="343" t="s">
        <v>481</v>
      </c>
      <c r="E52" s="344" t="s">
        <v>482</v>
      </c>
      <c r="F52" s="341"/>
      <c r="G52" s="344" t="s">
        <v>483</v>
      </c>
      <c r="H52" s="345" t="s">
        <v>484</v>
      </c>
      <c r="I52" s="341"/>
      <c r="J52" s="341"/>
      <c r="K52" s="341"/>
    </row>
    <row r="53" spans="1:12" x14ac:dyDescent="0.25">
      <c r="A53" s="346" t="s">
        <v>485</v>
      </c>
      <c r="C53" s="347" t="s">
        <v>486</v>
      </c>
      <c r="E53" s="348" t="s">
        <v>487</v>
      </c>
      <c r="F53" s="341"/>
      <c r="G53" s="348" t="s">
        <v>488</v>
      </c>
      <c r="H53" s="346" t="s">
        <v>489</v>
      </c>
      <c r="I53" s="341"/>
      <c r="J53" s="341"/>
      <c r="K53" s="341"/>
    </row>
    <row r="54" spans="1:12" x14ac:dyDescent="0.25">
      <c r="A54" s="347" t="s">
        <v>490</v>
      </c>
      <c r="C54" s="347" t="s">
        <v>491</v>
      </c>
      <c r="E54" s="348" t="s">
        <v>492</v>
      </c>
      <c r="F54" s="341"/>
      <c r="G54" s="348" t="s">
        <v>493</v>
      </c>
      <c r="H54" s="346" t="s">
        <v>494</v>
      </c>
      <c r="I54" s="341"/>
      <c r="J54" s="341"/>
      <c r="K54" s="341"/>
    </row>
    <row r="55" spans="1:12" x14ac:dyDescent="0.25">
      <c r="A55" s="347" t="s">
        <v>495</v>
      </c>
      <c r="C55" s="349"/>
      <c r="E55" s="348" t="s">
        <v>496</v>
      </c>
      <c r="F55" s="341"/>
      <c r="G55" s="348" t="s">
        <v>497</v>
      </c>
      <c r="H55" s="346" t="s">
        <v>498</v>
      </c>
      <c r="I55" s="341"/>
      <c r="J55" s="341"/>
      <c r="K55" s="341"/>
    </row>
    <row r="56" spans="1:12" x14ac:dyDescent="0.25">
      <c r="A56" s="347" t="s">
        <v>499</v>
      </c>
      <c r="C56" s="340" t="s">
        <v>500</v>
      </c>
      <c r="E56" s="348" t="s">
        <v>501</v>
      </c>
      <c r="F56" s="341"/>
      <c r="G56" s="348" t="s">
        <v>502</v>
      </c>
      <c r="H56" s="350" t="s">
        <v>465</v>
      </c>
      <c r="I56" s="341"/>
      <c r="J56" s="341"/>
      <c r="K56" s="341"/>
    </row>
    <row r="57" spans="1:12" x14ac:dyDescent="0.25">
      <c r="A57" s="347" t="s">
        <v>503</v>
      </c>
      <c r="C57" s="343" t="s">
        <v>481</v>
      </c>
      <c r="E57" s="348" t="s">
        <v>504</v>
      </c>
      <c r="F57" s="341"/>
      <c r="G57" s="348" t="s">
        <v>505</v>
      </c>
      <c r="H57" s="341"/>
      <c r="I57" s="341"/>
      <c r="J57" s="341"/>
      <c r="K57" s="341"/>
    </row>
    <row r="58" spans="1:12" x14ac:dyDescent="0.25">
      <c r="A58" s="346" t="s">
        <v>506</v>
      </c>
      <c r="C58" s="347" t="s">
        <v>486</v>
      </c>
      <c r="E58" s="348" t="s">
        <v>507</v>
      </c>
      <c r="F58" s="341"/>
      <c r="G58" s="348" t="s">
        <v>508</v>
      </c>
      <c r="H58" s="341"/>
      <c r="I58" s="341"/>
      <c r="J58" s="341"/>
      <c r="K58" s="341"/>
    </row>
    <row r="59" spans="1:12" x14ac:dyDescent="0.25">
      <c r="A59" s="347" t="s">
        <v>509</v>
      </c>
      <c r="C59" s="350" t="s">
        <v>510</v>
      </c>
      <c r="E59" s="348" t="s">
        <v>511</v>
      </c>
      <c r="F59" s="341"/>
      <c r="G59" s="351" t="s">
        <v>59</v>
      </c>
      <c r="H59" s="341"/>
      <c r="I59" s="341"/>
      <c r="J59" s="341"/>
      <c r="K59" s="341"/>
    </row>
    <row r="60" spans="1:12" x14ac:dyDescent="0.25">
      <c r="A60" s="347" t="s">
        <v>512</v>
      </c>
      <c r="E60" s="348" t="s">
        <v>513</v>
      </c>
      <c r="F60" s="341"/>
      <c r="G60" s="341"/>
      <c r="H60" s="341"/>
      <c r="I60" s="341"/>
      <c r="J60" s="341"/>
      <c r="K60" s="341"/>
    </row>
    <row r="61" spans="1:12" x14ac:dyDescent="0.25">
      <c r="A61" s="352" t="s">
        <v>514</v>
      </c>
      <c r="E61" s="348" t="s">
        <v>515</v>
      </c>
      <c r="F61" s="341"/>
      <c r="G61" s="341"/>
      <c r="H61" s="341"/>
      <c r="I61" s="341"/>
      <c r="J61" s="341"/>
      <c r="K61" s="341"/>
      <c r="L61" s="341"/>
    </row>
    <row r="62" spans="1:12" x14ac:dyDescent="0.25">
      <c r="C62" s="353" t="s">
        <v>451</v>
      </c>
      <c r="E62" s="348" t="s">
        <v>516</v>
      </c>
      <c r="F62" s="341"/>
      <c r="G62" s="341"/>
      <c r="H62" s="341"/>
      <c r="I62" s="341"/>
      <c r="J62" s="341"/>
      <c r="K62" s="341"/>
      <c r="L62" s="341"/>
    </row>
    <row r="63" spans="1:12" x14ac:dyDescent="0.25">
      <c r="C63" s="354" t="s">
        <v>517</v>
      </c>
      <c r="E63" s="348" t="s">
        <v>518</v>
      </c>
      <c r="F63" s="341"/>
      <c r="G63" s="341"/>
      <c r="H63" s="341"/>
      <c r="I63" s="341"/>
      <c r="J63" s="341"/>
      <c r="K63" s="341"/>
      <c r="L63" s="341"/>
    </row>
    <row r="64" spans="1:12" x14ac:dyDescent="0.25">
      <c r="A64" s="353" t="s">
        <v>519</v>
      </c>
      <c r="C64" s="355" t="s">
        <v>520</v>
      </c>
      <c r="E64" s="348" t="s">
        <v>521</v>
      </c>
      <c r="F64" s="341"/>
      <c r="G64" s="341"/>
      <c r="H64" s="341"/>
      <c r="I64" s="341"/>
      <c r="J64" s="341"/>
      <c r="K64" s="341"/>
      <c r="L64" s="341"/>
    </row>
    <row r="65" spans="1:12" x14ac:dyDescent="0.25">
      <c r="A65" s="354" t="s">
        <v>522</v>
      </c>
      <c r="C65" s="356" t="s">
        <v>523</v>
      </c>
      <c r="E65" s="348" t="s">
        <v>524</v>
      </c>
      <c r="F65" s="341"/>
      <c r="G65" s="341"/>
      <c r="H65" s="341"/>
      <c r="I65" s="341"/>
      <c r="J65" s="341"/>
      <c r="K65" s="341"/>
      <c r="L65" s="341"/>
    </row>
    <row r="66" spans="1:12" x14ac:dyDescent="0.25">
      <c r="A66" s="355" t="s">
        <v>525</v>
      </c>
      <c r="E66" s="348" t="s">
        <v>526</v>
      </c>
      <c r="F66" s="341"/>
      <c r="G66" s="341"/>
      <c r="H66" s="341"/>
      <c r="I66" s="341"/>
      <c r="J66" s="341"/>
      <c r="K66" s="341"/>
      <c r="L66" s="341"/>
    </row>
    <row r="67" spans="1:12" x14ac:dyDescent="0.25">
      <c r="A67" s="355" t="s">
        <v>527</v>
      </c>
      <c r="E67" s="348" t="s">
        <v>528</v>
      </c>
      <c r="F67" s="341"/>
      <c r="G67" s="341"/>
      <c r="H67" s="341"/>
      <c r="I67" s="341"/>
      <c r="J67" s="341"/>
      <c r="K67" s="341"/>
      <c r="L67" s="341"/>
    </row>
    <row r="68" spans="1:12" x14ac:dyDescent="0.25">
      <c r="A68" s="356" t="s">
        <v>529</v>
      </c>
      <c r="E68" s="348" t="s">
        <v>530</v>
      </c>
      <c r="F68" s="341"/>
      <c r="G68" s="341"/>
      <c r="H68" s="341"/>
      <c r="I68" s="341"/>
      <c r="J68" s="341"/>
      <c r="K68" s="341"/>
      <c r="L68" s="341"/>
    </row>
    <row r="69" spans="1:12" x14ac:dyDescent="0.25">
      <c r="A69" s="341"/>
      <c r="E69" s="348" t="s">
        <v>531</v>
      </c>
      <c r="F69" s="341"/>
      <c r="G69" s="341"/>
      <c r="H69" s="341"/>
      <c r="I69" s="341"/>
      <c r="J69" s="341"/>
      <c r="K69" s="341"/>
      <c r="L69" s="341"/>
    </row>
    <row r="70" spans="1:12" x14ac:dyDescent="0.25">
      <c r="E70" s="348" t="s">
        <v>532</v>
      </c>
      <c r="F70" s="341"/>
      <c r="G70" s="341"/>
      <c r="H70" s="341"/>
      <c r="I70" s="341"/>
      <c r="J70" s="341"/>
      <c r="K70" s="341"/>
      <c r="L70" s="341"/>
    </row>
    <row r="71" spans="1:12" x14ac:dyDescent="0.25">
      <c r="E71" s="348" t="s">
        <v>533</v>
      </c>
      <c r="F71" s="341"/>
      <c r="G71" s="341"/>
      <c r="H71" s="341"/>
      <c r="I71" s="341"/>
      <c r="J71" s="341"/>
      <c r="K71" s="341"/>
      <c r="L71" s="341"/>
    </row>
    <row r="72" spans="1:12" x14ac:dyDescent="0.25">
      <c r="E72" s="348" t="s">
        <v>534</v>
      </c>
      <c r="F72" s="341"/>
      <c r="G72" s="341"/>
      <c r="H72" s="341"/>
      <c r="I72" s="341"/>
      <c r="J72" s="341"/>
      <c r="K72" s="341"/>
      <c r="L72" s="341"/>
    </row>
    <row r="73" spans="1:12" x14ac:dyDescent="0.25">
      <c r="E73" s="348" t="s">
        <v>535</v>
      </c>
      <c r="F73" s="341"/>
      <c r="G73" s="341"/>
      <c r="H73" s="341"/>
      <c r="I73" s="341"/>
      <c r="J73" s="341"/>
      <c r="K73" s="341"/>
      <c r="L73" s="341"/>
    </row>
    <row r="74" spans="1:12" x14ac:dyDescent="0.25">
      <c r="E74" s="348" t="s">
        <v>536</v>
      </c>
      <c r="F74" s="341"/>
      <c r="G74" s="341"/>
      <c r="H74" s="341"/>
      <c r="I74" s="341"/>
      <c r="J74" s="341"/>
      <c r="K74" s="341"/>
      <c r="L74" s="341"/>
    </row>
    <row r="75" spans="1:12" x14ac:dyDescent="0.25">
      <c r="E75" s="348" t="s">
        <v>537</v>
      </c>
      <c r="F75" s="341"/>
      <c r="G75" s="341"/>
      <c r="H75" s="341"/>
      <c r="I75" s="341"/>
      <c r="J75" s="341"/>
      <c r="K75" s="341"/>
      <c r="L75" s="341"/>
    </row>
    <row r="76" spans="1:12" x14ac:dyDescent="0.25">
      <c r="E76" s="348" t="s">
        <v>538</v>
      </c>
      <c r="F76" s="341"/>
      <c r="G76" s="341"/>
      <c r="H76" s="341"/>
      <c r="I76" s="341"/>
      <c r="J76" s="341"/>
      <c r="K76" s="341"/>
      <c r="L76" s="341"/>
    </row>
    <row r="77" spans="1:12" x14ac:dyDescent="0.25">
      <c r="E77" s="348" t="s">
        <v>539</v>
      </c>
      <c r="F77" s="341"/>
      <c r="G77" s="341"/>
      <c r="H77" s="341"/>
      <c r="I77" s="341"/>
      <c r="J77" s="341"/>
      <c r="K77" s="341"/>
      <c r="L77" s="341"/>
    </row>
    <row r="78" spans="1:12" x14ac:dyDescent="0.25">
      <c r="E78" s="348" t="s">
        <v>540</v>
      </c>
      <c r="F78" s="341"/>
      <c r="G78" s="341"/>
      <c r="H78" s="341"/>
      <c r="I78" s="341"/>
      <c r="J78" s="341"/>
      <c r="K78" s="341"/>
      <c r="L78" s="341"/>
    </row>
    <row r="79" spans="1:12" x14ac:dyDescent="0.25">
      <c r="E79" s="348" t="s">
        <v>541</v>
      </c>
      <c r="F79" s="341"/>
      <c r="G79" s="341"/>
      <c r="H79" s="341"/>
      <c r="I79" s="341"/>
      <c r="J79" s="341"/>
      <c r="K79" s="341"/>
      <c r="L79" s="341"/>
    </row>
    <row r="80" spans="1:12" x14ac:dyDescent="0.25">
      <c r="E80" s="348" t="s">
        <v>542</v>
      </c>
      <c r="F80" s="341"/>
      <c r="G80" s="341"/>
      <c r="H80" s="341"/>
      <c r="I80" s="341"/>
      <c r="J80" s="341"/>
      <c r="K80" s="341"/>
      <c r="L80" s="341"/>
    </row>
    <row r="81" spans="5:12" x14ac:dyDescent="0.25">
      <c r="E81" s="348" t="s">
        <v>543</v>
      </c>
      <c r="F81" s="341"/>
      <c r="G81" s="341"/>
      <c r="H81" s="341"/>
      <c r="I81" s="341"/>
      <c r="J81" s="341"/>
      <c r="K81" s="341"/>
      <c r="L81" s="341"/>
    </row>
    <row r="82" spans="5:12" x14ac:dyDescent="0.25">
      <c r="E82" s="348" t="s">
        <v>544</v>
      </c>
      <c r="F82" s="341"/>
      <c r="G82" s="341"/>
      <c r="H82" s="341"/>
      <c r="I82" s="341"/>
      <c r="J82" s="341"/>
      <c r="K82" s="341"/>
      <c r="L82" s="341"/>
    </row>
    <row r="83" spans="5:12" x14ac:dyDescent="0.25">
      <c r="E83" s="348" t="s">
        <v>545</v>
      </c>
      <c r="F83" s="341"/>
      <c r="G83" s="341"/>
      <c r="H83" s="341"/>
      <c r="I83" s="341"/>
      <c r="J83" s="341"/>
      <c r="K83" s="341"/>
      <c r="L83" s="341"/>
    </row>
    <row r="84" spans="5:12" x14ac:dyDescent="0.25">
      <c r="E84" s="351" t="s">
        <v>59</v>
      </c>
      <c r="F84" s="341"/>
      <c r="G84" s="341"/>
      <c r="H84" s="341"/>
      <c r="I84" s="341"/>
      <c r="J84" s="341"/>
      <c r="K84" s="341"/>
      <c r="L84" s="341"/>
    </row>
    <row r="85" spans="5:12" x14ac:dyDescent="0.25">
      <c r="E85" s="341"/>
      <c r="H85" s="341"/>
    </row>
  </sheetData>
  <mergeCells count="39">
    <mergeCell ref="J43:O44"/>
    <mergeCell ref="A46:A48"/>
    <mergeCell ref="D46:E46"/>
    <mergeCell ref="D47:H48"/>
    <mergeCell ref="G30:H30"/>
    <mergeCell ref="D32:E32"/>
    <mergeCell ref="C36:H37"/>
    <mergeCell ref="A39:A44"/>
    <mergeCell ref="D39:H39"/>
    <mergeCell ref="D41:H41"/>
    <mergeCell ref="D43:H44"/>
    <mergeCell ref="A25:A37"/>
    <mergeCell ref="D25:F25"/>
    <mergeCell ref="G27:G28"/>
    <mergeCell ref="H27:H28"/>
    <mergeCell ref="D30:E30"/>
    <mergeCell ref="J19:O19"/>
    <mergeCell ref="A21:A23"/>
    <mergeCell ref="C21:D21"/>
    <mergeCell ref="C23:H23"/>
    <mergeCell ref="J23:O23"/>
    <mergeCell ref="A9:A19"/>
    <mergeCell ref="B9:C9"/>
    <mergeCell ref="E9:F9"/>
    <mergeCell ref="G9:H9"/>
    <mergeCell ref="C11:D11"/>
    <mergeCell ref="E11:F11"/>
    <mergeCell ref="G11:H11"/>
    <mergeCell ref="E13:F13"/>
    <mergeCell ref="F15:H15"/>
    <mergeCell ref="D19:H19"/>
    <mergeCell ref="A5:A7"/>
    <mergeCell ref="C5:F5"/>
    <mergeCell ref="B7:C7"/>
    <mergeCell ref="B1:H1"/>
    <mergeCell ref="A2:B2"/>
    <mergeCell ref="E2:H2"/>
    <mergeCell ref="A3:B3"/>
    <mergeCell ref="E3:H3"/>
  </mergeCells>
  <dataValidations count="10">
    <dataValidation type="list" allowBlank="1" showInputMessage="1" showErrorMessage="1" sqref="J36">
      <formula1>$H$52:$H$56</formula1>
    </dataValidation>
    <dataValidation type="list" allowBlank="1" showInputMessage="1" showErrorMessage="1" sqref="D39:H39">
      <formula1>$E$52:$E$84</formula1>
    </dataValidation>
    <dataValidation type="list" allowBlank="1" showInputMessage="1" showErrorMessage="1" sqref="C11:D11">
      <formula1>$A$52:$A$61</formula1>
    </dataValidation>
    <dataValidation type="list" allowBlank="1" showInputMessage="1" showErrorMessage="1" sqref="C46 C48">
      <formula1>"X,-"</formula1>
    </dataValidation>
    <dataValidation type="list" allowBlank="1" showInputMessage="1" showErrorMessage="1" sqref="E27:F28">
      <formula1>$C$63:$C$65</formula1>
    </dataValidation>
    <dataValidation type="list" allowBlank="1" showInputMessage="1" showErrorMessage="1" sqref="D25:F25">
      <formula1>$A$65:$A$68</formula1>
    </dataValidation>
    <dataValidation type="list" allowBlank="1" showInputMessage="1" showErrorMessage="1" sqref="D41:H41">
      <formula1>$G$52:$G$59</formula1>
    </dataValidation>
    <dataValidation type="list" allowBlank="1" showInputMessage="1" showErrorMessage="1" sqref="C21">
      <formula1>$C$52:$C$54</formula1>
    </dataValidation>
    <dataValidation type="list" allowBlank="1" showInputMessage="1" showErrorMessage="1" sqref="F21">
      <formula1>$C$57:$C$59</formula1>
    </dataValidation>
    <dataValidation type="list" allowBlank="1" showInputMessage="1" showErrorMessage="1" sqref="E13:F13 H32 D17 D15 D30:E30 D32:E32 D34 F34">
      <formula1>"Oui,Non"</formula1>
    </dataValidation>
  </dataValidations>
  <hyperlinks>
    <hyperlink ref="D9" location="'Annexe10'!A1" display="'Annexe10'!A1"/>
  </hyperlinks>
  <pageMargins left="0.31496062992125984" right="0.31496062992125984" top="0.35433070866141736" bottom="0.35433070866141736" header="0.31496062992125984" footer="0.31496062992125984"/>
  <pageSetup paperSize="9" scale="77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3">
    <pageSetUpPr fitToPage="1"/>
  </sheetPr>
  <dimension ref="B2:AF69"/>
  <sheetViews>
    <sheetView showGridLines="0" view="pageBreakPreview" zoomScale="80" zoomScaleNormal="85" zoomScaleSheetLayoutView="80" zoomScalePageLayoutView="55" workbookViewId="0">
      <selection activeCell="D21" sqref="D21:H21"/>
    </sheetView>
  </sheetViews>
  <sheetFormatPr baseColWidth="10" defaultColWidth="11.42578125" defaultRowHeight="15" x14ac:dyDescent="0.25"/>
  <cols>
    <col min="1" max="1" width="2.42578125" style="359" customWidth="1"/>
    <col min="2" max="2" width="2.42578125" style="358" customWidth="1"/>
    <col min="3" max="13" width="12.5703125" style="359" customWidth="1"/>
    <col min="14" max="14" width="2.42578125" style="359" customWidth="1"/>
    <col min="15" max="16384" width="11.42578125" style="359"/>
  </cols>
  <sheetData>
    <row r="2" spans="2:24" thickBot="1" x14ac:dyDescent="0.4"/>
    <row r="3" spans="2:24" ht="30" customHeight="1" thickBot="1" x14ac:dyDescent="0.4">
      <c r="B3" s="1203" t="s">
        <v>550</v>
      </c>
      <c r="C3" s="1204"/>
      <c r="D3" s="1205" t="s">
        <v>551</v>
      </c>
      <c r="E3" s="1205"/>
      <c r="F3" s="1205"/>
      <c r="G3" s="1205"/>
      <c r="H3" s="1205"/>
      <c r="I3" s="1205"/>
      <c r="J3" s="1205"/>
      <c r="K3" s="1205"/>
      <c r="L3" s="1205"/>
      <c r="M3" s="1205"/>
      <c r="N3" s="1206"/>
      <c r="O3" s="360"/>
    </row>
    <row r="4" spans="2:24" ht="9.9499999999999993" customHeight="1" thickBot="1" x14ac:dyDescent="0.4">
      <c r="B4"/>
      <c r="C4"/>
      <c r="D4"/>
      <c r="E4"/>
      <c r="F4"/>
      <c r="G4"/>
      <c r="H4"/>
      <c r="I4"/>
      <c r="J4" s="361"/>
    </row>
    <row r="5" spans="2:24" s="363" customFormat="1" ht="15" customHeight="1" x14ac:dyDescent="0.25">
      <c r="B5" s="1207" t="s">
        <v>14</v>
      </c>
      <c r="C5" s="1208"/>
      <c r="D5" s="1208"/>
      <c r="E5" s="1208" t="s">
        <v>15</v>
      </c>
      <c r="F5" s="1208"/>
      <c r="G5" s="1208" t="s">
        <v>16</v>
      </c>
      <c r="H5" s="1208"/>
      <c r="I5" s="1208" t="s">
        <v>17</v>
      </c>
      <c r="J5" s="1208"/>
      <c r="K5" s="1208"/>
      <c r="L5" s="1208"/>
      <c r="M5" s="1208"/>
      <c r="N5" s="1209"/>
      <c r="O5" s="362"/>
    </row>
    <row r="6" spans="2:24" s="363" customFormat="1" ht="24.95" customHeight="1" thickBot="1" x14ac:dyDescent="0.4">
      <c r="B6" s="1210">
        <f>PDG!$AD$33</f>
        <v>0</v>
      </c>
      <c r="C6" s="1211"/>
      <c r="D6" s="1211"/>
      <c r="E6" s="1211" t="str">
        <f>PDG!$D$33</f>
        <v>A</v>
      </c>
      <c r="F6" s="1211"/>
      <c r="G6" s="1212">
        <f>PDG!$H$33</f>
        <v>41487</v>
      </c>
      <c r="H6" s="1212"/>
      <c r="I6" s="1211" t="str">
        <f>PDG!$L$33</f>
        <v>Création</v>
      </c>
      <c r="J6" s="1211"/>
      <c r="K6" s="1211"/>
      <c r="L6" s="1211"/>
      <c r="M6" s="1211"/>
      <c r="N6" s="1214"/>
    </row>
    <row r="7" spans="2:24" s="363" customFormat="1" ht="24.95" customHeight="1" thickBot="1" x14ac:dyDescent="0.3">
      <c r="B7" s="1215" t="s">
        <v>18</v>
      </c>
      <c r="C7" s="1216"/>
      <c r="D7" s="1216"/>
      <c r="E7" s="1217" t="s">
        <v>61</v>
      </c>
      <c r="F7" s="1217"/>
      <c r="G7" s="1217"/>
      <c r="H7" s="1217"/>
      <c r="I7" s="1218"/>
      <c r="J7" s="1215" t="s">
        <v>552</v>
      </c>
      <c r="K7" s="1216"/>
      <c r="L7" s="1219">
        <v>55</v>
      </c>
      <c r="M7" s="1219"/>
      <c r="N7" s="1220"/>
    </row>
    <row r="8" spans="2:24" s="367" customFormat="1" ht="24.95" customHeight="1" x14ac:dyDescent="0.35">
      <c r="B8" s="364"/>
      <c r="C8" s="365"/>
      <c r="D8" s="365"/>
      <c r="E8" s="366"/>
      <c r="F8" s="365"/>
      <c r="G8" s="365"/>
      <c r="H8" s="365"/>
      <c r="I8" s="365"/>
      <c r="N8" s="368"/>
    </row>
    <row r="9" spans="2:24" ht="15" customHeight="1" x14ac:dyDescent="0.25">
      <c r="B9" s="369"/>
      <c r="C9" s="1213" t="s">
        <v>553</v>
      </c>
      <c r="D9" s="1213"/>
      <c r="E9" s="1213"/>
      <c r="F9" s="1213"/>
      <c r="H9" s="370"/>
      <c r="J9" s="1213" t="s">
        <v>554</v>
      </c>
      <c r="K9" s="1213"/>
      <c r="L9" s="1213"/>
      <c r="M9" s="1213"/>
      <c r="N9" s="371"/>
      <c r="O9" s="372"/>
      <c r="W9" s="373"/>
    </row>
    <row r="10" spans="2:24" ht="5.0999999999999996" customHeight="1" thickBot="1" x14ac:dyDescent="0.4">
      <c r="B10" s="369"/>
      <c r="H10" s="372"/>
      <c r="J10" s="372"/>
      <c r="K10" s="372"/>
      <c r="L10" s="372"/>
      <c r="M10" s="372"/>
      <c r="N10" s="371"/>
      <c r="O10" s="372"/>
    </row>
    <row r="11" spans="2:24" x14ac:dyDescent="0.25">
      <c r="B11" s="369"/>
      <c r="D11" s="1221" t="s">
        <v>555</v>
      </c>
      <c r="E11" s="1223" t="s">
        <v>556</v>
      </c>
      <c r="F11" s="374"/>
      <c r="G11" s="374"/>
      <c r="H11" s="372"/>
      <c r="J11" s="372"/>
      <c r="K11" s="1225" t="s">
        <v>557</v>
      </c>
      <c r="L11" s="1226"/>
      <c r="M11" s="375" t="s">
        <v>558</v>
      </c>
      <c r="N11" s="371"/>
      <c r="O11" s="372"/>
      <c r="W11" s="373"/>
    </row>
    <row r="12" spans="2:24" ht="15" customHeight="1" thickBot="1" x14ac:dyDescent="0.3">
      <c r="B12" s="369"/>
      <c r="D12" s="1222"/>
      <c r="E12" s="1224"/>
      <c r="F12" s="374"/>
      <c r="G12" s="374"/>
      <c r="H12" s="376"/>
      <c r="J12" s="372"/>
      <c r="K12" s="377" t="s">
        <v>559</v>
      </c>
      <c r="L12" s="378" t="s">
        <v>560</v>
      </c>
      <c r="M12" s="379" t="s">
        <v>561</v>
      </c>
      <c r="N12" s="371"/>
      <c r="O12" s="372"/>
      <c r="W12" s="373"/>
    </row>
    <row r="13" spans="2:24" x14ac:dyDescent="0.25">
      <c r="B13" s="369"/>
      <c r="C13" s="380"/>
      <c r="D13" s="1230" t="str">
        <f>CONCATENATE(L7,"-18")</f>
        <v>55-18</v>
      </c>
      <c r="E13" s="1233" t="str">
        <f>CONCATENATE(L7,"-19")</f>
        <v>55-19</v>
      </c>
      <c r="F13" s="381"/>
      <c r="G13" s="381"/>
      <c r="H13" s="382"/>
      <c r="J13" s="383" t="s">
        <v>562</v>
      </c>
      <c r="K13" s="384" t="s">
        <v>563</v>
      </c>
      <c r="L13" s="385" t="s">
        <v>563</v>
      </c>
      <c r="M13" s="386" t="s">
        <v>563</v>
      </c>
      <c r="N13" s="371"/>
      <c r="O13" s="387"/>
      <c r="T13" s="388" t="str">
        <f>IF(K13="E2","X",IF(K13="E3","X",IF(L13="E7","X","")))</f>
        <v/>
      </c>
      <c r="U13" s="388" t="str">
        <f>IF(M13="S2","X",IF(M13="S3","X",""))</f>
        <v/>
      </c>
      <c r="W13" s="389">
        <f>IF(K13="",IF(L13="",1,0),0)</f>
        <v>0</v>
      </c>
      <c r="X13" s="390">
        <f>IF(L13="E4",1,IF(L13="E5",1,0))</f>
        <v>0</v>
      </c>
    </row>
    <row r="14" spans="2:24" x14ac:dyDescent="0.25">
      <c r="B14" s="369"/>
      <c r="C14" s="380"/>
      <c r="D14" s="1231"/>
      <c r="E14" s="1234"/>
      <c r="F14" s="381"/>
      <c r="G14" s="381"/>
      <c r="H14" s="372"/>
      <c r="J14" s="391" t="s">
        <v>564</v>
      </c>
      <c r="K14" s="392" t="s">
        <v>563</v>
      </c>
      <c r="L14" s="393" t="s">
        <v>563</v>
      </c>
      <c r="M14" s="394" t="s">
        <v>563</v>
      </c>
      <c r="N14" s="371"/>
      <c r="O14" s="372"/>
      <c r="T14" s="395" t="str">
        <f t="shared" ref="T14:T16" si="0">IF(K14="E2","X",IF(K14="E3","X",IF(L14="E7","X","")))</f>
        <v/>
      </c>
      <c r="U14" s="395" t="str">
        <f t="shared" ref="U14:U17" si="1">IF(M14="S2","X",IF(M14="S3","X",""))</f>
        <v/>
      </c>
      <c r="W14" s="396">
        <f t="shared" ref="W14:W16" si="2">IF(K14="",IF(L14="",1,0),0)</f>
        <v>0</v>
      </c>
      <c r="X14" s="397">
        <f>IF(L14="E4",1,IF(L14="E5",1,0))</f>
        <v>0</v>
      </c>
    </row>
    <row r="15" spans="2:24" ht="15.75" x14ac:dyDescent="0.25">
      <c r="B15" s="369"/>
      <c r="C15" s="380"/>
      <c r="D15" s="1231"/>
      <c r="E15" s="1234"/>
      <c r="F15" s="381"/>
      <c r="G15" s="381"/>
      <c r="H15" s="372"/>
      <c r="J15" s="391" t="s">
        <v>565</v>
      </c>
      <c r="K15" s="392" t="s">
        <v>563</v>
      </c>
      <c r="L15" s="393" t="s">
        <v>563</v>
      </c>
      <c r="M15" s="394" t="s">
        <v>563</v>
      </c>
      <c r="N15" s="371"/>
      <c r="O15" s="398" t="s">
        <v>566</v>
      </c>
      <c r="P15" s="399" t="s">
        <v>567</v>
      </c>
      <c r="T15" s="395" t="str">
        <f t="shared" si="0"/>
        <v/>
      </c>
      <c r="U15" s="395" t="str">
        <f t="shared" si="1"/>
        <v/>
      </c>
      <c r="W15" s="396">
        <f t="shared" si="2"/>
        <v>0</v>
      </c>
      <c r="X15" s="397">
        <f>IF(L15="E4",1,IF(L15="E5",1,0))</f>
        <v>0</v>
      </c>
    </row>
    <row r="16" spans="2:24" ht="16.5" thickBot="1" x14ac:dyDescent="0.3">
      <c r="B16" s="369"/>
      <c r="C16" s="380"/>
      <c r="D16" s="1232"/>
      <c r="E16" s="1235"/>
      <c r="F16" s="381"/>
      <c r="G16" s="381"/>
      <c r="H16" s="372"/>
      <c r="J16" s="400" t="s">
        <v>568</v>
      </c>
      <c r="K16" s="401" t="s">
        <v>563</v>
      </c>
      <c r="L16" s="402" t="s">
        <v>563</v>
      </c>
      <c r="M16" s="403" t="s">
        <v>563</v>
      </c>
      <c r="N16" s="371"/>
      <c r="O16" s="372"/>
      <c r="P16" s="399" t="s">
        <v>569</v>
      </c>
      <c r="T16" s="404" t="str">
        <f t="shared" si="0"/>
        <v/>
      </c>
      <c r="U16" s="404" t="str">
        <f t="shared" si="1"/>
        <v/>
      </c>
      <c r="W16" s="405">
        <f t="shared" si="2"/>
        <v>0</v>
      </c>
      <c r="X16" s="406">
        <f>IF(L16="E4",1,IF(L16="E5",1,0))</f>
        <v>0</v>
      </c>
    </row>
    <row r="17" spans="2:24" ht="16.5" thickBot="1" x14ac:dyDescent="0.3">
      <c r="B17" s="369"/>
      <c r="C17" s="380"/>
      <c r="D17" s="407"/>
      <c r="E17" s="407"/>
      <c r="F17" s="407"/>
      <c r="G17" s="407"/>
      <c r="H17" s="407"/>
      <c r="J17" s="1227" t="s">
        <v>570</v>
      </c>
      <c r="K17" s="1228"/>
      <c r="L17" s="1229"/>
      <c r="M17" s="408" t="s">
        <v>563</v>
      </c>
      <c r="N17" s="371"/>
      <c r="O17" s="372"/>
      <c r="P17" s="409" t="s">
        <v>571</v>
      </c>
      <c r="U17" s="410" t="str">
        <f t="shared" si="1"/>
        <v/>
      </c>
      <c r="W17" s="411">
        <f>SUM(W13:W16)</f>
        <v>0</v>
      </c>
      <c r="X17" s="412">
        <f>SUM(X13:X16)</f>
        <v>0</v>
      </c>
    </row>
    <row r="18" spans="2:24" ht="24.95" customHeight="1" x14ac:dyDescent="0.35">
      <c r="B18" s="369"/>
      <c r="C18" s="372"/>
      <c r="D18" s="372"/>
      <c r="E18" s="372"/>
      <c r="F18" s="372"/>
      <c r="G18" s="372"/>
      <c r="H18" s="372"/>
      <c r="I18" s="372"/>
      <c r="J18" s="372"/>
      <c r="K18" s="372"/>
      <c r="L18" s="372"/>
      <c r="M18" s="372"/>
      <c r="N18" s="413"/>
      <c r="O18" s="372"/>
    </row>
    <row r="19" spans="2:24" ht="15" customHeight="1" x14ac:dyDescent="0.25">
      <c r="B19" s="369"/>
      <c r="C19" s="1213" t="s">
        <v>572</v>
      </c>
      <c r="D19" s="1213"/>
      <c r="E19" s="1213"/>
      <c r="F19" s="1213"/>
      <c r="G19" s="1213"/>
      <c r="H19" s="1213"/>
      <c r="I19" s="414"/>
      <c r="J19" s="415" t="s">
        <v>573</v>
      </c>
      <c r="K19" s="372"/>
      <c r="L19" s="372"/>
      <c r="M19" s="372"/>
      <c r="N19" s="371"/>
      <c r="O19" s="372"/>
    </row>
    <row r="20" spans="2:24" ht="5.0999999999999996" customHeight="1" thickBot="1" x14ac:dyDescent="0.4">
      <c r="B20" s="369"/>
      <c r="C20" s="372"/>
      <c r="D20" s="372"/>
      <c r="E20" s="372"/>
      <c r="F20" s="372"/>
      <c r="G20" s="372"/>
      <c r="H20" s="372"/>
      <c r="I20" s="414"/>
      <c r="J20" s="372"/>
      <c r="K20" s="372"/>
      <c r="L20" s="372"/>
      <c r="M20" s="372"/>
      <c r="N20" s="371"/>
      <c r="O20" s="372"/>
    </row>
    <row r="21" spans="2:24" ht="32.25" customHeight="1" thickBot="1" x14ac:dyDescent="0.3">
      <c r="B21" s="369"/>
      <c r="C21" s="372"/>
      <c r="D21" s="416" t="s">
        <v>999</v>
      </c>
      <c r="E21" s="417" t="s">
        <v>575</v>
      </c>
      <c r="F21" s="418" t="s">
        <v>576</v>
      </c>
      <c r="G21" s="418" t="s">
        <v>1000</v>
      </c>
      <c r="H21" s="419" t="s">
        <v>1001</v>
      </c>
      <c r="I21" s="420"/>
      <c r="J21" s="421"/>
      <c r="K21" s="422" t="s">
        <v>579</v>
      </c>
      <c r="L21" s="423" t="s">
        <v>580</v>
      </c>
      <c r="M21" s="424" t="s">
        <v>581</v>
      </c>
      <c r="N21" s="371"/>
      <c r="O21" s="372"/>
      <c r="R21" s="425" t="str">
        <f>R25</f>
        <v/>
      </c>
      <c r="S21" s="426"/>
      <c r="T21" s="425" t="str">
        <f>T25</f>
        <v/>
      </c>
    </row>
    <row r="22" spans="2:24" ht="15" customHeight="1" x14ac:dyDescent="0.35">
      <c r="B22" s="369"/>
      <c r="C22" s="383" t="s">
        <v>562</v>
      </c>
      <c r="D22" s="427" t="s">
        <v>563</v>
      </c>
      <c r="E22" s="428" t="s">
        <v>563</v>
      </c>
      <c r="F22" s="428" t="s">
        <v>563</v>
      </c>
      <c r="G22" s="428" t="s">
        <v>563</v>
      </c>
      <c r="H22" s="429" t="s">
        <v>563</v>
      </c>
      <c r="I22" s="420"/>
      <c r="J22" s="383" t="s">
        <v>562</v>
      </c>
      <c r="K22" s="430" t="s">
        <v>563</v>
      </c>
      <c r="L22" s="431" t="s">
        <v>563</v>
      </c>
      <c r="M22" s="432" t="s">
        <v>437</v>
      </c>
      <c r="N22" s="413"/>
      <c r="O22" s="360"/>
      <c r="P22" s="359">
        <f>IF(L22="Sectionnée",1,IF(L22="Manquante",2,IF(L22="Déteriorée",2,0)))</f>
        <v>0</v>
      </c>
      <c r="Q22" s="359" t="str">
        <f>IF(P22=1,J22,"")</f>
        <v/>
      </c>
      <c r="R22" s="372" t="str">
        <f>Q22</f>
        <v/>
      </c>
      <c r="S22" s="359" t="str">
        <f>IF(P22=2,J22,"")</f>
        <v/>
      </c>
      <c r="T22" s="372" t="str">
        <f>S22</f>
        <v/>
      </c>
    </row>
    <row r="23" spans="2:24" ht="14.45" x14ac:dyDescent="0.35">
      <c r="B23" s="369"/>
      <c r="C23" s="391" t="s">
        <v>564</v>
      </c>
      <c r="D23" s="433" t="s">
        <v>563</v>
      </c>
      <c r="E23" s="434" t="s">
        <v>563</v>
      </c>
      <c r="F23" s="434" t="s">
        <v>563</v>
      </c>
      <c r="G23" s="434" t="s">
        <v>563</v>
      </c>
      <c r="H23" s="435" t="s">
        <v>563</v>
      </c>
      <c r="I23" s="420"/>
      <c r="J23" s="391" t="s">
        <v>564</v>
      </c>
      <c r="K23" s="436" t="s">
        <v>563</v>
      </c>
      <c r="L23" s="437" t="s">
        <v>563</v>
      </c>
      <c r="M23" s="438" t="s">
        <v>437</v>
      </c>
      <c r="N23" s="413"/>
      <c r="O23" s="372"/>
      <c r="P23" s="359">
        <f t="shared" ref="P23:P25" si="3">IF(L23="Sectionnée",1,IF(L23="Manquante",2,IF(L23="Déteriorée",2,0)))</f>
        <v>0</v>
      </c>
      <c r="Q23" s="359" t="str">
        <f>IF(P23=1,J23,"")</f>
        <v/>
      </c>
      <c r="R23" s="359" t="str">
        <f>IF(R22="",Q23,IF(Q23="",R22,CONCATENATE(R22," + ",Q23)))</f>
        <v/>
      </c>
      <c r="S23" s="359" t="str">
        <f t="shared" ref="S23:S25" si="4">IF(P23=2,J23,"")</f>
        <v/>
      </c>
      <c r="T23" s="359" t="str">
        <f>IF(T22="",S23,IF(S23="",T22,CONCATENATE(T22," + ",S23)))</f>
        <v/>
      </c>
    </row>
    <row r="24" spans="2:24" ht="14.45" x14ac:dyDescent="0.35">
      <c r="B24" s="369"/>
      <c r="C24" s="391" t="s">
        <v>565</v>
      </c>
      <c r="D24" s="433" t="s">
        <v>563</v>
      </c>
      <c r="E24" s="434" t="s">
        <v>563</v>
      </c>
      <c r="F24" s="434" t="s">
        <v>563</v>
      </c>
      <c r="G24" s="434" t="s">
        <v>563</v>
      </c>
      <c r="H24" s="435" t="s">
        <v>563</v>
      </c>
      <c r="I24" s="420"/>
      <c r="J24" s="391" t="s">
        <v>565</v>
      </c>
      <c r="K24" s="436" t="s">
        <v>563</v>
      </c>
      <c r="L24" s="437" t="s">
        <v>563</v>
      </c>
      <c r="M24" s="438" t="s">
        <v>437</v>
      </c>
      <c r="N24" s="413"/>
      <c r="O24" s="372"/>
      <c r="P24" s="359">
        <f t="shared" si="3"/>
        <v>0</v>
      </c>
      <c r="Q24" s="359" t="str">
        <f>IF(P24=1,J24,"")</f>
        <v/>
      </c>
      <c r="R24" s="359" t="str">
        <f t="shared" ref="R24:T25" si="5">IF(R23="",Q24,IF(Q24="",R23,CONCATENATE(R23," + ",Q24)))</f>
        <v/>
      </c>
      <c r="S24" s="359" t="str">
        <f t="shared" si="4"/>
        <v/>
      </c>
      <c r="T24" s="359" t="str">
        <f t="shared" si="5"/>
        <v/>
      </c>
    </row>
    <row r="25" spans="2:24" thickBot="1" x14ac:dyDescent="0.4">
      <c r="B25" s="369"/>
      <c r="C25" s="439" t="s">
        <v>568</v>
      </c>
      <c r="D25" s="440" t="s">
        <v>563</v>
      </c>
      <c r="E25" s="441" t="s">
        <v>563</v>
      </c>
      <c r="F25" s="441" t="s">
        <v>563</v>
      </c>
      <c r="G25" s="441" t="s">
        <v>563</v>
      </c>
      <c r="H25" s="442" t="s">
        <v>563</v>
      </c>
      <c r="I25" s="420"/>
      <c r="J25" s="439" t="s">
        <v>568</v>
      </c>
      <c r="K25" s="443" t="s">
        <v>563</v>
      </c>
      <c r="L25" s="444" t="s">
        <v>563</v>
      </c>
      <c r="M25" s="445" t="s">
        <v>437</v>
      </c>
      <c r="N25" s="371"/>
      <c r="O25" s="372"/>
      <c r="P25" s="359">
        <f t="shared" si="3"/>
        <v>0</v>
      </c>
      <c r="Q25" s="359" t="str">
        <f>IF(P25=1,J25,"")</f>
        <v/>
      </c>
      <c r="R25" s="359" t="str">
        <f t="shared" si="5"/>
        <v/>
      </c>
      <c r="S25" s="359" t="str">
        <f t="shared" si="4"/>
        <v/>
      </c>
      <c r="T25" s="359" t="str">
        <f t="shared" si="5"/>
        <v/>
      </c>
    </row>
    <row r="26" spans="2:24" ht="24.95" customHeight="1" thickBot="1" x14ac:dyDescent="0.4">
      <c r="B26" s="369"/>
      <c r="C26" s="372"/>
      <c r="D26" s="372"/>
      <c r="E26" s="372"/>
      <c r="F26" s="372"/>
      <c r="G26" s="372"/>
      <c r="H26" s="372"/>
      <c r="I26" s="372"/>
      <c r="J26" s="1236" t="s">
        <v>582</v>
      </c>
      <c r="K26" s="1237"/>
      <c r="L26" s="1238">
        <f>4-COUNTIF(K22:K25,"/")</f>
        <v>0</v>
      </c>
      <c r="M26" s="1239"/>
      <c r="N26" s="371"/>
      <c r="O26" s="372"/>
    </row>
    <row r="27" spans="2:24" ht="15" customHeight="1" x14ac:dyDescent="0.25">
      <c r="B27" s="369"/>
      <c r="C27" s="1213" t="s">
        <v>583</v>
      </c>
      <c r="D27" s="1213"/>
      <c r="E27" s="1213"/>
      <c r="F27" s="1213"/>
      <c r="G27" s="370"/>
      <c r="H27" s="372"/>
      <c r="I27" s="1213" t="s">
        <v>584</v>
      </c>
      <c r="J27" s="1213"/>
      <c r="K27" s="1213"/>
      <c r="L27" s="1213"/>
      <c r="M27" s="372"/>
      <c r="N27" s="371"/>
    </row>
    <row r="28" spans="2:24" ht="5.0999999999999996" customHeight="1" thickBot="1" x14ac:dyDescent="0.4">
      <c r="B28" s="369"/>
      <c r="C28" s="372"/>
      <c r="D28" s="372"/>
      <c r="E28" s="372"/>
      <c r="F28" s="372"/>
      <c r="G28" s="372"/>
      <c r="H28" s="372"/>
      <c r="I28" s="372"/>
      <c r="J28" s="372"/>
      <c r="K28" s="372"/>
      <c r="L28" s="372"/>
      <c r="M28" s="372"/>
      <c r="N28" s="371"/>
    </row>
    <row r="29" spans="2:24" ht="35.25" customHeight="1" thickBot="1" x14ac:dyDescent="0.3">
      <c r="B29" s="369"/>
      <c r="C29" s="372"/>
      <c r="D29" s="1240" t="s">
        <v>585</v>
      </c>
      <c r="E29" s="1241"/>
      <c r="F29" s="1241"/>
      <c r="G29" s="1242"/>
      <c r="H29" s="446"/>
      <c r="I29" s="446"/>
      <c r="J29" s="1243" t="s">
        <v>586</v>
      </c>
      <c r="K29" s="1244"/>
      <c r="L29" s="1244" t="s">
        <v>587</v>
      </c>
      <c r="M29" s="1245"/>
      <c r="N29" s="371"/>
    </row>
    <row r="30" spans="2:24" ht="45" customHeight="1" x14ac:dyDescent="0.25">
      <c r="B30" s="369"/>
      <c r="C30" s="447" t="s">
        <v>588</v>
      </c>
      <c r="D30" s="1246" t="s">
        <v>589</v>
      </c>
      <c r="E30" s="1247"/>
      <c r="F30" s="1247"/>
      <c r="G30" s="1248"/>
      <c r="H30" s="372"/>
      <c r="I30" s="447" t="s">
        <v>588</v>
      </c>
      <c r="J30" s="1246" t="s">
        <v>590</v>
      </c>
      <c r="K30" s="1247"/>
      <c r="L30" s="1247"/>
      <c r="M30" s="1248"/>
      <c r="N30" s="371"/>
    </row>
    <row r="31" spans="2:24" ht="45" customHeight="1" x14ac:dyDescent="0.35">
      <c r="B31" s="369"/>
      <c r="C31" s="448" t="s">
        <v>564</v>
      </c>
      <c r="D31" s="1261"/>
      <c r="E31" s="1262"/>
      <c r="F31" s="1262"/>
      <c r="G31" s="1263"/>
      <c r="H31" s="372"/>
      <c r="I31" s="449" t="s">
        <v>564</v>
      </c>
      <c r="J31" s="1261"/>
      <c r="K31" s="1262"/>
      <c r="L31" s="1262"/>
      <c r="M31" s="1263"/>
      <c r="N31" s="371"/>
    </row>
    <row r="32" spans="2:24" ht="45" customHeight="1" x14ac:dyDescent="0.35">
      <c r="B32" s="369"/>
      <c r="C32" s="448" t="s">
        <v>565</v>
      </c>
      <c r="D32" s="1261"/>
      <c r="E32" s="1262"/>
      <c r="F32" s="1262"/>
      <c r="G32" s="1263"/>
      <c r="H32" s="372"/>
      <c r="I32" s="449" t="s">
        <v>565</v>
      </c>
      <c r="J32" s="1261"/>
      <c r="K32" s="1262"/>
      <c r="L32" s="1262"/>
      <c r="M32" s="1263"/>
      <c r="N32" s="371"/>
    </row>
    <row r="33" spans="2:32" ht="45" customHeight="1" thickBot="1" x14ac:dyDescent="0.4">
      <c r="B33" s="369"/>
      <c r="C33" s="450" t="s">
        <v>568</v>
      </c>
      <c r="D33" s="1249"/>
      <c r="E33" s="1250"/>
      <c r="F33" s="1250"/>
      <c r="G33" s="1251"/>
      <c r="H33" s="372"/>
      <c r="I33" s="451" t="s">
        <v>568</v>
      </c>
      <c r="J33" s="1249"/>
      <c r="K33" s="1250"/>
      <c r="L33" s="1250"/>
      <c r="M33" s="1251"/>
      <c r="N33" s="371"/>
    </row>
    <row r="34" spans="2:32" ht="24.95" customHeight="1" x14ac:dyDescent="0.35">
      <c r="B34" s="369"/>
      <c r="C34" s="446"/>
      <c r="D34" s="372"/>
      <c r="E34" s="372"/>
      <c r="F34" s="372"/>
      <c r="G34" s="372"/>
      <c r="H34" s="372"/>
      <c r="I34" s="372"/>
      <c r="J34" s="372"/>
      <c r="K34" s="372"/>
      <c r="L34" s="372"/>
      <c r="M34" s="372"/>
      <c r="N34" s="371"/>
      <c r="O34" s="372"/>
    </row>
    <row r="35" spans="2:32" x14ac:dyDescent="0.25">
      <c r="B35" s="369"/>
      <c r="C35" s="415" t="s">
        <v>591</v>
      </c>
      <c r="D35" s="372"/>
      <c r="E35" s="372"/>
      <c r="F35" s="387"/>
      <c r="G35" s="452"/>
      <c r="H35" s="372"/>
      <c r="I35" s="372"/>
      <c r="J35" s="372"/>
      <c r="K35" s="372"/>
      <c r="L35" s="372"/>
      <c r="M35" s="372"/>
      <c r="N35" s="371"/>
      <c r="O35" s="372"/>
    </row>
    <row r="36" spans="2:32" ht="5.0999999999999996" customHeight="1" thickBot="1" x14ac:dyDescent="0.4">
      <c r="B36" s="369"/>
      <c r="C36" s="372"/>
      <c r="D36" s="372"/>
      <c r="E36" s="372"/>
      <c r="F36" s="387"/>
      <c r="G36" s="452"/>
      <c r="H36" s="372"/>
      <c r="I36" s="372"/>
      <c r="J36" s="372"/>
      <c r="K36" s="372"/>
      <c r="L36" s="372"/>
      <c r="M36" s="372"/>
      <c r="N36" s="371"/>
      <c r="O36" s="372"/>
    </row>
    <row r="37" spans="2:32" x14ac:dyDescent="0.25">
      <c r="B37" s="369"/>
      <c r="C37" s="1252"/>
      <c r="D37" s="1253"/>
      <c r="E37" s="1253"/>
      <c r="F37" s="1253"/>
      <c r="G37" s="1253"/>
      <c r="H37" s="1253"/>
      <c r="I37" s="1253"/>
      <c r="J37" s="1253"/>
      <c r="K37" s="1253"/>
      <c r="L37" s="1253"/>
      <c r="M37" s="1254"/>
      <c r="N37" s="413"/>
      <c r="O37" s="372"/>
    </row>
    <row r="38" spans="2:32" x14ac:dyDescent="0.25">
      <c r="B38" s="369"/>
      <c r="C38" s="1255"/>
      <c r="D38" s="1256"/>
      <c r="E38" s="1256"/>
      <c r="F38" s="1256"/>
      <c r="G38" s="1256"/>
      <c r="H38" s="1256"/>
      <c r="I38" s="1256"/>
      <c r="J38" s="1256"/>
      <c r="K38" s="1256"/>
      <c r="L38" s="1256"/>
      <c r="M38" s="1257"/>
      <c r="N38" s="413"/>
      <c r="O38" s="372"/>
    </row>
    <row r="39" spans="2:32" x14ac:dyDescent="0.25">
      <c r="B39" s="369"/>
      <c r="C39" s="1255"/>
      <c r="D39" s="1256"/>
      <c r="E39" s="1256"/>
      <c r="F39" s="1256"/>
      <c r="G39" s="1256"/>
      <c r="H39" s="1256"/>
      <c r="I39" s="1256"/>
      <c r="J39" s="1256"/>
      <c r="K39" s="1256"/>
      <c r="L39" s="1256"/>
      <c r="M39" s="1257"/>
      <c r="N39" s="413"/>
      <c r="O39" s="372"/>
    </row>
    <row r="40" spans="2:32" x14ac:dyDescent="0.25">
      <c r="B40" s="369"/>
      <c r="C40" s="1255"/>
      <c r="D40" s="1256"/>
      <c r="E40" s="1256"/>
      <c r="F40" s="1256"/>
      <c r="G40" s="1256"/>
      <c r="H40" s="1256"/>
      <c r="I40" s="1256"/>
      <c r="J40" s="1256"/>
      <c r="K40" s="1256"/>
      <c r="L40" s="1256"/>
      <c r="M40" s="1257"/>
      <c r="N40" s="413"/>
      <c r="O40" s="372"/>
    </row>
    <row r="41" spans="2:32" ht="15.75" thickBot="1" x14ac:dyDescent="0.3">
      <c r="B41" s="369"/>
      <c r="C41" s="1258"/>
      <c r="D41" s="1259"/>
      <c r="E41" s="1259"/>
      <c r="F41" s="1259"/>
      <c r="G41" s="1259"/>
      <c r="H41" s="1259"/>
      <c r="I41" s="1259"/>
      <c r="J41" s="1259"/>
      <c r="K41" s="1259"/>
      <c r="L41" s="1259"/>
      <c r="M41" s="1260"/>
      <c r="N41" s="413"/>
      <c r="O41" s="372"/>
    </row>
    <row r="42" spans="2:32" ht="15.75" thickBot="1" x14ac:dyDescent="0.3">
      <c r="B42" s="453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5"/>
    </row>
    <row r="44" spans="2:32" x14ac:dyDescent="0.25">
      <c r="C44" s="340" t="s">
        <v>592</v>
      </c>
      <c r="H44" s="340" t="s">
        <v>593</v>
      </c>
      <c r="M44" s="340" t="s">
        <v>594</v>
      </c>
    </row>
    <row r="45" spans="2:32" x14ac:dyDescent="0.25">
      <c r="C45" s="456" t="s">
        <v>563</v>
      </c>
      <c r="D45" s="373" t="s">
        <v>595</v>
      </c>
      <c r="H45" s="457" t="s">
        <v>563</v>
      </c>
      <c r="I45" s="359" t="s">
        <v>596</v>
      </c>
      <c r="M45" s="456" t="s">
        <v>563</v>
      </c>
    </row>
    <row r="46" spans="2:32" x14ac:dyDescent="0.25">
      <c r="C46" s="458" t="s">
        <v>597</v>
      </c>
      <c r="D46" s="459" t="s">
        <v>598</v>
      </c>
      <c r="H46" s="458" t="s">
        <v>599</v>
      </c>
      <c r="I46" s="459" t="s">
        <v>600</v>
      </c>
      <c r="K46" s="460" t="s">
        <v>601</v>
      </c>
      <c r="M46" s="461" t="s">
        <v>484</v>
      </c>
    </row>
    <row r="47" spans="2:32" x14ac:dyDescent="0.25">
      <c r="C47" s="458" t="s">
        <v>602</v>
      </c>
      <c r="D47" s="459" t="s">
        <v>603</v>
      </c>
      <c r="H47" s="458" t="s">
        <v>604</v>
      </c>
      <c r="I47" s="459" t="s">
        <v>605</v>
      </c>
      <c r="K47" s="460" t="s">
        <v>601</v>
      </c>
      <c r="M47" s="461" t="s">
        <v>489</v>
      </c>
    </row>
    <row r="48" spans="2:32" x14ac:dyDescent="0.25">
      <c r="C48" s="458" t="s">
        <v>606</v>
      </c>
      <c r="D48" s="459" t="s">
        <v>607</v>
      </c>
      <c r="H48" s="462" t="s">
        <v>608</v>
      </c>
      <c r="I48" s="459" t="s">
        <v>609</v>
      </c>
      <c r="L48" s="460" t="s">
        <v>610</v>
      </c>
      <c r="M48" s="461" t="s">
        <v>494</v>
      </c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</row>
    <row r="49" spans="3:32" x14ac:dyDescent="0.25">
      <c r="C49" s="462" t="s">
        <v>611</v>
      </c>
      <c r="D49" s="459" t="s">
        <v>612</v>
      </c>
      <c r="M49" s="461" t="s">
        <v>498</v>
      </c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</row>
    <row r="50" spans="3:32" ht="18.75" x14ac:dyDescent="0.3">
      <c r="C50" s="464"/>
      <c r="D50" s="459"/>
      <c r="H50" s="340" t="s">
        <v>613</v>
      </c>
      <c r="M50" s="465" t="s">
        <v>614</v>
      </c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/>
      <c r="AD50" s="463"/>
      <c r="AE50" s="463"/>
      <c r="AF50" s="463"/>
    </row>
    <row r="51" spans="3:32" ht="15" customHeight="1" x14ac:dyDescent="0.25">
      <c r="C51" s="466" t="s">
        <v>615</v>
      </c>
      <c r="E51" s="466" t="s">
        <v>616</v>
      </c>
      <c r="H51" s="456" t="s">
        <v>563</v>
      </c>
      <c r="I51" s="359" t="s">
        <v>596</v>
      </c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/>
      <c r="AD51" s="463"/>
      <c r="AE51" s="463"/>
      <c r="AF51" s="463"/>
    </row>
    <row r="52" spans="3:32" ht="15" customHeight="1" x14ac:dyDescent="0.25">
      <c r="C52" s="456" t="s">
        <v>563</v>
      </c>
      <c r="E52" s="457" t="s">
        <v>563</v>
      </c>
      <c r="H52" s="458" t="s">
        <v>617</v>
      </c>
      <c r="I52" s="459" t="s">
        <v>618</v>
      </c>
      <c r="L52" s="467"/>
      <c r="O52" s="37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/>
      <c r="AD52" s="463"/>
      <c r="AE52" s="463"/>
      <c r="AF52" s="463"/>
    </row>
    <row r="53" spans="3:32" x14ac:dyDescent="0.25">
      <c r="C53" s="468" t="s">
        <v>619</v>
      </c>
      <c r="E53" s="469" t="s">
        <v>620</v>
      </c>
      <c r="H53" s="458" t="s">
        <v>621</v>
      </c>
      <c r="I53" s="459" t="s">
        <v>622</v>
      </c>
      <c r="O53" s="37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</row>
    <row r="54" spans="3:32" x14ac:dyDescent="0.25">
      <c r="C54" s="468" t="s">
        <v>623</v>
      </c>
      <c r="E54" s="469" t="s">
        <v>624</v>
      </c>
      <c r="H54" s="458" t="s">
        <v>625</v>
      </c>
      <c r="I54" s="459" t="s">
        <v>626</v>
      </c>
      <c r="O54" s="37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</row>
    <row r="55" spans="3:32" x14ac:dyDescent="0.25">
      <c r="C55" s="468" t="s">
        <v>627</v>
      </c>
      <c r="E55" s="469" t="s">
        <v>628</v>
      </c>
      <c r="H55" s="458" t="s">
        <v>629</v>
      </c>
      <c r="I55" s="459" t="s">
        <v>630</v>
      </c>
      <c r="O55" s="37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/>
      <c r="AD55" s="463"/>
      <c r="AE55" s="463"/>
      <c r="AF55" s="463"/>
    </row>
    <row r="56" spans="3:32" x14ac:dyDescent="0.25">
      <c r="C56" s="468" t="s">
        <v>631</v>
      </c>
      <c r="E56" s="470" t="s">
        <v>632</v>
      </c>
      <c r="H56" s="462" t="s">
        <v>633</v>
      </c>
      <c r="I56" s="459" t="s">
        <v>634</v>
      </c>
      <c r="O56" s="37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/>
      <c r="AD56" s="463"/>
      <c r="AE56" s="463"/>
      <c r="AF56" s="463"/>
    </row>
    <row r="57" spans="3:32" ht="14.25" customHeight="1" x14ac:dyDescent="0.3">
      <c r="C57" s="471" t="s">
        <v>635</v>
      </c>
      <c r="L57" s="472"/>
      <c r="P57" s="463"/>
      <c r="Q57" s="463"/>
      <c r="R57" s="463"/>
      <c r="S57" s="463"/>
      <c r="T57" s="463"/>
      <c r="U57" s="463"/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</row>
    <row r="58" spans="3:32" x14ac:dyDescent="0.25">
      <c r="P58" s="463"/>
      <c r="Q58" s="463"/>
      <c r="R58" s="463"/>
      <c r="S58" s="463"/>
      <c r="T58" s="463"/>
      <c r="U58" s="463"/>
      <c r="V58" s="463"/>
      <c r="W58" s="463"/>
      <c r="X58" s="463"/>
      <c r="Y58" s="463"/>
      <c r="Z58" s="463"/>
      <c r="AA58" s="463"/>
      <c r="AB58" s="463"/>
      <c r="AC58" s="463"/>
      <c r="AD58" s="463"/>
      <c r="AE58" s="463"/>
      <c r="AF58" s="463"/>
    </row>
    <row r="59" spans="3:32" x14ac:dyDescent="0.25">
      <c r="P59" s="463"/>
      <c r="Q59" s="463"/>
      <c r="R59" s="463"/>
      <c r="S59" s="463"/>
      <c r="T59" s="463"/>
      <c r="U59" s="463"/>
      <c r="V59" s="463"/>
      <c r="W59" s="463"/>
      <c r="X59" s="463"/>
      <c r="Y59" s="463"/>
      <c r="Z59" s="463"/>
      <c r="AA59" s="463"/>
      <c r="AB59" s="463"/>
      <c r="AC59" s="463"/>
      <c r="AD59" s="463"/>
      <c r="AE59" s="463"/>
      <c r="AF59" s="463"/>
    </row>
    <row r="60" spans="3:32" x14ac:dyDescent="0.25">
      <c r="L60" s="373"/>
      <c r="P60" s="463"/>
      <c r="Q60" s="463"/>
      <c r="R60" s="463"/>
      <c r="S60" s="463"/>
      <c r="T60" s="463"/>
      <c r="U60" s="463"/>
      <c r="V60" s="463"/>
      <c r="W60" s="463"/>
      <c r="X60" s="463"/>
      <c r="Y60" s="463"/>
      <c r="Z60" s="463"/>
      <c r="AA60" s="463"/>
      <c r="AB60" s="463"/>
      <c r="AC60" s="463"/>
      <c r="AD60" s="463"/>
      <c r="AE60" s="463"/>
      <c r="AF60" s="463"/>
    </row>
    <row r="61" spans="3:32" x14ac:dyDescent="0.25">
      <c r="L61" s="373"/>
      <c r="P61" s="463"/>
      <c r="Q61" s="463"/>
      <c r="R61" s="463"/>
      <c r="S61" s="463"/>
      <c r="T61" s="463"/>
      <c r="U61" s="463"/>
      <c r="V61" s="463"/>
      <c r="W61" s="463"/>
      <c r="X61" s="463"/>
      <c r="Y61" s="463"/>
      <c r="Z61" s="463"/>
      <c r="AA61" s="463"/>
      <c r="AB61" s="463"/>
      <c r="AC61" s="463"/>
      <c r="AD61" s="463"/>
      <c r="AE61" s="463"/>
      <c r="AF61" s="463"/>
    </row>
    <row r="62" spans="3:32" x14ac:dyDescent="0.25">
      <c r="L62" s="373"/>
      <c r="P62" s="463"/>
      <c r="Q62" s="463"/>
      <c r="R62" s="463"/>
      <c r="S62" s="463"/>
      <c r="T62" s="463"/>
      <c r="U62" s="463"/>
      <c r="V62" s="463"/>
      <c r="W62" s="463"/>
      <c r="X62" s="463"/>
      <c r="Y62" s="463"/>
      <c r="Z62" s="463"/>
      <c r="AA62" s="463"/>
      <c r="AB62" s="463"/>
      <c r="AC62" s="463"/>
      <c r="AD62" s="463"/>
      <c r="AE62" s="463"/>
      <c r="AF62" s="463"/>
    </row>
    <row r="63" spans="3:32" x14ac:dyDescent="0.25">
      <c r="L63" s="373"/>
      <c r="P63" s="463"/>
      <c r="Q63" s="463"/>
      <c r="R63" s="463"/>
      <c r="S63" s="463"/>
      <c r="T63" s="463"/>
      <c r="U63" s="463"/>
      <c r="V63" s="463"/>
      <c r="W63" s="463"/>
      <c r="X63" s="463"/>
      <c r="Y63" s="463"/>
      <c r="Z63" s="463"/>
      <c r="AA63" s="463"/>
      <c r="AB63" s="463"/>
      <c r="AC63" s="463"/>
      <c r="AD63" s="463"/>
      <c r="AE63" s="463"/>
      <c r="AF63" s="463"/>
    </row>
    <row r="64" spans="3:32" x14ac:dyDescent="0.25">
      <c r="P64" s="463"/>
      <c r="Q64" s="463"/>
      <c r="R64" s="463"/>
      <c r="S64" s="463"/>
      <c r="T64" s="463"/>
      <c r="U64" s="463"/>
      <c r="V64" s="463"/>
      <c r="W64" s="463"/>
      <c r="X64" s="463"/>
      <c r="Y64" s="463"/>
      <c r="Z64" s="463"/>
      <c r="AA64" s="463"/>
      <c r="AB64" s="463"/>
      <c r="AC64" s="463"/>
      <c r="AD64" s="463"/>
      <c r="AE64" s="463"/>
      <c r="AF64" s="463"/>
    </row>
    <row r="65" spans="16:32" x14ac:dyDescent="0.25">
      <c r="P65" s="463"/>
      <c r="Q65" s="463"/>
      <c r="R65" s="463"/>
      <c r="S65" s="463"/>
      <c r="T65" s="463"/>
      <c r="U65" s="463"/>
      <c r="V65" s="463"/>
      <c r="W65" s="463"/>
      <c r="X65" s="463"/>
      <c r="Y65" s="463"/>
      <c r="Z65" s="463"/>
      <c r="AA65" s="463"/>
      <c r="AB65" s="463"/>
      <c r="AC65" s="463"/>
      <c r="AD65" s="463"/>
      <c r="AE65" s="463"/>
      <c r="AF65" s="463"/>
    </row>
    <row r="66" spans="16:32" x14ac:dyDescent="0.25">
      <c r="P66" s="463"/>
      <c r="Q66" s="463"/>
      <c r="R66" s="463"/>
      <c r="S66" s="463"/>
      <c r="T66" s="463"/>
      <c r="U66" s="463"/>
      <c r="V66" s="463"/>
      <c r="W66" s="463"/>
      <c r="X66" s="463"/>
      <c r="Y66" s="463"/>
      <c r="Z66" s="463"/>
      <c r="AA66" s="463"/>
      <c r="AB66" s="463"/>
      <c r="AC66" s="463"/>
      <c r="AD66" s="463"/>
      <c r="AE66" s="463"/>
      <c r="AF66" s="463"/>
    </row>
    <row r="67" spans="16:32" x14ac:dyDescent="0.25">
      <c r="P67" s="463"/>
      <c r="Q67" s="463"/>
      <c r="R67" s="463"/>
      <c r="S67" s="463"/>
      <c r="T67" s="463"/>
      <c r="U67" s="463"/>
      <c r="V67" s="463"/>
      <c r="W67" s="463"/>
      <c r="X67" s="463"/>
      <c r="Y67" s="463"/>
      <c r="Z67" s="463"/>
      <c r="AA67" s="463"/>
      <c r="AB67" s="463"/>
      <c r="AC67" s="463"/>
      <c r="AD67" s="463"/>
      <c r="AE67" s="463"/>
      <c r="AF67" s="463"/>
    </row>
    <row r="68" spans="16:32" x14ac:dyDescent="0.25">
      <c r="P68" s="463"/>
      <c r="Q68" s="463"/>
      <c r="R68" s="463"/>
      <c r="S68" s="463"/>
      <c r="T68" s="463"/>
      <c r="U68" s="463"/>
      <c r="V68" s="463"/>
      <c r="W68" s="463"/>
      <c r="X68" s="463"/>
      <c r="Y68" s="463"/>
      <c r="Z68" s="463"/>
      <c r="AA68" s="463"/>
      <c r="AB68" s="463"/>
      <c r="AC68" s="463"/>
      <c r="AD68" s="463"/>
      <c r="AE68" s="463"/>
      <c r="AF68" s="463"/>
    </row>
    <row r="69" spans="16:32" x14ac:dyDescent="0.25">
      <c r="P69" s="463"/>
      <c r="Q69" s="463"/>
      <c r="R69" s="463"/>
      <c r="S69" s="463"/>
      <c r="T69" s="463"/>
      <c r="U69" s="463"/>
      <c r="V69" s="463"/>
      <c r="W69" s="463"/>
      <c r="X69" s="463"/>
      <c r="Y69" s="463"/>
      <c r="Z69" s="463"/>
      <c r="AA69" s="463"/>
      <c r="AB69" s="463"/>
      <c r="AC69" s="463"/>
      <c r="AD69" s="463"/>
      <c r="AE69" s="463"/>
      <c r="AF69" s="463"/>
    </row>
  </sheetData>
  <sheetProtection selectLockedCells="1"/>
  <mergeCells count="43">
    <mergeCell ref="D33:G33"/>
    <mergeCell ref="J33:K33"/>
    <mergeCell ref="L33:M33"/>
    <mergeCell ref="C37:M41"/>
    <mergeCell ref="D31:G31"/>
    <mergeCell ref="J31:K31"/>
    <mergeCell ref="L31:M31"/>
    <mergeCell ref="D32:G32"/>
    <mergeCell ref="J32:K32"/>
    <mergeCell ref="L32:M32"/>
    <mergeCell ref="D29:G29"/>
    <mergeCell ref="J29:K29"/>
    <mergeCell ref="L29:M29"/>
    <mergeCell ref="D30:G30"/>
    <mergeCell ref="J30:K30"/>
    <mergeCell ref="L30:M30"/>
    <mergeCell ref="C19:H19"/>
    <mergeCell ref="J26:K26"/>
    <mergeCell ref="L26:M26"/>
    <mergeCell ref="C27:F27"/>
    <mergeCell ref="I27:L27"/>
    <mergeCell ref="D11:D12"/>
    <mergeCell ref="E11:E12"/>
    <mergeCell ref="K11:L11"/>
    <mergeCell ref="J17:L17"/>
    <mergeCell ref="D13:D16"/>
    <mergeCell ref="E13:E16"/>
    <mergeCell ref="B6:D6"/>
    <mergeCell ref="E6:F6"/>
    <mergeCell ref="G6:H6"/>
    <mergeCell ref="C9:F9"/>
    <mergeCell ref="I6:N6"/>
    <mergeCell ref="B7:D7"/>
    <mergeCell ref="E7:I7"/>
    <mergeCell ref="J7:K7"/>
    <mergeCell ref="L7:N7"/>
    <mergeCell ref="J9:M9"/>
    <mergeCell ref="B3:C3"/>
    <mergeCell ref="D3:N3"/>
    <mergeCell ref="B5:D5"/>
    <mergeCell ref="E5:F5"/>
    <mergeCell ref="G5:H5"/>
    <mergeCell ref="I5:N5"/>
  </mergeCells>
  <conditionalFormatting sqref="K13:K16">
    <cfRule type="cellIs" dxfId="19" priority="14" operator="equal">
      <formula>"E3"</formula>
    </cfRule>
    <cfRule type="cellIs" dxfId="18" priority="15" operator="equal">
      <formula>"E2"</formula>
    </cfRule>
    <cfRule type="cellIs" dxfId="17" priority="16" operator="equal">
      <formula>"E1"</formula>
    </cfRule>
  </conditionalFormatting>
  <conditionalFormatting sqref="D22:H25">
    <cfRule type="cellIs" dxfId="16" priority="6" operator="equal">
      <formula>"~ tordue"</formula>
    </cfRule>
    <cfRule type="cellIs" dxfId="15" priority="7" operator="equal">
      <formula>"CD"</formula>
    </cfRule>
    <cfRule type="cellIs" dxfId="14" priority="8" operator="equal">
      <formula>"CC"</formula>
    </cfRule>
    <cfRule type="cellIs" dxfId="13" priority="9" operator="equal">
      <formula>"CB"</formula>
    </cfRule>
    <cfRule type="cellIs" dxfId="12" priority="10" operator="equal">
      <formula>"CA"</formula>
    </cfRule>
  </conditionalFormatting>
  <conditionalFormatting sqref="L13:L16">
    <cfRule type="cellIs" dxfId="11" priority="5" operator="equal">
      <formula>"E7"</formula>
    </cfRule>
  </conditionalFormatting>
  <conditionalFormatting sqref="L22:L25">
    <cfRule type="cellIs" dxfId="10" priority="1" operator="equal">
      <formula>"Déteriorée"</formula>
    </cfRule>
    <cfRule type="cellIs" dxfId="9" priority="2" operator="equal">
      <formula>"Manquante"</formula>
    </cfRule>
    <cfRule type="cellIs" dxfId="8" priority="3" operator="equal">
      <formula>"Corrodée"</formula>
    </cfRule>
    <cfRule type="cellIs" dxfId="7" priority="4" operator="equal">
      <formula>"Sectionnée"</formula>
    </cfRule>
  </conditionalFormatting>
  <conditionalFormatting sqref="M13:M17">
    <cfRule type="cellIs" dxfId="6" priority="11" operator="equal">
      <formula>"S3"</formula>
    </cfRule>
    <cfRule type="cellIs" dxfId="5" priority="12" operator="equal">
      <formula>"S2"</formula>
    </cfRule>
    <cfRule type="cellIs" dxfId="4" priority="13" operator="equal">
      <formula>"S1"</formula>
    </cfRule>
  </conditionalFormatting>
  <dataValidations count="7">
    <dataValidation type="list" allowBlank="1" showInputMessage="1" showErrorMessage="1" sqref="L22:L25">
      <formula1>$C$52:$C$57</formula1>
    </dataValidation>
    <dataValidation type="list" allowBlank="1" showInputMessage="1" showErrorMessage="1" sqref="K22:K25">
      <formula1>$E$52:$E$56</formula1>
    </dataValidation>
    <dataValidation type="list" allowBlank="1" showInputMessage="1" showErrorMessage="1" sqref="D22:H25">
      <formula1>$M$45:$M$50</formula1>
    </dataValidation>
    <dataValidation type="list" allowBlank="1" showInputMessage="1" showErrorMessage="1" sqref="L13:L16">
      <formula1>$H$51:$H$56</formula1>
    </dataValidation>
    <dataValidation type="list" allowBlank="1" showInputMessage="1" showErrorMessage="1" sqref="K13:K16">
      <formula1>$H$45:$H$48</formula1>
    </dataValidation>
    <dataValidation type="list" allowBlank="1" showInputMessage="1" showErrorMessage="1" sqref="M13:M17">
      <formula1>$C$45:$C$49</formula1>
    </dataValidation>
    <dataValidation type="list" allowBlank="1" showInputMessage="1" showErrorMessage="1" sqref="M22:M25">
      <formula1>"Oui,Non"</formula1>
    </dataValidation>
  </dataValidations>
  <hyperlinks>
    <hyperlink ref="L7:N7" location="'Annexe10'!A1" display="'Annexe10'!A1"/>
  </hyperlinks>
  <printOptions horizontalCentered="1" verticalCentered="1"/>
  <pageMargins left="0.51181102362204722" right="7.874015748031496E-2" top="0.55118110236220474" bottom="0.55118110236220474" header="0.11811023622047245" footer="0.31496062992125984"/>
  <pageSetup paperSize="9" scale="68" orientation="portrait" r:id="rId1"/>
  <headerFooter alignWithMargins="0"/>
  <colBreaks count="1" manualBreakCount="1">
    <brk id="15" min="2" max="61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4">
    <pageSetUpPr fitToPage="1"/>
  </sheetPr>
  <dimension ref="A1:AO161"/>
  <sheetViews>
    <sheetView showGridLines="0" view="pageBreakPreview" topLeftCell="A10" zoomScale="80" zoomScaleNormal="85" zoomScaleSheetLayoutView="80" workbookViewId="0">
      <selection activeCell="A17" sqref="A17:D18"/>
    </sheetView>
  </sheetViews>
  <sheetFormatPr baseColWidth="10" defaultColWidth="11.42578125" defaultRowHeight="12.75" x14ac:dyDescent="0.2"/>
  <cols>
    <col min="1" max="1" width="9.5703125" style="474" customWidth="1"/>
    <col min="2" max="2" width="4.5703125" style="474" customWidth="1"/>
    <col min="3" max="3" width="10.5703125" style="474" customWidth="1"/>
    <col min="4" max="4" width="6.5703125" style="474" customWidth="1"/>
    <col min="5" max="5" width="11.42578125" style="474"/>
    <col min="6" max="6" width="4.5703125" style="474" customWidth="1"/>
    <col min="7" max="7" width="9.42578125" style="474" customWidth="1"/>
    <col min="8" max="8" width="4.5703125" style="474" customWidth="1"/>
    <col min="9" max="9" width="8.140625" style="474" customWidth="1"/>
    <col min="10" max="10" width="7.5703125" style="474" customWidth="1"/>
    <col min="11" max="11" width="4.5703125" style="474" customWidth="1"/>
    <col min="12" max="12" width="9.140625" style="474" customWidth="1"/>
    <col min="13" max="13" width="4.5703125" style="474" customWidth="1"/>
    <col min="14" max="14" width="8" style="474" customWidth="1"/>
    <col min="15" max="15" width="4.5703125" style="474" customWidth="1"/>
    <col min="16" max="16" width="12.42578125" style="474" customWidth="1"/>
    <col min="17" max="17" width="11.42578125" style="474"/>
    <col min="18" max="18" width="15" style="474" customWidth="1"/>
    <col min="19" max="19" width="4.85546875" style="474" customWidth="1"/>
    <col min="20" max="21" width="11.42578125" style="474"/>
    <col min="22" max="22" width="13.140625" style="474" customWidth="1"/>
    <col min="23" max="23" width="11.42578125" style="474"/>
    <col min="24" max="24" width="10.42578125" style="474" customWidth="1"/>
    <col min="25" max="25" width="17.85546875" style="474" customWidth="1"/>
    <col min="26" max="26" width="15.85546875" style="474" customWidth="1"/>
    <col min="27" max="27" width="17.85546875" style="474" customWidth="1"/>
    <col min="28" max="28" width="14.5703125" style="474" customWidth="1"/>
    <col min="29" max="31" width="2.140625" style="474" bestFit="1" customWidth="1"/>
    <col min="32" max="16384" width="11.42578125" style="474"/>
  </cols>
  <sheetData>
    <row r="1" spans="1:41" ht="20.100000000000001" customHeight="1" thickBot="1" x14ac:dyDescent="0.3">
      <c r="A1" s="1203" t="s">
        <v>636</v>
      </c>
      <c r="B1" s="1204"/>
      <c r="C1" s="1205" t="s">
        <v>637</v>
      </c>
      <c r="D1" s="1205"/>
      <c r="E1" s="1205"/>
      <c r="F1" s="1205"/>
      <c r="G1" s="1205"/>
      <c r="H1" s="1205"/>
      <c r="I1" s="1205"/>
      <c r="J1" s="1205"/>
      <c r="K1" s="1205"/>
      <c r="L1" s="1205"/>
      <c r="M1" s="1205"/>
      <c r="N1" s="1205"/>
      <c r="O1" s="1205"/>
      <c r="P1" s="1206"/>
      <c r="Q1" s="473"/>
      <c r="R1" s="473"/>
      <c r="S1" s="473"/>
      <c r="T1" s="473"/>
      <c r="U1" s="473"/>
      <c r="V1" s="473"/>
      <c r="W1" s="473"/>
      <c r="X1" s="473"/>
      <c r="Y1" s="473"/>
    </row>
    <row r="2" spans="1:41" s="475" customFormat="1" ht="20.100000000000001" customHeight="1" x14ac:dyDescent="0.25">
      <c r="A2" s="1207" t="s">
        <v>14</v>
      </c>
      <c r="B2" s="1208"/>
      <c r="C2" s="1208" t="s">
        <v>15</v>
      </c>
      <c r="D2" s="1208"/>
      <c r="E2" s="1208" t="s">
        <v>16</v>
      </c>
      <c r="F2" s="1208"/>
      <c r="G2" s="1208" t="s">
        <v>17</v>
      </c>
      <c r="H2" s="1208"/>
      <c r="I2" s="1208"/>
      <c r="J2" s="1208"/>
      <c r="K2" s="1208"/>
      <c r="L2" s="1208"/>
      <c r="M2" s="1208"/>
      <c r="N2" s="1208"/>
      <c r="O2" s="1208"/>
      <c r="P2" s="1209"/>
      <c r="X2" s="476"/>
      <c r="Y2" s="476"/>
    </row>
    <row r="3" spans="1:41" ht="20.100000000000001" customHeight="1" thickBot="1" x14ac:dyDescent="0.3">
      <c r="A3" s="1210">
        <f>PDG!$AD$33</f>
        <v>0</v>
      </c>
      <c r="B3" s="1211"/>
      <c r="C3" s="1211" t="str">
        <f>PDG!$D$33</f>
        <v>A</v>
      </c>
      <c r="D3" s="1211"/>
      <c r="E3" s="1212">
        <f>PDG!$H$33</f>
        <v>41487</v>
      </c>
      <c r="F3" s="1212"/>
      <c r="G3" s="1211" t="str">
        <f>PDG!$L$33</f>
        <v>Création</v>
      </c>
      <c r="H3" s="1211"/>
      <c r="I3" s="1211"/>
      <c r="J3" s="1211"/>
      <c r="K3" s="1211"/>
      <c r="L3" s="1211"/>
      <c r="M3" s="1211"/>
      <c r="N3" s="1211"/>
      <c r="O3" s="1211"/>
      <c r="P3" s="1214"/>
      <c r="X3" s="473"/>
      <c r="Y3" s="473"/>
    </row>
    <row r="4" spans="1:41" ht="20.100000000000001" customHeight="1" thickBot="1" x14ac:dyDescent="0.3">
      <c r="A4" s="1264" t="s">
        <v>18</v>
      </c>
      <c r="B4" s="1265"/>
      <c r="C4" s="1266"/>
      <c r="D4" s="1267" t="s">
        <v>61</v>
      </c>
      <c r="E4" s="1268"/>
      <c r="F4" s="1268"/>
      <c r="G4" s="1268"/>
      <c r="H4" s="1268"/>
      <c r="I4" s="1269"/>
      <c r="J4" s="1270" t="s">
        <v>638</v>
      </c>
      <c r="K4" s="1271"/>
      <c r="L4" s="1272"/>
      <c r="M4" s="1273">
        <v>55</v>
      </c>
      <c r="N4" s="1273"/>
      <c r="O4" s="1273"/>
      <c r="P4" s="1274"/>
      <c r="Q4" s="477"/>
      <c r="R4" s="473"/>
      <c r="S4" s="473"/>
      <c r="U4" s="473"/>
      <c r="V4" s="473"/>
      <c r="W4" s="473"/>
      <c r="X4" s="473"/>
      <c r="Y4" s="473"/>
    </row>
    <row r="5" spans="1:41" ht="20.100000000000001" customHeight="1" thickBot="1" x14ac:dyDescent="0.45">
      <c r="A5" s="478"/>
      <c r="B5" s="479"/>
      <c r="C5" s="480"/>
      <c r="D5" s="480"/>
      <c r="E5" s="480"/>
      <c r="F5" s="480"/>
      <c r="G5" s="480"/>
      <c r="H5" s="480"/>
      <c r="I5" s="480"/>
      <c r="J5" s="480"/>
      <c r="K5" s="480"/>
      <c r="L5" s="480"/>
      <c r="M5" s="480"/>
      <c r="N5" s="480"/>
      <c r="O5" s="480"/>
      <c r="P5" s="481"/>
      <c r="Q5" s="482"/>
      <c r="S5" s="483"/>
      <c r="T5" s="473"/>
      <c r="U5" s="473"/>
      <c r="V5" s="473"/>
      <c r="W5" s="473"/>
      <c r="X5" s="473"/>
      <c r="Y5" s="473"/>
    </row>
    <row r="6" spans="1:41" ht="20.100000000000001" customHeight="1" x14ac:dyDescent="0.25">
      <c r="A6" s="1275" t="s">
        <v>639</v>
      </c>
      <c r="B6" s="1276"/>
      <c r="C6" s="1276"/>
      <c r="D6" s="1276"/>
      <c r="E6" s="1277" t="str">
        <f>CONCATENATE("L",A67,"x",A67,"x",A68)</f>
        <v>L100x100x10</v>
      </c>
      <c r="F6" s="1277"/>
      <c r="G6" s="1277"/>
      <c r="H6" s="1278" t="s">
        <v>640</v>
      </c>
      <c r="I6" s="1279"/>
      <c r="J6" s="1279"/>
      <c r="K6" s="1282" t="s">
        <v>641</v>
      </c>
      <c r="L6" s="1283"/>
      <c r="M6" s="1283"/>
      <c r="N6" s="1284"/>
      <c r="O6" s="1285">
        <f>'55_Annexe5'!$H$21</f>
        <v>0</v>
      </c>
      <c r="P6" s="1286"/>
      <c r="Q6" s="484"/>
      <c r="R6" s="484"/>
      <c r="S6" s="484"/>
      <c r="T6" s="484"/>
      <c r="U6" s="485"/>
      <c r="V6" s="485"/>
      <c r="W6" s="485"/>
      <c r="X6" s="486"/>
      <c r="Y6" s="486"/>
      <c r="Z6" s="486"/>
      <c r="AA6" s="486"/>
      <c r="AB6" s="486"/>
      <c r="AC6" s="486"/>
      <c r="AD6" s="486"/>
      <c r="AE6" s="486"/>
      <c r="AF6" s="483"/>
      <c r="AG6" s="482"/>
      <c r="AH6" s="473"/>
      <c r="AI6" s="473"/>
      <c r="AJ6" s="473"/>
      <c r="AK6" s="473"/>
      <c r="AL6" s="473"/>
      <c r="AM6" s="473"/>
      <c r="AN6" s="473"/>
      <c r="AO6" s="473"/>
    </row>
    <row r="7" spans="1:41" ht="20.100000000000001" customHeight="1" thickBot="1" x14ac:dyDescent="0.3">
      <c r="A7" s="1287" t="s">
        <v>642</v>
      </c>
      <c r="B7" s="1288"/>
      <c r="C7" s="1288"/>
      <c r="D7" s="1288"/>
      <c r="E7" s="1289" t="s">
        <v>705</v>
      </c>
      <c r="F7" s="1289"/>
      <c r="G7" s="1289"/>
      <c r="H7" s="1280"/>
      <c r="I7" s="1281"/>
      <c r="J7" s="1281"/>
      <c r="K7" s="1290" t="s">
        <v>643</v>
      </c>
      <c r="L7" s="1291"/>
      <c r="M7" s="1291"/>
      <c r="N7" s="1292"/>
      <c r="O7" s="1293" t="str">
        <f>'55_Annexe5'!$C$21</f>
        <v>Suspension</v>
      </c>
      <c r="P7" s="1294"/>
      <c r="Q7" s="484"/>
      <c r="S7" s="484"/>
      <c r="T7" s="484"/>
      <c r="U7" s="485"/>
      <c r="V7" s="485"/>
      <c r="W7" s="485"/>
      <c r="X7" s="486"/>
      <c r="Y7" s="486"/>
      <c r="Z7" s="486"/>
      <c r="AA7" s="486"/>
      <c r="AB7" s="486"/>
      <c r="AC7" s="486"/>
      <c r="AD7" s="486"/>
      <c r="AE7" s="486"/>
      <c r="AF7" s="483"/>
      <c r="AG7" s="482"/>
      <c r="AH7" s="473"/>
      <c r="AI7" s="473"/>
      <c r="AJ7" s="473"/>
      <c r="AK7" s="473"/>
      <c r="AL7" s="473"/>
      <c r="AM7" s="473"/>
      <c r="AN7" s="473"/>
      <c r="AO7" s="473"/>
    </row>
    <row r="8" spans="1:41" ht="20.100000000000001" customHeight="1" x14ac:dyDescent="0.25">
      <c r="A8" s="487"/>
      <c r="B8" s="488"/>
      <c r="C8" s="488"/>
      <c r="D8" s="488"/>
      <c r="E8" s="488"/>
      <c r="F8" s="488"/>
      <c r="G8" s="488"/>
      <c r="H8" s="1281"/>
      <c r="I8" s="1281"/>
      <c r="J8" s="1281"/>
      <c r="K8" s="1295" t="s">
        <v>644</v>
      </c>
      <c r="L8" s="1296"/>
      <c r="M8" s="1296"/>
      <c r="N8" s="1297"/>
      <c r="O8" s="1298" t="str">
        <f>'55_Annexe5'!$F$21</f>
        <v>Suspension</v>
      </c>
      <c r="P8" s="1299"/>
      <c r="Q8" s="484"/>
      <c r="R8" s="489">
        <f>'55_Annexe3.1'!$X$17</f>
        <v>0</v>
      </c>
      <c r="S8" s="484"/>
      <c r="T8" s="484"/>
      <c r="U8" s="485"/>
      <c r="V8" s="485"/>
      <c r="W8" s="485"/>
      <c r="X8" s="486"/>
      <c r="Y8" s="486"/>
      <c r="Z8" s="486"/>
      <c r="AA8" s="486"/>
      <c r="AB8" s="486"/>
      <c r="AC8" s="486"/>
      <c r="AD8" s="486"/>
      <c r="AE8" s="486"/>
      <c r="AF8" s="483"/>
      <c r="AG8" s="482"/>
      <c r="AH8" s="473"/>
      <c r="AI8" s="473"/>
      <c r="AJ8" s="473"/>
      <c r="AK8" s="473"/>
      <c r="AL8" s="473"/>
      <c r="AM8" s="473"/>
      <c r="AN8" s="473"/>
      <c r="AO8" s="473"/>
    </row>
    <row r="9" spans="1:41" ht="20.100000000000001" customHeight="1" thickBot="1" x14ac:dyDescent="0.3">
      <c r="A9" s="1287" t="s">
        <v>645</v>
      </c>
      <c r="B9" s="1288"/>
      <c r="C9" s="1288"/>
      <c r="D9" s="1288"/>
      <c r="E9" s="1288"/>
      <c r="F9" s="1288"/>
      <c r="G9" s="1288"/>
      <c r="H9" s="1300" t="str">
        <f>IF(R8&lt;&gt;0,"Oui","Non")</f>
        <v>Non</v>
      </c>
      <c r="I9" s="1300"/>
      <c r="J9" s="1301" t="s">
        <v>646</v>
      </c>
      <c r="K9" s="1301"/>
      <c r="L9" s="1301"/>
      <c r="M9" s="1301"/>
      <c r="N9" s="1301"/>
      <c r="O9" s="1293" t="str">
        <f>IF(R9=4,"Oui","Non")</f>
        <v>Non</v>
      </c>
      <c r="P9" s="1294"/>
      <c r="Q9" s="484"/>
      <c r="R9" s="490">
        <f>'55_Annexe3.1'!$W$17</f>
        <v>0</v>
      </c>
      <c r="S9" s="484"/>
      <c r="T9" s="484"/>
      <c r="U9" s="485"/>
      <c r="V9" s="485"/>
      <c r="W9" s="485"/>
      <c r="X9" s="486"/>
      <c r="Y9" s="486"/>
      <c r="Z9" s="486"/>
      <c r="AA9" s="486"/>
      <c r="AB9" s="486"/>
      <c r="AC9" s="486"/>
      <c r="AD9" s="486"/>
      <c r="AE9" s="486"/>
      <c r="AF9" s="483"/>
      <c r="AG9" s="482"/>
      <c r="AH9" s="473"/>
      <c r="AI9" s="473"/>
      <c r="AJ9" s="473"/>
      <c r="AK9" s="473"/>
      <c r="AL9" s="473"/>
      <c r="AM9" s="473"/>
      <c r="AN9" s="473"/>
      <c r="AO9" s="473"/>
    </row>
    <row r="10" spans="1:41" ht="20.100000000000001" customHeight="1" x14ac:dyDescent="0.25">
      <c r="A10" s="1302" t="s">
        <v>647</v>
      </c>
      <c r="B10" s="1303"/>
      <c r="C10" s="1303"/>
      <c r="D10" s="491" t="s">
        <v>648</v>
      </c>
      <c r="E10" s="1306"/>
      <c r="F10" s="1306"/>
      <c r="G10" s="1306"/>
      <c r="H10" s="492"/>
      <c r="I10" s="492"/>
      <c r="J10" s="492"/>
      <c r="K10" s="493"/>
      <c r="L10" s="494"/>
      <c r="M10" s="494"/>
      <c r="N10" s="494"/>
      <c r="O10" s="494"/>
      <c r="P10" s="495"/>
      <c r="Q10" s="484"/>
      <c r="S10" s="484"/>
      <c r="T10" s="484"/>
      <c r="U10" s="485"/>
      <c r="V10" s="485"/>
      <c r="W10" s="485"/>
      <c r="X10" s="486"/>
      <c r="Y10" s="486"/>
      <c r="Z10" s="486"/>
      <c r="AA10" s="486"/>
      <c r="AB10" s="486"/>
      <c r="AC10" s="486"/>
      <c r="AD10" s="486"/>
      <c r="AE10" s="486"/>
      <c r="AF10" s="483"/>
      <c r="AG10" s="482"/>
      <c r="AH10" s="473"/>
      <c r="AI10" s="473"/>
      <c r="AJ10" s="473"/>
      <c r="AK10" s="473"/>
      <c r="AL10" s="473"/>
      <c r="AM10" s="473"/>
      <c r="AN10" s="473"/>
      <c r="AO10" s="473"/>
    </row>
    <row r="11" spans="1:41" ht="20.100000000000001" customHeight="1" x14ac:dyDescent="0.25">
      <c r="A11" s="1304"/>
      <c r="B11" s="1305"/>
      <c r="C11" s="1305"/>
      <c r="D11" s="491" t="s">
        <v>649</v>
      </c>
      <c r="E11" s="1306" t="s">
        <v>705</v>
      </c>
      <c r="F11" s="1306"/>
      <c r="G11" s="1306"/>
      <c r="H11" s="492"/>
      <c r="I11" s="1288" t="s">
        <v>650</v>
      </c>
      <c r="J11" s="1288"/>
      <c r="K11" s="1288"/>
      <c r="L11" s="1288"/>
      <c r="M11" s="1288"/>
      <c r="N11" s="1307" t="s">
        <v>437</v>
      </c>
      <c r="O11" s="1307"/>
      <c r="P11" s="1308"/>
      <c r="Q11" s="484"/>
      <c r="S11" s="484"/>
      <c r="T11" s="484"/>
      <c r="U11" s="485"/>
      <c r="V11" s="485"/>
      <c r="W11" s="485"/>
      <c r="X11" s="486"/>
      <c r="Y11" s="486"/>
      <c r="Z11" s="486"/>
      <c r="AA11" s="486"/>
      <c r="AB11" s="486"/>
      <c r="AC11" s="486"/>
      <c r="AD11" s="486"/>
      <c r="AE11" s="486"/>
      <c r="AF11" s="483"/>
      <c r="AG11" s="482"/>
      <c r="AH11" s="473"/>
      <c r="AI11" s="473"/>
      <c r="AJ11" s="473"/>
      <c r="AK11" s="473"/>
      <c r="AL11" s="473"/>
      <c r="AM11" s="473"/>
      <c r="AN11" s="473"/>
      <c r="AO11" s="473"/>
    </row>
    <row r="12" spans="1:41" ht="20.100000000000001" customHeight="1" x14ac:dyDescent="0.25">
      <c r="A12" s="1287" t="s">
        <v>651</v>
      </c>
      <c r="B12" s="1288"/>
      <c r="C12" s="1288"/>
      <c r="D12" s="1288"/>
      <c r="E12" s="1306"/>
      <c r="F12" s="1306"/>
      <c r="G12" s="1306"/>
      <c r="H12" s="492"/>
      <c r="I12" s="1288" t="s">
        <v>652</v>
      </c>
      <c r="J12" s="1288"/>
      <c r="K12" s="1288"/>
      <c r="L12" s="1288"/>
      <c r="M12" s="1288"/>
      <c r="N12" s="1306" t="str">
        <f>CONCATENATE(R12," x ",T12)</f>
        <v>A renseigner x A renseigner</v>
      </c>
      <c r="O12" s="1306"/>
      <c r="P12" s="1315"/>
      <c r="Q12" s="484"/>
      <c r="R12" s="496" t="s">
        <v>705</v>
      </c>
      <c r="S12" s="484"/>
      <c r="T12" s="497" t="s">
        <v>705</v>
      </c>
      <c r="U12" s="485"/>
      <c r="V12" s="485"/>
      <c r="W12" s="485"/>
      <c r="X12" s="486"/>
      <c r="Y12" s="486"/>
      <c r="Z12" s="486"/>
      <c r="AA12" s="486"/>
      <c r="AB12" s="486"/>
      <c r="AC12" s="486"/>
      <c r="AD12" s="486"/>
      <c r="AE12" s="486"/>
      <c r="AF12" s="483"/>
      <c r="AG12" s="482"/>
      <c r="AH12" s="473"/>
      <c r="AI12" s="473"/>
      <c r="AJ12" s="473"/>
      <c r="AK12" s="473"/>
      <c r="AL12" s="473"/>
      <c r="AM12" s="473"/>
      <c r="AN12" s="473"/>
      <c r="AO12" s="473"/>
    </row>
    <row r="13" spans="1:41" ht="20.100000000000001" customHeight="1" x14ac:dyDescent="0.25">
      <c r="A13" s="1287" t="s">
        <v>653</v>
      </c>
      <c r="B13" s="1288"/>
      <c r="C13" s="1288"/>
      <c r="D13" s="1288"/>
      <c r="E13" s="1306"/>
      <c r="F13" s="1306"/>
      <c r="G13" s="1306"/>
      <c r="H13" s="492"/>
      <c r="I13" s="1316" t="s">
        <v>654</v>
      </c>
      <c r="J13" s="1301"/>
      <c r="K13" s="1301"/>
      <c r="L13" s="1301"/>
      <c r="M13" s="1301"/>
      <c r="N13" s="1318" t="s">
        <v>655</v>
      </c>
      <c r="O13" s="1306"/>
      <c r="P13" s="1315"/>
      <c r="Q13" s="484"/>
      <c r="S13" s="484"/>
      <c r="T13" s="484"/>
      <c r="U13" s="485"/>
      <c r="V13" s="485"/>
      <c r="W13" s="485"/>
      <c r="X13" s="486"/>
      <c r="Y13" s="486"/>
      <c r="Z13" s="486"/>
      <c r="AA13" s="486"/>
      <c r="AB13" s="486"/>
      <c r="AC13" s="486"/>
      <c r="AD13" s="486"/>
      <c r="AE13" s="486"/>
      <c r="AF13" s="483"/>
      <c r="AG13" s="482"/>
      <c r="AH13" s="473"/>
      <c r="AI13" s="473"/>
      <c r="AJ13" s="473"/>
      <c r="AK13" s="473"/>
      <c r="AL13" s="473"/>
      <c r="AM13" s="473"/>
      <c r="AN13" s="473"/>
      <c r="AO13" s="473"/>
    </row>
    <row r="14" spans="1:41" ht="20.100000000000001" customHeight="1" thickBot="1" x14ac:dyDescent="0.3">
      <c r="A14" s="1321" t="s">
        <v>656</v>
      </c>
      <c r="B14" s="1322"/>
      <c r="C14" s="1322"/>
      <c r="D14" s="1322"/>
      <c r="E14" s="1323"/>
      <c r="F14" s="1323"/>
      <c r="G14" s="1323"/>
      <c r="H14" s="498"/>
      <c r="I14" s="1317"/>
      <c r="J14" s="1317"/>
      <c r="K14" s="1317"/>
      <c r="L14" s="1317"/>
      <c r="M14" s="1317"/>
      <c r="N14" s="1319"/>
      <c r="O14" s="1319"/>
      <c r="P14" s="1320"/>
      <c r="Q14" s="484"/>
      <c r="S14" s="484"/>
      <c r="T14" s="484"/>
      <c r="U14" s="485"/>
      <c r="V14" s="485"/>
      <c r="W14" s="485"/>
      <c r="X14" s="486"/>
      <c r="Y14" s="486"/>
      <c r="Z14" s="486"/>
      <c r="AA14" s="486"/>
      <c r="AB14" s="486"/>
      <c r="AC14" s="486"/>
      <c r="AD14" s="486"/>
      <c r="AE14" s="486"/>
      <c r="AF14" s="483"/>
      <c r="AG14" s="482"/>
      <c r="AH14" s="473"/>
      <c r="AI14" s="473"/>
      <c r="AJ14" s="473"/>
      <c r="AK14" s="473"/>
      <c r="AL14" s="473"/>
      <c r="AM14" s="473"/>
      <c r="AN14" s="473"/>
      <c r="AO14" s="473"/>
    </row>
    <row r="15" spans="1:41" ht="20.100000000000001" customHeight="1" thickBot="1" x14ac:dyDescent="0.45">
      <c r="A15" s="499"/>
      <c r="B15" s="484"/>
      <c r="C15" s="484"/>
      <c r="D15" s="484"/>
      <c r="E15" s="484"/>
      <c r="F15" s="484"/>
      <c r="G15" s="484"/>
      <c r="H15" s="492"/>
      <c r="I15" s="492"/>
      <c r="J15" s="492"/>
      <c r="K15" s="493"/>
      <c r="L15" s="494"/>
      <c r="M15" s="494"/>
      <c r="N15" s="494"/>
      <c r="O15" s="494"/>
      <c r="P15" s="495"/>
      <c r="Q15" s="484"/>
      <c r="S15" s="484"/>
      <c r="T15" s="484"/>
      <c r="U15" s="485"/>
      <c r="V15" s="485"/>
      <c r="W15" s="485"/>
      <c r="X15" s="486"/>
      <c r="Y15" s="486"/>
      <c r="Z15" s="486"/>
      <c r="AA15" s="486"/>
      <c r="AB15" s="486"/>
      <c r="AC15" s="486"/>
      <c r="AD15" s="486"/>
      <c r="AE15" s="486"/>
      <c r="AF15" s="483"/>
      <c r="AG15" s="482"/>
      <c r="AH15" s="473"/>
      <c r="AI15" s="473"/>
      <c r="AJ15" s="473"/>
      <c r="AK15" s="473"/>
      <c r="AL15" s="473"/>
      <c r="AM15" s="473"/>
      <c r="AN15" s="473"/>
      <c r="AO15" s="473"/>
    </row>
    <row r="16" spans="1:41" ht="27" customHeight="1" x14ac:dyDescent="0.25">
      <c r="A16" s="1309" t="s">
        <v>657</v>
      </c>
      <c r="B16" s="1310"/>
      <c r="C16" s="1310"/>
      <c r="D16" s="1310"/>
      <c r="E16" s="1311" t="s">
        <v>658</v>
      </c>
      <c r="F16" s="1311"/>
      <c r="G16" s="1311" t="s">
        <v>659</v>
      </c>
      <c r="H16" s="1311"/>
      <c r="I16" s="1312" t="s">
        <v>660</v>
      </c>
      <c r="J16" s="1312"/>
      <c r="K16" s="1312" t="s">
        <v>661</v>
      </c>
      <c r="L16" s="1312"/>
      <c r="M16" s="1312"/>
      <c r="N16" s="1313" t="s">
        <v>662</v>
      </c>
      <c r="O16" s="1313"/>
      <c r="P16" s="1314"/>
      <c r="Q16" s="484"/>
      <c r="S16" s="484"/>
      <c r="T16" s="484"/>
      <c r="U16" s="485"/>
      <c r="V16" s="485"/>
      <c r="W16" s="485"/>
      <c r="X16" s="486"/>
      <c r="Y16" s="486"/>
      <c r="Z16" s="486"/>
      <c r="AA16" s="486"/>
      <c r="AB16" s="486"/>
      <c r="AC16" s="486"/>
      <c r="AD16" s="486"/>
      <c r="AE16" s="486"/>
      <c r="AF16" s="483"/>
      <c r="AG16" s="482"/>
      <c r="AH16" s="473"/>
      <c r="AI16" s="473"/>
      <c r="AJ16" s="473"/>
      <c r="AK16" s="473"/>
      <c r="AL16" s="473"/>
      <c r="AM16" s="473"/>
      <c r="AN16" s="473"/>
      <c r="AO16" s="473"/>
    </row>
    <row r="17" spans="1:41" ht="20.100000000000001" customHeight="1" x14ac:dyDescent="0.25">
      <c r="A17" s="1331" t="s">
        <v>1002</v>
      </c>
      <c r="B17" s="1332"/>
      <c r="C17" s="1332"/>
      <c r="D17" s="1332"/>
      <c r="E17" s="1333" t="s">
        <v>705</v>
      </c>
      <c r="F17" s="1334"/>
      <c r="G17" s="1335"/>
      <c r="H17" s="1335"/>
      <c r="I17" s="1336"/>
      <c r="J17" s="1336"/>
      <c r="K17" s="1335"/>
      <c r="L17" s="1335"/>
      <c r="M17" s="1335"/>
      <c r="N17" s="1337"/>
      <c r="O17" s="1337"/>
      <c r="P17" s="1338"/>
      <c r="Q17" s="484"/>
      <c r="S17" s="484"/>
      <c r="T17" s="484"/>
      <c r="U17" s="485"/>
      <c r="V17" s="485"/>
      <c r="W17" s="485"/>
      <c r="X17" s="486"/>
      <c r="Y17" s="486"/>
      <c r="Z17" s="486"/>
      <c r="AA17" s="486"/>
      <c r="AB17" s="486"/>
      <c r="AC17" s="486"/>
      <c r="AD17" s="486"/>
      <c r="AE17" s="486"/>
      <c r="AF17" s="483"/>
      <c r="AG17" s="482"/>
      <c r="AH17" s="473"/>
      <c r="AI17" s="473"/>
      <c r="AJ17" s="473"/>
      <c r="AK17" s="473"/>
      <c r="AL17" s="473"/>
      <c r="AM17" s="473"/>
      <c r="AN17" s="473"/>
      <c r="AO17" s="473"/>
    </row>
    <row r="18" spans="1:41" ht="20.100000000000001" customHeight="1" thickBot="1" x14ac:dyDescent="0.45">
      <c r="A18" s="1324" t="s">
        <v>462</v>
      </c>
      <c r="B18" s="1325"/>
      <c r="C18" s="1325"/>
      <c r="D18" s="1325"/>
      <c r="E18" s="1326" t="s">
        <v>705</v>
      </c>
      <c r="F18" s="1326"/>
      <c r="G18" s="1327"/>
      <c r="H18" s="1327"/>
      <c r="I18" s="1328"/>
      <c r="J18" s="1328"/>
      <c r="K18" s="1327"/>
      <c r="L18" s="1327"/>
      <c r="M18" s="1327"/>
      <c r="N18" s="1329"/>
      <c r="O18" s="1329"/>
      <c r="P18" s="1330"/>
      <c r="Q18" s="484"/>
      <c r="S18" s="484"/>
      <c r="T18" s="484"/>
      <c r="U18" s="485"/>
      <c r="V18" s="485"/>
      <c r="W18" s="485"/>
      <c r="X18" s="486"/>
      <c r="Y18" s="486"/>
      <c r="Z18" s="486"/>
      <c r="AA18" s="486"/>
      <c r="AB18" s="486"/>
      <c r="AC18" s="486"/>
      <c r="AD18" s="486"/>
      <c r="AE18" s="486"/>
      <c r="AF18" s="483"/>
      <c r="AG18" s="482"/>
      <c r="AH18" s="473"/>
      <c r="AI18" s="473"/>
      <c r="AJ18" s="473"/>
      <c r="AK18" s="473"/>
      <c r="AL18" s="473"/>
      <c r="AM18" s="473"/>
      <c r="AN18" s="473"/>
      <c r="AO18" s="473"/>
    </row>
    <row r="19" spans="1:41" ht="20.100000000000001" customHeight="1" thickBot="1" x14ac:dyDescent="0.45">
      <c r="A19" s="500"/>
      <c r="B19" s="501"/>
      <c r="C19" s="502"/>
      <c r="D19" s="502"/>
      <c r="E19" s="502"/>
      <c r="F19" s="502"/>
      <c r="G19" s="502"/>
      <c r="H19" s="502"/>
      <c r="I19" s="502"/>
      <c r="J19" s="502"/>
      <c r="K19" s="502"/>
      <c r="L19" s="502"/>
      <c r="M19" s="502"/>
      <c r="N19" s="502"/>
      <c r="O19" s="502"/>
      <c r="P19" s="503"/>
      <c r="Q19" s="504"/>
      <c r="R19" s="504"/>
      <c r="S19" s="486"/>
      <c r="T19" s="486"/>
      <c r="U19" s="486"/>
      <c r="V19" s="486"/>
      <c r="W19" s="486"/>
      <c r="X19" s="486"/>
      <c r="Y19" s="486"/>
      <c r="Z19" s="486"/>
      <c r="AA19" s="486"/>
      <c r="AB19" s="486"/>
      <c r="AC19" s="486"/>
      <c r="AD19" s="486"/>
      <c r="AE19" s="486"/>
      <c r="AF19" s="483"/>
      <c r="AG19" s="482"/>
      <c r="AH19" s="473"/>
      <c r="AI19" s="473"/>
      <c r="AJ19" s="473"/>
      <c r="AK19" s="473"/>
      <c r="AL19" s="473"/>
      <c r="AM19" s="473"/>
      <c r="AN19" s="473"/>
      <c r="AO19" s="473"/>
    </row>
    <row r="20" spans="1:41" s="520" customFormat="1" ht="12.75" customHeight="1" x14ac:dyDescent="0.35">
      <c r="A20" s="505" t="s">
        <v>664</v>
      </c>
      <c r="B20" s="506"/>
      <c r="C20" s="507"/>
      <c r="D20" s="508"/>
      <c r="E20" s="508"/>
      <c r="F20" s="508"/>
      <c r="G20" s="508"/>
      <c r="H20" s="509"/>
      <c r="I20" s="510"/>
      <c r="J20" s="511"/>
      <c r="K20" s="511"/>
      <c r="L20" s="511"/>
      <c r="M20" s="511"/>
      <c r="N20" s="512" t="s">
        <v>664</v>
      </c>
      <c r="O20" s="513"/>
      <c r="P20" s="514"/>
      <c r="Q20" s="508"/>
      <c r="R20" s="508"/>
      <c r="S20" s="508"/>
      <c r="T20" s="515"/>
      <c r="U20" s="516"/>
      <c r="V20" s="516"/>
      <c r="W20" s="516"/>
      <c r="X20" s="516"/>
      <c r="Y20" s="517"/>
      <c r="Z20" s="518"/>
      <c r="AA20" s="519"/>
      <c r="AB20" s="519"/>
      <c r="AC20" s="519"/>
      <c r="AD20" s="519"/>
      <c r="AE20" s="519"/>
      <c r="AF20" s="516"/>
      <c r="AG20" s="516"/>
    </row>
    <row r="21" spans="1:41" s="520" customFormat="1" ht="12.75" customHeight="1" x14ac:dyDescent="0.35">
      <c r="A21" s="521"/>
      <c r="B21" s="508"/>
      <c r="C21" s="522"/>
      <c r="D21" s="508"/>
      <c r="E21" s="523"/>
      <c r="F21" s="523"/>
      <c r="G21" s="523"/>
      <c r="H21" s="524"/>
      <c r="I21" s="521"/>
      <c r="J21" s="508"/>
      <c r="K21" s="508"/>
      <c r="L21" s="508"/>
      <c r="M21" s="508"/>
      <c r="N21" s="525"/>
      <c r="O21" s="508"/>
      <c r="P21" s="509"/>
      <c r="Q21" s="515"/>
      <c r="R21" s="515"/>
      <c r="S21" s="515"/>
      <c r="T21" s="515"/>
      <c r="U21" s="515"/>
      <c r="V21" s="515"/>
      <c r="W21" s="515"/>
      <c r="X21" s="516"/>
      <c r="Y21" s="517"/>
      <c r="Z21" s="518"/>
      <c r="AA21" s="519"/>
      <c r="AB21" s="519"/>
      <c r="AC21" s="519"/>
      <c r="AD21" s="519"/>
      <c r="AE21" s="519"/>
      <c r="AF21" s="516"/>
      <c r="AG21" s="516"/>
    </row>
    <row r="22" spans="1:41" s="520" customFormat="1" ht="12.75" customHeight="1" x14ac:dyDescent="0.25">
      <c r="A22" s="521" t="s">
        <v>665</v>
      </c>
      <c r="B22" s="508"/>
      <c r="C22" s="526">
        <f>IF($E$72="","non relevé",IF($E$72&gt;0,$A$67))</f>
        <v>100</v>
      </c>
      <c r="D22" s="508"/>
      <c r="E22" s="508" t="s">
        <v>666</v>
      </c>
      <c r="F22" s="508"/>
      <c r="G22" s="527">
        <f>IF($C$22="non relevé","-",$E$72)</f>
        <v>100</v>
      </c>
      <c r="H22" s="524"/>
      <c r="I22" s="521"/>
      <c r="J22" s="508" t="s">
        <v>666</v>
      </c>
      <c r="K22" s="508"/>
      <c r="L22" s="527">
        <f>IF($P$22="non relevé","-",$E$74)</f>
        <v>100</v>
      </c>
      <c r="M22" s="508"/>
      <c r="N22" s="525" t="s">
        <v>665</v>
      </c>
      <c r="O22" s="508"/>
      <c r="P22" s="528">
        <f>IF($E$74="","non relevé",IF($E$74&gt;0,$A$67))</f>
        <v>100</v>
      </c>
      <c r="Q22" s="529"/>
      <c r="R22" s="530"/>
      <c r="S22" s="530"/>
      <c r="T22" s="515"/>
      <c r="U22" s="531"/>
      <c r="V22" s="515"/>
      <c r="W22" s="515"/>
      <c r="X22" s="516"/>
      <c r="Y22" s="517"/>
      <c r="Z22" s="518"/>
      <c r="AA22" s="519"/>
      <c r="AB22" s="519"/>
      <c r="AC22" s="519"/>
      <c r="AD22" s="519"/>
      <c r="AE22" s="519"/>
      <c r="AF22" s="516"/>
      <c r="AG22" s="516"/>
    </row>
    <row r="23" spans="1:41" s="520" customFormat="1" ht="12.75" customHeight="1" x14ac:dyDescent="0.25">
      <c r="A23" s="521" t="s">
        <v>667</v>
      </c>
      <c r="B23" s="508"/>
      <c r="C23" s="532">
        <f>IF($F$72="","",$A$68)</f>
        <v>10</v>
      </c>
      <c r="D23" s="508"/>
      <c r="E23" s="508"/>
      <c r="F23" s="508"/>
      <c r="G23" s="533"/>
      <c r="H23" s="524"/>
      <c r="I23" s="521"/>
      <c r="J23" s="508"/>
      <c r="K23" s="508"/>
      <c r="L23" s="533"/>
      <c r="M23" s="508"/>
      <c r="N23" s="525" t="s">
        <v>667</v>
      </c>
      <c r="O23" s="508"/>
      <c r="P23" s="534">
        <f>IF($F$74="","",$A$68)</f>
        <v>10</v>
      </c>
      <c r="Q23" s="508"/>
      <c r="R23" s="535"/>
      <c r="S23" s="535"/>
      <c r="T23" s="508"/>
      <c r="U23" s="508"/>
      <c r="V23" s="508"/>
      <c r="W23" s="508"/>
      <c r="X23" s="536"/>
      <c r="Y23" s="537"/>
      <c r="Z23" s="537"/>
      <c r="AA23" s="537"/>
      <c r="AB23" s="537"/>
      <c r="AC23" s="537"/>
      <c r="AD23" s="537"/>
      <c r="AE23" s="537"/>
      <c r="AF23" s="516"/>
      <c r="AG23" s="516"/>
    </row>
    <row r="24" spans="1:41" s="520" customFormat="1" ht="12.75" customHeight="1" x14ac:dyDescent="0.3">
      <c r="A24" s="538"/>
      <c r="B24" s="539"/>
      <c r="C24" s="540"/>
      <c r="D24" s="508"/>
      <c r="E24" s="508" t="s">
        <v>668</v>
      </c>
      <c r="F24" s="541" t="s">
        <v>669</v>
      </c>
      <c r="G24" s="527">
        <f>IF($C$22="non relevé","-",$F$72)</f>
        <v>10</v>
      </c>
      <c r="H24" s="509"/>
      <c r="I24" s="521"/>
      <c r="J24" s="508" t="s">
        <v>668</v>
      </c>
      <c r="K24" s="541" t="s">
        <v>669</v>
      </c>
      <c r="L24" s="527">
        <f>IF($P$22="non relevé","-",$F$74)</f>
        <v>10</v>
      </c>
      <c r="M24" s="508"/>
      <c r="N24" s="542"/>
      <c r="O24" s="539"/>
      <c r="P24" s="543"/>
      <c r="Q24" s="515"/>
      <c r="R24" s="515"/>
      <c r="S24" s="515"/>
      <c r="T24" s="515"/>
      <c r="U24" s="515"/>
      <c r="V24" s="515"/>
      <c r="W24" s="515"/>
      <c r="X24" s="516"/>
      <c r="Y24" s="537"/>
      <c r="Z24" s="544"/>
      <c r="AA24" s="537"/>
      <c r="AB24" s="537"/>
      <c r="AC24" s="537"/>
      <c r="AD24" s="537"/>
      <c r="AE24" s="537"/>
      <c r="AF24" s="516"/>
      <c r="AG24" s="516"/>
    </row>
    <row r="25" spans="1:41" s="520" customFormat="1" ht="12.75" customHeight="1" x14ac:dyDescent="0.2">
      <c r="A25" s="1349" t="s">
        <v>670</v>
      </c>
      <c r="B25" s="1350"/>
      <c r="C25" s="1350"/>
      <c r="D25" s="525"/>
      <c r="E25" s="508" t="s">
        <v>671</v>
      </c>
      <c r="F25" s="541" t="s">
        <v>669</v>
      </c>
      <c r="G25" s="527">
        <f>IF($C$22="non relevé","-",$H$72)</f>
        <v>10</v>
      </c>
      <c r="H25" s="509"/>
      <c r="I25" s="521"/>
      <c r="J25" s="508" t="s">
        <v>671</v>
      </c>
      <c r="K25" s="541" t="s">
        <v>669</v>
      </c>
      <c r="L25" s="527">
        <f>IF($P$22="non relevé","-",$H$74)</f>
        <v>10</v>
      </c>
      <c r="M25" s="508"/>
      <c r="N25" s="1343" t="str">
        <f>A25</f>
        <v>* Estimation si prise mesure impossible</v>
      </c>
      <c r="O25" s="1340"/>
      <c r="P25" s="1344"/>
      <c r="Q25" s="545"/>
      <c r="R25" s="508"/>
      <c r="S25" s="508"/>
      <c r="T25" s="508"/>
      <c r="U25" s="508"/>
      <c r="V25" s="508"/>
      <c r="W25" s="508"/>
      <c r="X25" s="536"/>
      <c r="Y25" s="537"/>
      <c r="Z25" s="537"/>
      <c r="AA25" s="537"/>
      <c r="AB25" s="537"/>
      <c r="AC25" s="537"/>
      <c r="AD25" s="537"/>
      <c r="AE25" s="537"/>
      <c r="AF25" s="516"/>
      <c r="AG25" s="516"/>
    </row>
    <row r="26" spans="1:41" s="520" customFormat="1" ht="12.75" customHeight="1" x14ac:dyDescent="0.25">
      <c r="A26" s="1351"/>
      <c r="B26" s="1352"/>
      <c r="C26" s="1352"/>
      <c r="D26" s="525"/>
      <c r="E26" s="508"/>
      <c r="F26" s="508"/>
      <c r="G26" s="508"/>
      <c r="H26" s="509"/>
      <c r="I26" s="521"/>
      <c r="J26" s="508"/>
      <c r="K26" s="508"/>
      <c r="L26" s="508"/>
      <c r="M26" s="508"/>
      <c r="N26" s="1345"/>
      <c r="O26" s="1342"/>
      <c r="P26" s="1346"/>
      <c r="Q26" s="545"/>
      <c r="S26" s="508"/>
      <c r="T26" s="508"/>
      <c r="U26" s="508"/>
      <c r="V26" s="508"/>
      <c r="W26" s="508"/>
      <c r="X26" s="536"/>
      <c r="Y26" s="537"/>
      <c r="Z26" s="537"/>
      <c r="AA26" s="537"/>
      <c r="AB26" s="537"/>
      <c r="AC26" s="537"/>
      <c r="AD26" s="537"/>
      <c r="AE26" s="537"/>
      <c r="AF26" s="516"/>
      <c r="AG26" s="516"/>
    </row>
    <row r="27" spans="1:41" s="520" customFormat="1" ht="12.75" customHeight="1" x14ac:dyDescent="0.35">
      <c r="A27" s="546"/>
      <c r="B27" s="547"/>
      <c r="C27" s="508"/>
      <c r="D27" s="508"/>
      <c r="E27" s="508"/>
      <c r="F27" s="508"/>
      <c r="G27" s="508"/>
      <c r="H27" s="509"/>
      <c r="I27" s="521"/>
      <c r="J27" s="508"/>
      <c r="K27" s="508"/>
      <c r="L27" s="508"/>
      <c r="M27" s="508"/>
      <c r="N27" s="547"/>
      <c r="O27" s="547"/>
      <c r="P27" s="509"/>
      <c r="Q27" s="548"/>
      <c r="S27" s="515"/>
      <c r="T27" s="515"/>
      <c r="U27" s="515"/>
      <c r="V27" s="515"/>
      <c r="W27" s="515"/>
      <c r="X27" s="516"/>
      <c r="Y27" s="537"/>
      <c r="Z27" s="537"/>
      <c r="AA27" s="537"/>
      <c r="AB27" s="537"/>
      <c r="AC27" s="537"/>
      <c r="AD27" s="537"/>
      <c r="AE27" s="537"/>
      <c r="AF27" s="516"/>
      <c r="AG27" s="516"/>
    </row>
    <row r="28" spans="1:41" s="520" customFormat="1" ht="12.75" customHeight="1" x14ac:dyDescent="0.35">
      <c r="A28" s="521"/>
      <c r="B28" s="508"/>
      <c r="C28" s="508"/>
      <c r="D28" s="508"/>
      <c r="E28" s="508"/>
      <c r="F28" s="508"/>
      <c r="G28" s="508"/>
      <c r="H28" s="509"/>
      <c r="I28" s="521"/>
      <c r="J28" s="508"/>
      <c r="K28" s="508"/>
      <c r="L28" s="508"/>
      <c r="M28" s="508"/>
      <c r="N28" s="508"/>
      <c r="O28" s="508"/>
      <c r="P28" s="509"/>
      <c r="Q28" s="545"/>
      <c r="R28" s="549"/>
      <c r="S28" s="508"/>
      <c r="T28" s="508"/>
      <c r="U28" s="545"/>
      <c r="V28" s="508"/>
      <c r="W28" s="508"/>
      <c r="X28" s="536"/>
      <c r="Y28" s="537"/>
      <c r="Z28" s="550"/>
      <c r="AA28" s="537"/>
      <c r="AB28" s="537"/>
      <c r="AC28" s="537"/>
      <c r="AD28" s="537"/>
      <c r="AE28" s="537"/>
      <c r="AF28" s="516"/>
      <c r="AG28" s="516"/>
    </row>
    <row r="29" spans="1:41" ht="12.75" customHeight="1" x14ac:dyDescent="0.3">
      <c r="A29" s="551"/>
      <c r="B29" s="483"/>
      <c r="C29" s="552"/>
      <c r="D29" s="483"/>
      <c r="E29" s="483"/>
      <c r="F29" s="483"/>
      <c r="G29" s="483"/>
      <c r="H29" s="553"/>
      <c r="I29" s="551"/>
      <c r="J29" s="483"/>
      <c r="K29" s="483"/>
      <c r="L29" s="483"/>
      <c r="M29" s="483"/>
      <c r="N29" s="483"/>
      <c r="O29" s="483"/>
      <c r="P29" s="554"/>
      <c r="Q29" s="555"/>
      <c r="R29" s="483"/>
      <c r="S29" s="483"/>
      <c r="T29" s="483"/>
      <c r="U29" s="483"/>
      <c r="V29" s="483"/>
      <c r="W29" s="483"/>
      <c r="X29" s="556"/>
      <c r="Y29" s="557"/>
      <c r="Z29" s="557"/>
      <c r="AA29" s="557"/>
      <c r="AB29" s="557"/>
      <c r="AC29" s="558"/>
      <c r="AD29" s="558"/>
      <c r="AE29" s="558"/>
      <c r="AF29" s="559"/>
      <c r="AG29" s="559"/>
    </row>
    <row r="30" spans="1:41" ht="12.75" customHeight="1" x14ac:dyDescent="0.25">
      <c r="A30" s="551" t="s">
        <v>666</v>
      </c>
      <c r="B30" s="483"/>
      <c r="C30" s="527">
        <f>IF($C$22="non relevé","-",$E$73)</f>
        <v>100</v>
      </c>
      <c r="D30" s="483"/>
      <c r="E30" s="483"/>
      <c r="F30" s="483"/>
      <c r="G30" s="483"/>
      <c r="H30" s="553"/>
      <c r="I30" s="551"/>
      <c r="J30" s="483"/>
      <c r="K30" s="483"/>
      <c r="L30" s="483"/>
      <c r="M30" s="483"/>
      <c r="N30" s="483" t="s">
        <v>666</v>
      </c>
      <c r="O30" s="483"/>
      <c r="P30" s="560">
        <f>IF($P$22="non relevé","-",$E$75)</f>
        <v>100</v>
      </c>
      <c r="Q30" s="561"/>
      <c r="R30" s="561"/>
      <c r="S30" s="561"/>
      <c r="T30" s="561"/>
      <c r="U30" s="561"/>
      <c r="V30" s="561"/>
      <c r="W30" s="483"/>
      <c r="X30" s="556"/>
      <c r="Y30" s="562"/>
      <c r="Z30" s="562"/>
      <c r="AA30" s="563"/>
      <c r="AB30" s="557"/>
      <c r="AC30" s="558"/>
      <c r="AD30" s="558"/>
      <c r="AE30" s="558"/>
      <c r="AF30" s="559"/>
      <c r="AG30" s="559"/>
    </row>
    <row r="31" spans="1:41" ht="12.75" customHeight="1" x14ac:dyDescent="0.25">
      <c r="A31" s="564"/>
      <c r="B31" s="565"/>
      <c r="C31" s="533"/>
      <c r="D31" s="483"/>
      <c r="E31" s="483"/>
      <c r="F31" s="483"/>
      <c r="G31" s="483"/>
      <c r="H31" s="553"/>
      <c r="I31" s="551"/>
      <c r="J31" s="483"/>
      <c r="K31" s="483"/>
      <c r="L31" s="483"/>
      <c r="M31" s="483"/>
      <c r="N31" s="565"/>
      <c r="O31" s="565"/>
      <c r="P31" s="566"/>
      <c r="Q31" s="561"/>
      <c r="R31" s="561"/>
      <c r="S31" s="561"/>
      <c r="T31" s="561"/>
      <c r="U31" s="561"/>
      <c r="V31" s="561"/>
      <c r="W31" s="483"/>
      <c r="X31" s="556"/>
      <c r="Y31" s="557"/>
      <c r="Z31" s="557"/>
      <c r="AA31" s="557"/>
      <c r="AB31" s="557"/>
      <c r="AC31" s="558"/>
      <c r="AD31" s="558"/>
      <c r="AE31" s="558"/>
      <c r="AF31" s="559"/>
      <c r="AG31" s="559"/>
    </row>
    <row r="32" spans="1:41" ht="12.75" customHeight="1" x14ac:dyDescent="0.3">
      <c r="A32" s="551" t="s">
        <v>671</v>
      </c>
      <c r="B32" s="541" t="s">
        <v>669</v>
      </c>
      <c r="C32" s="527">
        <f>IF($C$22="non relevé","-",$F$73)</f>
        <v>10</v>
      </c>
      <c r="D32" s="483"/>
      <c r="E32" s="483"/>
      <c r="F32" s="567"/>
      <c r="G32" s="568"/>
      <c r="H32" s="553"/>
      <c r="I32" s="551"/>
      <c r="J32" s="567"/>
      <c r="K32" s="568"/>
      <c r="L32" s="483"/>
      <c r="M32" s="483"/>
      <c r="N32" s="483" t="s">
        <v>671</v>
      </c>
      <c r="O32" s="541" t="s">
        <v>669</v>
      </c>
      <c r="P32" s="560">
        <f>IF($P$22="non relevé","-",$F$75)</f>
        <v>10</v>
      </c>
      <c r="Q32" s="561"/>
      <c r="R32" s="561"/>
      <c r="S32" s="561"/>
      <c r="T32" s="561"/>
      <c r="U32" s="561"/>
      <c r="V32" s="561"/>
      <c r="W32" s="483"/>
      <c r="X32" s="556"/>
      <c r="Y32" s="569"/>
      <c r="Z32" s="557"/>
      <c r="AA32" s="557"/>
      <c r="AB32" s="557"/>
      <c r="AC32" s="558"/>
      <c r="AD32" s="558"/>
      <c r="AE32" s="558"/>
      <c r="AF32" s="559"/>
      <c r="AG32" s="559"/>
    </row>
    <row r="33" spans="1:33" ht="12.75" customHeight="1" x14ac:dyDescent="0.3">
      <c r="A33" s="551" t="s">
        <v>668</v>
      </c>
      <c r="B33" s="541" t="s">
        <v>669</v>
      </c>
      <c r="C33" s="527">
        <f>IF($C$22="non relevé","-",$H$73)</f>
        <v>10</v>
      </c>
      <c r="D33" s="483"/>
      <c r="E33" s="483"/>
      <c r="F33" s="504"/>
      <c r="G33" s="570"/>
      <c r="H33" s="553"/>
      <c r="I33" s="551"/>
      <c r="J33" s="504"/>
      <c r="K33" s="570"/>
      <c r="L33" s="483"/>
      <c r="M33" s="483"/>
      <c r="N33" s="483" t="s">
        <v>668</v>
      </c>
      <c r="O33" s="541" t="s">
        <v>669</v>
      </c>
      <c r="P33" s="560">
        <f>IF($P$22="non relevé","-",$H$75)</f>
        <v>10</v>
      </c>
      <c r="Q33" s="571"/>
      <c r="R33" s="483"/>
      <c r="S33" s="483"/>
      <c r="T33" s="483"/>
      <c r="U33" s="483"/>
      <c r="V33" s="483"/>
      <c r="W33" s="483"/>
      <c r="X33" s="556"/>
      <c r="Y33" s="557"/>
      <c r="Z33" s="557"/>
      <c r="AA33" s="557"/>
      <c r="AB33" s="557"/>
      <c r="AC33" s="558"/>
      <c r="AD33" s="558"/>
      <c r="AE33" s="558"/>
      <c r="AF33" s="559"/>
      <c r="AG33" s="559"/>
    </row>
    <row r="34" spans="1:33" ht="12.75" customHeight="1" x14ac:dyDescent="0.3">
      <c r="A34" s="551"/>
      <c r="B34" s="483"/>
      <c r="C34" s="483"/>
      <c r="D34" s="483"/>
      <c r="E34" s="483"/>
      <c r="F34" s="483"/>
      <c r="G34" s="483"/>
      <c r="H34" s="553"/>
      <c r="I34" s="551"/>
      <c r="J34" s="483"/>
      <c r="K34" s="483"/>
      <c r="L34" s="483"/>
      <c r="M34" s="483"/>
      <c r="N34" s="483"/>
      <c r="O34" s="483"/>
      <c r="P34" s="553"/>
      <c r="Q34" s="572"/>
      <c r="R34" s="483"/>
      <c r="S34" s="483"/>
      <c r="T34" s="483"/>
      <c r="U34" s="483"/>
      <c r="V34" s="483"/>
      <c r="W34" s="483"/>
      <c r="X34" s="556"/>
      <c r="Y34" s="557"/>
      <c r="Z34" s="557"/>
      <c r="AA34" s="557"/>
      <c r="AB34" s="557"/>
      <c r="AC34" s="558"/>
      <c r="AD34" s="558"/>
      <c r="AE34" s="558"/>
      <c r="AF34" s="559"/>
      <c r="AG34" s="559"/>
    </row>
    <row r="35" spans="1:33" ht="12.75" customHeight="1" thickBot="1" x14ac:dyDescent="0.25">
      <c r="A35" s="1353" t="s">
        <v>565</v>
      </c>
      <c r="B35" s="1354"/>
      <c r="C35" s="1354"/>
      <c r="D35" s="483"/>
      <c r="E35" s="483"/>
      <c r="F35" s="483"/>
      <c r="G35" s="483"/>
      <c r="H35" s="553"/>
      <c r="I35" s="551"/>
      <c r="J35" s="483"/>
      <c r="K35" s="483"/>
      <c r="L35" s="483"/>
      <c r="M35" s="483"/>
      <c r="N35" s="1354" t="s">
        <v>568</v>
      </c>
      <c r="O35" s="1354"/>
      <c r="P35" s="1357"/>
      <c r="Q35" s="483"/>
      <c r="R35" s="483"/>
      <c r="S35" s="483"/>
      <c r="T35" s="483"/>
      <c r="U35" s="483"/>
      <c r="V35" s="483"/>
      <c r="W35" s="483"/>
      <c r="X35" s="556"/>
      <c r="Y35" s="557"/>
      <c r="Z35" s="557"/>
      <c r="AA35" s="569"/>
      <c r="AB35" s="557"/>
      <c r="AC35" s="558"/>
      <c r="AD35" s="558"/>
      <c r="AE35" s="558"/>
      <c r="AF35" s="559"/>
      <c r="AG35" s="559"/>
    </row>
    <row r="36" spans="1:33" ht="12.75" customHeight="1" thickBot="1" x14ac:dyDescent="0.25">
      <c r="A36" s="1355"/>
      <c r="B36" s="1356"/>
      <c r="C36" s="1356"/>
      <c r="D36" s="501"/>
      <c r="E36" s="501"/>
      <c r="F36" s="501"/>
      <c r="G36" s="501"/>
      <c r="H36" s="503"/>
      <c r="I36" s="500"/>
      <c r="J36" s="501"/>
      <c r="K36" s="501"/>
      <c r="L36" s="501"/>
      <c r="M36" s="501"/>
      <c r="N36" s="1356"/>
      <c r="O36" s="1356"/>
      <c r="P36" s="1358"/>
      <c r="Q36" s="573"/>
      <c r="R36" s="483"/>
      <c r="S36" s="483"/>
      <c r="T36" s="483"/>
      <c r="U36" s="483"/>
      <c r="V36" s="483"/>
      <c r="W36" s="483"/>
      <c r="X36" s="556"/>
      <c r="Y36" s="562"/>
      <c r="Z36" s="562"/>
      <c r="AA36" s="574"/>
      <c r="AB36" s="557"/>
      <c r="AC36" s="558"/>
      <c r="AD36" s="558"/>
      <c r="AE36" s="558"/>
      <c r="AF36" s="559"/>
      <c r="AG36" s="559"/>
    </row>
    <row r="37" spans="1:33" ht="12.75" customHeight="1" thickBot="1" x14ac:dyDescent="0.25">
      <c r="A37" s="1355" t="s">
        <v>564</v>
      </c>
      <c r="B37" s="1356"/>
      <c r="C37" s="1356"/>
      <c r="D37" s="479"/>
      <c r="E37" s="479"/>
      <c r="F37" s="479"/>
      <c r="G37" s="479"/>
      <c r="H37" s="481"/>
      <c r="I37" s="478"/>
      <c r="J37" s="479"/>
      <c r="K37" s="479"/>
      <c r="L37" s="479"/>
      <c r="M37" s="479"/>
      <c r="N37" s="1356" t="s">
        <v>562</v>
      </c>
      <c r="O37" s="1356"/>
      <c r="P37" s="1358"/>
      <c r="Q37" s="483"/>
      <c r="R37" s="473"/>
      <c r="S37" s="473"/>
      <c r="T37" s="473"/>
      <c r="U37" s="473"/>
      <c r="V37" s="473"/>
      <c r="W37" s="473"/>
      <c r="X37" s="559"/>
      <c r="Y37" s="559"/>
      <c r="Z37" s="559"/>
      <c r="AA37" s="559"/>
      <c r="AB37" s="559"/>
      <c r="AC37" s="559"/>
      <c r="AD37" s="559"/>
      <c r="AE37" s="559"/>
      <c r="AF37" s="559"/>
      <c r="AG37" s="559"/>
    </row>
    <row r="38" spans="1:33" ht="12.75" customHeight="1" x14ac:dyDescent="0.25">
      <c r="A38" s="1359"/>
      <c r="B38" s="1360"/>
      <c r="C38" s="1360"/>
      <c r="D38" s="483"/>
      <c r="E38" s="483"/>
      <c r="F38" s="483"/>
      <c r="G38" s="483"/>
      <c r="H38" s="553"/>
      <c r="I38" s="551"/>
      <c r="J38" s="483"/>
      <c r="K38" s="483"/>
      <c r="L38" s="483"/>
      <c r="M38" s="483"/>
      <c r="N38" s="1360"/>
      <c r="O38" s="1360"/>
      <c r="P38" s="1361"/>
      <c r="Q38" s="575"/>
      <c r="R38" s="473"/>
      <c r="S38" s="473"/>
      <c r="T38" s="473"/>
      <c r="U38" s="473"/>
      <c r="V38" s="473"/>
      <c r="W38" s="473"/>
      <c r="X38" s="559"/>
      <c r="Y38" s="559"/>
      <c r="Z38" s="559"/>
      <c r="AA38" s="559"/>
      <c r="AB38" s="559"/>
      <c r="AC38" s="559"/>
      <c r="AD38" s="559"/>
      <c r="AE38" s="559"/>
      <c r="AF38" s="559"/>
      <c r="AG38" s="559"/>
    </row>
    <row r="39" spans="1:33" ht="12.75" customHeight="1" x14ac:dyDescent="0.25">
      <c r="A39" s="551"/>
      <c r="B39" s="483"/>
      <c r="C39" s="483"/>
      <c r="D39" s="483"/>
      <c r="E39" s="483"/>
      <c r="F39" s="483"/>
      <c r="G39" s="483"/>
      <c r="H39" s="553"/>
      <c r="I39" s="551"/>
      <c r="J39" s="483"/>
      <c r="K39" s="483"/>
      <c r="L39" s="483"/>
      <c r="M39" s="483"/>
      <c r="N39" s="483"/>
      <c r="O39" s="483"/>
      <c r="P39" s="553"/>
      <c r="Q39" s="473"/>
      <c r="R39" s="473"/>
      <c r="S39" s="473"/>
      <c r="T39" s="473"/>
      <c r="U39" s="473"/>
      <c r="V39" s="473"/>
      <c r="W39" s="473"/>
      <c r="X39" s="473"/>
      <c r="Y39" s="576"/>
      <c r="Z39" s="576"/>
      <c r="AA39" s="576"/>
      <c r="AB39" s="576"/>
      <c r="AC39" s="576"/>
      <c r="AD39" s="576"/>
      <c r="AE39" s="576"/>
      <c r="AF39" s="559"/>
      <c r="AG39" s="559"/>
    </row>
    <row r="40" spans="1:33" ht="12.75" customHeight="1" x14ac:dyDescent="0.25">
      <c r="A40" s="551" t="s">
        <v>666</v>
      </c>
      <c r="B40" s="483"/>
      <c r="C40" s="527">
        <f>IF($C$50="non relevé","-",$E$71)</f>
        <v>100</v>
      </c>
      <c r="D40" s="483"/>
      <c r="E40" s="483"/>
      <c r="F40" s="483"/>
      <c r="G40" s="483"/>
      <c r="H40" s="553"/>
      <c r="I40" s="551"/>
      <c r="J40" s="483"/>
      <c r="K40" s="483"/>
      <c r="L40" s="483"/>
      <c r="M40" s="483"/>
      <c r="N40" s="483" t="s">
        <v>666</v>
      </c>
      <c r="O40" s="483"/>
      <c r="P40" s="560">
        <f>IF($P$50="non relevé","-",$E$69)</f>
        <v>100</v>
      </c>
      <c r="Q40" s="577" t="s">
        <v>672</v>
      </c>
      <c r="R40" s="520"/>
      <c r="S40" s="578">
        <v>1</v>
      </c>
      <c r="T40" s="579" t="s">
        <v>562</v>
      </c>
      <c r="U40" s="579" t="s">
        <v>564</v>
      </c>
      <c r="V40" s="579" t="s">
        <v>565</v>
      </c>
      <c r="W40" s="579" t="s">
        <v>568</v>
      </c>
      <c r="X40" s="473"/>
      <c r="Y40" s="576"/>
      <c r="Z40" s="576"/>
      <c r="AA40" s="576"/>
      <c r="AB40" s="576"/>
      <c r="AC40" s="576"/>
      <c r="AD40" s="576"/>
      <c r="AE40" s="576"/>
      <c r="AF40" s="559"/>
      <c r="AG40" s="559"/>
    </row>
    <row r="41" spans="1:33" ht="12.75" customHeight="1" x14ac:dyDescent="0.3">
      <c r="A41" s="564"/>
      <c r="B41" s="565"/>
      <c r="C41" s="533"/>
      <c r="D41" s="483"/>
      <c r="E41" s="483"/>
      <c r="F41" s="483"/>
      <c r="G41" s="483"/>
      <c r="H41" s="553"/>
      <c r="I41" s="551"/>
      <c r="J41" s="483"/>
      <c r="K41" s="483"/>
      <c r="L41" s="483"/>
      <c r="M41" s="483"/>
      <c r="N41" s="565"/>
      <c r="O41" s="565"/>
      <c r="P41" s="566"/>
      <c r="Q41" s="580" t="s">
        <v>673</v>
      </c>
      <c r="R41" s="581"/>
      <c r="S41" s="473"/>
      <c r="T41" s="582">
        <f>IF($P$50="non relevé",($A$67+$A$67-$A$68)*$A$68,($P$50+$P$50-$P$51)*$P$51)</f>
        <v>1900</v>
      </c>
      <c r="U41" s="582">
        <f>IF($C$50="non relevé",($A$67+$A$67-$A$68)*$A$68,($C$50+$C$50-$C$51)*$C$51)</f>
        <v>1900</v>
      </c>
      <c r="V41" s="582">
        <f>IF($C$22="non relevé",($A$67+$A$67-$A$68)*$A$68,($C$22+$C$22-$C$23)*$C$23)</f>
        <v>1900</v>
      </c>
      <c r="W41" s="582">
        <f>IF($P$22="non relevé",($A$67+$A$67-$A$68)*$A$68,($P$22+$P$22-$P$23)*$P$23)</f>
        <v>1900</v>
      </c>
      <c r="X41" s="473"/>
      <c r="Y41" s="576"/>
      <c r="Z41" s="576"/>
      <c r="AA41" s="576"/>
      <c r="AB41" s="576"/>
      <c r="AC41" s="576"/>
      <c r="AD41" s="576"/>
      <c r="AE41" s="576"/>
      <c r="AF41" s="559"/>
      <c r="AG41" s="559"/>
    </row>
    <row r="42" spans="1:33" ht="12.75" customHeight="1" x14ac:dyDescent="0.2">
      <c r="A42" s="551" t="s">
        <v>668</v>
      </c>
      <c r="B42" s="541" t="s">
        <v>669</v>
      </c>
      <c r="C42" s="583">
        <f>IF($C$50="non relevé","-",$F$71)</f>
        <v>10</v>
      </c>
      <c r="D42" s="483"/>
      <c r="E42" s="483"/>
      <c r="F42" s="483"/>
      <c r="G42" s="483"/>
      <c r="H42" s="553"/>
      <c r="I42" s="551"/>
      <c r="J42" s="483"/>
      <c r="K42" s="483"/>
      <c r="L42" s="483"/>
      <c r="M42" s="483"/>
      <c r="N42" s="483" t="s">
        <v>668</v>
      </c>
      <c r="O42" s="541" t="s">
        <v>669</v>
      </c>
      <c r="P42" s="584">
        <f>IF($P$50="non relevé","-",$F$69)</f>
        <v>10</v>
      </c>
      <c r="Q42" s="580" t="s">
        <v>674</v>
      </c>
      <c r="R42" s="581"/>
      <c r="S42" s="473"/>
      <c r="T42" s="582" t="e">
        <f>IF($E$11=0,0,IF($E$11&lt;=10,($E$11+1)*$A$68,IF($E$11&lt;=16,($E$11+1.5)*$A$68,IF($E$11&lt;=24,($E$11+2)*$A$68,($E$11+3)*$A$68))))*$S$40</f>
        <v>#VALUE!</v>
      </c>
      <c r="U42" s="582" t="e">
        <f>IF($E$11=0,0,IF($E$11&lt;=10,($E$11+1)*$A$68,IF($E$11&lt;=16,($E$11+1.5)*$A$68,IF($E$11&lt;=24,($E$11+2)*$A$68,($E$11+3)*$A$68))))*$S$40</f>
        <v>#VALUE!</v>
      </c>
      <c r="V42" s="582" t="e">
        <f>IF($E$11=0,0,IF($E$11&lt;=10,($E$11+1)*$A$68,IF($E$11&lt;=16,($E$11+1.5)*$A$68,IF($E$11&lt;=24,($E$11+2)*$A$68,($E$11+3)*$A$68))))*$S$40</f>
        <v>#VALUE!</v>
      </c>
      <c r="W42" s="582" t="e">
        <f>IF($E$11=0,0,IF($E$11&lt;=10,($E$11+1)*$A$68,IF($E$11&lt;=16,($E$11+1.5)*$A$68,IF($E$11&lt;=24,($E$11+2)*$A$68,($E$11+3)*$A$68))))*$S$40</f>
        <v>#VALUE!</v>
      </c>
      <c r="X42" s="473"/>
      <c r="Y42" s="576"/>
      <c r="Z42" s="576"/>
      <c r="AA42" s="576"/>
      <c r="AB42" s="576"/>
      <c r="AC42" s="576"/>
      <c r="AD42" s="576"/>
      <c r="AE42" s="576"/>
      <c r="AF42" s="559"/>
      <c r="AG42" s="559"/>
    </row>
    <row r="43" spans="1:33" ht="12.75" customHeight="1" x14ac:dyDescent="0.3">
      <c r="A43" s="551" t="s">
        <v>671</v>
      </c>
      <c r="B43" s="541" t="s">
        <v>669</v>
      </c>
      <c r="C43" s="583">
        <f>IF($C$50="non relevé","-",$H$71)</f>
        <v>10</v>
      </c>
      <c r="D43" s="483"/>
      <c r="E43" s="483"/>
      <c r="F43" s="483"/>
      <c r="G43" s="483"/>
      <c r="H43" s="553"/>
      <c r="I43" s="551"/>
      <c r="J43" s="483"/>
      <c r="K43" s="483"/>
      <c r="L43" s="483"/>
      <c r="M43" s="483"/>
      <c r="N43" s="483" t="s">
        <v>671</v>
      </c>
      <c r="O43" s="541" t="s">
        <v>669</v>
      </c>
      <c r="P43" s="584">
        <f>IF($P$50="non relevé","-",$H$69)</f>
        <v>10</v>
      </c>
      <c r="Q43" s="580" t="s">
        <v>675</v>
      </c>
      <c r="R43" s="581"/>
      <c r="S43" s="473"/>
      <c r="T43" s="582" t="e">
        <f>T41-T42</f>
        <v>#VALUE!</v>
      </c>
      <c r="U43" s="582" t="e">
        <f>U41-U42</f>
        <v>#VALUE!</v>
      </c>
      <c r="V43" s="582" t="e">
        <f>V41-V42</f>
        <v>#VALUE!</v>
      </c>
      <c r="W43" s="582" t="e">
        <f>W41-W42</f>
        <v>#VALUE!</v>
      </c>
      <c r="X43" s="473"/>
      <c r="Y43" s="576"/>
      <c r="Z43" s="576"/>
      <c r="AA43" s="576"/>
      <c r="AB43" s="576"/>
      <c r="AC43" s="576"/>
      <c r="AD43" s="576"/>
      <c r="AE43" s="576"/>
      <c r="AF43" s="559"/>
      <c r="AG43" s="559"/>
    </row>
    <row r="44" spans="1:33" ht="12.75" customHeight="1" x14ac:dyDescent="0.2">
      <c r="A44" s="551"/>
      <c r="B44" s="483"/>
      <c r="C44" s="483"/>
      <c r="D44" s="483"/>
      <c r="E44" s="483"/>
      <c r="F44" s="483"/>
      <c r="G44" s="483"/>
      <c r="H44" s="553"/>
      <c r="I44" s="551"/>
      <c r="J44" s="483"/>
      <c r="K44" s="483"/>
      <c r="L44" s="483"/>
      <c r="M44" s="483"/>
      <c r="N44" s="483"/>
      <c r="O44" s="483"/>
      <c r="P44" s="553"/>
      <c r="Q44" s="580" t="s">
        <v>676</v>
      </c>
      <c r="R44" s="581"/>
      <c r="S44" s="473"/>
      <c r="T44" s="585" t="e">
        <f>IF(T43=T41,0.15,T42/T41)</f>
        <v>#VALUE!</v>
      </c>
      <c r="U44" s="585" t="e">
        <f t="shared" ref="U44:V44" si="0">IF(U43=U41,0.15,U42/U41)</f>
        <v>#VALUE!</v>
      </c>
      <c r="V44" s="585" t="e">
        <f t="shared" si="0"/>
        <v>#VALUE!</v>
      </c>
      <c r="W44" s="585" t="e">
        <f>IF(W43=W41,0.15,W42/W41)</f>
        <v>#VALUE!</v>
      </c>
      <c r="X44" s="473"/>
      <c r="Y44" s="576"/>
      <c r="Z44" s="576"/>
      <c r="AA44" s="576"/>
      <c r="AB44" s="576"/>
      <c r="AC44" s="576"/>
      <c r="AD44" s="576"/>
      <c r="AE44" s="576"/>
      <c r="AF44" s="559"/>
      <c r="AG44" s="559"/>
    </row>
    <row r="45" spans="1:33" ht="12.75" customHeight="1" x14ac:dyDescent="0.2">
      <c r="A45" s="551"/>
      <c r="B45" s="483"/>
      <c r="C45" s="483"/>
      <c r="D45" s="483"/>
      <c r="E45" s="483"/>
      <c r="F45" s="483"/>
      <c r="G45" s="483"/>
      <c r="H45" s="553"/>
      <c r="I45" s="551"/>
      <c r="J45" s="483"/>
      <c r="K45" s="483"/>
      <c r="L45" s="483"/>
      <c r="M45" s="483"/>
      <c r="N45" s="483"/>
      <c r="O45" s="483"/>
      <c r="P45" s="553"/>
      <c r="Q45" s="580" t="s">
        <v>677</v>
      </c>
      <c r="R45" s="581"/>
      <c r="S45" s="473"/>
      <c r="T45" s="582">
        <f>IF($P$50="non relevé",T41,((E69*J68)+(E68*J69))-(J68*J69))</f>
        <v>1900</v>
      </c>
      <c r="U45" s="582">
        <f>IF($C$50="non relevé",U41,((E70*J70)+(E71*J71))-(J70*J71))</f>
        <v>1900</v>
      </c>
      <c r="V45" s="582">
        <f>IF($C$22="non relevé",V41,((E72*J72)+(E73*J73))-(J72*J73))</f>
        <v>1900</v>
      </c>
      <c r="W45" s="582">
        <f>IF($P$22="non relevé",W41,((E74*J74)+(E75*J75))-(J74*J75))</f>
        <v>1900</v>
      </c>
      <c r="X45" s="473"/>
      <c r="Y45" s="576"/>
      <c r="Z45" s="576"/>
      <c r="AA45" s="576"/>
      <c r="AB45" s="576"/>
      <c r="AC45" s="576"/>
      <c r="AD45" s="576"/>
      <c r="AE45" s="576"/>
      <c r="AF45" s="559"/>
      <c r="AG45" s="559"/>
    </row>
    <row r="46" spans="1:33" ht="12.75" customHeight="1" x14ac:dyDescent="0.3">
      <c r="A46" s="551"/>
      <c r="B46" s="483"/>
      <c r="C46" s="483"/>
      <c r="D46" s="483"/>
      <c r="E46" s="483"/>
      <c r="F46" s="483"/>
      <c r="G46" s="483"/>
      <c r="H46" s="553"/>
      <c r="I46" s="551"/>
      <c r="J46" s="483"/>
      <c r="K46" s="483"/>
      <c r="L46" s="483"/>
      <c r="M46" s="483"/>
      <c r="N46" s="483"/>
      <c r="O46" s="483"/>
      <c r="P46" s="553"/>
      <c r="Q46" s="580" t="s">
        <v>678</v>
      </c>
      <c r="R46" s="581"/>
      <c r="S46" s="473"/>
      <c r="T46" s="586">
        <f>($T$41-$T$45)/$T$41</f>
        <v>0</v>
      </c>
      <c r="U46" s="586">
        <f>($U$41-$U$45)/$U$41</f>
        <v>0</v>
      </c>
      <c r="V46" s="586">
        <f>($V$41-$V$45)/$V$41</f>
        <v>0</v>
      </c>
      <c r="W46" s="586">
        <f>($W$41-$W$45)/$W$41</f>
        <v>0</v>
      </c>
      <c r="X46" s="473"/>
      <c r="Y46" s="576"/>
      <c r="Z46" s="576"/>
      <c r="AA46" s="576"/>
      <c r="AB46" s="576"/>
      <c r="AC46" s="576"/>
      <c r="AD46" s="576"/>
      <c r="AE46" s="576"/>
      <c r="AF46" s="559"/>
      <c r="AG46" s="559"/>
    </row>
    <row r="47" spans="1:33" ht="12.75" customHeight="1" x14ac:dyDescent="0.2">
      <c r="A47" s="1339" t="str">
        <f>A25</f>
        <v>* Estimation si prise mesure impossible</v>
      </c>
      <c r="B47" s="1340"/>
      <c r="C47" s="1340"/>
      <c r="D47" s="587"/>
      <c r="E47" s="483"/>
      <c r="F47" s="483"/>
      <c r="G47" s="483"/>
      <c r="H47" s="553"/>
      <c r="I47" s="551"/>
      <c r="J47" s="483"/>
      <c r="K47" s="483"/>
      <c r="L47" s="483"/>
      <c r="M47" s="483"/>
      <c r="N47" s="1343" t="str">
        <f>A25</f>
        <v>* Estimation si prise mesure impossible</v>
      </c>
      <c r="O47" s="1340"/>
      <c r="P47" s="1344"/>
      <c r="X47" s="473"/>
      <c r="Y47" s="576"/>
      <c r="Z47" s="576"/>
      <c r="AA47" s="576"/>
      <c r="AB47" s="576"/>
      <c r="AC47" s="576"/>
      <c r="AD47" s="576"/>
      <c r="AE47" s="576"/>
      <c r="AF47" s="559"/>
      <c r="AG47" s="559"/>
    </row>
    <row r="48" spans="1:33" ht="12.75" customHeight="1" x14ac:dyDescent="0.2">
      <c r="A48" s="1341"/>
      <c r="B48" s="1342"/>
      <c r="C48" s="1342"/>
      <c r="D48" s="587"/>
      <c r="E48" s="483" t="s">
        <v>666</v>
      </c>
      <c r="F48" s="483"/>
      <c r="G48" s="527">
        <f>IF($C$50="non relevé","-",$E$70)</f>
        <v>100</v>
      </c>
      <c r="H48" s="553"/>
      <c r="I48" s="551"/>
      <c r="J48" s="483" t="s">
        <v>666</v>
      </c>
      <c r="K48" s="483"/>
      <c r="L48" s="527">
        <f>IF($P$50="non relevé","-",$E$68)</f>
        <v>100</v>
      </c>
      <c r="M48" s="483"/>
      <c r="N48" s="1345"/>
      <c r="O48" s="1342"/>
      <c r="P48" s="1346"/>
      <c r="R48" s="1347" t="s">
        <v>679</v>
      </c>
      <c r="S48" s="1348"/>
      <c r="T48" s="588" t="str">
        <f>IF(T46&gt;0,IF(T46&gt;=0.25,"R3",IF(T46&gt;=T44,"R2","R1")),"/")</f>
        <v>/</v>
      </c>
      <c r="U48" s="588" t="str">
        <f>IF(U46&gt;0,IF(U46&gt;=0.25,"R3",IF(U46&gt;=U44,"R2","R1")),"/")</f>
        <v>/</v>
      </c>
      <c r="V48" s="588" t="str">
        <f>IF(V46&gt;0,IF(V46&gt;=0.25,"R3",IF(V46&gt;=V44,"R2","R1")),"/")</f>
        <v>/</v>
      </c>
      <c r="W48" s="588" t="str">
        <f>IF(W46&gt;0,IF(W46&gt;=0.25,"R3",IF(W46&gt;=W44,"R2","R1")),"/")</f>
        <v>/</v>
      </c>
      <c r="X48" s="589"/>
      <c r="Y48" s="576"/>
      <c r="Z48" s="576"/>
      <c r="AA48" s="576"/>
      <c r="AB48" s="576"/>
      <c r="AC48" s="576"/>
      <c r="AD48" s="576"/>
      <c r="AE48" s="576"/>
      <c r="AF48" s="559"/>
      <c r="AG48" s="559"/>
    </row>
    <row r="49" spans="1:33" ht="12.75" customHeight="1" x14ac:dyDescent="0.25">
      <c r="A49" s="590"/>
      <c r="B49" s="591"/>
      <c r="C49" s="592"/>
      <c r="D49" s="483"/>
      <c r="E49" s="565"/>
      <c r="F49" s="565"/>
      <c r="G49" s="533"/>
      <c r="H49" s="553"/>
      <c r="I49" s="551"/>
      <c r="J49" s="565"/>
      <c r="K49" s="565"/>
      <c r="L49" s="533"/>
      <c r="M49" s="483"/>
      <c r="N49" s="593"/>
      <c r="O49" s="594"/>
      <c r="P49" s="595"/>
      <c r="R49" s="1347" t="s">
        <v>680</v>
      </c>
      <c r="S49" s="1347"/>
      <c r="T49" s="588">
        <f>IF(T48="R1",1,0)</f>
        <v>0</v>
      </c>
      <c r="U49" s="588">
        <f t="shared" ref="U49:W49" si="1">IF(U48="R1",1,0)</f>
        <v>0</v>
      </c>
      <c r="V49" s="588">
        <f t="shared" si="1"/>
        <v>0</v>
      </c>
      <c r="W49" s="588">
        <f t="shared" si="1"/>
        <v>0</v>
      </c>
      <c r="X49" s="596">
        <f>SUM(T49:W49)</f>
        <v>0</v>
      </c>
      <c r="Y49" s="576"/>
      <c r="Z49" s="576"/>
      <c r="AA49" s="576"/>
      <c r="AB49" s="576"/>
      <c r="AC49" s="576"/>
      <c r="AD49" s="576"/>
      <c r="AE49" s="576"/>
      <c r="AF49" s="559"/>
      <c r="AG49" s="559"/>
    </row>
    <row r="50" spans="1:33" ht="12.75" customHeight="1" x14ac:dyDescent="0.3">
      <c r="A50" s="551" t="s">
        <v>665</v>
      </c>
      <c r="B50" s="483"/>
      <c r="C50" s="597">
        <f>IF($E$70="","non relevé",IF($E$70&gt;0,$A$67))</f>
        <v>100</v>
      </c>
      <c r="D50" s="483"/>
      <c r="E50" s="483" t="s">
        <v>668</v>
      </c>
      <c r="F50" s="541" t="s">
        <v>669</v>
      </c>
      <c r="G50" s="583">
        <f>IF($C$50="non relevé","-",$F$70)</f>
        <v>10</v>
      </c>
      <c r="H50" s="553"/>
      <c r="I50" s="551"/>
      <c r="J50" s="483" t="s">
        <v>668</v>
      </c>
      <c r="K50" s="541" t="s">
        <v>669</v>
      </c>
      <c r="L50" s="583">
        <f>IF($P$50="non relevé","-",$F$68)</f>
        <v>10</v>
      </c>
      <c r="M50" s="483"/>
      <c r="N50" s="587" t="s">
        <v>665</v>
      </c>
      <c r="O50" s="598"/>
      <c r="P50" s="599">
        <f>IF($E$68="","non relevé",IF($E$68&gt;0,$A$67))</f>
        <v>100</v>
      </c>
      <c r="Q50" s="473"/>
      <c r="R50" s="1347" t="s">
        <v>681</v>
      </c>
      <c r="S50" s="1347"/>
      <c r="T50" s="588">
        <f>IF(T48="R2",1,0)</f>
        <v>0</v>
      </c>
      <c r="U50" s="588">
        <f t="shared" ref="U50:W50" si="2">IF(U48="R2",1,0)</f>
        <v>0</v>
      </c>
      <c r="V50" s="588">
        <f t="shared" si="2"/>
        <v>0</v>
      </c>
      <c r="W50" s="588">
        <f t="shared" si="2"/>
        <v>0</v>
      </c>
      <c r="X50" s="596">
        <f t="shared" ref="X50:X51" si="3">SUM(T50:W50)</f>
        <v>0</v>
      </c>
      <c r="Y50" s="576"/>
      <c r="Z50" s="576"/>
      <c r="AA50" s="576"/>
      <c r="AB50" s="576"/>
      <c r="AC50" s="576"/>
      <c r="AD50" s="576"/>
      <c r="AE50" s="576"/>
      <c r="AF50" s="559"/>
      <c r="AG50" s="559"/>
    </row>
    <row r="51" spans="1:33" ht="12.75" customHeight="1" x14ac:dyDescent="0.3">
      <c r="A51" s="551" t="s">
        <v>667</v>
      </c>
      <c r="B51" s="483"/>
      <c r="C51" s="532">
        <f>IF($F$70="","",$A$68)</f>
        <v>10</v>
      </c>
      <c r="D51" s="483"/>
      <c r="E51" s="483" t="s">
        <v>671</v>
      </c>
      <c r="F51" s="541" t="s">
        <v>669</v>
      </c>
      <c r="G51" s="583">
        <f>IF($C$50="non relevé","-",$H$70)</f>
        <v>10</v>
      </c>
      <c r="H51" s="553"/>
      <c r="I51" s="551"/>
      <c r="J51" s="483" t="s">
        <v>671</v>
      </c>
      <c r="K51" s="541" t="s">
        <v>669</v>
      </c>
      <c r="L51" s="583">
        <f>IF($P$50="non relevé","-",$H$68)</f>
        <v>10</v>
      </c>
      <c r="M51" s="483"/>
      <c r="N51" s="587" t="s">
        <v>667</v>
      </c>
      <c r="O51" s="598"/>
      <c r="P51" s="599">
        <f>IF($F$68="","",$A$68)</f>
        <v>10</v>
      </c>
      <c r="Q51" s="473"/>
      <c r="R51" s="1347" t="s">
        <v>682</v>
      </c>
      <c r="S51" s="1347"/>
      <c r="T51" s="588">
        <f>IF(T48="R3",1,0)</f>
        <v>0</v>
      </c>
      <c r="U51" s="588">
        <f t="shared" ref="U51:W51" si="4">IF(U48="R3",1,0)</f>
        <v>0</v>
      </c>
      <c r="V51" s="588">
        <f t="shared" si="4"/>
        <v>0</v>
      </c>
      <c r="W51" s="588">
        <f t="shared" si="4"/>
        <v>0</v>
      </c>
      <c r="X51" s="596">
        <f t="shared" si="3"/>
        <v>0</v>
      </c>
      <c r="Y51" s="576"/>
      <c r="Z51" s="576"/>
      <c r="AA51" s="576"/>
      <c r="AB51" s="576"/>
      <c r="AC51" s="576"/>
      <c r="AD51" s="576"/>
      <c r="AE51" s="576"/>
      <c r="AF51" s="559"/>
      <c r="AG51" s="559"/>
    </row>
    <row r="52" spans="1:33" ht="12.75" customHeight="1" x14ac:dyDescent="0.3">
      <c r="A52" s="600"/>
      <c r="B52" s="601"/>
      <c r="C52" s="598"/>
      <c r="D52" s="483"/>
      <c r="E52" s="483"/>
      <c r="F52" s="483"/>
      <c r="G52" s="483"/>
      <c r="H52" s="553"/>
      <c r="I52" s="551"/>
      <c r="J52" s="483"/>
      <c r="K52" s="483"/>
      <c r="L52" s="483"/>
      <c r="M52" s="483"/>
      <c r="N52" s="602"/>
      <c r="O52" s="601"/>
      <c r="P52" s="553"/>
      <c r="Q52" s="473"/>
      <c r="R52" s="1347" t="s">
        <v>679</v>
      </c>
      <c r="S52" s="1348"/>
      <c r="T52" s="588" t="str">
        <f>IF(T48="R3","R3",IF(T48="R2",IF($X51&gt;=1,"R3","R2"),IF(T48="R1","R1","/")))</f>
        <v>/</v>
      </c>
      <c r="U52" s="588" t="str">
        <f>IF(U48="R3","R3",IF(U48="R2",IF($X51&gt;=1,"R3","R2"),IF(U48="R1","R1","/")))</f>
        <v>/</v>
      </c>
      <c r="V52" s="588" t="str">
        <f>IF(V48="R3","R3",IF(V48="R2",IF($X51&gt;=1,"R3","R2"),IF(V48="R1","R1","/")))</f>
        <v>/</v>
      </c>
      <c r="W52" s="588" t="str">
        <f>IF(W48="R3","R3",IF(W48="R2",IF($X51&gt;=1,"R3","R2"),IF(W48="R1","R1","/")))</f>
        <v>/</v>
      </c>
      <c r="X52" s="473"/>
      <c r="Y52" s="559"/>
      <c r="Z52" s="556"/>
      <c r="AA52" s="556"/>
      <c r="AB52" s="556"/>
      <c r="AC52" s="556"/>
      <c r="AD52" s="556"/>
      <c r="AE52" s="556"/>
      <c r="AF52" s="559"/>
      <c r="AG52" s="559"/>
    </row>
    <row r="53" spans="1:33" ht="12.75" customHeight="1" thickBot="1" x14ac:dyDescent="0.35">
      <c r="A53" s="603" t="s">
        <v>664</v>
      </c>
      <c r="B53" s="604"/>
      <c r="C53" s="605"/>
      <c r="D53" s="501"/>
      <c r="E53" s="501"/>
      <c r="F53" s="501"/>
      <c r="G53" s="501"/>
      <c r="H53" s="503"/>
      <c r="I53" s="500"/>
      <c r="J53" s="501"/>
      <c r="K53" s="501"/>
      <c r="L53" s="501"/>
      <c r="M53" s="501"/>
      <c r="N53" s="606" t="s">
        <v>664</v>
      </c>
      <c r="O53" s="604"/>
      <c r="P53" s="503"/>
      <c r="Q53" s="473"/>
      <c r="R53" s="1347" t="s">
        <v>680</v>
      </c>
      <c r="S53" s="1347"/>
      <c r="T53" s="588">
        <f>IF(T52="R1",1,0)</f>
        <v>0</v>
      </c>
      <c r="U53" s="588">
        <f t="shared" ref="U53:W53" si="5">IF(U52="R1",1,0)</f>
        <v>0</v>
      </c>
      <c r="V53" s="588">
        <f t="shared" si="5"/>
        <v>0</v>
      </c>
      <c r="W53" s="588">
        <f t="shared" si="5"/>
        <v>0</v>
      </c>
      <c r="X53" s="596">
        <f>SUM(T53:W53)</f>
        <v>0</v>
      </c>
      <c r="Y53" s="559"/>
      <c r="Z53" s="556"/>
      <c r="AA53" s="556"/>
      <c r="AB53" s="556"/>
      <c r="AC53" s="556"/>
      <c r="AD53" s="556"/>
      <c r="AE53" s="556"/>
      <c r="AF53" s="559"/>
      <c r="AG53" s="559"/>
    </row>
    <row r="54" spans="1:33" x14ac:dyDescent="0.2">
      <c r="A54" s="607" t="s">
        <v>683</v>
      </c>
      <c r="B54" s="483"/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553"/>
      <c r="Q54" s="473"/>
      <c r="R54" s="1347" t="s">
        <v>681</v>
      </c>
      <c r="S54" s="1347"/>
      <c r="T54" s="588">
        <f>IF(T52="R2",1,0)</f>
        <v>0</v>
      </c>
      <c r="U54" s="588">
        <f t="shared" ref="U54:W54" si="6">IF(U52="R2",1,0)</f>
        <v>0</v>
      </c>
      <c r="V54" s="588">
        <f t="shared" si="6"/>
        <v>0</v>
      </c>
      <c r="W54" s="588">
        <f t="shared" si="6"/>
        <v>0</v>
      </c>
      <c r="X54" s="596">
        <f t="shared" ref="X54:X55" si="7">SUM(T54:W54)</f>
        <v>0</v>
      </c>
      <c r="Y54" s="559"/>
      <c r="Z54" s="556"/>
      <c r="AA54" s="556"/>
      <c r="AB54" s="556"/>
      <c r="AC54" s="556"/>
      <c r="AD54" s="556"/>
      <c r="AE54" s="556"/>
      <c r="AF54" s="559"/>
      <c r="AG54" s="559"/>
    </row>
    <row r="55" spans="1:33" x14ac:dyDescent="0.2">
      <c r="A55" s="608" t="s">
        <v>684</v>
      </c>
      <c r="B55" s="483"/>
      <c r="C55" s="483"/>
      <c r="D55" s="483"/>
      <c r="E55" s="483"/>
      <c r="F55" s="483"/>
      <c r="G55" s="483"/>
      <c r="H55" s="483"/>
      <c r="I55" s="483"/>
      <c r="J55" s="483"/>
      <c r="K55" s="483"/>
      <c r="L55" s="483"/>
      <c r="M55" s="483"/>
      <c r="N55" s="483"/>
      <c r="O55" s="483"/>
      <c r="P55" s="553"/>
      <c r="Q55" s="473"/>
      <c r="R55" s="1347" t="s">
        <v>682</v>
      </c>
      <c r="S55" s="1347"/>
      <c r="T55" s="588">
        <f>IF(T52="R3",1,0)</f>
        <v>0</v>
      </c>
      <c r="U55" s="588">
        <f t="shared" ref="U55:W55" si="8">IF(U52="R3",1,0)</f>
        <v>0</v>
      </c>
      <c r="V55" s="588">
        <f t="shared" si="8"/>
        <v>0</v>
      </c>
      <c r="W55" s="588">
        <f t="shared" si="8"/>
        <v>0</v>
      </c>
      <c r="X55" s="596">
        <f t="shared" si="7"/>
        <v>0</v>
      </c>
      <c r="Y55" s="559"/>
      <c r="Z55" s="556"/>
      <c r="AA55" s="609"/>
      <c r="AB55" s="556"/>
      <c r="AC55" s="609"/>
      <c r="AD55" s="556"/>
      <c r="AE55" s="556"/>
      <c r="AF55" s="559"/>
      <c r="AG55" s="559"/>
    </row>
    <row r="56" spans="1:33" ht="12.95" x14ac:dyDescent="0.3">
      <c r="A56" s="551"/>
      <c r="B56" s="483"/>
      <c r="C56" s="483"/>
      <c r="D56" s="483"/>
      <c r="E56" s="483"/>
      <c r="F56" s="483"/>
      <c r="G56" s="483"/>
      <c r="H56" s="483"/>
      <c r="I56" s="483"/>
      <c r="J56" s="483"/>
      <c r="K56" s="483"/>
      <c r="L56" s="483"/>
      <c r="M56" s="483"/>
      <c r="N56" s="483"/>
      <c r="O56" s="483"/>
      <c r="P56" s="553"/>
      <c r="Q56" s="1377" t="s">
        <v>679</v>
      </c>
      <c r="R56" s="1378"/>
      <c r="S56" s="1379"/>
      <c r="T56" s="610" t="str">
        <f>IF($X55&gt;=3,"R3",T52)</f>
        <v>/</v>
      </c>
      <c r="U56" s="610" t="str">
        <f t="shared" ref="U56:W56" si="9">IF($X55&gt;=3,"R3",U52)</f>
        <v>/</v>
      </c>
      <c r="V56" s="610" t="str">
        <f t="shared" si="9"/>
        <v>/</v>
      </c>
      <c r="W56" s="610" t="str">
        <f t="shared" si="9"/>
        <v>/</v>
      </c>
      <c r="X56" s="473"/>
      <c r="Y56" s="559"/>
      <c r="Z56" s="556"/>
      <c r="AA56" s="609"/>
      <c r="AB56" s="556"/>
      <c r="AC56" s="609"/>
      <c r="AD56" s="556"/>
      <c r="AE56" s="556"/>
      <c r="AF56" s="559"/>
      <c r="AG56" s="559"/>
    </row>
    <row r="57" spans="1:33" ht="18" x14ac:dyDescent="0.25">
      <c r="A57" s="551"/>
      <c r="B57" s="483"/>
      <c r="C57" s="1380" t="s">
        <v>685</v>
      </c>
      <c r="D57" s="1380"/>
      <c r="E57" s="1380"/>
      <c r="F57" s="1380"/>
      <c r="G57" s="1380"/>
      <c r="H57" s="1380"/>
      <c r="I57" s="1380"/>
      <c r="J57" s="1380"/>
      <c r="K57" s="1380"/>
      <c r="L57" s="1380"/>
      <c r="M57" s="1380"/>
      <c r="N57" s="1380"/>
      <c r="O57" s="611"/>
      <c r="P57" s="553"/>
      <c r="Q57" s="580"/>
      <c r="S57" s="473"/>
      <c r="T57" s="473"/>
      <c r="U57" s="473"/>
      <c r="V57" s="473"/>
      <c r="W57" s="473"/>
      <c r="X57" s="473"/>
      <c r="Y57" s="559"/>
      <c r="Z57" s="556"/>
      <c r="AA57" s="609"/>
      <c r="AB57" s="556"/>
      <c r="AC57" s="609"/>
      <c r="AD57" s="556"/>
      <c r="AE57" s="556"/>
      <c r="AF57" s="559"/>
      <c r="AG57" s="559"/>
    </row>
    <row r="58" spans="1:33" ht="13.5" thickBot="1" x14ac:dyDescent="0.35">
      <c r="A58" s="551"/>
      <c r="B58" s="483"/>
      <c r="C58" s="483"/>
      <c r="D58" s="501"/>
      <c r="E58" s="501"/>
      <c r="F58" s="501"/>
      <c r="G58" s="483"/>
      <c r="H58" s="483"/>
      <c r="I58" s="483"/>
      <c r="J58" s="483"/>
      <c r="K58" s="483"/>
      <c r="L58" s="483"/>
      <c r="M58" s="483"/>
      <c r="N58" s="483"/>
      <c r="O58" s="483"/>
      <c r="P58" s="553"/>
      <c r="Q58" s="580"/>
      <c r="S58" s="473"/>
      <c r="T58" s="473"/>
      <c r="U58" s="473"/>
      <c r="V58" s="473"/>
      <c r="W58" s="473"/>
      <c r="X58" s="473"/>
      <c r="Y58" s="473"/>
      <c r="Z58" s="492"/>
      <c r="AA58" s="612"/>
      <c r="AB58" s="613"/>
      <c r="AC58" s="612"/>
      <c r="AD58" s="492"/>
      <c r="AE58" s="492"/>
    </row>
    <row r="59" spans="1:33" ht="54.75" customHeight="1" thickBot="1" x14ac:dyDescent="0.25">
      <c r="A59" s="551"/>
      <c r="B59" s="483"/>
      <c r="C59" s="483"/>
      <c r="D59" s="1362" t="s">
        <v>686</v>
      </c>
      <c r="E59" s="1363"/>
      <c r="F59" s="1364"/>
      <c r="G59" s="1365" t="e">
        <f>CONCATENATE("% de perte Section d'embase / Perçage = ",ROUND(T44,4)*100," %")</f>
        <v>#VALUE!</v>
      </c>
      <c r="H59" s="1366"/>
      <c r="I59" s="1366"/>
      <c r="J59" s="1367" t="s">
        <v>687</v>
      </c>
      <c r="K59" s="1368"/>
      <c r="L59" s="1369"/>
      <c r="M59" s="1370"/>
      <c r="N59" s="492"/>
      <c r="O59" s="492"/>
      <c r="P59" s="614"/>
      <c r="Q59" s="477"/>
      <c r="S59" s="473"/>
      <c r="T59" s="473"/>
      <c r="U59" s="473"/>
      <c r="V59" s="473"/>
      <c r="W59" s="473"/>
      <c r="X59" s="473"/>
      <c r="Y59" s="473"/>
      <c r="Z59" s="492"/>
      <c r="AA59" s="612"/>
      <c r="AB59" s="492"/>
      <c r="AC59" s="612"/>
      <c r="AD59" s="492"/>
      <c r="AE59" s="492"/>
    </row>
    <row r="60" spans="1:33" ht="22.5" customHeight="1" x14ac:dyDescent="0.25">
      <c r="A60" s="551"/>
      <c r="B60" s="615" t="s">
        <v>562</v>
      </c>
      <c r="C60" s="616"/>
      <c r="D60" s="1371" t="str">
        <f>T56</f>
        <v>/</v>
      </c>
      <c r="E60" s="1372"/>
      <c r="F60" s="1373"/>
      <c r="G60" s="1374">
        <f>T46</f>
        <v>0</v>
      </c>
      <c r="H60" s="1375"/>
      <c r="I60" s="1376"/>
      <c r="J60" s="1371" t="str">
        <f>T48</f>
        <v>/</v>
      </c>
      <c r="K60" s="1372"/>
      <c r="L60" s="1372"/>
      <c r="M60" s="1373"/>
      <c r="N60" s="617" t="str">
        <f>IF(J60="R1","Remise en Etat",IF(J60="R2","Réparation par plaque",IF(J60="R3","Eclissage","")))</f>
        <v/>
      </c>
      <c r="O60" s="492"/>
      <c r="P60" s="614"/>
      <c r="Q60" s="618"/>
      <c r="R60" s="473"/>
      <c r="S60" s="473"/>
      <c r="T60" s="473"/>
      <c r="U60" s="473"/>
      <c r="V60" s="473"/>
      <c r="W60" s="473"/>
      <c r="X60" s="473"/>
      <c r="Y60" s="473"/>
      <c r="Z60" s="492"/>
      <c r="AA60" s="619"/>
      <c r="AB60" s="619">
        <f>IF($G60&gt;=0.25,IF($G60="-",0,1),0)</f>
        <v>0</v>
      </c>
      <c r="AC60" s="619">
        <f>IF($G60="-",0,IF($G60&gt;=0.15,2,0))</f>
        <v>0</v>
      </c>
      <c r="AD60" s="473">
        <f>IF($AB60=1,1,IF(AB$64&gt;=1,IF($AC60=2,1,0),$AC60))</f>
        <v>0</v>
      </c>
      <c r="AE60" s="620">
        <f>IF(AD$64&gt;=3,1,$AD60)</f>
        <v>0</v>
      </c>
    </row>
    <row r="61" spans="1:33" ht="22.5" customHeight="1" x14ac:dyDescent="0.25">
      <c r="A61" s="551"/>
      <c r="B61" s="621" t="s">
        <v>564</v>
      </c>
      <c r="C61" s="622"/>
      <c r="D61" s="1389" t="str">
        <f>U56</f>
        <v>/</v>
      </c>
      <c r="E61" s="1390"/>
      <c r="F61" s="1391"/>
      <c r="G61" s="1392">
        <f>U46</f>
        <v>0</v>
      </c>
      <c r="H61" s="1393"/>
      <c r="I61" s="1394"/>
      <c r="J61" s="1389" t="str">
        <f>U48</f>
        <v>/</v>
      </c>
      <c r="K61" s="1390"/>
      <c r="L61" s="1390"/>
      <c r="M61" s="1391"/>
      <c r="N61" s="617" t="str">
        <f>IF(J61="R1","Remise en Etat",IF(J61="R2","Réparation par plaque",IF(J61="R3","Eclissage","")))</f>
        <v/>
      </c>
      <c r="O61" s="492"/>
      <c r="P61" s="614"/>
      <c r="Q61" s="618"/>
      <c r="R61" s="473"/>
      <c r="S61" s="473"/>
      <c r="T61" s="473"/>
      <c r="U61" s="473"/>
      <c r="V61" s="473"/>
      <c r="W61" s="473"/>
      <c r="X61" s="473"/>
      <c r="Z61" s="492"/>
      <c r="AA61" s="619"/>
      <c r="AB61" s="619">
        <f t="shared" ref="AB61:AB63" si="10">IF($G61&gt;=0.25,IF($G61="-",0,1),0)</f>
        <v>0</v>
      </c>
      <c r="AC61" s="619">
        <f t="shared" ref="AC61:AC63" si="11">IF($G61="-",0,IF($G61&gt;=0.15,2,0))</f>
        <v>0</v>
      </c>
      <c r="AD61" s="473">
        <f t="shared" ref="AD61:AD63" si="12">IF($AB61=1,1,IF(AB$64&gt;=1,IF($AC61=2,1,0),$AC61))</f>
        <v>0</v>
      </c>
      <c r="AE61" s="620">
        <f t="shared" ref="AE61:AE63" si="13">IF(AD$64&gt;=3,1,$AD61)</f>
        <v>0</v>
      </c>
    </row>
    <row r="62" spans="1:33" ht="22.5" customHeight="1" x14ac:dyDescent="0.2">
      <c r="A62" s="551"/>
      <c r="B62" s="621" t="s">
        <v>565</v>
      </c>
      <c r="C62" s="622"/>
      <c r="D62" s="1389" t="str">
        <f>V56</f>
        <v>/</v>
      </c>
      <c r="E62" s="1390"/>
      <c r="F62" s="1391"/>
      <c r="G62" s="1392">
        <f>V46</f>
        <v>0</v>
      </c>
      <c r="H62" s="1393"/>
      <c r="I62" s="1394"/>
      <c r="J62" s="1389" t="str">
        <f>V48</f>
        <v>/</v>
      </c>
      <c r="K62" s="1390"/>
      <c r="L62" s="1390"/>
      <c r="M62" s="1391"/>
      <c r="N62" s="617" t="str">
        <f>IF(J62="R1","Remise en Etat",IF(J62="R2","Réparation par plaque",IF(J62="R3","Eclissage","")))</f>
        <v/>
      </c>
      <c r="O62" s="492"/>
      <c r="P62" s="614"/>
      <c r="Q62" s="473"/>
      <c r="V62" s="473"/>
      <c r="W62" s="473"/>
      <c r="X62" s="473"/>
      <c r="Z62" s="492"/>
      <c r="AA62" s="619"/>
      <c r="AB62" s="619">
        <f t="shared" si="10"/>
        <v>0</v>
      </c>
      <c r="AC62" s="619">
        <f t="shared" si="11"/>
        <v>0</v>
      </c>
      <c r="AD62" s="473">
        <f t="shared" si="12"/>
        <v>0</v>
      </c>
      <c r="AE62" s="620">
        <f t="shared" si="13"/>
        <v>0</v>
      </c>
    </row>
    <row r="63" spans="1:33" ht="22.5" customHeight="1" thickBot="1" x14ac:dyDescent="0.25">
      <c r="A63" s="623"/>
      <c r="B63" s="624" t="s">
        <v>568</v>
      </c>
      <c r="C63" s="625"/>
      <c r="D63" s="1381" t="str">
        <f>W56</f>
        <v>/</v>
      </c>
      <c r="E63" s="1382"/>
      <c r="F63" s="1383"/>
      <c r="G63" s="1384">
        <f>W46</f>
        <v>0</v>
      </c>
      <c r="H63" s="1385"/>
      <c r="I63" s="1386"/>
      <c r="J63" s="1381" t="str">
        <f>W48</f>
        <v>/</v>
      </c>
      <c r="K63" s="1382"/>
      <c r="L63" s="1382"/>
      <c r="M63" s="1383"/>
      <c r="N63" s="617" t="str">
        <f>IF(J63="R1","Remise en Etat",IF(J63="R2","Réparation par plaque",IF(J63="R3","Eclissage","")))</f>
        <v/>
      </c>
      <c r="O63" s="492"/>
      <c r="P63" s="614"/>
      <c r="Q63" s="473"/>
      <c r="V63" s="473"/>
      <c r="W63" s="473"/>
      <c r="X63" s="473"/>
      <c r="Y63" s="473"/>
      <c r="Z63" s="492"/>
      <c r="AA63" s="619"/>
      <c r="AB63" s="619">
        <f t="shared" si="10"/>
        <v>0</v>
      </c>
      <c r="AC63" s="619">
        <f t="shared" si="11"/>
        <v>0</v>
      </c>
      <c r="AD63" s="473">
        <f t="shared" si="12"/>
        <v>0</v>
      </c>
      <c r="AE63" s="620">
        <f t="shared" si="13"/>
        <v>0</v>
      </c>
    </row>
    <row r="64" spans="1:33" ht="18" customHeight="1" thickBot="1" x14ac:dyDescent="0.25">
      <c r="A64" s="626"/>
      <c r="B64" s="498"/>
      <c r="C64" s="501"/>
      <c r="D64" s="501"/>
      <c r="E64" s="501"/>
      <c r="F64" s="501"/>
      <c r="G64" s="501"/>
      <c r="H64" s="501"/>
      <c r="I64" s="501"/>
      <c r="J64" s="501"/>
      <c r="K64" s="501"/>
      <c r="L64" s="501"/>
      <c r="M64" s="501"/>
      <c r="N64" s="501"/>
      <c r="O64" s="501"/>
      <c r="P64" s="503"/>
      <c r="Q64" s="473"/>
      <c r="V64" s="473"/>
      <c r="W64" s="473"/>
      <c r="X64" s="473"/>
      <c r="Y64" s="473"/>
      <c r="Z64" s="492"/>
      <c r="AA64" s="619"/>
      <c r="AB64" s="619">
        <f>SUM(AB60:AB63)</f>
        <v>0</v>
      </c>
      <c r="AC64" s="619">
        <f>COUNTIF(AC60:AC63,"2")</f>
        <v>0</v>
      </c>
      <c r="AD64" s="619">
        <f>COUNTIF(AD60:AD63,"1")</f>
        <v>0</v>
      </c>
      <c r="AE64" s="620"/>
    </row>
    <row r="65" spans="1:31" ht="17.25" customHeight="1" x14ac:dyDescent="0.2">
      <c r="B65" s="473"/>
      <c r="C65" s="473"/>
      <c r="D65" s="627"/>
      <c r="E65" s="627"/>
      <c r="F65" s="627"/>
      <c r="G65" s="627"/>
      <c r="H65" s="627"/>
      <c r="I65" s="627"/>
      <c r="J65" s="627"/>
      <c r="K65" s="627"/>
      <c r="L65" s="627"/>
      <c r="M65" s="1387"/>
      <c r="N65" s="1387"/>
      <c r="O65" s="1387"/>
      <c r="P65" s="1387"/>
      <c r="V65" s="473"/>
      <c r="W65" s="473"/>
      <c r="X65" s="473"/>
      <c r="Y65" s="473"/>
      <c r="Z65" s="492"/>
      <c r="AA65" s="612"/>
      <c r="AB65" s="492"/>
      <c r="AE65" s="620"/>
    </row>
    <row r="66" spans="1:31" ht="13.5" thickBot="1" x14ac:dyDescent="0.25">
      <c r="A66" s="565"/>
      <c r="B66" s="565"/>
      <c r="C66" s="565"/>
      <c r="D66" s="565"/>
      <c r="E66" s="565"/>
      <c r="F66" s="565"/>
      <c r="G66" s="565"/>
      <c r="H66" s="565"/>
      <c r="I66" s="565"/>
      <c r="J66" s="565"/>
      <c r="K66" s="565"/>
      <c r="L66" s="565"/>
      <c r="M66" s="565"/>
      <c r="N66" s="565"/>
      <c r="O66" s="565"/>
      <c r="P66" s="565"/>
      <c r="V66" s="473"/>
      <c r="W66" s="473"/>
      <c r="X66" s="473"/>
      <c r="Y66" s="473"/>
      <c r="Z66" s="492"/>
      <c r="AA66" s="612"/>
      <c r="AB66" s="492"/>
      <c r="AE66" s="620"/>
    </row>
    <row r="67" spans="1:31" ht="13.5" thickBot="1" x14ac:dyDescent="0.25">
      <c r="A67" s="628">
        <v>100</v>
      </c>
      <c r="B67" s="565"/>
      <c r="C67" s="523"/>
      <c r="D67" s="523"/>
      <c r="E67" s="523"/>
      <c r="F67" s="1388"/>
      <c r="G67" s="1388"/>
      <c r="H67" s="1388"/>
      <c r="I67" s="1388"/>
      <c r="J67" s="629" t="s">
        <v>688</v>
      </c>
      <c r="K67" s="565"/>
      <c r="W67" s="473"/>
      <c r="X67" s="473"/>
      <c r="Y67" s="473"/>
      <c r="Z67" s="492"/>
      <c r="AA67" s="612"/>
      <c r="AB67" s="492"/>
      <c r="AC67" s="612"/>
      <c r="AE67" s="492"/>
    </row>
    <row r="68" spans="1:31" x14ac:dyDescent="0.2">
      <c r="A68" s="628">
        <v>10</v>
      </c>
      <c r="B68" s="565"/>
      <c r="C68" s="1395" t="s">
        <v>689</v>
      </c>
      <c r="D68" s="630" t="s">
        <v>690</v>
      </c>
      <c r="E68" s="631">
        <f>IF($M$68=1,"",$A$67)</f>
        <v>100</v>
      </c>
      <c r="F68" s="1397">
        <f>IF($M$68=1,"",$A$68)</f>
        <v>10</v>
      </c>
      <c r="G68" s="1397"/>
      <c r="H68" s="1397">
        <f>IF($M$68=1,"",$A$68)</f>
        <v>10</v>
      </c>
      <c r="I68" s="1398"/>
      <c r="J68" s="632">
        <f>IF(H68=0,F68*2/3,AVERAGE(F68,H68))</f>
        <v>10</v>
      </c>
      <c r="K68" s="565"/>
      <c r="M68" s="633" t="str">
        <f>'55_Annexe3.1'!$L$13</f>
        <v>/</v>
      </c>
      <c r="W68" s="473"/>
      <c r="X68" s="473"/>
      <c r="Y68" s="473"/>
      <c r="Z68" s="492"/>
      <c r="AA68" s="612"/>
      <c r="AB68" s="492"/>
      <c r="AC68" s="612"/>
      <c r="AD68" s="492"/>
      <c r="AE68" s="492"/>
    </row>
    <row r="69" spans="1:31" ht="13.5" thickBot="1" x14ac:dyDescent="0.25">
      <c r="B69" s="634"/>
      <c r="C69" s="1396"/>
      <c r="D69" s="635" t="s">
        <v>691</v>
      </c>
      <c r="E69" s="636">
        <f>IF($M$68=1,"",$A$67)</f>
        <v>100</v>
      </c>
      <c r="F69" s="1399">
        <f>IF($M$68=1,"",$A$68)</f>
        <v>10</v>
      </c>
      <c r="G69" s="1399"/>
      <c r="H69" s="1399">
        <f>IF($M$68=1,"",$A$68)</f>
        <v>10</v>
      </c>
      <c r="I69" s="1400"/>
      <c r="J69" s="637">
        <f t="shared" ref="J69:J75" si="14">IF(H69=0,F69*2/3,AVERAGE(F69,H69))</f>
        <v>10</v>
      </c>
      <c r="K69" s="634"/>
      <c r="M69" s="638" t="str">
        <f>'55_Annexe3.1'!$L$14</f>
        <v>/</v>
      </c>
      <c r="Z69" s="492"/>
      <c r="AA69" s="612"/>
      <c r="AB69" s="492"/>
      <c r="AC69" s="612"/>
      <c r="AD69" s="492"/>
      <c r="AE69" s="492"/>
    </row>
    <row r="70" spans="1:31" x14ac:dyDescent="0.2">
      <c r="A70" s="559"/>
      <c r="B70" s="634"/>
      <c r="C70" s="1401" t="s">
        <v>692</v>
      </c>
      <c r="D70" s="639" t="s">
        <v>690</v>
      </c>
      <c r="E70" s="631">
        <f>IF($M$69=1,"",$A$67)</f>
        <v>100</v>
      </c>
      <c r="F70" s="1397">
        <f>IF($M$69=1,"",$A$68)</f>
        <v>10</v>
      </c>
      <c r="G70" s="1397"/>
      <c r="H70" s="1397">
        <f>IF($M$69=1,"",$A$68)</f>
        <v>10</v>
      </c>
      <c r="I70" s="1398"/>
      <c r="J70" s="632">
        <f t="shared" si="14"/>
        <v>10</v>
      </c>
      <c r="K70" s="634"/>
      <c r="M70" s="638" t="str">
        <f>'55_Annexe3.1'!$L$15</f>
        <v>/</v>
      </c>
      <c r="Z70" s="492"/>
      <c r="AA70" s="492"/>
      <c r="AB70" s="640"/>
      <c r="AC70" s="492"/>
      <c r="AD70" s="640"/>
      <c r="AE70" s="492"/>
    </row>
    <row r="71" spans="1:31" ht="13.5" thickBot="1" x14ac:dyDescent="0.25">
      <c r="A71" s="559"/>
      <c r="B71" s="634"/>
      <c r="C71" s="1401"/>
      <c r="D71" s="641" t="s">
        <v>691</v>
      </c>
      <c r="E71" s="636">
        <f>IF($M$69=1,"",$A$67)</f>
        <v>100</v>
      </c>
      <c r="F71" s="1399">
        <f>IF($M$69=1,"",$A$68)</f>
        <v>10</v>
      </c>
      <c r="G71" s="1399"/>
      <c r="H71" s="1399">
        <f>IF($M$69=1,"",$A$68)</f>
        <v>10</v>
      </c>
      <c r="I71" s="1400"/>
      <c r="J71" s="642">
        <f t="shared" si="14"/>
        <v>10</v>
      </c>
      <c r="K71" s="634"/>
      <c r="M71" s="643" t="str">
        <f>'55_Annexe3.1'!$L$16</f>
        <v>/</v>
      </c>
      <c r="Z71" s="492"/>
      <c r="AA71" s="492"/>
      <c r="AB71" s="492"/>
      <c r="AC71" s="492"/>
      <c r="AD71" s="492"/>
      <c r="AE71" s="492"/>
    </row>
    <row r="72" spans="1:31" x14ac:dyDescent="0.2">
      <c r="A72" s="576"/>
      <c r="B72" s="634"/>
      <c r="C72" s="1395" t="s">
        <v>693</v>
      </c>
      <c r="D72" s="630" t="s">
        <v>690</v>
      </c>
      <c r="E72" s="631">
        <f>IF($M$70=1,"",$A$67)</f>
        <v>100</v>
      </c>
      <c r="F72" s="1397">
        <f>IF($M$70=1,"",$A$68)</f>
        <v>10</v>
      </c>
      <c r="G72" s="1397"/>
      <c r="H72" s="1397">
        <f>IF($M$70=1,"",$A$68)</f>
        <v>10</v>
      </c>
      <c r="I72" s="1398"/>
      <c r="J72" s="632">
        <f t="shared" si="14"/>
        <v>10</v>
      </c>
      <c r="K72" s="634"/>
      <c r="Z72" s="492"/>
      <c r="AA72" s="492"/>
      <c r="AB72" s="492"/>
      <c r="AC72" s="492"/>
      <c r="AD72" s="492"/>
      <c r="AE72" s="492"/>
    </row>
    <row r="73" spans="1:31" ht="15.75" customHeight="1" thickBot="1" x14ac:dyDescent="0.3">
      <c r="A73" s="634"/>
      <c r="B73" s="634"/>
      <c r="C73" s="1396"/>
      <c r="D73" s="635" t="s">
        <v>691</v>
      </c>
      <c r="E73" s="636">
        <f>IF($M$70=1,"",$A$67)</f>
        <v>100</v>
      </c>
      <c r="F73" s="1399">
        <f>IF($M$70=1,"",$A$68)</f>
        <v>10</v>
      </c>
      <c r="G73" s="1399"/>
      <c r="H73" s="1399">
        <f>IF($M$70=1,"",$A$68)</f>
        <v>10</v>
      </c>
      <c r="I73" s="1400"/>
      <c r="J73" s="637">
        <f t="shared" si="14"/>
        <v>10</v>
      </c>
      <c r="K73" s="634"/>
      <c r="Z73" s="644"/>
      <c r="AA73" s="492"/>
      <c r="AB73" s="492"/>
      <c r="AC73" s="492"/>
      <c r="AD73" s="492"/>
      <c r="AE73" s="492"/>
    </row>
    <row r="74" spans="1:31" ht="12.75" customHeight="1" x14ac:dyDescent="0.35">
      <c r="A74" s="645"/>
      <c r="B74" s="645"/>
      <c r="C74" s="1401" t="s">
        <v>694</v>
      </c>
      <c r="D74" s="646" t="s">
        <v>690</v>
      </c>
      <c r="E74" s="631">
        <f>IF($M$71=1,"",$A$67)</f>
        <v>100</v>
      </c>
      <c r="F74" s="1397">
        <f>IF($M$71=1,"",$A$68)</f>
        <v>10</v>
      </c>
      <c r="G74" s="1397"/>
      <c r="H74" s="1397">
        <f>IF($M$71=1,"",$A$68)</f>
        <v>10</v>
      </c>
      <c r="I74" s="1398"/>
      <c r="J74" s="647">
        <f t="shared" si="14"/>
        <v>10</v>
      </c>
      <c r="K74" s="648"/>
      <c r="Z74" s="492"/>
      <c r="AA74" s="492"/>
      <c r="AB74" s="492"/>
      <c r="AC74" s="492"/>
      <c r="AD74" s="492"/>
      <c r="AE74" s="492"/>
    </row>
    <row r="75" spans="1:31" ht="15.75" customHeight="1" thickBot="1" x14ac:dyDescent="0.4">
      <c r="A75" s="645"/>
      <c r="B75" s="645"/>
      <c r="C75" s="1402"/>
      <c r="D75" s="635" t="s">
        <v>691</v>
      </c>
      <c r="E75" s="636">
        <f>IF($M$71=1,"",$A$67)</f>
        <v>100</v>
      </c>
      <c r="F75" s="1399">
        <f>IF($M$71=1,"",$A$68)</f>
        <v>10</v>
      </c>
      <c r="G75" s="1399"/>
      <c r="H75" s="1399">
        <f>IF($M$71=1,"",$A$68)</f>
        <v>10</v>
      </c>
      <c r="I75" s="1400"/>
      <c r="J75" s="637">
        <f t="shared" si="14"/>
        <v>10</v>
      </c>
      <c r="K75" s="648"/>
      <c r="Z75" s="492"/>
      <c r="AA75" s="492"/>
      <c r="AB75" s="492"/>
      <c r="AC75" s="492"/>
      <c r="AD75" s="492"/>
      <c r="AE75" s="492"/>
    </row>
    <row r="76" spans="1:31" ht="15.75" customHeight="1" x14ac:dyDescent="0.35">
      <c r="B76" s="645"/>
      <c r="C76" s="645"/>
      <c r="D76" s="645"/>
      <c r="E76" s="648"/>
      <c r="F76" s="648"/>
      <c r="G76" s="648"/>
      <c r="H76" s="648"/>
      <c r="I76" s="648"/>
      <c r="J76" s="648"/>
      <c r="K76" s="648"/>
      <c r="M76" s="648"/>
      <c r="N76" s="648"/>
      <c r="O76" s="648"/>
      <c r="P76" s="648"/>
      <c r="Z76" s="492"/>
      <c r="AA76" s="492"/>
      <c r="AB76" s="492"/>
      <c r="AC76" s="492"/>
      <c r="AD76" s="492"/>
      <c r="AE76" s="492"/>
    </row>
    <row r="77" spans="1:31" ht="15.75" customHeight="1" x14ac:dyDescent="0.35">
      <c r="A77" s="649" t="s">
        <v>695</v>
      </c>
      <c r="B77" s="565"/>
      <c r="C77" s="565"/>
      <c r="D77" s="565"/>
      <c r="E77" s="565"/>
      <c r="H77" s="473"/>
      <c r="I77" s="473"/>
      <c r="L77" s="648"/>
      <c r="M77" s="650" t="s">
        <v>696</v>
      </c>
      <c r="N77" s="651">
        <v>80</v>
      </c>
      <c r="O77" s="648"/>
      <c r="P77" s="648"/>
    </row>
    <row r="78" spans="1:31" ht="15.75" customHeight="1" x14ac:dyDescent="0.35">
      <c r="A78" s="649" t="s">
        <v>697</v>
      </c>
      <c r="B78" s="565"/>
      <c r="C78" s="565"/>
      <c r="D78" s="565"/>
      <c r="E78" s="565"/>
      <c r="H78" s="473"/>
      <c r="I78" s="473"/>
      <c r="L78" s="648"/>
      <c r="M78" s="473"/>
      <c r="N78" s="651">
        <v>8</v>
      </c>
      <c r="O78" s="648"/>
      <c r="P78" s="648"/>
    </row>
    <row r="79" spans="1:31" ht="15.75" customHeight="1" x14ac:dyDescent="0.35">
      <c r="A79" s="652" t="s">
        <v>698</v>
      </c>
      <c r="B79" s="634"/>
      <c r="C79" s="634"/>
      <c r="D79" s="634"/>
      <c r="E79" s="634"/>
      <c r="L79" s="648"/>
      <c r="M79" s="648"/>
      <c r="N79" s="648"/>
      <c r="O79" s="648"/>
      <c r="P79" s="648"/>
    </row>
    <row r="80" spans="1:31" ht="15.75" customHeight="1" x14ac:dyDescent="0.35">
      <c r="A80" s="653" t="s">
        <v>699</v>
      </c>
      <c r="B80" s="634"/>
      <c r="C80" s="634"/>
      <c r="D80" s="634"/>
      <c r="E80" s="634"/>
      <c r="L80" s="648"/>
      <c r="M80" s="648"/>
      <c r="N80" s="648"/>
      <c r="O80" s="648"/>
      <c r="P80" s="648"/>
    </row>
    <row r="81" spans="1:16" ht="15.75" customHeight="1" x14ac:dyDescent="0.35">
      <c r="A81" s="653" t="s">
        <v>700</v>
      </c>
      <c r="B81" s="634"/>
      <c r="C81" s="634"/>
      <c r="D81" s="634"/>
      <c r="E81" s="634"/>
      <c r="L81" s="648"/>
      <c r="M81" s="648"/>
      <c r="N81" s="648"/>
      <c r="O81" s="648"/>
      <c r="P81" s="648"/>
    </row>
    <row r="82" spans="1:16" ht="15.75" customHeight="1" x14ac:dyDescent="0.35">
      <c r="A82" s="653" t="s">
        <v>701</v>
      </c>
      <c r="B82" s="634"/>
      <c r="C82" s="634"/>
      <c r="D82" s="634"/>
      <c r="E82" s="634"/>
      <c r="L82" s="648"/>
      <c r="M82" s="648"/>
      <c r="N82" s="648"/>
      <c r="O82" s="648"/>
      <c r="P82" s="648"/>
    </row>
    <row r="83" spans="1:16" ht="15.75" customHeight="1" x14ac:dyDescent="0.35">
      <c r="A83" s="654" t="s">
        <v>702</v>
      </c>
      <c r="B83" s="634"/>
      <c r="C83" s="634"/>
      <c r="D83" s="634"/>
      <c r="E83" s="634"/>
      <c r="L83" s="648"/>
      <c r="M83" s="648"/>
      <c r="N83" s="648"/>
      <c r="O83" s="648"/>
      <c r="P83" s="648"/>
    </row>
    <row r="84" spans="1:16" ht="15.75" customHeight="1" x14ac:dyDescent="0.35">
      <c r="A84" s="655" t="s">
        <v>703</v>
      </c>
      <c r="B84" s="648"/>
      <c r="C84" s="648"/>
      <c r="D84" s="648"/>
      <c r="E84" s="648"/>
      <c r="L84" s="648"/>
      <c r="M84" s="648"/>
      <c r="N84" s="648"/>
      <c r="O84" s="648"/>
      <c r="P84" s="648"/>
    </row>
    <row r="85" spans="1:16" ht="15.75" customHeight="1" x14ac:dyDescent="0.35">
      <c r="A85" s="656" t="s">
        <v>704</v>
      </c>
      <c r="B85" s="657"/>
      <c r="C85" s="658"/>
      <c r="D85" s="648"/>
      <c r="E85" s="648"/>
      <c r="L85" s="634"/>
      <c r="M85" s="634"/>
      <c r="N85" s="634"/>
      <c r="O85" s="634"/>
      <c r="P85" s="634"/>
    </row>
    <row r="86" spans="1:16" ht="15.75" customHeight="1" x14ac:dyDescent="0.2">
      <c r="A86" s="634"/>
      <c r="B86" s="634"/>
      <c r="C86" s="634"/>
      <c r="D86" s="634"/>
      <c r="E86" s="634"/>
      <c r="F86" s="634"/>
      <c r="G86" s="634"/>
      <c r="H86" s="634"/>
      <c r="I86" s="634"/>
      <c r="J86" s="634"/>
      <c r="K86" s="634"/>
      <c r="L86" s="634"/>
      <c r="M86" s="634"/>
      <c r="N86" s="634"/>
      <c r="O86" s="634"/>
      <c r="P86" s="634"/>
    </row>
    <row r="87" spans="1:16" ht="15.75" customHeight="1" x14ac:dyDescent="0.2">
      <c r="A87" s="634"/>
      <c r="B87" s="634"/>
      <c r="C87" s="634"/>
      <c r="D87" s="634"/>
      <c r="E87" s="634"/>
      <c r="F87" s="634"/>
      <c r="G87" s="634"/>
      <c r="H87" s="634"/>
      <c r="I87" s="634"/>
      <c r="J87" s="634"/>
      <c r="K87" s="634"/>
      <c r="L87" s="634"/>
      <c r="M87" s="634"/>
      <c r="N87" s="634"/>
      <c r="O87" s="634"/>
      <c r="P87" s="634"/>
    </row>
    <row r="88" spans="1:16" ht="15.75" customHeight="1" x14ac:dyDescent="0.2">
      <c r="A88" s="634"/>
      <c r="B88" s="634"/>
      <c r="C88" s="634"/>
      <c r="D88" s="634"/>
      <c r="E88" s="634"/>
      <c r="F88" s="634"/>
      <c r="G88" s="634"/>
      <c r="H88" s="634"/>
      <c r="I88" s="634"/>
      <c r="J88" s="634"/>
      <c r="K88" s="634"/>
      <c r="L88" s="634"/>
      <c r="M88" s="634"/>
      <c r="N88" s="634"/>
      <c r="O88" s="634"/>
      <c r="P88" s="634"/>
    </row>
    <row r="89" spans="1:16" ht="15.75" customHeight="1" x14ac:dyDescent="0.2">
      <c r="A89" s="634"/>
      <c r="B89" s="634"/>
      <c r="C89" s="634"/>
      <c r="D89" s="634"/>
      <c r="E89" s="634"/>
      <c r="F89" s="634"/>
      <c r="G89" s="634"/>
      <c r="H89" s="634"/>
      <c r="I89" s="634"/>
      <c r="J89" s="634"/>
      <c r="K89" s="634"/>
      <c r="L89" s="634"/>
      <c r="M89" s="634"/>
      <c r="N89" s="634"/>
      <c r="O89" s="634"/>
      <c r="P89" s="634"/>
    </row>
    <row r="90" spans="1:16" ht="15.75" customHeight="1" x14ac:dyDescent="0.2">
      <c r="A90" s="634"/>
      <c r="B90" s="634"/>
      <c r="C90" s="634"/>
      <c r="D90" s="634"/>
      <c r="E90" s="634"/>
      <c r="F90" s="634"/>
      <c r="G90" s="634"/>
      <c r="H90" s="634"/>
      <c r="I90" s="634"/>
      <c r="J90" s="634"/>
      <c r="K90" s="634"/>
      <c r="L90" s="634"/>
      <c r="M90" s="634"/>
      <c r="N90" s="634"/>
      <c r="O90" s="634"/>
      <c r="P90" s="634"/>
    </row>
    <row r="91" spans="1:16" ht="15.75" customHeight="1" x14ac:dyDescent="0.2">
      <c r="A91" s="634"/>
      <c r="B91" s="634"/>
      <c r="C91" s="634"/>
      <c r="D91" s="634"/>
      <c r="E91" s="634"/>
      <c r="F91" s="634"/>
      <c r="G91" s="634"/>
      <c r="H91" s="634"/>
      <c r="I91" s="634"/>
      <c r="J91" s="634"/>
      <c r="K91" s="634"/>
      <c r="L91" s="634"/>
      <c r="M91" s="634"/>
      <c r="N91" s="634"/>
      <c r="O91" s="634"/>
      <c r="P91" s="634"/>
    </row>
    <row r="92" spans="1:16" x14ac:dyDescent="0.2">
      <c r="A92" s="634"/>
      <c r="B92" s="634"/>
      <c r="C92" s="634"/>
      <c r="D92" s="634"/>
      <c r="E92" s="634"/>
      <c r="F92" s="634"/>
      <c r="G92" s="634"/>
      <c r="H92" s="634"/>
      <c r="I92" s="634"/>
      <c r="J92" s="634"/>
      <c r="K92" s="634"/>
      <c r="L92" s="634"/>
      <c r="M92" s="634"/>
      <c r="N92" s="634"/>
      <c r="O92" s="634"/>
      <c r="P92" s="634"/>
    </row>
    <row r="93" spans="1:16" x14ac:dyDescent="0.2">
      <c r="A93" s="634"/>
      <c r="B93" s="634"/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</row>
    <row r="94" spans="1:16" x14ac:dyDescent="0.2">
      <c r="A94" s="634"/>
      <c r="B94" s="634"/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</row>
    <row r="95" spans="1:16" x14ac:dyDescent="0.2">
      <c r="A95" s="634"/>
      <c r="B95" s="634"/>
      <c r="C95" s="634"/>
      <c r="D95" s="634"/>
      <c r="E95" s="634"/>
      <c r="F95" s="634"/>
      <c r="G95" s="634"/>
      <c r="H95" s="634"/>
      <c r="I95" s="634"/>
      <c r="J95" s="634"/>
      <c r="K95" s="634"/>
      <c r="L95" s="634"/>
      <c r="M95" s="634"/>
      <c r="N95" s="634"/>
      <c r="O95" s="634"/>
      <c r="P95" s="634"/>
    </row>
    <row r="96" spans="1:16" x14ac:dyDescent="0.2">
      <c r="A96" s="634"/>
      <c r="B96" s="634"/>
      <c r="C96" s="634"/>
      <c r="D96" s="634"/>
      <c r="E96" s="634"/>
      <c r="F96" s="634"/>
      <c r="G96" s="634"/>
      <c r="H96" s="634"/>
      <c r="I96" s="634"/>
      <c r="J96" s="634"/>
      <c r="K96" s="634"/>
      <c r="L96" s="634"/>
      <c r="M96" s="634"/>
      <c r="N96" s="634"/>
      <c r="O96" s="634"/>
      <c r="P96" s="634"/>
    </row>
    <row r="97" spans="1:16" x14ac:dyDescent="0.2">
      <c r="A97" s="634"/>
      <c r="B97" s="634"/>
      <c r="C97" s="634"/>
      <c r="D97" s="634"/>
      <c r="E97" s="634"/>
      <c r="F97" s="634"/>
      <c r="G97" s="634"/>
      <c r="H97" s="634"/>
      <c r="I97" s="634"/>
      <c r="J97" s="634"/>
      <c r="K97" s="634"/>
      <c r="L97" s="634"/>
      <c r="M97" s="634"/>
      <c r="N97" s="634"/>
      <c r="O97" s="634"/>
      <c r="P97" s="634"/>
    </row>
    <row r="98" spans="1:16" x14ac:dyDescent="0.2">
      <c r="A98" s="634"/>
      <c r="B98" s="634"/>
      <c r="C98" s="634"/>
      <c r="D98" s="634"/>
      <c r="E98" s="634"/>
      <c r="F98" s="634"/>
      <c r="G98" s="634"/>
      <c r="H98" s="634"/>
      <c r="I98" s="634"/>
      <c r="J98" s="634"/>
      <c r="K98" s="634"/>
      <c r="L98" s="634"/>
      <c r="M98" s="634"/>
      <c r="N98" s="634"/>
      <c r="O98" s="634"/>
      <c r="P98" s="634"/>
    </row>
    <row r="99" spans="1:16" x14ac:dyDescent="0.2">
      <c r="A99" s="634"/>
      <c r="B99" s="634"/>
      <c r="C99" s="634"/>
      <c r="D99" s="634"/>
      <c r="E99" s="634"/>
      <c r="F99" s="634"/>
      <c r="G99" s="634"/>
      <c r="H99" s="634"/>
      <c r="I99" s="634"/>
      <c r="J99" s="634"/>
      <c r="K99" s="634"/>
      <c r="L99" s="634"/>
      <c r="M99" s="634"/>
      <c r="N99" s="634"/>
      <c r="O99" s="634"/>
      <c r="P99" s="634"/>
    </row>
    <row r="100" spans="1:16" x14ac:dyDescent="0.2">
      <c r="A100" s="634"/>
      <c r="B100" s="634"/>
      <c r="C100" s="634"/>
      <c r="D100" s="634"/>
      <c r="E100" s="634"/>
      <c r="F100" s="634"/>
      <c r="G100" s="634"/>
      <c r="H100" s="634"/>
      <c r="I100" s="634"/>
      <c r="J100" s="634"/>
      <c r="K100" s="634"/>
      <c r="L100" s="634"/>
      <c r="M100" s="634"/>
      <c r="N100" s="634"/>
      <c r="O100" s="634"/>
      <c r="P100" s="634"/>
    </row>
    <row r="101" spans="1:16" x14ac:dyDescent="0.2">
      <c r="A101" s="634"/>
      <c r="B101" s="634"/>
      <c r="C101" s="634"/>
      <c r="D101" s="634"/>
      <c r="E101" s="634"/>
      <c r="F101" s="634"/>
      <c r="G101" s="634"/>
      <c r="H101" s="634"/>
      <c r="I101" s="634"/>
      <c r="J101" s="634"/>
      <c r="K101" s="634"/>
      <c r="L101" s="634"/>
      <c r="M101" s="634"/>
      <c r="N101" s="634"/>
      <c r="O101" s="634"/>
      <c r="P101" s="634"/>
    </row>
    <row r="102" spans="1:16" x14ac:dyDescent="0.2">
      <c r="A102" s="634"/>
      <c r="B102" s="634"/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</row>
    <row r="103" spans="1:16" x14ac:dyDescent="0.2">
      <c r="A103" s="634"/>
      <c r="B103" s="634"/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</row>
    <row r="104" spans="1:16" x14ac:dyDescent="0.2">
      <c r="A104" s="634"/>
      <c r="B104" s="634"/>
      <c r="C104" s="634"/>
      <c r="D104" s="634"/>
      <c r="E104" s="634"/>
      <c r="F104" s="634"/>
      <c r="G104" s="634"/>
      <c r="H104" s="634"/>
      <c r="I104" s="634"/>
      <c r="J104" s="634"/>
      <c r="K104" s="634"/>
      <c r="L104" s="634"/>
      <c r="M104" s="634"/>
      <c r="N104" s="634"/>
      <c r="O104" s="634"/>
      <c r="P104" s="634"/>
    </row>
    <row r="105" spans="1:16" ht="20.25" x14ac:dyDescent="0.3">
      <c r="A105" s="634"/>
      <c r="B105" s="634"/>
      <c r="C105" s="634"/>
      <c r="D105" s="659"/>
      <c r="E105" s="634"/>
      <c r="F105" s="634"/>
      <c r="G105" s="659"/>
      <c r="H105" s="659"/>
      <c r="I105" s="659"/>
      <c r="J105" s="659"/>
      <c r="K105" s="659"/>
      <c r="L105" s="659"/>
      <c r="M105" s="634"/>
      <c r="N105" s="634"/>
      <c r="O105" s="634"/>
      <c r="P105" s="634"/>
    </row>
    <row r="106" spans="1:16" ht="20.25" x14ac:dyDescent="0.3">
      <c r="A106" s="660"/>
      <c r="B106" s="634"/>
      <c r="C106" s="634"/>
      <c r="D106" s="634"/>
      <c r="E106" s="634"/>
      <c r="F106" s="634"/>
      <c r="G106" s="634"/>
      <c r="H106" s="634"/>
      <c r="I106" s="634"/>
      <c r="J106" s="634"/>
      <c r="K106" s="634"/>
      <c r="L106" s="634"/>
      <c r="M106" s="634"/>
      <c r="N106" s="634"/>
      <c r="O106" s="634"/>
      <c r="P106" s="660"/>
    </row>
    <row r="107" spans="1:16" ht="23.25" x14ac:dyDescent="0.35">
      <c r="A107" s="661"/>
      <c r="B107" s="648"/>
      <c r="C107" s="648"/>
      <c r="D107" s="648"/>
      <c r="E107" s="648"/>
      <c r="F107" s="648"/>
      <c r="G107" s="648"/>
      <c r="H107" s="648"/>
      <c r="I107" s="648"/>
      <c r="J107" s="648"/>
      <c r="K107" s="648"/>
      <c r="L107" s="648"/>
      <c r="M107" s="648"/>
      <c r="N107" s="648"/>
      <c r="O107" s="648"/>
      <c r="P107" s="661"/>
    </row>
    <row r="108" spans="1:16" ht="23.25" x14ac:dyDescent="0.35">
      <c r="A108" s="661"/>
      <c r="B108" s="648"/>
      <c r="C108" s="648"/>
      <c r="D108" s="648"/>
      <c r="E108" s="648"/>
      <c r="F108" s="648"/>
      <c r="G108" s="648"/>
      <c r="H108" s="648"/>
      <c r="I108" s="648"/>
      <c r="J108" s="648"/>
      <c r="K108" s="648"/>
      <c r="L108" s="648"/>
      <c r="M108" s="648"/>
      <c r="N108" s="648"/>
      <c r="O108" s="648"/>
      <c r="P108" s="661"/>
    </row>
    <row r="109" spans="1:16" ht="23.25" x14ac:dyDescent="0.35">
      <c r="A109" s="661"/>
      <c r="B109" s="648"/>
      <c r="C109" s="648"/>
      <c r="D109" s="648"/>
      <c r="E109" s="648"/>
      <c r="F109" s="648"/>
      <c r="G109" s="648"/>
      <c r="H109" s="648"/>
      <c r="I109" s="648"/>
      <c r="J109" s="648"/>
      <c r="K109" s="648"/>
      <c r="L109" s="648"/>
      <c r="M109" s="648"/>
      <c r="N109" s="648"/>
      <c r="O109" s="648"/>
      <c r="P109" s="661"/>
    </row>
    <row r="110" spans="1:16" ht="23.25" x14ac:dyDescent="0.35">
      <c r="A110" s="661"/>
      <c r="B110" s="648"/>
      <c r="C110" s="648"/>
      <c r="D110" s="648"/>
      <c r="E110" s="648"/>
      <c r="F110" s="648"/>
      <c r="G110" s="648"/>
      <c r="H110" s="648"/>
      <c r="I110" s="648"/>
      <c r="J110" s="648"/>
      <c r="K110" s="648"/>
      <c r="L110" s="648"/>
      <c r="M110" s="648"/>
      <c r="N110" s="648"/>
      <c r="O110" s="648"/>
      <c r="P110" s="661"/>
    </row>
    <row r="111" spans="1:16" ht="23.25" x14ac:dyDescent="0.35">
      <c r="A111" s="661"/>
      <c r="B111" s="648"/>
      <c r="C111" s="648"/>
      <c r="D111" s="648"/>
      <c r="E111" s="648"/>
      <c r="F111" s="648"/>
      <c r="G111" s="648"/>
      <c r="H111" s="648"/>
      <c r="I111" s="648"/>
      <c r="J111" s="648"/>
      <c r="K111" s="648"/>
      <c r="L111" s="648"/>
      <c r="M111" s="648"/>
      <c r="N111" s="648"/>
      <c r="O111" s="648"/>
      <c r="P111" s="661"/>
    </row>
    <row r="112" spans="1:16" ht="23.25" x14ac:dyDescent="0.35">
      <c r="A112" s="661"/>
      <c r="B112" s="648"/>
      <c r="C112" s="648"/>
      <c r="D112" s="648"/>
      <c r="E112" s="648"/>
      <c r="F112" s="648"/>
      <c r="G112" s="648"/>
      <c r="H112" s="648"/>
      <c r="I112" s="648"/>
      <c r="J112" s="648"/>
      <c r="K112" s="648"/>
      <c r="L112" s="648"/>
      <c r="M112" s="648"/>
      <c r="N112" s="648"/>
      <c r="O112" s="648"/>
      <c r="P112" s="661"/>
    </row>
    <row r="113" spans="1:16" ht="23.25" x14ac:dyDescent="0.35">
      <c r="A113" s="661"/>
      <c r="B113" s="648"/>
      <c r="C113" s="648"/>
      <c r="D113" s="648"/>
      <c r="E113" s="648"/>
      <c r="F113" s="648"/>
      <c r="G113" s="648"/>
      <c r="H113" s="648"/>
      <c r="I113" s="648"/>
      <c r="J113" s="648"/>
      <c r="K113" s="648"/>
      <c r="L113" s="648"/>
      <c r="M113" s="648"/>
      <c r="N113" s="648"/>
      <c r="O113" s="648"/>
      <c r="P113" s="661"/>
    </row>
    <row r="114" spans="1:16" ht="23.25" x14ac:dyDescent="0.35">
      <c r="A114" s="661"/>
      <c r="B114" s="648"/>
      <c r="C114" s="648"/>
      <c r="D114" s="648"/>
      <c r="E114" s="648"/>
      <c r="F114" s="648"/>
      <c r="G114" s="648"/>
      <c r="H114" s="648"/>
      <c r="I114" s="648"/>
      <c r="J114" s="648"/>
      <c r="K114" s="648"/>
      <c r="L114" s="648"/>
      <c r="M114" s="648"/>
      <c r="N114" s="648"/>
      <c r="O114" s="648"/>
      <c r="P114" s="661"/>
    </row>
    <row r="115" spans="1:16" ht="23.25" x14ac:dyDescent="0.35">
      <c r="A115" s="661"/>
      <c r="B115" s="648"/>
      <c r="C115" s="648"/>
      <c r="D115" s="648"/>
      <c r="E115" s="648"/>
      <c r="F115" s="648"/>
      <c r="G115" s="648"/>
      <c r="H115" s="648"/>
      <c r="I115" s="648"/>
      <c r="J115" s="648"/>
      <c r="K115" s="648"/>
      <c r="L115" s="648"/>
      <c r="M115" s="648"/>
      <c r="N115" s="648"/>
      <c r="O115" s="648"/>
      <c r="P115" s="661"/>
    </row>
    <row r="116" spans="1:16" ht="23.25" x14ac:dyDescent="0.35">
      <c r="A116" s="661"/>
      <c r="B116" s="648"/>
      <c r="C116" s="648"/>
      <c r="D116" s="648"/>
      <c r="E116" s="648"/>
      <c r="F116" s="648"/>
      <c r="G116" s="648"/>
      <c r="H116" s="648"/>
      <c r="I116" s="648"/>
      <c r="J116" s="648"/>
      <c r="K116" s="648"/>
      <c r="L116" s="648"/>
      <c r="M116" s="648"/>
      <c r="N116" s="648"/>
      <c r="O116" s="648"/>
      <c r="P116" s="661"/>
    </row>
    <row r="117" spans="1:16" ht="23.25" x14ac:dyDescent="0.35">
      <c r="A117" s="661"/>
      <c r="B117" s="648"/>
      <c r="C117" s="648"/>
      <c r="D117" s="648"/>
      <c r="E117" s="648"/>
      <c r="F117" s="648"/>
      <c r="G117" s="648"/>
      <c r="H117" s="648"/>
      <c r="I117" s="648"/>
      <c r="J117" s="648"/>
      <c r="K117" s="648"/>
      <c r="L117" s="648"/>
      <c r="M117" s="648"/>
      <c r="N117" s="648"/>
      <c r="O117" s="648"/>
      <c r="P117" s="661"/>
    </row>
    <row r="118" spans="1:16" ht="23.25" x14ac:dyDescent="0.35">
      <c r="A118" s="661"/>
      <c r="B118" s="648"/>
      <c r="C118" s="648"/>
      <c r="D118" s="648"/>
      <c r="E118" s="648"/>
      <c r="F118" s="648"/>
      <c r="G118" s="648"/>
      <c r="H118" s="648"/>
      <c r="I118" s="648"/>
      <c r="J118" s="648"/>
      <c r="K118" s="648"/>
      <c r="L118" s="648"/>
      <c r="M118" s="648"/>
      <c r="N118" s="648"/>
      <c r="O118" s="648"/>
      <c r="P118" s="661"/>
    </row>
    <row r="119" spans="1:16" ht="23.25" x14ac:dyDescent="0.35">
      <c r="A119" s="661"/>
      <c r="B119" s="648"/>
      <c r="C119" s="648"/>
      <c r="D119" s="648"/>
      <c r="E119" s="648"/>
      <c r="F119" s="648"/>
      <c r="G119" s="648"/>
      <c r="H119" s="648"/>
      <c r="I119" s="648"/>
      <c r="J119" s="648"/>
      <c r="K119" s="648"/>
      <c r="L119" s="648"/>
      <c r="M119" s="648"/>
      <c r="N119" s="648"/>
      <c r="O119" s="648"/>
      <c r="P119" s="661"/>
    </row>
    <row r="120" spans="1:16" ht="23.25" x14ac:dyDescent="0.35">
      <c r="A120" s="661"/>
      <c r="B120" s="648"/>
      <c r="C120" s="648"/>
      <c r="D120" s="648"/>
      <c r="E120" s="648"/>
      <c r="F120" s="648"/>
      <c r="G120" s="648"/>
      <c r="H120" s="648"/>
      <c r="I120" s="648"/>
      <c r="J120" s="648"/>
      <c r="K120" s="648"/>
      <c r="L120" s="648"/>
      <c r="M120" s="648"/>
      <c r="N120" s="648"/>
      <c r="O120" s="648"/>
      <c r="P120" s="661"/>
    </row>
    <row r="121" spans="1:16" ht="23.25" x14ac:dyDescent="0.35">
      <c r="A121" s="661"/>
      <c r="B121" s="648"/>
      <c r="C121" s="648"/>
      <c r="D121" s="648"/>
      <c r="E121" s="648"/>
      <c r="F121" s="648"/>
      <c r="G121" s="648"/>
      <c r="H121" s="648"/>
      <c r="I121" s="648"/>
      <c r="J121" s="648"/>
      <c r="K121" s="648"/>
      <c r="L121" s="648"/>
      <c r="M121" s="648"/>
      <c r="N121" s="648"/>
      <c r="O121" s="648"/>
      <c r="P121" s="661"/>
    </row>
    <row r="122" spans="1:16" ht="23.25" x14ac:dyDescent="0.35">
      <c r="A122" s="661"/>
      <c r="B122" s="648"/>
      <c r="C122" s="648"/>
      <c r="D122" s="648"/>
      <c r="E122" s="648"/>
      <c r="F122" s="648"/>
      <c r="G122" s="648"/>
      <c r="H122" s="648"/>
      <c r="I122" s="648"/>
      <c r="J122" s="648"/>
      <c r="K122" s="648"/>
      <c r="L122" s="648"/>
      <c r="M122" s="648"/>
      <c r="N122" s="648"/>
      <c r="O122" s="648"/>
      <c r="P122" s="661"/>
    </row>
    <row r="123" spans="1:16" ht="23.25" x14ac:dyDescent="0.35">
      <c r="A123" s="661"/>
      <c r="B123" s="648"/>
      <c r="C123" s="648"/>
      <c r="D123" s="648"/>
      <c r="E123" s="648"/>
      <c r="F123" s="648"/>
      <c r="G123" s="648"/>
      <c r="H123" s="648"/>
      <c r="I123" s="648"/>
      <c r="J123" s="648"/>
      <c r="K123" s="648"/>
      <c r="L123" s="648"/>
      <c r="M123" s="648"/>
      <c r="N123" s="648"/>
      <c r="O123" s="648"/>
      <c r="P123" s="661"/>
    </row>
    <row r="124" spans="1:16" ht="23.25" x14ac:dyDescent="0.35">
      <c r="A124" s="661"/>
      <c r="B124" s="648"/>
      <c r="C124" s="648"/>
      <c r="D124" s="648"/>
      <c r="E124" s="648"/>
      <c r="F124" s="648"/>
      <c r="G124" s="648"/>
      <c r="H124" s="648"/>
      <c r="I124" s="648"/>
      <c r="J124" s="648"/>
      <c r="K124" s="648"/>
      <c r="L124" s="648"/>
      <c r="M124" s="648"/>
      <c r="N124" s="648"/>
      <c r="O124" s="648"/>
      <c r="P124" s="661"/>
    </row>
    <row r="125" spans="1:16" x14ac:dyDescent="0.2">
      <c r="A125" s="634"/>
      <c r="B125" s="634"/>
      <c r="C125" s="634"/>
      <c r="D125" s="634"/>
      <c r="E125" s="634"/>
      <c r="F125" s="634"/>
      <c r="G125" s="634"/>
      <c r="H125" s="634"/>
      <c r="I125" s="634"/>
      <c r="J125" s="634"/>
      <c r="K125" s="634"/>
      <c r="L125" s="634"/>
      <c r="M125" s="634"/>
      <c r="N125" s="634"/>
      <c r="O125" s="634"/>
      <c r="P125" s="634"/>
    </row>
    <row r="126" spans="1:16" x14ac:dyDescent="0.2">
      <c r="A126" s="634"/>
      <c r="B126" s="634"/>
      <c r="C126" s="634"/>
      <c r="D126" s="634"/>
      <c r="E126" s="634"/>
      <c r="F126" s="634"/>
      <c r="G126" s="634"/>
      <c r="H126" s="634"/>
      <c r="I126" s="634"/>
      <c r="J126" s="634"/>
      <c r="K126" s="634"/>
      <c r="L126" s="634"/>
      <c r="M126" s="634"/>
      <c r="N126" s="634"/>
      <c r="O126" s="634"/>
      <c r="P126" s="634"/>
    </row>
    <row r="127" spans="1:16" ht="15" x14ac:dyDescent="0.2">
      <c r="A127" s="662"/>
      <c r="B127" s="634"/>
      <c r="C127" s="634"/>
      <c r="D127" s="634"/>
      <c r="E127" s="634"/>
      <c r="F127" s="634"/>
      <c r="G127" s="634"/>
      <c r="H127" s="634"/>
      <c r="I127" s="634"/>
      <c r="J127" s="634"/>
      <c r="K127" s="634"/>
      <c r="L127" s="634"/>
      <c r="M127" s="634"/>
      <c r="N127" s="634"/>
      <c r="O127" s="634"/>
      <c r="P127" s="634"/>
    </row>
    <row r="128" spans="1:16" x14ac:dyDescent="0.2">
      <c r="A128" s="634"/>
      <c r="B128" s="634"/>
      <c r="C128" s="634"/>
      <c r="D128" s="634"/>
      <c r="E128" s="634"/>
      <c r="F128" s="634"/>
      <c r="G128" s="634"/>
      <c r="H128" s="634"/>
      <c r="I128" s="634"/>
      <c r="J128" s="634"/>
      <c r="K128" s="634"/>
      <c r="L128" s="634"/>
      <c r="M128" s="634"/>
      <c r="N128" s="634"/>
      <c r="O128" s="634"/>
      <c r="P128" s="634"/>
    </row>
    <row r="129" spans="1:16" x14ac:dyDescent="0.2">
      <c r="A129" s="634"/>
      <c r="B129" s="634"/>
      <c r="C129" s="634"/>
      <c r="D129" s="634"/>
      <c r="E129" s="634"/>
      <c r="F129" s="634"/>
      <c r="G129" s="634"/>
      <c r="H129" s="634"/>
      <c r="I129" s="634"/>
      <c r="J129" s="634"/>
      <c r="K129" s="634"/>
      <c r="L129" s="634"/>
      <c r="M129" s="634"/>
      <c r="N129" s="634"/>
      <c r="O129" s="634"/>
      <c r="P129" s="634"/>
    </row>
    <row r="130" spans="1:16" x14ac:dyDescent="0.2">
      <c r="A130" s="634"/>
      <c r="B130" s="634"/>
      <c r="C130" s="634"/>
      <c r="D130" s="634"/>
      <c r="E130" s="634"/>
      <c r="F130" s="634"/>
      <c r="G130" s="634"/>
      <c r="H130" s="634"/>
      <c r="I130" s="634"/>
      <c r="J130" s="634"/>
      <c r="K130" s="634"/>
      <c r="L130" s="634"/>
      <c r="M130" s="634"/>
      <c r="N130" s="634"/>
      <c r="O130" s="634"/>
      <c r="P130" s="634"/>
    </row>
    <row r="131" spans="1:16" x14ac:dyDescent="0.2">
      <c r="A131" s="634"/>
      <c r="B131" s="634"/>
      <c r="C131" s="634"/>
      <c r="D131" s="634"/>
      <c r="E131" s="634"/>
      <c r="F131" s="634"/>
      <c r="G131" s="634"/>
      <c r="H131" s="634"/>
      <c r="I131" s="634"/>
      <c r="J131" s="634"/>
      <c r="K131" s="634"/>
      <c r="L131" s="634"/>
      <c r="M131" s="634"/>
      <c r="N131" s="634"/>
      <c r="O131" s="634"/>
      <c r="P131" s="634"/>
    </row>
    <row r="132" spans="1:16" x14ac:dyDescent="0.2">
      <c r="A132" s="634"/>
      <c r="B132" s="634"/>
      <c r="C132" s="634"/>
      <c r="D132" s="634"/>
      <c r="E132" s="634"/>
      <c r="F132" s="634"/>
      <c r="G132" s="634"/>
      <c r="H132" s="634"/>
      <c r="I132" s="634"/>
      <c r="J132" s="634"/>
      <c r="K132" s="634"/>
      <c r="L132" s="634"/>
      <c r="M132" s="634"/>
      <c r="N132" s="634"/>
      <c r="O132" s="634"/>
      <c r="P132" s="634"/>
    </row>
    <row r="133" spans="1:16" x14ac:dyDescent="0.2">
      <c r="A133" s="634"/>
      <c r="B133" s="634"/>
      <c r="C133" s="634"/>
      <c r="D133" s="634"/>
      <c r="E133" s="634"/>
      <c r="F133" s="634"/>
      <c r="G133" s="634"/>
      <c r="H133" s="634"/>
      <c r="I133" s="634"/>
      <c r="J133" s="634"/>
      <c r="K133" s="634"/>
      <c r="L133" s="634"/>
      <c r="M133" s="634"/>
      <c r="N133" s="634"/>
      <c r="O133" s="634"/>
      <c r="P133" s="634"/>
    </row>
    <row r="134" spans="1:16" x14ac:dyDescent="0.2">
      <c r="A134" s="634"/>
      <c r="B134" s="634"/>
      <c r="C134" s="634"/>
      <c r="D134" s="634"/>
      <c r="E134" s="634"/>
      <c r="F134" s="634"/>
      <c r="G134" s="634"/>
      <c r="H134" s="634"/>
      <c r="I134" s="634"/>
      <c r="J134" s="634"/>
      <c r="K134" s="634"/>
      <c r="L134" s="634"/>
      <c r="M134" s="634"/>
      <c r="N134" s="634"/>
      <c r="O134" s="634"/>
      <c r="P134" s="634"/>
    </row>
    <row r="135" spans="1:16" x14ac:dyDescent="0.2">
      <c r="A135" s="634"/>
      <c r="B135" s="634"/>
      <c r="C135" s="634"/>
      <c r="D135" s="634"/>
      <c r="E135" s="634"/>
      <c r="F135" s="634"/>
      <c r="G135" s="634"/>
      <c r="H135" s="634"/>
      <c r="I135" s="634"/>
      <c r="J135" s="634"/>
      <c r="K135" s="634"/>
      <c r="L135" s="634"/>
      <c r="M135" s="634"/>
      <c r="N135" s="634"/>
      <c r="O135" s="634"/>
      <c r="P135" s="634"/>
    </row>
    <row r="136" spans="1:16" x14ac:dyDescent="0.2">
      <c r="A136" s="634"/>
      <c r="B136" s="634"/>
      <c r="C136" s="634"/>
      <c r="D136" s="634"/>
      <c r="E136" s="634"/>
      <c r="F136" s="634"/>
      <c r="G136" s="634"/>
      <c r="H136" s="634"/>
      <c r="I136" s="634"/>
      <c r="J136" s="634"/>
      <c r="K136" s="634"/>
      <c r="L136" s="634"/>
      <c r="M136" s="634"/>
      <c r="N136" s="634"/>
      <c r="O136" s="634"/>
      <c r="P136" s="634"/>
    </row>
    <row r="137" spans="1:16" x14ac:dyDescent="0.2">
      <c r="A137" s="634"/>
      <c r="B137" s="634"/>
      <c r="C137" s="634"/>
      <c r="D137" s="634"/>
      <c r="E137" s="634"/>
      <c r="F137" s="634"/>
      <c r="G137" s="634"/>
      <c r="H137" s="634"/>
      <c r="I137" s="634"/>
      <c r="J137" s="634"/>
      <c r="K137" s="634"/>
      <c r="L137" s="634"/>
      <c r="M137" s="634"/>
      <c r="N137" s="634"/>
      <c r="O137" s="634"/>
      <c r="P137" s="634"/>
    </row>
    <row r="138" spans="1:16" x14ac:dyDescent="0.2">
      <c r="A138" s="634"/>
      <c r="B138" s="634"/>
      <c r="C138" s="634"/>
      <c r="D138" s="634"/>
      <c r="E138" s="634"/>
      <c r="F138" s="634"/>
      <c r="G138" s="634"/>
      <c r="H138" s="634"/>
      <c r="I138" s="634"/>
      <c r="J138" s="634"/>
      <c r="K138" s="634"/>
      <c r="L138" s="634"/>
      <c r="M138" s="634"/>
      <c r="N138" s="634"/>
      <c r="O138" s="634"/>
      <c r="P138" s="634"/>
    </row>
    <row r="139" spans="1:16" x14ac:dyDescent="0.2">
      <c r="A139" s="634"/>
      <c r="B139" s="634"/>
      <c r="C139" s="634"/>
      <c r="D139" s="634"/>
      <c r="E139" s="634"/>
      <c r="F139" s="634"/>
      <c r="G139" s="634"/>
      <c r="H139" s="634"/>
      <c r="I139" s="634"/>
      <c r="J139" s="634"/>
      <c r="K139" s="634"/>
      <c r="L139" s="634"/>
      <c r="M139" s="634"/>
      <c r="N139" s="634"/>
      <c r="O139" s="634"/>
      <c r="P139" s="634"/>
    </row>
    <row r="140" spans="1:16" x14ac:dyDescent="0.2">
      <c r="A140" s="634"/>
      <c r="B140" s="634"/>
      <c r="C140" s="634"/>
      <c r="D140" s="634"/>
      <c r="E140" s="634"/>
      <c r="F140" s="634"/>
      <c r="G140" s="634"/>
      <c r="H140" s="634"/>
      <c r="I140" s="634"/>
      <c r="J140" s="634"/>
      <c r="K140" s="634"/>
      <c r="L140" s="634"/>
      <c r="M140" s="634"/>
      <c r="N140" s="634"/>
      <c r="O140" s="634"/>
      <c r="P140" s="634"/>
    </row>
    <row r="141" spans="1:16" x14ac:dyDescent="0.2">
      <c r="A141" s="634"/>
      <c r="B141" s="634"/>
      <c r="C141" s="634"/>
      <c r="D141" s="634"/>
      <c r="E141" s="634"/>
      <c r="F141" s="634"/>
      <c r="G141" s="634"/>
      <c r="H141" s="634"/>
      <c r="I141" s="634"/>
      <c r="J141" s="634"/>
      <c r="K141" s="634"/>
      <c r="L141" s="634"/>
      <c r="M141" s="634"/>
      <c r="N141" s="634"/>
      <c r="O141" s="634"/>
      <c r="P141" s="634"/>
    </row>
    <row r="142" spans="1:16" x14ac:dyDescent="0.2">
      <c r="A142" s="634"/>
      <c r="B142" s="634"/>
      <c r="C142" s="634"/>
      <c r="D142" s="634"/>
      <c r="E142" s="634"/>
      <c r="F142" s="634"/>
      <c r="G142" s="634"/>
      <c r="H142" s="634"/>
      <c r="I142" s="634"/>
      <c r="J142" s="634"/>
      <c r="K142" s="634"/>
      <c r="L142" s="634"/>
      <c r="M142" s="634"/>
      <c r="N142" s="634"/>
      <c r="O142" s="634"/>
      <c r="P142" s="634"/>
    </row>
    <row r="143" spans="1:16" x14ac:dyDescent="0.2">
      <c r="A143" s="634"/>
      <c r="B143" s="634"/>
      <c r="C143" s="634"/>
      <c r="D143" s="634"/>
      <c r="E143" s="634"/>
      <c r="F143" s="634"/>
      <c r="G143" s="634"/>
      <c r="H143" s="634"/>
      <c r="I143" s="634"/>
      <c r="J143" s="634"/>
      <c r="K143" s="634"/>
      <c r="L143" s="634"/>
      <c r="M143" s="634"/>
      <c r="N143" s="634"/>
      <c r="O143" s="634"/>
      <c r="P143" s="634"/>
    </row>
    <row r="144" spans="1:16" x14ac:dyDescent="0.2">
      <c r="A144" s="634"/>
      <c r="B144" s="634"/>
      <c r="C144" s="634"/>
      <c r="D144" s="634"/>
      <c r="E144" s="634"/>
      <c r="F144" s="634"/>
      <c r="G144" s="634"/>
      <c r="H144" s="634"/>
      <c r="I144" s="634"/>
      <c r="J144" s="634"/>
      <c r="K144" s="634"/>
      <c r="L144" s="634"/>
      <c r="M144" s="634"/>
      <c r="N144" s="634"/>
      <c r="O144" s="634"/>
      <c r="P144" s="634"/>
    </row>
    <row r="145" spans="1:16" x14ac:dyDescent="0.2">
      <c r="A145" s="634"/>
      <c r="B145" s="634"/>
      <c r="C145" s="634"/>
      <c r="D145" s="634"/>
      <c r="E145" s="634"/>
      <c r="F145" s="634"/>
      <c r="G145" s="634"/>
      <c r="H145" s="634"/>
      <c r="I145" s="634"/>
      <c r="J145" s="634"/>
      <c r="K145" s="634"/>
      <c r="L145" s="634"/>
      <c r="M145" s="634"/>
      <c r="N145" s="634"/>
      <c r="O145" s="634"/>
      <c r="P145" s="634"/>
    </row>
    <row r="146" spans="1:16" x14ac:dyDescent="0.2">
      <c r="A146" s="634"/>
      <c r="B146" s="634"/>
      <c r="C146" s="634"/>
      <c r="D146" s="634"/>
      <c r="E146" s="634"/>
      <c r="F146" s="634"/>
      <c r="G146" s="634"/>
      <c r="H146" s="634"/>
      <c r="I146" s="634"/>
      <c r="J146" s="634"/>
      <c r="K146" s="634"/>
      <c r="L146" s="634"/>
      <c r="M146" s="634"/>
      <c r="N146" s="634"/>
      <c r="O146" s="634"/>
      <c r="P146" s="634"/>
    </row>
    <row r="147" spans="1:16" x14ac:dyDescent="0.2">
      <c r="A147" s="634"/>
      <c r="B147" s="634"/>
      <c r="C147" s="634"/>
      <c r="D147" s="634"/>
      <c r="E147" s="634"/>
      <c r="F147" s="634"/>
      <c r="G147" s="634"/>
      <c r="H147" s="634"/>
      <c r="I147" s="634"/>
      <c r="J147" s="634"/>
      <c r="K147" s="634"/>
      <c r="L147" s="634"/>
      <c r="M147" s="634"/>
      <c r="N147" s="634"/>
      <c r="O147" s="634"/>
      <c r="P147" s="634"/>
    </row>
    <row r="148" spans="1:16" x14ac:dyDescent="0.2">
      <c r="A148" s="634"/>
      <c r="B148" s="634"/>
      <c r="C148" s="634"/>
      <c r="D148" s="634"/>
      <c r="E148" s="634"/>
      <c r="F148" s="634"/>
      <c r="G148" s="634"/>
      <c r="H148" s="634"/>
      <c r="I148" s="634"/>
      <c r="J148" s="634"/>
      <c r="K148" s="634"/>
      <c r="L148" s="634"/>
      <c r="M148" s="634"/>
      <c r="N148" s="634"/>
      <c r="O148" s="634"/>
      <c r="P148" s="634"/>
    </row>
    <row r="149" spans="1:16" x14ac:dyDescent="0.2">
      <c r="A149" s="634"/>
      <c r="B149" s="634"/>
      <c r="C149" s="634"/>
      <c r="D149" s="634"/>
      <c r="E149" s="634"/>
      <c r="F149" s="634"/>
      <c r="G149" s="634"/>
      <c r="H149" s="634"/>
      <c r="I149" s="634"/>
      <c r="J149" s="634"/>
      <c r="K149" s="634"/>
      <c r="L149" s="634"/>
      <c r="M149" s="634"/>
      <c r="N149" s="634"/>
      <c r="O149" s="634"/>
      <c r="P149" s="634"/>
    </row>
    <row r="150" spans="1:16" x14ac:dyDescent="0.2">
      <c r="A150" s="634"/>
      <c r="B150" s="634"/>
      <c r="C150" s="634"/>
      <c r="D150" s="634"/>
      <c r="E150" s="634"/>
      <c r="F150" s="634"/>
      <c r="G150" s="634"/>
      <c r="H150" s="634"/>
      <c r="I150" s="634"/>
      <c r="J150" s="634"/>
      <c r="K150" s="634"/>
      <c r="L150" s="634"/>
      <c r="M150" s="634"/>
      <c r="N150" s="634"/>
      <c r="O150" s="634"/>
      <c r="P150" s="634"/>
    </row>
    <row r="151" spans="1:16" x14ac:dyDescent="0.2">
      <c r="A151" s="634"/>
      <c r="B151" s="634"/>
      <c r="C151" s="634"/>
      <c r="D151" s="634"/>
      <c r="E151" s="634"/>
      <c r="F151" s="634"/>
      <c r="G151" s="634"/>
      <c r="H151" s="634"/>
      <c r="I151" s="634"/>
      <c r="J151" s="634"/>
      <c r="K151" s="634"/>
      <c r="L151" s="634"/>
      <c r="M151" s="634"/>
      <c r="N151" s="634"/>
      <c r="O151" s="634"/>
      <c r="P151" s="634"/>
    </row>
    <row r="152" spans="1:16" x14ac:dyDescent="0.2">
      <c r="A152" s="634"/>
      <c r="B152" s="634"/>
      <c r="C152" s="634"/>
      <c r="D152" s="634"/>
      <c r="E152" s="634"/>
      <c r="F152" s="634"/>
      <c r="G152" s="634"/>
      <c r="H152" s="634"/>
      <c r="I152" s="634"/>
      <c r="J152" s="634"/>
      <c r="K152" s="634"/>
      <c r="L152" s="634"/>
      <c r="M152" s="634"/>
      <c r="N152" s="634"/>
      <c r="O152" s="634"/>
      <c r="P152" s="634"/>
    </row>
    <row r="153" spans="1:16" x14ac:dyDescent="0.2">
      <c r="A153" s="634"/>
      <c r="B153" s="634"/>
      <c r="C153" s="634"/>
      <c r="D153" s="634"/>
      <c r="E153" s="634"/>
      <c r="F153" s="634"/>
      <c r="G153" s="634"/>
      <c r="H153" s="634"/>
      <c r="I153" s="634"/>
      <c r="J153" s="634"/>
      <c r="K153" s="634"/>
      <c r="L153" s="634"/>
      <c r="M153" s="634"/>
      <c r="N153" s="634"/>
      <c r="O153" s="634"/>
      <c r="P153" s="634"/>
    </row>
    <row r="154" spans="1:16" x14ac:dyDescent="0.2">
      <c r="A154" s="634"/>
      <c r="B154" s="634"/>
      <c r="C154" s="634"/>
      <c r="D154" s="634"/>
      <c r="E154" s="634"/>
      <c r="F154" s="634"/>
      <c r="G154" s="634"/>
      <c r="H154" s="634"/>
      <c r="I154" s="634"/>
      <c r="J154" s="634"/>
      <c r="K154" s="634"/>
      <c r="L154" s="634"/>
      <c r="M154" s="634"/>
      <c r="N154" s="634"/>
      <c r="O154" s="634"/>
      <c r="P154" s="634"/>
    </row>
    <row r="155" spans="1:16" x14ac:dyDescent="0.2">
      <c r="A155" s="634"/>
      <c r="B155" s="634"/>
      <c r="C155" s="634"/>
      <c r="D155" s="634"/>
      <c r="E155" s="634"/>
      <c r="F155" s="634"/>
      <c r="G155" s="634"/>
      <c r="H155" s="634"/>
      <c r="I155" s="634"/>
      <c r="J155" s="634"/>
      <c r="K155" s="634"/>
      <c r="L155" s="634"/>
      <c r="M155" s="634"/>
      <c r="N155" s="634"/>
      <c r="O155" s="634"/>
      <c r="P155" s="634"/>
    </row>
    <row r="156" spans="1:16" x14ac:dyDescent="0.2">
      <c r="A156" s="634"/>
      <c r="B156" s="634"/>
      <c r="C156" s="634"/>
      <c r="D156" s="634"/>
      <c r="E156" s="634"/>
      <c r="F156" s="634"/>
      <c r="G156" s="634"/>
      <c r="H156" s="634"/>
      <c r="I156" s="634"/>
      <c r="J156" s="634"/>
      <c r="K156" s="634"/>
      <c r="L156" s="634"/>
      <c r="M156" s="634"/>
      <c r="N156" s="634"/>
      <c r="O156" s="634"/>
      <c r="P156" s="634"/>
    </row>
    <row r="157" spans="1:16" x14ac:dyDescent="0.2">
      <c r="A157" s="634"/>
      <c r="B157" s="634"/>
      <c r="C157" s="634"/>
      <c r="D157" s="634"/>
      <c r="E157" s="634"/>
      <c r="F157" s="634"/>
      <c r="G157" s="634"/>
      <c r="H157" s="634"/>
      <c r="I157" s="634"/>
      <c r="J157" s="634"/>
      <c r="K157" s="634"/>
      <c r="L157" s="634"/>
      <c r="M157" s="634"/>
      <c r="N157" s="634"/>
      <c r="O157" s="634"/>
      <c r="P157" s="634"/>
    </row>
    <row r="158" spans="1:16" x14ac:dyDescent="0.2">
      <c r="A158" s="634"/>
      <c r="B158" s="634"/>
      <c r="C158" s="634"/>
      <c r="D158" s="634"/>
      <c r="E158" s="634"/>
      <c r="F158" s="634"/>
      <c r="G158" s="634"/>
      <c r="H158" s="634"/>
      <c r="I158" s="634"/>
      <c r="J158" s="634"/>
      <c r="K158" s="634"/>
      <c r="L158" s="634"/>
      <c r="M158" s="634"/>
      <c r="N158" s="634"/>
      <c r="O158" s="634"/>
      <c r="P158" s="634"/>
    </row>
    <row r="159" spans="1:16" x14ac:dyDescent="0.2">
      <c r="A159" s="634"/>
      <c r="B159" s="634"/>
      <c r="C159" s="634"/>
      <c r="D159" s="634"/>
      <c r="E159" s="634"/>
      <c r="F159" s="634"/>
      <c r="G159" s="634"/>
      <c r="H159" s="634"/>
      <c r="I159" s="634"/>
      <c r="J159" s="634"/>
      <c r="K159" s="634"/>
      <c r="L159" s="634"/>
      <c r="M159" s="634"/>
      <c r="N159" s="634"/>
      <c r="O159" s="634"/>
      <c r="P159" s="634"/>
    </row>
    <row r="160" spans="1:16" x14ac:dyDescent="0.2">
      <c r="A160" s="634"/>
      <c r="B160" s="634"/>
      <c r="C160" s="634"/>
      <c r="D160" s="634"/>
      <c r="E160" s="634"/>
      <c r="F160" s="634"/>
      <c r="G160" s="634"/>
      <c r="H160" s="634"/>
      <c r="I160" s="634"/>
      <c r="J160" s="634"/>
      <c r="K160" s="634"/>
      <c r="L160" s="634"/>
      <c r="M160" s="634"/>
      <c r="N160" s="634"/>
      <c r="O160" s="634"/>
      <c r="P160" s="634"/>
    </row>
    <row r="161" spans="1:16" x14ac:dyDescent="0.2">
      <c r="A161" s="634"/>
      <c r="B161" s="634"/>
      <c r="C161" s="634"/>
      <c r="D161" s="634"/>
      <c r="E161" s="634"/>
      <c r="F161" s="634"/>
      <c r="G161" s="634"/>
      <c r="H161" s="634"/>
      <c r="I161" s="634"/>
      <c r="J161" s="634"/>
      <c r="K161" s="634"/>
      <c r="L161" s="634"/>
      <c r="M161" s="634"/>
      <c r="N161" s="634"/>
      <c r="O161" s="634"/>
      <c r="P161" s="634"/>
    </row>
  </sheetData>
  <sheetProtection formatCells="0" formatColumns="0" formatRows="0" insertColumns="0" insertRows="0" insertHyperlinks="0" deleteColumns="0" deleteRows="0" sort="0" autoFilter="0" pivotTables="0"/>
  <mergeCells count="118">
    <mergeCell ref="C72:C73"/>
    <mergeCell ref="F72:G72"/>
    <mergeCell ref="H72:I72"/>
    <mergeCell ref="F73:G73"/>
    <mergeCell ref="H73:I73"/>
    <mergeCell ref="C74:C75"/>
    <mergeCell ref="F74:G74"/>
    <mergeCell ref="H74:I74"/>
    <mergeCell ref="F75:G75"/>
    <mergeCell ref="H75:I75"/>
    <mergeCell ref="C68:C69"/>
    <mergeCell ref="F68:G68"/>
    <mergeCell ref="H68:I68"/>
    <mergeCell ref="F69:G69"/>
    <mergeCell ref="H69:I69"/>
    <mergeCell ref="C70:C71"/>
    <mergeCell ref="F70:G70"/>
    <mergeCell ref="H70:I70"/>
    <mergeCell ref="F71:G71"/>
    <mergeCell ref="H71:I71"/>
    <mergeCell ref="D63:F63"/>
    <mergeCell ref="G63:I63"/>
    <mergeCell ref="J63:M63"/>
    <mergeCell ref="M65:P65"/>
    <mergeCell ref="F67:G67"/>
    <mergeCell ref="H67:I67"/>
    <mergeCell ref="D61:F61"/>
    <mergeCell ref="G61:I61"/>
    <mergeCell ref="J61:M61"/>
    <mergeCell ref="D62:F62"/>
    <mergeCell ref="G62:I62"/>
    <mergeCell ref="J62:M62"/>
    <mergeCell ref="D59:F59"/>
    <mergeCell ref="G59:I59"/>
    <mergeCell ref="J59:M59"/>
    <mergeCell ref="D60:F60"/>
    <mergeCell ref="G60:I60"/>
    <mergeCell ref="J60:M60"/>
    <mergeCell ref="R52:S52"/>
    <mergeCell ref="R53:S53"/>
    <mergeCell ref="R54:S54"/>
    <mergeCell ref="R55:S55"/>
    <mergeCell ref="Q56:S56"/>
    <mergeCell ref="C57:N57"/>
    <mergeCell ref="A47:C48"/>
    <mergeCell ref="N47:P48"/>
    <mergeCell ref="R48:S48"/>
    <mergeCell ref="R49:S49"/>
    <mergeCell ref="R50:S50"/>
    <mergeCell ref="R51:S51"/>
    <mergeCell ref="A25:C26"/>
    <mergeCell ref="N25:P26"/>
    <mergeCell ref="A35:C36"/>
    <mergeCell ref="N35:P36"/>
    <mergeCell ref="A37:C38"/>
    <mergeCell ref="N37:P38"/>
    <mergeCell ref="A18:D18"/>
    <mergeCell ref="E18:F18"/>
    <mergeCell ref="G18:H18"/>
    <mergeCell ref="I18:J18"/>
    <mergeCell ref="K18:M18"/>
    <mergeCell ref="N18:P18"/>
    <mergeCell ref="A17:D17"/>
    <mergeCell ref="E17:F17"/>
    <mergeCell ref="G17:H17"/>
    <mergeCell ref="I17:J17"/>
    <mergeCell ref="K17:M17"/>
    <mergeCell ref="N17:P17"/>
    <mergeCell ref="A16:D16"/>
    <mergeCell ref="E16:F16"/>
    <mergeCell ref="G16:H16"/>
    <mergeCell ref="I16:J16"/>
    <mergeCell ref="K16:M16"/>
    <mergeCell ref="N16:P16"/>
    <mergeCell ref="A12:D12"/>
    <mergeCell ref="E12:G12"/>
    <mergeCell ref="I12:M12"/>
    <mergeCell ref="N12:P12"/>
    <mergeCell ref="A13:D13"/>
    <mergeCell ref="E13:G13"/>
    <mergeCell ref="I13:M14"/>
    <mergeCell ref="N13:P14"/>
    <mergeCell ref="A14:D14"/>
    <mergeCell ref="E14:G14"/>
    <mergeCell ref="A9:G9"/>
    <mergeCell ref="H9:I9"/>
    <mergeCell ref="J9:N9"/>
    <mergeCell ref="O9:P9"/>
    <mergeCell ref="A10:C11"/>
    <mergeCell ref="E10:G10"/>
    <mergeCell ref="E11:G11"/>
    <mergeCell ref="I11:M11"/>
    <mergeCell ref="N11:P11"/>
    <mergeCell ref="A6:D6"/>
    <mergeCell ref="E6:G6"/>
    <mergeCell ref="H6:J8"/>
    <mergeCell ref="K6:N6"/>
    <mergeCell ref="O6:P6"/>
    <mergeCell ref="A7:D7"/>
    <mergeCell ref="E7:G7"/>
    <mergeCell ref="K7:N7"/>
    <mergeCell ref="O7:P7"/>
    <mergeCell ref="K8:N8"/>
    <mergeCell ref="O8:P8"/>
    <mergeCell ref="A3:B3"/>
    <mergeCell ref="C3:D3"/>
    <mergeCell ref="E3:F3"/>
    <mergeCell ref="G3:P3"/>
    <mergeCell ref="A4:C4"/>
    <mergeCell ref="D4:I4"/>
    <mergeCell ref="J4:L4"/>
    <mergeCell ref="M4:P4"/>
    <mergeCell ref="A1:B1"/>
    <mergeCell ref="C1:P1"/>
    <mergeCell ref="A2:B2"/>
    <mergeCell ref="C2:D2"/>
    <mergeCell ref="E2:F2"/>
    <mergeCell ref="G2:P2"/>
  </mergeCells>
  <conditionalFormatting sqref="P50:P51 C50:C51 C22:C23 P22:P23">
    <cfRule type="cellIs" dxfId="3" priority="2" stopIfTrue="1" operator="lessThan">
      <formula>#REF!</formula>
    </cfRule>
    <cfRule type="cellIs" dxfId="2" priority="3" stopIfTrue="1" operator="greaterThan">
      <formula>#REF!</formula>
    </cfRule>
  </conditionalFormatting>
  <conditionalFormatting sqref="H9 O9">
    <cfRule type="cellIs" dxfId="1" priority="1" operator="equal">
      <formula>"Oui"</formula>
    </cfRule>
  </conditionalFormatting>
  <dataValidations count="7">
    <dataValidation type="list" allowBlank="1" showInputMessage="1" showErrorMessage="1" sqref="G17:H18">
      <formula1>"Boulons,Rivets"</formula1>
    </dataValidation>
    <dataValidation type="list" allowBlank="1" showInputMessage="1" showErrorMessage="1" sqref="N11:P11">
      <formula1>"Oui,Non"</formula1>
    </dataValidation>
    <dataValidation type="list" allowBlank="1" showInputMessage="1" showErrorMessage="1" sqref="E14">
      <formula1>"Bout à bout,Recouvrement"</formula1>
    </dataValidation>
    <dataValidation errorStyle="warning" showErrorMessage="1" error="embase hors tolérance" prompt="embase hors tolérance" sqref="C22 P22"/>
    <dataValidation type="decimal" operator="lessThanOrEqual" allowBlank="1" showInputMessage="1" showErrorMessage="1" error="embase mal renseignée" sqref="C24">
      <formula1>0</formula1>
    </dataValidation>
    <dataValidation errorStyle="warning" showInputMessage="1" showErrorMessage="1" sqref="D60:F63"/>
    <dataValidation errorStyle="warning" allowBlank="1" showInputMessage="1" showErrorMessage="1" sqref="J60:M63"/>
  </dataValidations>
  <hyperlinks>
    <hyperlink ref="M4:P4" location="'Annexe10'!A1" display="'Annexe10'!A1"/>
  </hyperlinks>
  <pageMargins left="0.78740157480314965" right="0.19685039370078741" top="0.39370078740157483" bottom="0.39370078740157483" header="0.51181102362204722" footer="0.31496062992125984"/>
  <pageSetup paperSize="9" scale="77" orientation="portrait" r:id="rId1"/>
  <headerFooter alignWithMargins="0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5"/>
  <dimension ref="A1:L444"/>
  <sheetViews>
    <sheetView view="pageBreakPreview" zoomScale="70" zoomScaleSheetLayoutView="70" workbookViewId="0">
      <selection activeCell="I59" sqref="I59"/>
    </sheetView>
  </sheetViews>
  <sheetFormatPr baseColWidth="10" defaultRowHeight="15" x14ac:dyDescent="0.25"/>
  <cols>
    <col min="1" max="1" width="23.5703125" customWidth="1"/>
    <col min="2" max="2" width="12.5703125" customWidth="1"/>
    <col min="3" max="3" width="14.85546875" bestFit="1" customWidth="1"/>
    <col min="4" max="4" width="19.42578125" bestFit="1" customWidth="1"/>
    <col min="5" max="7" width="15.5703125" style="667" customWidth="1"/>
    <col min="8" max="8" width="14.5703125" customWidth="1"/>
    <col min="9" max="9" width="21.5703125" bestFit="1" customWidth="1"/>
    <col min="10" max="10" width="25.42578125" customWidth="1"/>
    <col min="11" max="11" width="16.140625" customWidth="1"/>
    <col min="12" max="12" width="26.5703125" customWidth="1"/>
  </cols>
  <sheetData>
    <row r="1" spans="1:12" ht="30" customHeight="1" thickBot="1" x14ac:dyDescent="0.4">
      <c r="A1" s="290" t="s">
        <v>706</v>
      </c>
      <c r="B1" s="1409" t="s">
        <v>707</v>
      </c>
      <c r="C1" s="1135"/>
      <c r="D1" s="1135"/>
      <c r="E1" s="1410"/>
      <c r="F1" s="1410"/>
      <c r="G1" s="1410"/>
      <c r="H1" s="1410"/>
      <c r="I1" s="1410"/>
      <c r="J1" s="1410"/>
      <c r="K1" s="1410"/>
      <c r="L1" s="1411"/>
    </row>
    <row r="2" spans="1:12" ht="15" customHeight="1" x14ac:dyDescent="0.25">
      <c r="A2" s="1207" t="s">
        <v>14</v>
      </c>
      <c r="B2" s="1412"/>
      <c r="C2" s="663" t="s">
        <v>15</v>
      </c>
      <c r="D2" s="664" t="s">
        <v>16</v>
      </c>
      <c r="E2" s="1207" t="s">
        <v>17</v>
      </c>
      <c r="F2" s="1208"/>
      <c r="G2" s="1208"/>
      <c r="H2" s="1208"/>
      <c r="I2" s="1208"/>
      <c r="J2" s="1208"/>
      <c r="K2" s="1208"/>
      <c r="L2" s="1209"/>
    </row>
    <row r="3" spans="1:12" ht="15" customHeight="1" thickBot="1" x14ac:dyDescent="0.4">
      <c r="A3" s="1210">
        <f>PDG!$AD$33</f>
        <v>0</v>
      </c>
      <c r="B3" s="1211"/>
      <c r="C3" s="303" t="str">
        <f>PDG!$D$33</f>
        <v>A</v>
      </c>
      <c r="D3" s="665">
        <f>PDG!$H$33</f>
        <v>41487</v>
      </c>
      <c r="E3" s="1210" t="str">
        <f>PDG!$L$33</f>
        <v>Création</v>
      </c>
      <c r="F3" s="1211"/>
      <c r="G3" s="1211"/>
      <c r="H3" s="1211"/>
      <c r="I3" s="1211"/>
      <c r="J3" s="1211"/>
      <c r="K3" s="1211"/>
      <c r="L3" s="1214"/>
    </row>
    <row r="4" spans="1:12" ht="15" customHeight="1" thickBot="1" x14ac:dyDescent="0.3">
      <c r="A4" s="1215" t="s">
        <v>18</v>
      </c>
      <c r="B4" s="1216"/>
      <c r="C4" s="1403" t="s">
        <v>61</v>
      </c>
      <c r="D4" s="1403"/>
      <c r="E4" s="1404"/>
      <c r="F4" s="1405"/>
      <c r="G4" s="1406" t="s">
        <v>638</v>
      </c>
      <c r="H4" s="1407"/>
      <c r="I4" s="813">
        <v>55</v>
      </c>
      <c r="J4" s="666" t="s">
        <v>708</v>
      </c>
      <c r="K4" s="1403">
        <f>Annexe10!D15</f>
        <v>0</v>
      </c>
      <c r="L4" s="1408"/>
    </row>
    <row r="5" spans="1:12" ht="20.100000000000001" customHeight="1" thickBot="1" x14ac:dyDescent="0.4"/>
    <row r="6" spans="1:12" ht="30.75" thickBot="1" x14ac:dyDescent="0.3">
      <c r="A6" s="668" t="s">
        <v>709</v>
      </c>
      <c r="B6" s="669" t="s">
        <v>710</v>
      </c>
      <c r="C6" s="670" t="s">
        <v>711</v>
      </c>
      <c r="D6" s="671" t="s">
        <v>712</v>
      </c>
      <c r="E6" s="668" t="s">
        <v>713</v>
      </c>
      <c r="F6" s="672" t="s">
        <v>714</v>
      </c>
      <c r="G6" s="669" t="s">
        <v>715</v>
      </c>
      <c r="H6" s="670" t="s">
        <v>78</v>
      </c>
      <c r="I6" s="671" t="s">
        <v>716</v>
      </c>
      <c r="J6" s="673" t="s">
        <v>717</v>
      </c>
      <c r="K6" s="674" t="s">
        <v>67</v>
      </c>
    </row>
    <row r="7" spans="1:12" ht="14.45" x14ac:dyDescent="0.35">
      <c r="A7" s="675"/>
      <c r="B7" s="676"/>
      <c r="C7" s="677"/>
      <c r="D7" s="678"/>
      <c r="E7" s="679"/>
      <c r="F7" s="680"/>
      <c r="G7" s="681"/>
      <c r="H7" s="682"/>
      <c r="I7" s="683"/>
      <c r="J7" s="684"/>
      <c r="K7" s="685"/>
    </row>
    <row r="8" spans="1:12" ht="14.45" x14ac:dyDescent="0.35">
      <c r="A8" s="686"/>
      <c r="B8" s="687"/>
      <c r="C8" s="688"/>
      <c r="D8" s="689"/>
      <c r="E8" s="690"/>
      <c r="F8" s="691"/>
      <c r="G8" s="692"/>
      <c r="H8" s="693"/>
      <c r="I8" s="694"/>
      <c r="J8" s="695"/>
      <c r="K8" s="696"/>
    </row>
    <row r="9" spans="1:12" ht="14.45" x14ac:dyDescent="0.35">
      <c r="A9" s="686"/>
      <c r="B9" s="687"/>
      <c r="C9" s="688"/>
      <c r="D9" s="689"/>
      <c r="E9" s="690"/>
      <c r="F9" s="691"/>
      <c r="G9" s="692"/>
      <c r="H9" s="693"/>
      <c r="I9" s="694"/>
      <c r="J9" s="695"/>
      <c r="K9" s="696"/>
    </row>
    <row r="10" spans="1:12" ht="14.45" x14ac:dyDescent="0.35">
      <c r="A10" s="686"/>
      <c r="B10" s="687"/>
      <c r="C10" s="688"/>
      <c r="D10" s="689"/>
      <c r="E10" s="690"/>
      <c r="F10" s="691"/>
      <c r="G10" s="692"/>
      <c r="H10" s="693"/>
      <c r="I10" s="694"/>
      <c r="J10" s="695"/>
      <c r="K10" s="696"/>
    </row>
    <row r="11" spans="1:12" ht="14.45" x14ac:dyDescent="0.35">
      <c r="A11" s="686"/>
      <c r="B11" s="687"/>
      <c r="C11" s="688"/>
      <c r="D11" s="689"/>
      <c r="E11" s="690"/>
      <c r="F11" s="691"/>
      <c r="G11" s="692"/>
      <c r="H11" s="693"/>
      <c r="I11" s="694"/>
      <c r="J11" s="695"/>
      <c r="K11" s="696"/>
    </row>
    <row r="12" spans="1:12" ht="14.45" x14ac:dyDescent="0.35">
      <c r="A12" s="686"/>
      <c r="B12" s="687"/>
      <c r="C12" s="688"/>
      <c r="D12" s="689"/>
      <c r="E12" s="690"/>
      <c r="F12" s="691"/>
      <c r="G12" s="692"/>
      <c r="H12" s="693"/>
      <c r="I12" s="694"/>
      <c r="J12" s="695"/>
      <c r="K12" s="696"/>
    </row>
    <row r="13" spans="1:12" ht="14.45" x14ac:dyDescent="0.35">
      <c r="A13" s="686"/>
      <c r="B13" s="687"/>
      <c r="C13" s="688"/>
      <c r="D13" s="689"/>
      <c r="E13" s="690"/>
      <c r="F13" s="691"/>
      <c r="G13" s="692"/>
      <c r="H13" s="693"/>
      <c r="I13" s="694"/>
      <c r="J13" s="695"/>
      <c r="K13" s="696"/>
    </row>
    <row r="14" spans="1:12" ht="14.45" x14ac:dyDescent="0.35">
      <c r="A14" s="686"/>
      <c r="B14" s="687"/>
      <c r="C14" s="688"/>
      <c r="D14" s="689"/>
      <c r="E14" s="690"/>
      <c r="F14" s="691"/>
      <c r="G14" s="692"/>
      <c r="H14" s="693"/>
      <c r="I14" s="694"/>
      <c r="J14" s="695"/>
      <c r="K14" s="696"/>
    </row>
    <row r="15" spans="1:12" ht="14.45" x14ac:dyDescent="0.35">
      <c r="A15" s="686"/>
      <c r="B15" s="687"/>
      <c r="C15" s="688"/>
      <c r="D15" s="689"/>
      <c r="E15" s="690"/>
      <c r="F15" s="691"/>
      <c r="G15" s="692"/>
      <c r="H15" s="693"/>
      <c r="I15" s="694"/>
      <c r="J15" s="695"/>
      <c r="K15" s="696"/>
    </row>
    <row r="16" spans="1:12" ht="14.45" x14ac:dyDescent="0.35">
      <c r="A16" s="686"/>
      <c r="B16" s="687"/>
      <c r="C16" s="688"/>
      <c r="D16" s="689"/>
      <c r="E16" s="690"/>
      <c r="F16" s="691"/>
      <c r="G16" s="692"/>
      <c r="H16" s="693"/>
      <c r="I16" s="694"/>
      <c r="J16" s="695"/>
      <c r="K16" s="696"/>
    </row>
    <row r="17" spans="1:11" ht="14.45" x14ac:dyDescent="0.35">
      <c r="A17" s="686"/>
      <c r="B17" s="687"/>
      <c r="C17" s="688"/>
      <c r="D17" s="689"/>
      <c r="E17" s="690"/>
      <c r="F17" s="691"/>
      <c r="G17" s="692"/>
      <c r="H17" s="693"/>
      <c r="I17" s="694"/>
      <c r="J17" s="695"/>
      <c r="K17" s="696"/>
    </row>
    <row r="18" spans="1:11" ht="14.45" x14ac:dyDescent="0.35">
      <c r="A18" s="686"/>
      <c r="B18" s="687"/>
      <c r="C18" s="688"/>
      <c r="D18" s="689"/>
      <c r="E18" s="690"/>
      <c r="F18" s="691"/>
      <c r="G18" s="692"/>
      <c r="H18" s="693"/>
      <c r="I18" s="694"/>
      <c r="J18" s="695"/>
      <c r="K18" s="696"/>
    </row>
    <row r="19" spans="1:11" ht="14.45" x14ac:dyDescent="0.35">
      <c r="A19" s="686"/>
      <c r="B19" s="687"/>
      <c r="C19" s="688"/>
      <c r="D19" s="689"/>
      <c r="E19" s="690"/>
      <c r="F19" s="691"/>
      <c r="G19" s="692"/>
      <c r="H19" s="693"/>
      <c r="I19" s="694"/>
      <c r="J19" s="695"/>
      <c r="K19" s="696"/>
    </row>
    <row r="20" spans="1:11" ht="14.45" x14ac:dyDescent="0.35">
      <c r="A20" s="686"/>
      <c r="B20" s="687"/>
      <c r="C20" s="688"/>
      <c r="D20" s="689"/>
      <c r="E20" s="690"/>
      <c r="F20" s="691"/>
      <c r="G20" s="692"/>
      <c r="H20" s="693"/>
      <c r="I20" s="694"/>
      <c r="J20" s="695"/>
      <c r="K20" s="696"/>
    </row>
    <row r="21" spans="1:11" ht="14.45" x14ac:dyDescent="0.35">
      <c r="A21" s="686"/>
      <c r="B21" s="687"/>
      <c r="C21" s="688"/>
      <c r="D21" s="689"/>
      <c r="E21" s="690"/>
      <c r="F21" s="691"/>
      <c r="G21" s="692"/>
      <c r="H21" s="693"/>
      <c r="I21" s="694"/>
      <c r="J21" s="695"/>
      <c r="K21" s="696"/>
    </row>
    <row r="22" spans="1:11" ht="14.45" x14ac:dyDescent="0.35">
      <c r="A22" s="686"/>
      <c r="B22" s="687"/>
      <c r="C22" s="688"/>
      <c r="D22" s="689"/>
      <c r="E22" s="690"/>
      <c r="F22" s="691"/>
      <c r="G22" s="692"/>
      <c r="H22" s="693"/>
      <c r="I22" s="694"/>
      <c r="J22" s="695"/>
      <c r="K22" s="696"/>
    </row>
    <row r="23" spans="1:11" ht="14.45" x14ac:dyDescent="0.35">
      <c r="A23" s="686"/>
      <c r="B23" s="687"/>
      <c r="C23" s="688"/>
      <c r="D23" s="689"/>
      <c r="E23" s="690"/>
      <c r="F23" s="691"/>
      <c r="G23" s="692"/>
      <c r="H23" s="693"/>
      <c r="I23" s="694"/>
      <c r="J23" s="695"/>
      <c r="K23" s="696"/>
    </row>
    <row r="24" spans="1:11" ht="14.45" x14ac:dyDescent="0.35">
      <c r="A24" s="686"/>
      <c r="B24" s="687"/>
      <c r="C24" s="688"/>
      <c r="D24" s="689"/>
      <c r="E24" s="690"/>
      <c r="F24" s="691"/>
      <c r="G24" s="692"/>
      <c r="H24" s="693"/>
      <c r="I24" s="694"/>
      <c r="J24" s="695"/>
      <c r="K24" s="696"/>
    </row>
    <row r="25" spans="1:11" ht="14.45" x14ac:dyDescent="0.35">
      <c r="A25" s="686"/>
      <c r="B25" s="687"/>
      <c r="C25" s="688"/>
      <c r="D25" s="689"/>
      <c r="E25" s="690"/>
      <c r="F25" s="691"/>
      <c r="G25" s="692"/>
      <c r="H25" s="693"/>
      <c r="I25" s="694"/>
      <c r="J25" s="695"/>
      <c r="K25" s="696"/>
    </row>
    <row r="26" spans="1:11" thickBot="1" x14ac:dyDescent="0.4">
      <c r="A26" s="697"/>
      <c r="B26" s="698"/>
      <c r="C26" s="699"/>
      <c r="D26" s="700"/>
      <c r="E26" s="701"/>
      <c r="F26" s="702"/>
      <c r="G26" s="703"/>
      <c r="H26" s="704"/>
      <c r="I26" s="705"/>
      <c r="J26" s="706"/>
      <c r="K26" s="707"/>
    </row>
    <row r="27" spans="1:11" thickBot="1" x14ac:dyDescent="0.4"/>
    <row r="28" spans="1:11" x14ac:dyDescent="0.25">
      <c r="A28" s="1413" t="s">
        <v>718</v>
      </c>
      <c r="B28" s="1414"/>
      <c r="C28" s="1414"/>
      <c r="D28" s="1419" t="s">
        <v>719</v>
      </c>
      <c r="E28" s="1420"/>
      <c r="F28" s="1420"/>
      <c r="G28" s="1420"/>
      <c r="H28" s="1420"/>
      <c r="I28" s="1421" t="s">
        <v>777</v>
      </c>
      <c r="J28" s="1422"/>
      <c r="K28" s="1423"/>
    </row>
    <row r="29" spans="1:11" x14ac:dyDescent="0.25">
      <c r="A29" s="1415"/>
      <c r="B29" s="1416"/>
      <c r="C29" s="1416"/>
      <c r="D29" s="1424" t="s">
        <v>720</v>
      </c>
      <c r="E29" s="1425"/>
      <c r="F29" s="1425"/>
      <c r="G29" s="1425"/>
      <c r="H29" s="1425"/>
      <c r="I29" s="1426">
        <f>SUM(G7:G26)</f>
        <v>0</v>
      </c>
      <c r="J29" s="1427"/>
      <c r="K29" s="1428"/>
    </row>
    <row r="30" spans="1:11" ht="15.75" thickBot="1" x14ac:dyDescent="0.3">
      <c r="A30" s="1417"/>
      <c r="B30" s="1418"/>
      <c r="C30" s="1418"/>
      <c r="D30" s="1429" t="s">
        <v>721</v>
      </c>
      <c r="E30" s="1430"/>
      <c r="F30" s="1430"/>
      <c r="G30" s="1430"/>
      <c r="H30" s="1430"/>
      <c r="I30" s="1431" t="e">
        <f>I29/I28</f>
        <v>#VALUE!</v>
      </c>
      <c r="J30" s="1432"/>
      <c r="K30" s="1433"/>
    </row>
    <row r="31" spans="1:11" thickBot="1" x14ac:dyDescent="0.4"/>
    <row r="32" spans="1:11" x14ac:dyDescent="0.25">
      <c r="A32" s="1413" t="s">
        <v>722</v>
      </c>
      <c r="B32" s="1414"/>
      <c r="C32" s="1434"/>
      <c r="D32" s="1436"/>
      <c r="E32" s="1437"/>
      <c r="F32" s="1437"/>
      <c r="G32" s="1437"/>
      <c r="H32" s="1437"/>
      <c r="I32" s="1437"/>
      <c r="J32" s="1437"/>
      <c r="K32" s="1438"/>
    </row>
    <row r="33" spans="1:12" x14ac:dyDescent="0.25">
      <c r="A33" s="1415"/>
      <c r="B33" s="1416"/>
      <c r="C33" s="1435"/>
      <c r="D33" s="1439"/>
      <c r="E33" s="1440"/>
      <c r="F33" s="1440"/>
      <c r="G33" s="1440"/>
      <c r="H33" s="1440"/>
      <c r="I33" s="1440"/>
      <c r="J33" s="1440"/>
      <c r="K33" s="1441"/>
    </row>
    <row r="34" spans="1:12" ht="15.75" thickBot="1" x14ac:dyDescent="0.3">
      <c r="A34" s="1417"/>
      <c r="B34" s="1416"/>
      <c r="C34" s="1435"/>
      <c r="D34" s="1439"/>
      <c r="E34" s="1440"/>
      <c r="F34" s="1440"/>
      <c r="G34" s="1440"/>
      <c r="H34" s="1440"/>
      <c r="I34" s="1440"/>
      <c r="J34" s="1440"/>
      <c r="K34" s="1441"/>
    </row>
    <row r="35" spans="1:12" ht="30" customHeight="1" thickBot="1" x14ac:dyDescent="0.4">
      <c r="A35" s="290" t="s">
        <v>723</v>
      </c>
      <c r="B35" s="1409" t="s">
        <v>724</v>
      </c>
      <c r="C35" s="1135"/>
      <c r="D35" s="1135"/>
      <c r="E35" s="1135"/>
      <c r="F35" s="1135"/>
      <c r="G35" s="1135"/>
      <c r="H35" s="1135"/>
      <c r="I35" s="1135"/>
      <c r="J35" s="1135"/>
      <c r="K35" s="1135"/>
      <c r="L35" s="1136"/>
    </row>
    <row r="36" spans="1:12" ht="15" customHeight="1" x14ac:dyDescent="0.25">
      <c r="A36" s="1137" t="s">
        <v>14</v>
      </c>
      <c r="B36" s="1138"/>
      <c r="C36" s="292" t="s">
        <v>15</v>
      </c>
      <c r="D36" s="292" t="s">
        <v>16</v>
      </c>
      <c r="E36" s="1207" t="s">
        <v>17</v>
      </c>
      <c r="F36" s="1208"/>
      <c r="G36" s="1208"/>
      <c r="H36" s="1208"/>
      <c r="I36" s="1208"/>
      <c r="J36" s="1208"/>
      <c r="K36" s="1208"/>
      <c r="L36" s="1209"/>
    </row>
    <row r="37" spans="1:12" ht="15" customHeight="1" thickBot="1" x14ac:dyDescent="0.4">
      <c r="A37" s="1140">
        <f>A$3</f>
        <v>0</v>
      </c>
      <c r="B37" s="1141"/>
      <c r="C37" s="293" t="str">
        <f>C$3</f>
        <v>A</v>
      </c>
      <c r="D37" s="294">
        <f>D$3</f>
        <v>41487</v>
      </c>
      <c r="E37" s="1210" t="str">
        <f>E$3</f>
        <v>Création</v>
      </c>
      <c r="F37" s="1211"/>
      <c r="G37" s="1211"/>
      <c r="H37" s="1211"/>
      <c r="I37" s="1211"/>
      <c r="J37" s="1211"/>
      <c r="K37" s="1211"/>
      <c r="L37" s="1214"/>
    </row>
    <row r="38" spans="1:12" ht="15" customHeight="1" thickBot="1" x14ac:dyDescent="0.3">
      <c r="A38" s="1215" t="s">
        <v>18</v>
      </c>
      <c r="B38" s="1216"/>
      <c r="C38" s="1403" t="str">
        <f>C$4</f>
        <v>Ligne à 63 kV : Boulbonne - Saverdun</v>
      </c>
      <c r="D38" s="1403"/>
      <c r="E38" s="1403"/>
      <c r="F38" s="1403"/>
      <c r="G38" s="1406" t="s">
        <v>638</v>
      </c>
      <c r="H38" s="1407"/>
      <c r="I38" s="813">
        <f>I$4</f>
        <v>55</v>
      </c>
      <c r="J38" s="666" t="s">
        <v>708</v>
      </c>
      <c r="K38" s="1403">
        <f>K$4</f>
        <v>0</v>
      </c>
      <c r="L38" s="1408"/>
    </row>
    <row r="39" spans="1:12" ht="20.100000000000001" customHeight="1" thickBot="1" x14ac:dyDescent="0.4"/>
    <row r="40" spans="1:12" thickBot="1" x14ac:dyDescent="0.4">
      <c r="B40" s="1444" t="s">
        <v>725</v>
      </c>
      <c r="C40" s="1445"/>
      <c r="D40" s="1445"/>
      <c r="E40" s="1445"/>
      <c r="F40" s="1445"/>
      <c r="G40" s="1446"/>
      <c r="I40" s="1444" t="s">
        <v>726</v>
      </c>
      <c r="J40" s="1445"/>
      <c r="K40" s="1445"/>
      <c r="L40" s="1446"/>
    </row>
    <row r="41" spans="1:12" ht="24" customHeight="1" thickBot="1" x14ac:dyDescent="0.3">
      <c r="B41" s="708" t="s">
        <v>559</v>
      </c>
      <c r="C41" s="709" t="s">
        <v>727</v>
      </c>
      <c r="D41" s="710" t="s">
        <v>686</v>
      </c>
      <c r="E41" s="711" t="s">
        <v>632</v>
      </c>
      <c r="F41" s="712" t="s">
        <v>728</v>
      </c>
      <c r="G41" s="712" t="s">
        <v>729</v>
      </c>
      <c r="I41" s="713" t="s">
        <v>730</v>
      </c>
      <c r="J41" s="1447" t="s">
        <v>731</v>
      </c>
      <c r="K41" s="1448"/>
      <c r="L41" s="714" t="s">
        <v>729</v>
      </c>
    </row>
    <row r="42" spans="1:12" ht="14.45" x14ac:dyDescent="0.35">
      <c r="A42" s="383" t="s">
        <v>562</v>
      </c>
      <c r="B42" s="715" t="str">
        <f>'55_Annexe3.1'!$K$13</f>
        <v>/</v>
      </c>
      <c r="C42" s="716">
        <f>'55_Annexe3.2'!$G$60</f>
        <v>0</v>
      </c>
      <c r="D42" s="717" t="str">
        <f>'55_Annexe3.2'!$D$60</f>
        <v>/</v>
      </c>
      <c r="E42" s="718" t="str">
        <f>'55_Annexe3.1'!$L$13</f>
        <v>/</v>
      </c>
      <c r="F42" s="719" t="str">
        <f>IF(E42="E7","R3",D42)</f>
        <v>/</v>
      </c>
      <c r="G42" s="719"/>
      <c r="H42" s="383" t="s">
        <v>562</v>
      </c>
      <c r="I42" s="715" t="str">
        <f>'55_Annexe3.1'!$M$13</f>
        <v>/</v>
      </c>
      <c r="J42" s="1449" t="str">
        <f>IF(I42="S2","Réfection sur-massif",IF(I42="S3","Refection sur-massif","/"))</f>
        <v>/</v>
      </c>
      <c r="K42" s="1450"/>
      <c r="L42" s="719"/>
    </row>
    <row r="43" spans="1:12" ht="14.45" x14ac:dyDescent="0.35">
      <c r="A43" s="391" t="s">
        <v>564</v>
      </c>
      <c r="B43" s="720" t="str">
        <f>'55_Annexe3.1'!$K$14</f>
        <v>/</v>
      </c>
      <c r="C43" s="721">
        <f>'55_Annexe3.2'!$G$61</f>
        <v>0</v>
      </c>
      <c r="D43" s="722" t="str">
        <f>'55_Annexe3.2'!$D$61</f>
        <v>/</v>
      </c>
      <c r="E43" s="723" t="str">
        <f>'55_Annexe3.1'!$L$14</f>
        <v>/</v>
      </c>
      <c r="F43" s="724" t="str">
        <f t="shared" ref="F43:F45" si="0">IF(E43="E7","R3",D43)</f>
        <v>/</v>
      </c>
      <c r="G43" s="724"/>
      <c r="H43" s="391" t="s">
        <v>564</v>
      </c>
      <c r="I43" s="720" t="str">
        <f>'55_Annexe3.1'!$M$14</f>
        <v>/</v>
      </c>
      <c r="J43" s="1451" t="str">
        <f t="shared" ref="J43:J45" si="1">IF(I43="S2","Réfection sur-massif",IF(I43="S3","Refection sur-massif","/"))</f>
        <v>/</v>
      </c>
      <c r="K43" s="1452"/>
      <c r="L43" s="724"/>
    </row>
    <row r="44" spans="1:12" ht="14.45" x14ac:dyDescent="0.35">
      <c r="A44" s="391" t="s">
        <v>565</v>
      </c>
      <c r="B44" s="720" t="str">
        <f>'55_Annexe3.1'!$K$15</f>
        <v>/</v>
      </c>
      <c r="C44" s="721">
        <f>'55_Annexe3.2'!$G$62</f>
        <v>0</v>
      </c>
      <c r="D44" s="722" t="str">
        <f>'55_Annexe3.2'!$D$62</f>
        <v>/</v>
      </c>
      <c r="E44" s="723" t="str">
        <f>'55_Annexe3.1'!$L$15</f>
        <v>/</v>
      </c>
      <c r="F44" s="724" t="str">
        <f t="shared" si="0"/>
        <v>/</v>
      </c>
      <c r="G44" s="724"/>
      <c r="H44" s="391" t="s">
        <v>565</v>
      </c>
      <c r="I44" s="720" t="str">
        <f>'55_Annexe3.1'!$M$15</f>
        <v>/</v>
      </c>
      <c r="J44" s="1451" t="str">
        <f t="shared" si="1"/>
        <v>/</v>
      </c>
      <c r="K44" s="1452"/>
      <c r="L44" s="724"/>
    </row>
    <row r="45" spans="1:12" thickBot="1" x14ac:dyDescent="0.4">
      <c r="A45" s="439" t="s">
        <v>568</v>
      </c>
      <c r="B45" s="725" t="str">
        <f>'55_Annexe3.1'!$K$16</f>
        <v>/</v>
      </c>
      <c r="C45" s="726">
        <f>'55_Annexe3.2'!$G$63</f>
        <v>0</v>
      </c>
      <c r="D45" s="727" t="str">
        <f>'55_Annexe3.2'!$D$63</f>
        <v>/</v>
      </c>
      <c r="E45" s="728" t="str">
        <f>'55_Annexe3.1'!$L$16</f>
        <v>/</v>
      </c>
      <c r="F45" s="729" t="str">
        <f t="shared" si="0"/>
        <v>/</v>
      </c>
      <c r="G45" s="729"/>
      <c r="H45" s="400" t="s">
        <v>568</v>
      </c>
      <c r="I45" s="725" t="str">
        <f>'55_Annexe3.1'!$M$16</f>
        <v>/</v>
      </c>
      <c r="J45" s="1453" t="str">
        <f t="shared" si="1"/>
        <v>/</v>
      </c>
      <c r="K45" s="1454"/>
      <c r="L45" s="729"/>
    </row>
    <row r="46" spans="1:12" thickBot="1" x14ac:dyDescent="0.4">
      <c r="A46" s="380"/>
      <c r="B46" s="730"/>
      <c r="C46" s="730"/>
      <c r="D46" s="730"/>
      <c r="E46" s="730"/>
      <c r="F46" s="730"/>
      <c r="G46" s="731"/>
      <c r="H46" s="732" t="s">
        <v>570</v>
      </c>
      <c r="I46" s="733" t="str">
        <f>'55_Annexe3.1'!$M$17</f>
        <v>/</v>
      </c>
      <c r="J46" s="1442" t="str">
        <f>IF(I46="S2","Réfection sur-massif",IF(I46="S3","Refection sur-massif","/"))</f>
        <v>/</v>
      </c>
      <c r="K46" s="1443"/>
      <c r="L46" s="729"/>
    </row>
    <row r="47" spans="1:12" thickBot="1" x14ac:dyDescent="0.4"/>
    <row r="48" spans="1:12" thickBot="1" x14ac:dyDescent="0.4">
      <c r="A48" s="372"/>
      <c r="B48" s="1455" t="s">
        <v>732</v>
      </c>
      <c r="C48" s="1456"/>
      <c r="D48" s="1457"/>
    </row>
    <row r="49" spans="1:12" ht="30.75" thickBot="1" x14ac:dyDescent="0.3">
      <c r="A49" s="421"/>
      <c r="B49" s="734" t="s">
        <v>579</v>
      </c>
      <c r="C49" s="735" t="s">
        <v>580</v>
      </c>
      <c r="D49" s="736" t="s">
        <v>581</v>
      </c>
    </row>
    <row r="50" spans="1:12" ht="14.45" x14ac:dyDescent="0.35">
      <c r="A50" s="383" t="s">
        <v>562</v>
      </c>
      <c r="B50" s="715" t="str">
        <f>'55_Annexe3.1'!$K$22</f>
        <v>/</v>
      </c>
      <c r="C50" s="737" t="str">
        <f>'55_Annexe3.1'!$L$22</f>
        <v>/</v>
      </c>
      <c r="D50" s="738" t="str">
        <f>'55_Annexe3.1'!$M$22</f>
        <v>Non</v>
      </c>
    </row>
    <row r="51" spans="1:12" ht="14.45" x14ac:dyDescent="0.35">
      <c r="A51" s="391" t="s">
        <v>564</v>
      </c>
      <c r="B51" s="720" t="str">
        <f>'55_Annexe3.1'!$K$23</f>
        <v>/</v>
      </c>
      <c r="C51" s="739" t="str">
        <f>'55_Annexe3.1'!$L$23</f>
        <v>/</v>
      </c>
      <c r="D51" s="740" t="str">
        <f>'55_Annexe3.1'!$M$23</f>
        <v>Non</v>
      </c>
    </row>
    <row r="52" spans="1:12" ht="14.45" x14ac:dyDescent="0.35">
      <c r="A52" s="391" t="s">
        <v>565</v>
      </c>
      <c r="B52" s="720" t="str">
        <f>'55_Annexe3.1'!$K$24</f>
        <v>/</v>
      </c>
      <c r="C52" s="739" t="str">
        <f>'55_Annexe3.1'!$L$24</f>
        <v>/</v>
      </c>
      <c r="D52" s="740" t="str">
        <f>'55_Annexe3.1'!$M$24</f>
        <v>Non</v>
      </c>
    </row>
    <row r="53" spans="1:12" thickBot="1" x14ac:dyDescent="0.4">
      <c r="A53" s="439" t="s">
        <v>568</v>
      </c>
      <c r="B53" s="725" t="str">
        <f>'55_Annexe3.1'!$K$25</f>
        <v>/</v>
      </c>
      <c r="C53" s="741" t="str">
        <f>'55_Annexe3.1'!$L$25</f>
        <v>/</v>
      </c>
      <c r="D53" s="742" t="str">
        <f>'55_Annexe3.1'!$M$25</f>
        <v>Non</v>
      </c>
    </row>
    <row r="54" spans="1:12" ht="15.75" thickBot="1" x14ac:dyDescent="0.3">
      <c r="A54" s="1236" t="s">
        <v>582</v>
      </c>
      <c r="B54" s="1237"/>
      <c r="C54" s="1458">
        <f>'55_Annexe3.1'!$L$26</f>
        <v>0</v>
      </c>
      <c r="D54" s="1459"/>
    </row>
    <row r="55" spans="1:12" ht="15.75" thickBot="1" x14ac:dyDescent="0.3"/>
    <row r="56" spans="1:12" ht="30" customHeight="1" thickBot="1" x14ac:dyDescent="0.3">
      <c r="A56" s="290" t="s">
        <v>733</v>
      </c>
      <c r="B56" s="1409" t="s">
        <v>734</v>
      </c>
      <c r="C56" s="1135"/>
      <c r="D56" s="1135"/>
      <c r="E56" s="1135"/>
      <c r="F56" s="1135"/>
      <c r="G56" s="1135"/>
      <c r="H56" s="1135"/>
      <c r="I56" s="1135"/>
      <c r="J56" s="1135"/>
      <c r="K56" s="1135"/>
      <c r="L56" s="1136"/>
    </row>
    <row r="57" spans="1:12" s="731" customFormat="1" ht="15" customHeight="1" x14ac:dyDescent="0.25">
      <c r="A57" s="1137" t="s">
        <v>14</v>
      </c>
      <c r="B57" s="1460"/>
      <c r="C57" s="743" t="s">
        <v>15</v>
      </c>
      <c r="D57" s="743" t="s">
        <v>16</v>
      </c>
      <c r="E57" s="1207" t="s">
        <v>17</v>
      </c>
      <c r="F57" s="1208"/>
      <c r="G57" s="1208"/>
      <c r="H57" s="1208"/>
      <c r="I57" s="1208"/>
      <c r="J57" s="1208"/>
      <c r="K57" s="1208"/>
      <c r="L57" s="1209"/>
    </row>
    <row r="58" spans="1:12" s="731" customFormat="1" ht="15" customHeight="1" thickBot="1" x14ac:dyDescent="0.3">
      <c r="A58" s="1140">
        <f>A$3</f>
        <v>0</v>
      </c>
      <c r="B58" s="1141"/>
      <c r="C58" s="293" t="str">
        <f>C$3</f>
        <v>A</v>
      </c>
      <c r="D58" s="294">
        <f>D$3</f>
        <v>41487</v>
      </c>
      <c r="E58" s="1210" t="str">
        <f>E$3</f>
        <v>Création</v>
      </c>
      <c r="F58" s="1211"/>
      <c r="G58" s="1211"/>
      <c r="H58" s="1211"/>
      <c r="I58" s="1211"/>
      <c r="J58" s="1211"/>
      <c r="K58" s="1211"/>
      <c r="L58" s="1214"/>
    </row>
    <row r="59" spans="1:12" s="731" customFormat="1" ht="15" customHeight="1" thickBot="1" x14ac:dyDescent="0.25">
      <c r="A59" s="1215" t="s">
        <v>18</v>
      </c>
      <c r="B59" s="1216"/>
      <c r="C59" s="1403" t="str">
        <f>C$4</f>
        <v>Ligne à 63 kV : Boulbonne - Saverdun</v>
      </c>
      <c r="D59" s="1403"/>
      <c r="E59" s="1403"/>
      <c r="F59" s="1403"/>
      <c r="G59" s="1406" t="s">
        <v>638</v>
      </c>
      <c r="H59" s="1407"/>
      <c r="I59" s="813">
        <f>I$4</f>
        <v>55</v>
      </c>
      <c r="J59" s="666" t="s">
        <v>708</v>
      </c>
      <c r="K59" s="1403">
        <f>K$4</f>
        <v>0</v>
      </c>
      <c r="L59" s="1408"/>
    </row>
    <row r="60" spans="1:12" ht="20.100000000000001" customHeight="1" x14ac:dyDescent="0.25"/>
    <row r="61" spans="1:12" s="731" customFormat="1" ht="20.100000000000001" customHeight="1" x14ac:dyDescent="0.2">
      <c r="A61" s="744" t="s">
        <v>735</v>
      </c>
      <c r="B61" s="745"/>
      <c r="C61" s="746"/>
      <c r="D61" s="746"/>
      <c r="E61" s="746"/>
      <c r="F61" s="745"/>
      <c r="G61" s="747"/>
      <c r="H61" s="747"/>
      <c r="I61" s="748"/>
      <c r="J61" s="748"/>
      <c r="K61" s="748"/>
    </row>
    <row r="62" spans="1:12" s="731" customFormat="1" ht="12.75" customHeight="1" thickBot="1" x14ac:dyDescent="0.25">
      <c r="A62" s="749"/>
      <c r="B62" s="745"/>
      <c r="C62" s="746"/>
      <c r="D62" s="746"/>
      <c r="E62" s="746"/>
      <c r="F62" s="745"/>
      <c r="G62" s="745"/>
      <c r="H62" s="748"/>
      <c r="I62" s="748"/>
    </row>
    <row r="63" spans="1:12" s="731" customFormat="1" ht="45" customHeight="1" thickBot="1" x14ac:dyDescent="0.25">
      <c r="A63" s="750" t="s">
        <v>717</v>
      </c>
      <c r="B63" s="751" t="s">
        <v>709</v>
      </c>
      <c r="C63" s="751" t="s">
        <v>736</v>
      </c>
      <c r="D63" s="752" t="s">
        <v>737</v>
      </c>
      <c r="E63" s="753" t="s">
        <v>738</v>
      </c>
      <c r="F63" s="754" t="s">
        <v>713</v>
      </c>
      <c r="G63" s="755" t="s">
        <v>714</v>
      </c>
      <c r="H63" s="756" t="s">
        <v>715</v>
      </c>
      <c r="I63" s="757" t="s">
        <v>739</v>
      </c>
      <c r="K63" s="758" t="s">
        <v>740</v>
      </c>
      <c r="L63" s="757" t="s">
        <v>741</v>
      </c>
    </row>
    <row r="64" spans="1:12" s="731" customFormat="1" ht="12.75" customHeight="1" x14ac:dyDescent="0.2">
      <c r="A64" s="759">
        <f>J7</f>
        <v>0</v>
      </c>
      <c r="B64" s="760">
        <f>A7</f>
        <v>0</v>
      </c>
      <c r="C64" s="761">
        <f>I7</f>
        <v>0</v>
      </c>
      <c r="D64" s="762"/>
      <c r="E64" s="763">
        <f>C7</f>
        <v>0</v>
      </c>
      <c r="F64" s="764">
        <f t="shared" ref="F64:H79" si="2">E7</f>
        <v>0</v>
      </c>
      <c r="G64" s="760">
        <f t="shared" si="2"/>
        <v>0</v>
      </c>
      <c r="H64" s="765">
        <f t="shared" si="2"/>
        <v>0</v>
      </c>
      <c r="I64" s="766"/>
      <c r="K64" s="767" t="str">
        <f>IF(H64=0,"-","A remplir")</f>
        <v>-</v>
      </c>
      <c r="L64" s="768" t="str">
        <f>IF(A64="Pas de plan disponible",IF(H64&lt;&gt;0,"Longueur + type et Ø de boulons/rivets",IF(OR(F64&lt;&gt;0,G64&lt;&gt;0),"Dimensions + type et Ø de boulons/rivets","-")),"-")</f>
        <v>-</v>
      </c>
    </row>
    <row r="65" spans="1:12" s="731" customFormat="1" ht="12.75" customHeight="1" x14ac:dyDescent="0.2">
      <c r="A65" s="769">
        <f t="shared" ref="A65:A83" si="3">J8</f>
        <v>0</v>
      </c>
      <c r="B65" s="770">
        <f t="shared" ref="B65:B83" si="4">A8</f>
        <v>0</v>
      </c>
      <c r="C65" s="771">
        <f t="shared" ref="C65:C83" si="5">I8</f>
        <v>0</v>
      </c>
      <c r="D65" s="772"/>
      <c r="E65" s="773">
        <f t="shared" ref="E65:E83" si="6">C8</f>
        <v>0</v>
      </c>
      <c r="F65" s="774">
        <f t="shared" si="2"/>
        <v>0</v>
      </c>
      <c r="G65" s="770">
        <f t="shared" si="2"/>
        <v>0</v>
      </c>
      <c r="H65" s="775">
        <f t="shared" si="2"/>
        <v>0</v>
      </c>
      <c r="I65" s="776"/>
      <c r="K65" s="766" t="str">
        <f>IF(H65=0,"-","A remplir")</f>
        <v>-</v>
      </c>
      <c r="L65" s="777" t="str">
        <f t="shared" ref="L65:L83" si="7">IF(A65="Pas de plan disponible",IF(H65&lt;&gt;0,"Longueur + type et Ø de boulons/rivets",IF(OR(F65&lt;&gt;0,G65&lt;&gt;0),"Dimensions + type et Ø de boulons/rivets","-")),"-")</f>
        <v>-</v>
      </c>
    </row>
    <row r="66" spans="1:12" s="731" customFormat="1" ht="12.75" customHeight="1" x14ac:dyDescent="0.2">
      <c r="A66" s="769">
        <f t="shared" si="3"/>
        <v>0</v>
      </c>
      <c r="B66" s="770">
        <f t="shared" si="4"/>
        <v>0</v>
      </c>
      <c r="C66" s="771">
        <f t="shared" si="5"/>
        <v>0</v>
      </c>
      <c r="D66" s="772"/>
      <c r="E66" s="773">
        <f t="shared" si="6"/>
        <v>0</v>
      </c>
      <c r="F66" s="774">
        <f t="shared" si="2"/>
        <v>0</v>
      </c>
      <c r="G66" s="770">
        <f t="shared" si="2"/>
        <v>0</v>
      </c>
      <c r="H66" s="775">
        <f t="shared" si="2"/>
        <v>0</v>
      </c>
      <c r="I66" s="776"/>
      <c r="K66" s="766" t="str">
        <f>IF(H66=0,"-","A remplir")</f>
        <v>-</v>
      </c>
      <c r="L66" s="777" t="str">
        <f t="shared" si="7"/>
        <v>-</v>
      </c>
    </row>
    <row r="67" spans="1:12" s="731" customFormat="1" ht="12.75" customHeight="1" x14ac:dyDescent="0.2">
      <c r="A67" s="769">
        <f t="shared" si="3"/>
        <v>0</v>
      </c>
      <c r="B67" s="770">
        <f t="shared" si="4"/>
        <v>0</v>
      </c>
      <c r="C67" s="771">
        <f t="shared" si="5"/>
        <v>0</v>
      </c>
      <c r="D67" s="772"/>
      <c r="E67" s="773">
        <f t="shared" si="6"/>
        <v>0</v>
      </c>
      <c r="F67" s="774">
        <f t="shared" si="2"/>
        <v>0</v>
      </c>
      <c r="G67" s="770">
        <f t="shared" si="2"/>
        <v>0</v>
      </c>
      <c r="H67" s="775">
        <f t="shared" si="2"/>
        <v>0</v>
      </c>
      <c r="I67" s="778"/>
      <c r="K67" s="766" t="str">
        <f t="shared" ref="K67:K83" si="8">IF(H67=0,"-","A remplir")</f>
        <v>-</v>
      </c>
      <c r="L67" s="777" t="str">
        <f t="shared" si="7"/>
        <v>-</v>
      </c>
    </row>
    <row r="68" spans="1:12" s="731" customFormat="1" ht="12.75" customHeight="1" x14ac:dyDescent="0.2">
      <c r="A68" s="769">
        <f t="shared" si="3"/>
        <v>0</v>
      </c>
      <c r="B68" s="770">
        <f t="shared" si="4"/>
        <v>0</v>
      </c>
      <c r="C68" s="771">
        <f t="shared" si="5"/>
        <v>0</v>
      </c>
      <c r="D68" s="772"/>
      <c r="E68" s="773">
        <f t="shared" si="6"/>
        <v>0</v>
      </c>
      <c r="F68" s="774">
        <f t="shared" si="2"/>
        <v>0</v>
      </c>
      <c r="G68" s="770">
        <f t="shared" si="2"/>
        <v>0</v>
      </c>
      <c r="H68" s="775">
        <f t="shared" si="2"/>
        <v>0</v>
      </c>
      <c r="I68" s="776"/>
      <c r="K68" s="766" t="str">
        <f t="shared" si="8"/>
        <v>-</v>
      </c>
      <c r="L68" s="777" t="str">
        <f t="shared" si="7"/>
        <v>-</v>
      </c>
    </row>
    <row r="69" spans="1:12" s="731" customFormat="1" ht="12.75" customHeight="1" x14ac:dyDescent="0.2">
      <c r="A69" s="769">
        <f t="shared" si="3"/>
        <v>0</v>
      </c>
      <c r="B69" s="770">
        <f t="shared" si="4"/>
        <v>0</v>
      </c>
      <c r="C69" s="771">
        <f t="shared" si="5"/>
        <v>0</v>
      </c>
      <c r="D69" s="772"/>
      <c r="E69" s="773">
        <f t="shared" si="6"/>
        <v>0</v>
      </c>
      <c r="F69" s="774">
        <f t="shared" si="2"/>
        <v>0</v>
      </c>
      <c r="G69" s="770">
        <f t="shared" si="2"/>
        <v>0</v>
      </c>
      <c r="H69" s="775">
        <f t="shared" si="2"/>
        <v>0</v>
      </c>
      <c r="I69" s="776"/>
      <c r="K69" s="766" t="str">
        <f t="shared" si="8"/>
        <v>-</v>
      </c>
      <c r="L69" s="777" t="str">
        <f t="shared" si="7"/>
        <v>-</v>
      </c>
    </row>
    <row r="70" spans="1:12" s="731" customFormat="1" ht="12.75" customHeight="1" x14ac:dyDescent="0.2">
      <c r="A70" s="769">
        <f t="shared" si="3"/>
        <v>0</v>
      </c>
      <c r="B70" s="770">
        <f t="shared" si="4"/>
        <v>0</v>
      </c>
      <c r="C70" s="771">
        <f t="shared" si="5"/>
        <v>0</v>
      </c>
      <c r="D70" s="772"/>
      <c r="E70" s="773">
        <f t="shared" si="6"/>
        <v>0</v>
      </c>
      <c r="F70" s="774">
        <f t="shared" si="2"/>
        <v>0</v>
      </c>
      <c r="G70" s="770">
        <f t="shared" si="2"/>
        <v>0</v>
      </c>
      <c r="H70" s="775">
        <f t="shared" si="2"/>
        <v>0</v>
      </c>
      <c r="I70" s="776"/>
      <c r="K70" s="766" t="str">
        <f t="shared" si="8"/>
        <v>-</v>
      </c>
      <c r="L70" s="777" t="str">
        <f t="shared" si="7"/>
        <v>-</v>
      </c>
    </row>
    <row r="71" spans="1:12" s="731" customFormat="1" ht="12.75" customHeight="1" x14ac:dyDescent="0.2">
      <c r="A71" s="769">
        <f t="shared" si="3"/>
        <v>0</v>
      </c>
      <c r="B71" s="770">
        <f t="shared" si="4"/>
        <v>0</v>
      </c>
      <c r="C71" s="771">
        <f t="shared" si="5"/>
        <v>0</v>
      </c>
      <c r="D71" s="772"/>
      <c r="E71" s="773">
        <f t="shared" si="6"/>
        <v>0</v>
      </c>
      <c r="F71" s="774">
        <f t="shared" si="2"/>
        <v>0</v>
      </c>
      <c r="G71" s="770">
        <f t="shared" si="2"/>
        <v>0</v>
      </c>
      <c r="H71" s="775">
        <f t="shared" si="2"/>
        <v>0</v>
      </c>
      <c r="I71" s="776"/>
      <c r="K71" s="766" t="str">
        <f t="shared" si="8"/>
        <v>-</v>
      </c>
      <c r="L71" s="777" t="str">
        <f t="shared" si="7"/>
        <v>-</v>
      </c>
    </row>
    <row r="72" spans="1:12" s="731" customFormat="1" ht="12.75" customHeight="1" x14ac:dyDescent="0.2">
      <c r="A72" s="769">
        <f t="shared" si="3"/>
        <v>0</v>
      </c>
      <c r="B72" s="770">
        <f t="shared" si="4"/>
        <v>0</v>
      </c>
      <c r="C72" s="771">
        <f t="shared" si="5"/>
        <v>0</v>
      </c>
      <c r="D72" s="772"/>
      <c r="E72" s="773">
        <f t="shared" si="6"/>
        <v>0</v>
      </c>
      <c r="F72" s="774">
        <f t="shared" si="2"/>
        <v>0</v>
      </c>
      <c r="G72" s="770">
        <f t="shared" si="2"/>
        <v>0</v>
      </c>
      <c r="H72" s="775">
        <f t="shared" si="2"/>
        <v>0</v>
      </c>
      <c r="I72" s="776"/>
      <c r="K72" s="766" t="str">
        <f t="shared" si="8"/>
        <v>-</v>
      </c>
      <c r="L72" s="777" t="str">
        <f t="shared" si="7"/>
        <v>-</v>
      </c>
    </row>
    <row r="73" spans="1:12" s="731" customFormat="1" ht="12.75" customHeight="1" x14ac:dyDescent="0.2">
      <c r="A73" s="769">
        <f t="shared" si="3"/>
        <v>0</v>
      </c>
      <c r="B73" s="770">
        <f t="shared" si="4"/>
        <v>0</v>
      </c>
      <c r="C73" s="771">
        <f t="shared" si="5"/>
        <v>0</v>
      </c>
      <c r="D73" s="772"/>
      <c r="E73" s="773">
        <f t="shared" si="6"/>
        <v>0</v>
      </c>
      <c r="F73" s="774">
        <f t="shared" si="2"/>
        <v>0</v>
      </c>
      <c r="G73" s="770">
        <f t="shared" si="2"/>
        <v>0</v>
      </c>
      <c r="H73" s="775">
        <f t="shared" si="2"/>
        <v>0</v>
      </c>
      <c r="I73" s="776"/>
      <c r="K73" s="766" t="str">
        <f t="shared" si="8"/>
        <v>-</v>
      </c>
      <c r="L73" s="777" t="str">
        <f t="shared" si="7"/>
        <v>-</v>
      </c>
    </row>
    <row r="74" spans="1:12" s="731" customFormat="1" ht="12.75" customHeight="1" x14ac:dyDescent="0.2">
      <c r="A74" s="769">
        <f t="shared" si="3"/>
        <v>0</v>
      </c>
      <c r="B74" s="770">
        <f t="shared" si="4"/>
        <v>0</v>
      </c>
      <c r="C74" s="771">
        <f t="shared" si="5"/>
        <v>0</v>
      </c>
      <c r="D74" s="772"/>
      <c r="E74" s="773">
        <f t="shared" si="6"/>
        <v>0</v>
      </c>
      <c r="F74" s="774">
        <f t="shared" si="2"/>
        <v>0</v>
      </c>
      <c r="G74" s="770">
        <f t="shared" si="2"/>
        <v>0</v>
      </c>
      <c r="H74" s="775">
        <f t="shared" si="2"/>
        <v>0</v>
      </c>
      <c r="I74" s="776"/>
      <c r="K74" s="766" t="str">
        <f t="shared" si="8"/>
        <v>-</v>
      </c>
      <c r="L74" s="777" t="str">
        <f t="shared" si="7"/>
        <v>-</v>
      </c>
    </row>
    <row r="75" spans="1:12" s="731" customFormat="1" ht="12.75" customHeight="1" x14ac:dyDescent="0.2">
      <c r="A75" s="769">
        <f t="shared" si="3"/>
        <v>0</v>
      </c>
      <c r="B75" s="770">
        <f t="shared" si="4"/>
        <v>0</v>
      </c>
      <c r="C75" s="771">
        <f t="shared" si="5"/>
        <v>0</v>
      </c>
      <c r="D75" s="772"/>
      <c r="E75" s="773">
        <f t="shared" si="6"/>
        <v>0</v>
      </c>
      <c r="F75" s="774">
        <f t="shared" si="2"/>
        <v>0</v>
      </c>
      <c r="G75" s="770">
        <f t="shared" si="2"/>
        <v>0</v>
      </c>
      <c r="H75" s="775">
        <f t="shared" si="2"/>
        <v>0</v>
      </c>
      <c r="I75" s="776"/>
      <c r="K75" s="766" t="str">
        <f t="shared" si="8"/>
        <v>-</v>
      </c>
      <c r="L75" s="777" t="str">
        <f t="shared" si="7"/>
        <v>-</v>
      </c>
    </row>
    <row r="76" spans="1:12" s="731" customFormat="1" ht="12.75" customHeight="1" x14ac:dyDescent="0.2">
      <c r="A76" s="769">
        <f t="shared" si="3"/>
        <v>0</v>
      </c>
      <c r="B76" s="770">
        <f t="shared" si="4"/>
        <v>0</v>
      </c>
      <c r="C76" s="771">
        <f t="shared" si="5"/>
        <v>0</v>
      </c>
      <c r="D76" s="772"/>
      <c r="E76" s="773">
        <f t="shared" si="6"/>
        <v>0</v>
      </c>
      <c r="F76" s="774">
        <f t="shared" si="2"/>
        <v>0</v>
      </c>
      <c r="G76" s="770">
        <f t="shared" si="2"/>
        <v>0</v>
      </c>
      <c r="H76" s="775">
        <f t="shared" si="2"/>
        <v>0</v>
      </c>
      <c r="I76" s="776"/>
      <c r="K76" s="766" t="str">
        <f t="shared" si="8"/>
        <v>-</v>
      </c>
      <c r="L76" s="777" t="str">
        <f t="shared" si="7"/>
        <v>-</v>
      </c>
    </row>
    <row r="77" spans="1:12" s="731" customFormat="1" ht="12.75" customHeight="1" x14ac:dyDescent="0.2">
      <c r="A77" s="769">
        <f t="shared" si="3"/>
        <v>0</v>
      </c>
      <c r="B77" s="770">
        <f t="shared" si="4"/>
        <v>0</v>
      </c>
      <c r="C77" s="771">
        <f t="shared" si="5"/>
        <v>0</v>
      </c>
      <c r="D77" s="772"/>
      <c r="E77" s="773">
        <f t="shared" si="6"/>
        <v>0</v>
      </c>
      <c r="F77" s="774">
        <f t="shared" si="2"/>
        <v>0</v>
      </c>
      <c r="G77" s="770">
        <f t="shared" si="2"/>
        <v>0</v>
      </c>
      <c r="H77" s="775">
        <f t="shared" si="2"/>
        <v>0</v>
      </c>
      <c r="I77" s="776"/>
      <c r="K77" s="766" t="str">
        <f t="shared" si="8"/>
        <v>-</v>
      </c>
      <c r="L77" s="777" t="str">
        <f t="shared" si="7"/>
        <v>-</v>
      </c>
    </row>
    <row r="78" spans="1:12" s="731" customFormat="1" ht="12.75" customHeight="1" x14ac:dyDescent="0.2">
      <c r="A78" s="769">
        <f t="shared" si="3"/>
        <v>0</v>
      </c>
      <c r="B78" s="770">
        <f t="shared" si="4"/>
        <v>0</v>
      </c>
      <c r="C78" s="771">
        <f t="shared" si="5"/>
        <v>0</v>
      </c>
      <c r="D78" s="772"/>
      <c r="E78" s="773">
        <f t="shared" si="6"/>
        <v>0</v>
      </c>
      <c r="F78" s="774">
        <f t="shared" si="2"/>
        <v>0</v>
      </c>
      <c r="G78" s="770">
        <f t="shared" si="2"/>
        <v>0</v>
      </c>
      <c r="H78" s="775">
        <f t="shared" si="2"/>
        <v>0</v>
      </c>
      <c r="I78" s="776"/>
      <c r="K78" s="766" t="str">
        <f t="shared" si="8"/>
        <v>-</v>
      </c>
      <c r="L78" s="777" t="str">
        <f t="shared" si="7"/>
        <v>-</v>
      </c>
    </row>
    <row r="79" spans="1:12" s="731" customFormat="1" ht="12.75" customHeight="1" x14ac:dyDescent="0.2">
      <c r="A79" s="769">
        <f t="shared" si="3"/>
        <v>0</v>
      </c>
      <c r="B79" s="770">
        <f t="shared" si="4"/>
        <v>0</v>
      </c>
      <c r="C79" s="771">
        <f t="shared" si="5"/>
        <v>0</v>
      </c>
      <c r="D79" s="772"/>
      <c r="E79" s="773">
        <f t="shared" si="6"/>
        <v>0</v>
      </c>
      <c r="F79" s="774">
        <f t="shared" si="2"/>
        <v>0</v>
      </c>
      <c r="G79" s="770">
        <f t="shared" si="2"/>
        <v>0</v>
      </c>
      <c r="H79" s="775">
        <f t="shared" si="2"/>
        <v>0</v>
      </c>
      <c r="I79" s="776"/>
      <c r="K79" s="766" t="str">
        <f t="shared" si="8"/>
        <v>-</v>
      </c>
      <c r="L79" s="777" t="str">
        <f t="shared" si="7"/>
        <v>-</v>
      </c>
    </row>
    <row r="80" spans="1:12" s="731" customFormat="1" ht="12.75" customHeight="1" x14ac:dyDescent="0.2">
      <c r="A80" s="769">
        <f t="shared" si="3"/>
        <v>0</v>
      </c>
      <c r="B80" s="770">
        <f t="shared" si="4"/>
        <v>0</v>
      </c>
      <c r="C80" s="771">
        <f t="shared" si="5"/>
        <v>0</v>
      </c>
      <c r="D80" s="772"/>
      <c r="E80" s="773">
        <f t="shared" si="6"/>
        <v>0</v>
      </c>
      <c r="F80" s="774">
        <f t="shared" ref="F80:H83" si="9">E23</f>
        <v>0</v>
      </c>
      <c r="G80" s="770">
        <f t="shared" si="9"/>
        <v>0</v>
      </c>
      <c r="H80" s="775">
        <f t="shared" si="9"/>
        <v>0</v>
      </c>
      <c r="I80" s="776"/>
      <c r="K80" s="766" t="str">
        <f t="shared" si="8"/>
        <v>-</v>
      </c>
      <c r="L80" s="777" t="str">
        <f t="shared" si="7"/>
        <v>-</v>
      </c>
    </row>
    <row r="81" spans="1:12" s="731" customFormat="1" ht="12.75" customHeight="1" x14ac:dyDescent="0.2">
      <c r="A81" s="769">
        <f t="shared" si="3"/>
        <v>0</v>
      </c>
      <c r="B81" s="770">
        <f t="shared" si="4"/>
        <v>0</v>
      </c>
      <c r="C81" s="771">
        <f t="shared" si="5"/>
        <v>0</v>
      </c>
      <c r="D81" s="772"/>
      <c r="E81" s="773">
        <f t="shared" si="6"/>
        <v>0</v>
      </c>
      <c r="F81" s="774">
        <f t="shared" si="9"/>
        <v>0</v>
      </c>
      <c r="G81" s="770">
        <f t="shared" si="9"/>
        <v>0</v>
      </c>
      <c r="H81" s="775">
        <f t="shared" si="9"/>
        <v>0</v>
      </c>
      <c r="I81" s="776"/>
      <c r="K81" s="766" t="str">
        <f t="shared" si="8"/>
        <v>-</v>
      </c>
      <c r="L81" s="777" t="str">
        <f t="shared" si="7"/>
        <v>-</v>
      </c>
    </row>
    <row r="82" spans="1:12" s="731" customFormat="1" ht="12.75" customHeight="1" x14ac:dyDescent="0.2">
      <c r="A82" s="769">
        <f t="shared" si="3"/>
        <v>0</v>
      </c>
      <c r="B82" s="770">
        <f t="shared" si="4"/>
        <v>0</v>
      </c>
      <c r="C82" s="771">
        <f t="shared" si="5"/>
        <v>0</v>
      </c>
      <c r="D82" s="772"/>
      <c r="E82" s="773">
        <f t="shared" si="6"/>
        <v>0</v>
      </c>
      <c r="F82" s="774">
        <f t="shared" si="9"/>
        <v>0</v>
      </c>
      <c r="G82" s="770">
        <f t="shared" si="9"/>
        <v>0</v>
      </c>
      <c r="H82" s="775">
        <f t="shared" si="9"/>
        <v>0</v>
      </c>
      <c r="I82" s="776"/>
      <c r="K82" s="766" t="str">
        <f t="shared" si="8"/>
        <v>-</v>
      </c>
      <c r="L82" s="777" t="str">
        <f t="shared" si="7"/>
        <v>-</v>
      </c>
    </row>
    <row r="83" spans="1:12" s="731" customFormat="1" ht="12.75" customHeight="1" thickBot="1" x14ac:dyDescent="0.25">
      <c r="A83" s="779">
        <f t="shared" si="3"/>
        <v>0</v>
      </c>
      <c r="B83" s="780">
        <f t="shared" si="4"/>
        <v>0</v>
      </c>
      <c r="C83" s="781">
        <f t="shared" si="5"/>
        <v>0</v>
      </c>
      <c r="D83" s="782"/>
      <c r="E83" s="783">
        <f t="shared" si="6"/>
        <v>0</v>
      </c>
      <c r="F83" s="784">
        <f t="shared" si="9"/>
        <v>0</v>
      </c>
      <c r="G83" s="780">
        <f t="shared" si="9"/>
        <v>0</v>
      </c>
      <c r="H83" s="785">
        <f t="shared" si="9"/>
        <v>0</v>
      </c>
      <c r="I83" s="786"/>
      <c r="K83" s="787" t="str">
        <f t="shared" si="8"/>
        <v>-</v>
      </c>
      <c r="L83" s="788" t="str">
        <f t="shared" si="7"/>
        <v>-</v>
      </c>
    </row>
    <row r="84" spans="1:12" s="731" customFormat="1" ht="17.25" customHeight="1" x14ac:dyDescent="0.2">
      <c r="A84" s="745"/>
      <c r="B84" s="745"/>
      <c r="C84" s="745"/>
      <c r="D84" s="748"/>
      <c r="E84" s="748"/>
    </row>
    <row r="85" spans="1:12" s="731" customFormat="1" ht="20.100000000000001" customHeight="1" x14ac:dyDescent="0.2">
      <c r="A85" s="744" t="s">
        <v>742</v>
      </c>
      <c r="B85" s="789"/>
      <c r="C85" s="1465"/>
      <c r="D85" s="1465"/>
      <c r="E85" s="1465"/>
      <c r="F85" s="790"/>
    </row>
    <row r="86" spans="1:12" s="731" customFormat="1" ht="12.75" customHeight="1" thickBot="1" x14ac:dyDescent="0.25">
      <c r="A86" s="791"/>
      <c r="B86" s="791"/>
      <c r="C86" s="747"/>
      <c r="D86" s="747"/>
      <c r="E86" s="747"/>
      <c r="F86" s="792"/>
    </row>
    <row r="87" spans="1:12" s="796" customFormat="1" ht="13.5" thickBot="1" x14ac:dyDescent="0.25">
      <c r="A87" s="793" t="s">
        <v>743</v>
      </c>
      <c r="B87" s="794" t="s">
        <v>744</v>
      </c>
      <c r="C87" s="795" t="s">
        <v>745</v>
      </c>
    </row>
    <row r="88" spans="1:12" s="796" customFormat="1" ht="12.75" x14ac:dyDescent="0.2">
      <c r="A88" s="797"/>
      <c r="B88" s="798"/>
      <c r="C88" s="799"/>
    </row>
    <row r="89" spans="1:12" s="796" customFormat="1" ht="12.75" x14ac:dyDescent="0.2">
      <c r="A89" s="800"/>
      <c r="B89" s="801"/>
      <c r="C89" s="802"/>
    </row>
    <row r="90" spans="1:12" s="796" customFormat="1" ht="12.75" x14ac:dyDescent="0.2">
      <c r="A90" s="800"/>
      <c r="B90" s="801"/>
      <c r="C90" s="802"/>
    </row>
    <row r="91" spans="1:12" s="796" customFormat="1" ht="13.5" thickBot="1" x14ac:dyDescent="0.25">
      <c r="A91" s="803"/>
      <c r="B91" s="804"/>
      <c r="C91" s="805"/>
    </row>
    <row r="92" spans="1:12" s="796" customFormat="1" ht="13.5" thickBot="1" x14ac:dyDescent="0.25">
      <c r="A92" s="1466">
        <f>SUM(A88:A91)</f>
        <v>0</v>
      </c>
      <c r="B92" s="1467"/>
      <c r="C92" s="1468"/>
    </row>
    <row r="93" spans="1:12" s="731" customFormat="1" ht="17.25" customHeight="1" x14ac:dyDescent="0.2">
      <c r="A93" s="745"/>
      <c r="B93" s="745"/>
      <c r="C93" s="745"/>
      <c r="D93" s="748"/>
      <c r="E93" s="748"/>
    </row>
    <row r="94" spans="1:12" s="731" customFormat="1" ht="20.100000000000001" customHeight="1" x14ac:dyDescent="0.2">
      <c r="A94" s="744" t="s">
        <v>746</v>
      </c>
      <c r="B94" s="789"/>
      <c r="C94" s="1465"/>
      <c r="D94" s="1465"/>
      <c r="E94" s="1465"/>
      <c r="F94" s="790"/>
    </row>
    <row r="95" spans="1:12" s="731" customFormat="1" ht="12.75" customHeight="1" thickBot="1" x14ac:dyDescent="0.25">
      <c r="A95" s="789"/>
      <c r="B95" s="789"/>
      <c r="C95" s="747"/>
      <c r="D95" s="747"/>
      <c r="E95" s="747"/>
      <c r="F95" s="792"/>
    </row>
    <row r="96" spans="1:12" s="731" customFormat="1" ht="15.75" customHeight="1" thickBot="1" x14ac:dyDescent="0.25">
      <c r="A96" s="1469" t="s">
        <v>747</v>
      </c>
      <c r="B96" s="1470"/>
      <c r="C96" s="1470"/>
      <c r="D96" s="753" t="s">
        <v>748</v>
      </c>
      <c r="E96" s="748"/>
    </row>
    <row r="97" spans="1:10" s="731" customFormat="1" ht="12.75" customHeight="1" x14ac:dyDescent="0.2">
      <c r="A97" s="1471"/>
      <c r="B97" s="1472"/>
      <c r="C97" s="1472"/>
      <c r="D97" s="806"/>
      <c r="E97" s="748"/>
    </row>
    <row r="98" spans="1:10" s="731" customFormat="1" ht="12.75" customHeight="1" x14ac:dyDescent="0.2">
      <c r="A98" s="1461"/>
      <c r="B98" s="1462"/>
      <c r="C98" s="1462"/>
      <c r="D98" s="807"/>
      <c r="E98" s="748"/>
    </row>
    <row r="99" spans="1:10" s="731" customFormat="1" ht="12.75" customHeight="1" x14ac:dyDescent="0.2">
      <c r="A99" s="1461"/>
      <c r="B99" s="1462"/>
      <c r="C99" s="1462"/>
      <c r="D99" s="807"/>
      <c r="E99" s="748"/>
    </row>
    <row r="100" spans="1:10" s="731" customFormat="1" ht="12.75" customHeight="1" thickBot="1" x14ac:dyDescent="0.25">
      <c r="A100" s="1463"/>
      <c r="B100" s="1464"/>
      <c r="C100" s="1464"/>
      <c r="D100" s="808"/>
      <c r="E100" s="748"/>
    </row>
    <row r="102" spans="1:10" x14ac:dyDescent="0.25">
      <c r="B102" s="359" t="s">
        <v>563</v>
      </c>
      <c r="C102" s="359" t="s">
        <v>596</v>
      </c>
      <c r="E102" s="467" t="s">
        <v>563</v>
      </c>
      <c r="F102" s="359" t="s">
        <v>596</v>
      </c>
      <c r="I102" s="467" t="s">
        <v>563</v>
      </c>
      <c r="J102" s="373" t="s">
        <v>595</v>
      </c>
    </row>
    <row r="103" spans="1:10" x14ac:dyDescent="0.25">
      <c r="B103" s="459" t="s">
        <v>599</v>
      </c>
      <c r="C103" s="459" t="s">
        <v>600</v>
      </c>
      <c r="E103" s="459" t="s">
        <v>617</v>
      </c>
      <c r="F103" s="459" t="s">
        <v>618</v>
      </c>
      <c r="I103" s="459" t="s">
        <v>597</v>
      </c>
      <c r="J103" s="459" t="s">
        <v>598</v>
      </c>
    </row>
    <row r="104" spans="1:10" x14ac:dyDescent="0.25">
      <c r="B104" s="459" t="s">
        <v>604</v>
      </c>
      <c r="C104" s="459" t="s">
        <v>605</v>
      </c>
      <c r="E104" s="459" t="s">
        <v>621</v>
      </c>
      <c r="F104" s="459" t="s">
        <v>622</v>
      </c>
      <c r="I104" s="459" t="s">
        <v>602</v>
      </c>
      <c r="J104" s="459" t="s">
        <v>603</v>
      </c>
    </row>
    <row r="105" spans="1:10" x14ac:dyDescent="0.25">
      <c r="B105" s="459" t="s">
        <v>608</v>
      </c>
      <c r="C105" s="459" t="s">
        <v>609</v>
      </c>
      <c r="E105" s="459" t="s">
        <v>625</v>
      </c>
      <c r="F105" s="459" t="s">
        <v>626</v>
      </c>
      <c r="I105" s="459" t="s">
        <v>606</v>
      </c>
      <c r="J105" s="459" t="s">
        <v>607</v>
      </c>
    </row>
    <row r="106" spans="1:10" x14ac:dyDescent="0.25">
      <c r="E106" s="459" t="s">
        <v>629</v>
      </c>
      <c r="F106" s="459" t="s">
        <v>630</v>
      </c>
      <c r="I106" s="459" t="s">
        <v>611</v>
      </c>
      <c r="J106" s="459" t="s">
        <v>612</v>
      </c>
    </row>
    <row r="107" spans="1:10" x14ac:dyDescent="0.25">
      <c r="E107" s="459" t="s">
        <v>633</v>
      </c>
      <c r="F107" s="459" t="s">
        <v>634</v>
      </c>
    </row>
    <row r="108" spans="1:10" x14ac:dyDescent="0.25">
      <c r="B108" s="456" t="s">
        <v>563</v>
      </c>
    </row>
    <row r="109" spans="1:10" x14ac:dyDescent="0.25">
      <c r="B109" s="468" t="s">
        <v>619</v>
      </c>
      <c r="F109" s="258" t="s">
        <v>89</v>
      </c>
    </row>
    <row r="110" spans="1:10" x14ac:dyDescent="0.25">
      <c r="B110" s="468" t="s">
        <v>623</v>
      </c>
      <c r="F110" s="261" t="s">
        <v>91</v>
      </c>
    </row>
    <row r="111" spans="1:10" x14ac:dyDescent="0.25">
      <c r="B111" s="468" t="s">
        <v>627</v>
      </c>
      <c r="F111" s="261" t="s">
        <v>92</v>
      </c>
    </row>
    <row r="112" spans="1:10" x14ac:dyDescent="0.25">
      <c r="B112" s="471" t="s">
        <v>635</v>
      </c>
      <c r="F112" s="261" t="s">
        <v>93</v>
      </c>
    </row>
    <row r="113" spans="2:6" x14ac:dyDescent="0.25">
      <c r="F113" s="261" t="s">
        <v>94</v>
      </c>
    </row>
    <row r="114" spans="2:6" x14ac:dyDescent="0.25">
      <c r="B114" s="339" t="s">
        <v>59</v>
      </c>
      <c r="F114" s="261" t="s">
        <v>95</v>
      </c>
    </row>
    <row r="115" spans="2:6" x14ac:dyDescent="0.25">
      <c r="B115" s="387" t="s">
        <v>620</v>
      </c>
      <c r="F115" s="261" t="s">
        <v>96</v>
      </c>
    </row>
    <row r="116" spans="2:6" x14ac:dyDescent="0.25">
      <c r="B116" s="387" t="s">
        <v>624</v>
      </c>
      <c r="F116" s="261" t="s">
        <v>97</v>
      </c>
    </row>
    <row r="117" spans="2:6" x14ac:dyDescent="0.25">
      <c r="B117" s="387" t="s">
        <v>628</v>
      </c>
      <c r="F117" s="261" t="s">
        <v>98</v>
      </c>
    </row>
    <row r="118" spans="2:6" x14ac:dyDescent="0.25">
      <c r="B118" s="387" t="s">
        <v>632</v>
      </c>
      <c r="F118" s="261" t="s">
        <v>99</v>
      </c>
    </row>
    <row r="119" spans="2:6" x14ac:dyDescent="0.25">
      <c r="B119" s="387"/>
      <c r="F119" s="261" t="s">
        <v>100</v>
      </c>
    </row>
    <row r="120" spans="2:6" x14ac:dyDescent="0.25">
      <c r="B120" s="340" t="s">
        <v>749</v>
      </c>
      <c r="D120" s="342" t="s">
        <v>750</v>
      </c>
      <c r="F120" s="261" t="s">
        <v>101</v>
      </c>
    </row>
    <row r="121" spans="2:6" x14ac:dyDescent="0.25">
      <c r="B121" s="809" t="s">
        <v>751</v>
      </c>
      <c r="D121" s="810" t="s">
        <v>752</v>
      </c>
      <c r="F121" s="261" t="s">
        <v>102</v>
      </c>
    </row>
    <row r="122" spans="2:6" x14ac:dyDescent="0.25">
      <c r="B122" s="811" t="s">
        <v>753</v>
      </c>
      <c r="D122" s="811" t="s">
        <v>754</v>
      </c>
      <c r="F122" s="261" t="s">
        <v>103</v>
      </c>
    </row>
    <row r="123" spans="2:6" x14ac:dyDescent="0.25">
      <c r="B123" s="811" t="s">
        <v>755</v>
      </c>
      <c r="D123" s="811" t="s">
        <v>82</v>
      </c>
      <c r="F123" s="261" t="s">
        <v>104</v>
      </c>
    </row>
    <row r="124" spans="2:6" x14ac:dyDescent="0.25">
      <c r="B124" s="811" t="s">
        <v>756</v>
      </c>
      <c r="D124" s="811" t="s">
        <v>757</v>
      </c>
      <c r="F124" s="261" t="s">
        <v>105</v>
      </c>
    </row>
    <row r="125" spans="2:6" x14ac:dyDescent="0.25">
      <c r="B125" s="811" t="s">
        <v>758</v>
      </c>
      <c r="D125" s="811" t="s">
        <v>759</v>
      </c>
      <c r="F125" s="261" t="s">
        <v>106</v>
      </c>
    </row>
    <row r="126" spans="2:6" x14ac:dyDescent="0.25">
      <c r="B126" s="811" t="s">
        <v>760</v>
      </c>
      <c r="D126" s="811" t="s">
        <v>761</v>
      </c>
      <c r="F126" s="261" t="s">
        <v>107</v>
      </c>
    </row>
    <row r="127" spans="2:6" x14ac:dyDescent="0.25">
      <c r="B127" s="811" t="s">
        <v>762</v>
      </c>
      <c r="D127" s="811" t="s">
        <v>763</v>
      </c>
      <c r="F127" s="261" t="s">
        <v>108</v>
      </c>
    </row>
    <row r="128" spans="2:6" x14ac:dyDescent="0.25">
      <c r="B128" s="811" t="s">
        <v>764</v>
      </c>
      <c r="D128" s="811" t="s">
        <v>765</v>
      </c>
      <c r="F128" s="264" t="s">
        <v>109</v>
      </c>
    </row>
    <row r="129" spans="2:6" x14ac:dyDescent="0.25">
      <c r="B129" s="811" t="s">
        <v>766</v>
      </c>
      <c r="D129" s="811" t="s">
        <v>767</v>
      </c>
      <c r="F129" s="261" t="s">
        <v>110</v>
      </c>
    </row>
    <row r="130" spans="2:6" x14ac:dyDescent="0.25">
      <c r="B130" s="811" t="s">
        <v>768</v>
      </c>
      <c r="D130" s="812" t="s">
        <v>769</v>
      </c>
      <c r="F130" s="261" t="s">
        <v>111</v>
      </c>
    </row>
    <row r="131" spans="2:6" x14ac:dyDescent="0.25">
      <c r="B131" s="811" t="s">
        <v>770</v>
      </c>
      <c r="F131" s="261" t="s">
        <v>112</v>
      </c>
    </row>
    <row r="132" spans="2:6" x14ac:dyDescent="0.25">
      <c r="B132" s="811" t="s">
        <v>771</v>
      </c>
      <c r="F132" s="261" t="s">
        <v>113</v>
      </c>
    </row>
    <row r="133" spans="2:6" x14ac:dyDescent="0.25">
      <c r="B133" s="811" t="s">
        <v>772</v>
      </c>
      <c r="F133" s="261" t="s">
        <v>114</v>
      </c>
    </row>
    <row r="134" spans="2:6" x14ac:dyDescent="0.25">
      <c r="B134" s="811" t="s">
        <v>773</v>
      </c>
      <c r="F134" s="261" t="s">
        <v>115</v>
      </c>
    </row>
    <row r="135" spans="2:6" x14ac:dyDescent="0.25">
      <c r="B135" s="811" t="s">
        <v>774</v>
      </c>
      <c r="F135" s="261" t="s">
        <v>116</v>
      </c>
    </row>
    <row r="136" spans="2:6" x14ac:dyDescent="0.25">
      <c r="B136" s="811" t="s">
        <v>775</v>
      </c>
      <c r="F136" s="261" t="s">
        <v>117</v>
      </c>
    </row>
    <row r="137" spans="2:6" x14ac:dyDescent="0.25">
      <c r="B137" s="812" t="s">
        <v>776</v>
      </c>
      <c r="F137" s="261" t="s">
        <v>118</v>
      </c>
    </row>
    <row r="138" spans="2:6" x14ac:dyDescent="0.25">
      <c r="F138" s="261" t="s">
        <v>119</v>
      </c>
    </row>
    <row r="139" spans="2:6" x14ac:dyDescent="0.25">
      <c r="F139" s="261" t="s">
        <v>120</v>
      </c>
    </row>
    <row r="140" spans="2:6" x14ac:dyDescent="0.25">
      <c r="F140" s="261" t="s">
        <v>121</v>
      </c>
    </row>
    <row r="141" spans="2:6" x14ac:dyDescent="0.25">
      <c r="F141" s="261" t="s">
        <v>122</v>
      </c>
    </row>
    <row r="142" spans="2:6" x14ac:dyDescent="0.25">
      <c r="F142" s="261" t="s">
        <v>123</v>
      </c>
    </row>
    <row r="143" spans="2:6" x14ac:dyDescent="0.25">
      <c r="F143" s="261" t="s">
        <v>124</v>
      </c>
    </row>
    <row r="144" spans="2:6" x14ac:dyDescent="0.25">
      <c r="F144" s="261" t="s">
        <v>125</v>
      </c>
    </row>
    <row r="145" spans="6:6" x14ac:dyDescent="0.25">
      <c r="F145" s="261" t="s">
        <v>126</v>
      </c>
    </row>
    <row r="146" spans="6:6" x14ac:dyDescent="0.25">
      <c r="F146" s="261" t="s">
        <v>127</v>
      </c>
    </row>
    <row r="147" spans="6:6" x14ac:dyDescent="0.25">
      <c r="F147" s="261" t="s">
        <v>128</v>
      </c>
    </row>
    <row r="148" spans="6:6" x14ac:dyDescent="0.25">
      <c r="F148" s="261" t="s">
        <v>129</v>
      </c>
    </row>
    <row r="149" spans="6:6" x14ac:dyDescent="0.25">
      <c r="F149" s="261" t="s">
        <v>130</v>
      </c>
    </row>
    <row r="150" spans="6:6" x14ac:dyDescent="0.25">
      <c r="F150" s="261" t="s">
        <v>131</v>
      </c>
    </row>
    <row r="151" spans="6:6" x14ac:dyDescent="0.25">
      <c r="F151" s="261" t="s">
        <v>132</v>
      </c>
    </row>
    <row r="152" spans="6:6" x14ac:dyDescent="0.25">
      <c r="F152" s="261" t="s">
        <v>133</v>
      </c>
    </row>
    <row r="153" spans="6:6" x14ac:dyDescent="0.25">
      <c r="F153" s="261" t="s">
        <v>134</v>
      </c>
    </row>
    <row r="154" spans="6:6" x14ac:dyDescent="0.25">
      <c r="F154" s="261" t="s">
        <v>135</v>
      </c>
    </row>
    <row r="155" spans="6:6" x14ac:dyDescent="0.25">
      <c r="F155" s="264" t="s">
        <v>136</v>
      </c>
    </row>
    <row r="156" spans="6:6" x14ac:dyDescent="0.25">
      <c r="F156" s="264" t="s">
        <v>137</v>
      </c>
    </row>
    <row r="157" spans="6:6" x14ac:dyDescent="0.25">
      <c r="F157" s="261" t="s">
        <v>138</v>
      </c>
    </row>
    <row r="158" spans="6:6" x14ac:dyDescent="0.25">
      <c r="F158" s="261" t="s">
        <v>139</v>
      </c>
    </row>
    <row r="159" spans="6:6" x14ac:dyDescent="0.25">
      <c r="F159" s="261" t="s">
        <v>140</v>
      </c>
    </row>
    <row r="160" spans="6:6" x14ac:dyDescent="0.25">
      <c r="F160" s="261" t="s">
        <v>141</v>
      </c>
    </row>
    <row r="161" spans="6:6" x14ac:dyDescent="0.25">
      <c r="F161" s="261" t="s">
        <v>142</v>
      </c>
    </row>
    <row r="162" spans="6:6" x14ac:dyDescent="0.25">
      <c r="F162" s="261" t="s">
        <v>143</v>
      </c>
    </row>
    <row r="163" spans="6:6" x14ac:dyDescent="0.25">
      <c r="F163" s="261" t="s">
        <v>144</v>
      </c>
    </row>
    <row r="164" spans="6:6" x14ac:dyDescent="0.25">
      <c r="F164" s="261" t="s">
        <v>145</v>
      </c>
    </row>
    <row r="165" spans="6:6" x14ac:dyDescent="0.25">
      <c r="F165" s="261" t="s">
        <v>146</v>
      </c>
    </row>
    <row r="166" spans="6:6" x14ac:dyDescent="0.25">
      <c r="F166" s="261" t="s">
        <v>147</v>
      </c>
    </row>
    <row r="167" spans="6:6" x14ac:dyDescent="0.25">
      <c r="F167" s="261" t="s">
        <v>148</v>
      </c>
    </row>
    <row r="168" spans="6:6" x14ac:dyDescent="0.25">
      <c r="F168" s="261" t="s">
        <v>149</v>
      </c>
    </row>
    <row r="169" spans="6:6" x14ac:dyDescent="0.25">
      <c r="F169" s="261" t="s">
        <v>150</v>
      </c>
    </row>
    <row r="170" spans="6:6" x14ac:dyDescent="0.25">
      <c r="F170" s="261" t="s">
        <v>151</v>
      </c>
    </row>
    <row r="171" spans="6:6" x14ac:dyDescent="0.25">
      <c r="F171" s="261" t="s">
        <v>152</v>
      </c>
    </row>
    <row r="172" spans="6:6" x14ac:dyDescent="0.25">
      <c r="F172" s="261" t="s">
        <v>153</v>
      </c>
    </row>
    <row r="173" spans="6:6" x14ac:dyDescent="0.25">
      <c r="F173" s="261" t="s">
        <v>154</v>
      </c>
    </row>
    <row r="174" spans="6:6" x14ac:dyDescent="0.25">
      <c r="F174" s="261" t="s">
        <v>155</v>
      </c>
    </row>
    <row r="175" spans="6:6" x14ac:dyDescent="0.25">
      <c r="F175" s="261" t="s">
        <v>156</v>
      </c>
    </row>
    <row r="176" spans="6:6" x14ac:dyDescent="0.25">
      <c r="F176" s="261" t="s">
        <v>157</v>
      </c>
    </row>
    <row r="177" spans="6:6" x14ac:dyDescent="0.25">
      <c r="F177" s="261" t="s">
        <v>158</v>
      </c>
    </row>
    <row r="178" spans="6:6" x14ac:dyDescent="0.25">
      <c r="F178" s="261" t="s">
        <v>159</v>
      </c>
    </row>
    <row r="179" spans="6:6" x14ac:dyDescent="0.25">
      <c r="F179" s="261" t="s">
        <v>160</v>
      </c>
    </row>
    <row r="180" spans="6:6" x14ac:dyDescent="0.25">
      <c r="F180" s="261" t="s">
        <v>161</v>
      </c>
    </row>
    <row r="181" spans="6:6" x14ac:dyDescent="0.25">
      <c r="F181" s="261" t="s">
        <v>162</v>
      </c>
    </row>
    <row r="182" spans="6:6" x14ac:dyDescent="0.25">
      <c r="F182" s="261" t="s">
        <v>163</v>
      </c>
    </row>
    <row r="183" spans="6:6" x14ac:dyDescent="0.25">
      <c r="F183" s="261" t="s">
        <v>164</v>
      </c>
    </row>
    <row r="184" spans="6:6" x14ac:dyDescent="0.25">
      <c r="F184" s="261" t="s">
        <v>165</v>
      </c>
    </row>
    <row r="185" spans="6:6" x14ac:dyDescent="0.25">
      <c r="F185" s="261" t="s">
        <v>166</v>
      </c>
    </row>
    <row r="186" spans="6:6" x14ac:dyDescent="0.25">
      <c r="F186" s="261" t="s">
        <v>167</v>
      </c>
    </row>
    <row r="187" spans="6:6" x14ac:dyDescent="0.25">
      <c r="F187" s="261" t="s">
        <v>168</v>
      </c>
    </row>
    <row r="188" spans="6:6" x14ac:dyDescent="0.25">
      <c r="F188" s="261" t="s">
        <v>169</v>
      </c>
    </row>
    <row r="189" spans="6:6" x14ac:dyDescent="0.25">
      <c r="F189" s="261" t="s">
        <v>170</v>
      </c>
    </row>
    <row r="190" spans="6:6" x14ac:dyDescent="0.25">
      <c r="F190" s="261" t="s">
        <v>171</v>
      </c>
    </row>
    <row r="191" spans="6:6" x14ac:dyDescent="0.25">
      <c r="F191" s="261" t="s">
        <v>172</v>
      </c>
    </row>
    <row r="192" spans="6:6" x14ac:dyDescent="0.25">
      <c r="F192" s="261" t="s">
        <v>173</v>
      </c>
    </row>
    <row r="193" spans="6:6" x14ac:dyDescent="0.25">
      <c r="F193" s="261" t="s">
        <v>174</v>
      </c>
    </row>
    <row r="194" spans="6:6" x14ac:dyDescent="0.25">
      <c r="F194" s="261" t="s">
        <v>175</v>
      </c>
    </row>
    <row r="195" spans="6:6" x14ac:dyDescent="0.25">
      <c r="F195" s="261" t="s">
        <v>176</v>
      </c>
    </row>
    <row r="196" spans="6:6" x14ac:dyDescent="0.25">
      <c r="F196" s="261" t="s">
        <v>177</v>
      </c>
    </row>
    <row r="197" spans="6:6" x14ac:dyDescent="0.25">
      <c r="F197" s="261" t="s">
        <v>178</v>
      </c>
    </row>
    <row r="198" spans="6:6" x14ac:dyDescent="0.25">
      <c r="F198" s="261" t="s">
        <v>179</v>
      </c>
    </row>
    <row r="199" spans="6:6" x14ac:dyDescent="0.25">
      <c r="F199" s="261" t="s">
        <v>180</v>
      </c>
    </row>
    <row r="200" spans="6:6" x14ac:dyDescent="0.25">
      <c r="F200" s="261" t="s">
        <v>181</v>
      </c>
    </row>
    <row r="201" spans="6:6" x14ac:dyDescent="0.25">
      <c r="F201" s="261" t="s">
        <v>182</v>
      </c>
    </row>
    <row r="202" spans="6:6" x14ac:dyDescent="0.25">
      <c r="F202" s="261" t="s">
        <v>183</v>
      </c>
    </row>
    <row r="203" spans="6:6" x14ac:dyDescent="0.25">
      <c r="F203" s="261" t="s">
        <v>184</v>
      </c>
    </row>
    <row r="204" spans="6:6" x14ac:dyDescent="0.25">
      <c r="F204" s="261" t="s">
        <v>185</v>
      </c>
    </row>
    <row r="205" spans="6:6" x14ac:dyDescent="0.25">
      <c r="F205" s="267" t="s">
        <v>186</v>
      </c>
    </row>
    <row r="206" spans="6:6" x14ac:dyDescent="0.25">
      <c r="F206" s="261" t="s">
        <v>187</v>
      </c>
    </row>
    <row r="207" spans="6:6" x14ac:dyDescent="0.25">
      <c r="F207" s="261" t="s">
        <v>188</v>
      </c>
    </row>
    <row r="208" spans="6:6" x14ac:dyDescent="0.25">
      <c r="F208" s="261" t="s">
        <v>189</v>
      </c>
    </row>
    <row r="209" spans="6:6" x14ac:dyDescent="0.25">
      <c r="F209" s="261" t="s">
        <v>190</v>
      </c>
    </row>
    <row r="210" spans="6:6" x14ac:dyDescent="0.25">
      <c r="F210" s="261" t="s">
        <v>191</v>
      </c>
    </row>
    <row r="211" spans="6:6" x14ac:dyDescent="0.25">
      <c r="F211" s="261" t="s">
        <v>192</v>
      </c>
    </row>
    <row r="212" spans="6:6" x14ac:dyDescent="0.25">
      <c r="F212" s="261" t="s">
        <v>193</v>
      </c>
    </row>
    <row r="213" spans="6:6" x14ac:dyDescent="0.25">
      <c r="F213" s="261" t="s">
        <v>194</v>
      </c>
    </row>
    <row r="214" spans="6:6" x14ac:dyDescent="0.25">
      <c r="F214" s="261" t="s">
        <v>195</v>
      </c>
    </row>
    <row r="215" spans="6:6" x14ac:dyDescent="0.25">
      <c r="F215" s="261" t="s">
        <v>196</v>
      </c>
    </row>
    <row r="216" spans="6:6" x14ac:dyDescent="0.25">
      <c r="F216" s="261" t="s">
        <v>197</v>
      </c>
    </row>
    <row r="217" spans="6:6" x14ac:dyDescent="0.25">
      <c r="F217" s="261" t="s">
        <v>198</v>
      </c>
    </row>
    <row r="218" spans="6:6" x14ac:dyDescent="0.25">
      <c r="F218" s="261" t="s">
        <v>199</v>
      </c>
    </row>
    <row r="219" spans="6:6" x14ac:dyDescent="0.25">
      <c r="F219" s="261" t="s">
        <v>200</v>
      </c>
    </row>
    <row r="220" spans="6:6" x14ac:dyDescent="0.25">
      <c r="F220" s="261" t="s">
        <v>201</v>
      </c>
    </row>
    <row r="221" spans="6:6" x14ac:dyDescent="0.25">
      <c r="F221" s="261" t="s">
        <v>202</v>
      </c>
    </row>
    <row r="222" spans="6:6" x14ac:dyDescent="0.25">
      <c r="F222" s="261" t="s">
        <v>203</v>
      </c>
    </row>
    <row r="223" spans="6:6" x14ac:dyDescent="0.25">
      <c r="F223" s="261" t="s">
        <v>204</v>
      </c>
    </row>
    <row r="224" spans="6:6" x14ac:dyDescent="0.25">
      <c r="F224" s="261" t="s">
        <v>205</v>
      </c>
    </row>
    <row r="225" spans="6:6" x14ac:dyDescent="0.25">
      <c r="F225" s="261" t="s">
        <v>206</v>
      </c>
    </row>
    <row r="226" spans="6:6" x14ac:dyDescent="0.25">
      <c r="F226" s="261" t="s">
        <v>207</v>
      </c>
    </row>
    <row r="227" spans="6:6" x14ac:dyDescent="0.25">
      <c r="F227" s="261" t="s">
        <v>208</v>
      </c>
    </row>
    <row r="228" spans="6:6" x14ac:dyDescent="0.25">
      <c r="F228" s="261" t="s">
        <v>209</v>
      </c>
    </row>
    <row r="229" spans="6:6" x14ac:dyDescent="0.25">
      <c r="F229" s="261" t="s">
        <v>210</v>
      </c>
    </row>
    <row r="230" spans="6:6" x14ac:dyDescent="0.25">
      <c r="F230" s="261" t="s">
        <v>211</v>
      </c>
    </row>
    <row r="231" spans="6:6" x14ac:dyDescent="0.25">
      <c r="F231" s="261" t="s">
        <v>212</v>
      </c>
    </row>
    <row r="232" spans="6:6" x14ac:dyDescent="0.25">
      <c r="F232" s="261" t="s">
        <v>213</v>
      </c>
    </row>
    <row r="233" spans="6:6" x14ac:dyDescent="0.25">
      <c r="F233" s="261" t="s">
        <v>214</v>
      </c>
    </row>
    <row r="234" spans="6:6" x14ac:dyDescent="0.25">
      <c r="F234" s="261" t="s">
        <v>215</v>
      </c>
    </row>
    <row r="235" spans="6:6" x14ac:dyDescent="0.25">
      <c r="F235" s="261" t="s">
        <v>216</v>
      </c>
    </row>
    <row r="236" spans="6:6" x14ac:dyDescent="0.25">
      <c r="F236" s="261" t="s">
        <v>217</v>
      </c>
    </row>
    <row r="237" spans="6:6" x14ac:dyDescent="0.25">
      <c r="F237" s="261" t="s">
        <v>218</v>
      </c>
    </row>
    <row r="238" spans="6:6" x14ac:dyDescent="0.25">
      <c r="F238" s="261" t="s">
        <v>219</v>
      </c>
    </row>
    <row r="239" spans="6:6" x14ac:dyDescent="0.25">
      <c r="F239" s="261" t="s">
        <v>220</v>
      </c>
    </row>
    <row r="240" spans="6:6" x14ac:dyDescent="0.25">
      <c r="F240" s="261" t="s">
        <v>221</v>
      </c>
    </row>
    <row r="241" spans="6:6" x14ac:dyDescent="0.25">
      <c r="F241" s="261" t="s">
        <v>222</v>
      </c>
    </row>
    <row r="242" spans="6:6" x14ac:dyDescent="0.25">
      <c r="F242" s="261" t="s">
        <v>223</v>
      </c>
    </row>
    <row r="243" spans="6:6" x14ac:dyDescent="0.25">
      <c r="F243" s="261" t="s">
        <v>224</v>
      </c>
    </row>
    <row r="244" spans="6:6" x14ac:dyDescent="0.25">
      <c r="F244" s="261" t="s">
        <v>225</v>
      </c>
    </row>
    <row r="245" spans="6:6" x14ac:dyDescent="0.25">
      <c r="F245" s="261" t="s">
        <v>226</v>
      </c>
    </row>
    <row r="246" spans="6:6" x14ac:dyDescent="0.25">
      <c r="F246" s="261" t="s">
        <v>227</v>
      </c>
    </row>
    <row r="247" spans="6:6" x14ac:dyDescent="0.25">
      <c r="F247" s="261" t="s">
        <v>228</v>
      </c>
    </row>
    <row r="248" spans="6:6" x14ac:dyDescent="0.25">
      <c r="F248" s="261" t="s">
        <v>229</v>
      </c>
    </row>
    <row r="249" spans="6:6" x14ac:dyDescent="0.25">
      <c r="F249" s="261" t="s">
        <v>230</v>
      </c>
    </row>
    <row r="250" spans="6:6" x14ac:dyDescent="0.25">
      <c r="F250" s="261" t="s">
        <v>231</v>
      </c>
    </row>
    <row r="251" spans="6:6" x14ac:dyDescent="0.25">
      <c r="F251" s="261" t="s">
        <v>232</v>
      </c>
    </row>
    <row r="252" spans="6:6" x14ac:dyDescent="0.25">
      <c r="F252" s="261" t="s">
        <v>233</v>
      </c>
    </row>
    <row r="253" spans="6:6" x14ac:dyDescent="0.25">
      <c r="F253" s="261" t="s">
        <v>234</v>
      </c>
    </row>
    <row r="254" spans="6:6" x14ac:dyDescent="0.25">
      <c r="F254" s="261" t="s">
        <v>235</v>
      </c>
    </row>
    <row r="255" spans="6:6" x14ac:dyDescent="0.25">
      <c r="F255" s="261" t="s">
        <v>236</v>
      </c>
    </row>
    <row r="256" spans="6:6" x14ac:dyDescent="0.25">
      <c r="F256" s="261" t="s">
        <v>237</v>
      </c>
    </row>
    <row r="257" spans="6:6" x14ac:dyDescent="0.25">
      <c r="F257" s="261" t="s">
        <v>238</v>
      </c>
    </row>
    <row r="258" spans="6:6" x14ac:dyDescent="0.25">
      <c r="F258" s="261" t="s">
        <v>239</v>
      </c>
    </row>
    <row r="259" spans="6:6" x14ac:dyDescent="0.25">
      <c r="F259" s="261" t="s">
        <v>240</v>
      </c>
    </row>
    <row r="260" spans="6:6" x14ac:dyDescent="0.25">
      <c r="F260" s="261" t="s">
        <v>241</v>
      </c>
    </row>
    <row r="261" spans="6:6" x14ac:dyDescent="0.25">
      <c r="F261" s="261" t="s">
        <v>242</v>
      </c>
    </row>
    <row r="262" spans="6:6" x14ac:dyDescent="0.25">
      <c r="F262" s="261" t="s">
        <v>243</v>
      </c>
    </row>
    <row r="263" spans="6:6" x14ac:dyDescent="0.25">
      <c r="F263" s="261" t="s">
        <v>244</v>
      </c>
    </row>
    <row r="264" spans="6:6" x14ac:dyDescent="0.25">
      <c r="F264" s="261" t="s">
        <v>245</v>
      </c>
    </row>
    <row r="265" spans="6:6" x14ac:dyDescent="0.25">
      <c r="F265" s="261" t="s">
        <v>246</v>
      </c>
    </row>
    <row r="266" spans="6:6" x14ac:dyDescent="0.25">
      <c r="F266" s="261" t="s">
        <v>247</v>
      </c>
    </row>
    <row r="267" spans="6:6" x14ac:dyDescent="0.25">
      <c r="F267" s="261" t="s">
        <v>248</v>
      </c>
    </row>
    <row r="268" spans="6:6" x14ac:dyDescent="0.25">
      <c r="F268" s="261" t="s">
        <v>249</v>
      </c>
    </row>
    <row r="269" spans="6:6" x14ac:dyDescent="0.25">
      <c r="F269" s="261" t="s">
        <v>250</v>
      </c>
    </row>
    <row r="270" spans="6:6" x14ac:dyDescent="0.25">
      <c r="F270" s="261" t="s">
        <v>251</v>
      </c>
    </row>
    <row r="271" spans="6:6" x14ac:dyDescent="0.25">
      <c r="F271" s="261" t="s">
        <v>252</v>
      </c>
    </row>
    <row r="272" spans="6:6" x14ac:dyDescent="0.25">
      <c r="F272" s="261" t="s">
        <v>253</v>
      </c>
    </row>
    <row r="273" spans="6:6" x14ac:dyDescent="0.25">
      <c r="F273" s="261" t="s">
        <v>254</v>
      </c>
    </row>
    <row r="274" spans="6:6" x14ac:dyDescent="0.25">
      <c r="F274" s="261" t="s">
        <v>255</v>
      </c>
    </row>
    <row r="275" spans="6:6" x14ac:dyDescent="0.25">
      <c r="F275" s="261" t="s">
        <v>256</v>
      </c>
    </row>
    <row r="276" spans="6:6" x14ac:dyDescent="0.25">
      <c r="F276" s="261" t="s">
        <v>257</v>
      </c>
    </row>
    <row r="277" spans="6:6" x14ac:dyDescent="0.25">
      <c r="F277" s="261" t="s">
        <v>258</v>
      </c>
    </row>
    <row r="278" spans="6:6" x14ac:dyDescent="0.25">
      <c r="F278" s="261" t="s">
        <v>259</v>
      </c>
    </row>
    <row r="279" spans="6:6" x14ac:dyDescent="0.25">
      <c r="F279" s="261" t="s">
        <v>260</v>
      </c>
    </row>
    <row r="280" spans="6:6" x14ac:dyDescent="0.25">
      <c r="F280" s="261" t="s">
        <v>261</v>
      </c>
    </row>
    <row r="281" spans="6:6" x14ac:dyDescent="0.25">
      <c r="F281" s="261" t="s">
        <v>262</v>
      </c>
    </row>
    <row r="282" spans="6:6" x14ac:dyDescent="0.25">
      <c r="F282" s="261" t="s">
        <v>263</v>
      </c>
    </row>
    <row r="283" spans="6:6" x14ac:dyDescent="0.25">
      <c r="F283" s="261" t="s">
        <v>264</v>
      </c>
    </row>
    <row r="284" spans="6:6" x14ac:dyDescent="0.25">
      <c r="F284" s="261" t="s">
        <v>265</v>
      </c>
    </row>
    <row r="285" spans="6:6" x14ac:dyDescent="0.25">
      <c r="F285" s="261" t="s">
        <v>266</v>
      </c>
    </row>
    <row r="286" spans="6:6" x14ac:dyDescent="0.25">
      <c r="F286" s="261" t="s">
        <v>267</v>
      </c>
    </row>
    <row r="287" spans="6:6" x14ac:dyDescent="0.25">
      <c r="F287" s="261" t="s">
        <v>268</v>
      </c>
    </row>
    <row r="288" spans="6:6" x14ac:dyDescent="0.25">
      <c r="F288" s="261" t="s">
        <v>269</v>
      </c>
    </row>
    <row r="289" spans="6:6" x14ac:dyDescent="0.25">
      <c r="F289" s="261" t="s">
        <v>270</v>
      </c>
    </row>
    <row r="290" spans="6:6" x14ac:dyDescent="0.25">
      <c r="F290" s="261" t="s">
        <v>271</v>
      </c>
    </row>
    <row r="291" spans="6:6" x14ac:dyDescent="0.25">
      <c r="F291" s="261" t="s">
        <v>272</v>
      </c>
    </row>
    <row r="292" spans="6:6" x14ac:dyDescent="0.25">
      <c r="F292" s="261" t="s">
        <v>273</v>
      </c>
    </row>
    <row r="293" spans="6:6" x14ac:dyDescent="0.25">
      <c r="F293" s="261" t="s">
        <v>274</v>
      </c>
    </row>
    <row r="294" spans="6:6" x14ac:dyDescent="0.25">
      <c r="F294" s="261" t="s">
        <v>275</v>
      </c>
    </row>
    <row r="295" spans="6:6" x14ac:dyDescent="0.25">
      <c r="F295" s="261" t="s">
        <v>276</v>
      </c>
    </row>
    <row r="296" spans="6:6" x14ac:dyDescent="0.25">
      <c r="F296" s="261" t="s">
        <v>277</v>
      </c>
    </row>
    <row r="297" spans="6:6" x14ac:dyDescent="0.25">
      <c r="F297" s="261" t="s">
        <v>278</v>
      </c>
    </row>
    <row r="298" spans="6:6" x14ac:dyDescent="0.25">
      <c r="F298" s="261" t="s">
        <v>279</v>
      </c>
    </row>
    <row r="299" spans="6:6" x14ac:dyDescent="0.25">
      <c r="F299" s="261" t="s">
        <v>280</v>
      </c>
    </row>
    <row r="300" spans="6:6" x14ac:dyDescent="0.25">
      <c r="F300" s="261" t="s">
        <v>281</v>
      </c>
    </row>
    <row r="301" spans="6:6" x14ac:dyDescent="0.25">
      <c r="F301" s="261" t="s">
        <v>282</v>
      </c>
    </row>
    <row r="302" spans="6:6" x14ac:dyDescent="0.25">
      <c r="F302" s="261" t="s">
        <v>283</v>
      </c>
    </row>
    <row r="303" spans="6:6" x14ac:dyDescent="0.25">
      <c r="F303" s="261" t="s">
        <v>284</v>
      </c>
    </row>
    <row r="304" spans="6:6" x14ac:dyDescent="0.25">
      <c r="F304" s="261" t="s">
        <v>285</v>
      </c>
    </row>
    <row r="305" spans="6:6" x14ac:dyDescent="0.25">
      <c r="F305" s="261" t="s">
        <v>286</v>
      </c>
    </row>
    <row r="306" spans="6:6" x14ac:dyDescent="0.25">
      <c r="F306" s="261" t="s">
        <v>287</v>
      </c>
    </row>
    <row r="307" spans="6:6" x14ac:dyDescent="0.25">
      <c r="F307" s="261" t="s">
        <v>288</v>
      </c>
    </row>
    <row r="308" spans="6:6" x14ac:dyDescent="0.25">
      <c r="F308" s="261" t="s">
        <v>289</v>
      </c>
    </row>
    <row r="309" spans="6:6" x14ac:dyDescent="0.25">
      <c r="F309" s="261" t="s">
        <v>290</v>
      </c>
    </row>
    <row r="310" spans="6:6" x14ac:dyDescent="0.25">
      <c r="F310" s="261" t="s">
        <v>291</v>
      </c>
    </row>
    <row r="311" spans="6:6" x14ac:dyDescent="0.25">
      <c r="F311" s="261" t="s">
        <v>292</v>
      </c>
    </row>
    <row r="312" spans="6:6" x14ac:dyDescent="0.25">
      <c r="F312" s="261" t="s">
        <v>293</v>
      </c>
    </row>
    <row r="313" spans="6:6" x14ac:dyDescent="0.25">
      <c r="F313" s="261" t="s">
        <v>294</v>
      </c>
    </row>
    <row r="314" spans="6:6" x14ac:dyDescent="0.25">
      <c r="F314" s="261" t="s">
        <v>295</v>
      </c>
    </row>
    <row r="315" spans="6:6" x14ac:dyDescent="0.25">
      <c r="F315" s="261" t="s">
        <v>296</v>
      </c>
    </row>
    <row r="316" spans="6:6" x14ac:dyDescent="0.25">
      <c r="F316" s="261" t="s">
        <v>297</v>
      </c>
    </row>
    <row r="317" spans="6:6" x14ac:dyDescent="0.25">
      <c r="F317" s="261" t="s">
        <v>298</v>
      </c>
    </row>
    <row r="318" spans="6:6" x14ac:dyDescent="0.25">
      <c r="F318" s="261" t="s">
        <v>299</v>
      </c>
    </row>
    <row r="319" spans="6:6" x14ac:dyDescent="0.25">
      <c r="F319" s="267" t="s">
        <v>300</v>
      </c>
    </row>
    <row r="320" spans="6:6" x14ac:dyDescent="0.25">
      <c r="F320" s="267" t="s">
        <v>301</v>
      </c>
    </row>
    <row r="321" spans="6:6" x14ac:dyDescent="0.25">
      <c r="F321" s="267" t="s">
        <v>302</v>
      </c>
    </row>
    <row r="322" spans="6:6" x14ac:dyDescent="0.25">
      <c r="F322" s="267" t="s">
        <v>303</v>
      </c>
    </row>
    <row r="323" spans="6:6" x14ac:dyDescent="0.25">
      <c r="F323" s="270" t="s">
        <v>304</v>
      </c>
    </row>
    <row r="324" spans="6:6" x14ac:dyDescent="0.25">
      <c r="F324" s="270" t="s">
        <v>305</v>
      </c>
    </row>
    <row r="325" spans="6:6" x14ac:dyDescent="0.25">
      <c r="F325" s="270" t="s">
        <v>306</v>
      </c>
    </row>
    <row r="326" spans="6:6" x14ac:dyDescent="0.25">
      <c r="F326" s="270" t="s">
        <v>307</v>
      </c>
    </row>
    <row r="327" spans="6:6" x14ac:dyDescent="0.25">
      <c r="F327" s="270" t="s">
        <v>308</v>
      </c>
    </row>
    <row r="328" spans="6:6" x14ac:dyDescent="0.25">
      <c r="F328" s="270" t="s">
        <v>309</v>
      </c>
    </row>
    <row r="329" spans="6:6" x14ac:dyDescent="0.25">
      <c r="F329" s="270" t="s">
        <v>310</v>
      </c>
    </row>
    <row r="330" spans="6:6" x14ac:dyDescent="0.25">
      <c r="F330" s="270" t="s">
        <v>311</v>
      </c>
    </row>
    <row r="331" spans="6:6" x14ac:dyDescent="0.25">
      <c r="F331" s="270" t="s">
        <v>312</v>
      </c>
    </row>
    <row r="332" spans="6:6" x14ac:dyDescent="0.25">
      <c r="F332" s="270" t="s">
        <v>313</v>
      </c>
    </row>
    <row r="333" spans="6:6" x14ac:dyDescent="0.25">
      <c r="F333" s="267" t="s">
        <v>314</v>
      </c>
    </row>
    <row r="334" spans="6:6" x14ac:dyDescent="0.25">
      <c r="F334" s="270" t="s">
        <v>315</v>
      </c>
    </row>
    <row r="335" spans="6:6" x14ac:dyDescent="0.25">
      <c r="F335" s="267" t="s">
        <v>316</v>
      </c>
    </row>
    <row r="336" spans="6:6" x14ac:dyDescent="0.25">
      <c r="F336" s="267" t="s">
        <v>317</v>
      </c>
    </row>
    <row r="337" spans="6:6" x14ac:dyDescent="0.25">
      <c r="F337" s="270" t="s">
        <v>318</v>
      </c>
    </row>
    <row r="338" spans="6:6" x14ac:dyDescent="0.25">
      <c r="F338" s="270" t="s">
        <v>319</v>
      </c>
    </row>
    <row r="339" spans="6:6" x14ac:dyDescent="0.25">
      <c r="F339" s="270" t="s">
        <v>320</v>
      </c>
    </row>
    <row r="340" spans="6:6" x14ac:dyDescent="0.25">
      <c r="F340" s="270" t="s">
        <v>321</v>
      </c>
    </row>
    <row r="341" spans="6:6" x14ac:dyDescent="0.25">
      <c r="F341" s="270" t="s">
        <v>322</v>
      </c>
    </row>
    <row r="342" spans="6:6" x14ac:dyDescent="0.25">
      <c r="F342" s="267" t="s">
        <v>323</v>
      </c>
    </row>
    <row r="343" spans="6:6" x14ac:dyDescent="0.25">
      <c r="F343" s="267" t="s">
        <v>324</v>
      </c>
    </row>
    <row r="344" spans="6:6" x14ac:dyDescent="0.25">
      <c r="F344" s="267" t="s">
        <v>325</v>
      </c>
    </row>
    <row r="345" spans="6:6" x14ac:dyDescent="0.25">
      <c r="F345" s="267" t="s">
        <v>326</v>
      </c>
    </row>
    <row r="346" spans="6:6" x14ac:dyDescent="0.25">
      <c r="F346" s="267" t="s">
        <v>327</v>
      </c>
    </row>
    <row r="347" spans="6:6" x14ac:dyDescent="0.25">
      <c r="F347" s="267" t="s">
        <v>328</v>
      </c>
    </row>
    <row r="348" spans="6:6" x14ac:dyDescent="0.25">
      <c r="F348" s="267" t="s">
        <v>329</v>
      </c>
    </row>
    <row r="349" spans="6:6" x14ac:dyDescent="0.25">
      <c r="F349" s="267" t="s">
        <v>330</v>
      </c>
    </row>
    <row r="350" spans="6:6" x14ac:dyDescent="0.25">
      <c r="F350" s="267" t="s">
        <v>331</v>
      </c>
    </row>
    <row r="351" spans="6:6" x14ac:dyDescent="0.25">
      <c r="F351" s="267" t="s">
        <v>332</v>
      </c>
    </row>
    <row r="352" spans="6:6" x14ac:dyDescent="0.25">
      <c r="F352" s="267" t="s">
        <v>333</v>
      </c>
    </row>
    <row r="353" spans="6:6" x14ac:dyDescent="0.25">
      <c r="F353" s="267" t="s">
        <v>334</v>
      </c>
    </row>
    <row r="354" spans="6:6" x14ac:dyDescent="0.25">
      <c r="F354" s="267" t="s">
        <v>335</v>
      </c>
    </row>
    <row r="355" spans="6:6" x14ac:dyDescent="0.25">
      <c r="F355" s="267" t="s">
        <v>336</v>
      </c>
    </row>
    <row r="356" spans="6:6" x14ac:dyDescent="0.25">
      <c r="F356" s="267" t="s">
        <v>337</v>
      </c>
    </row>
    <row r="357" spans="6:6" x14ac:dyDescent="0.25">
      <c r="F357" s="267" t="s">
        <v>338</v>
      </c>
    </row>
    <row r="358" spans="6:6" x14ac:dyDescent="0.25">
      <c r="F358" s="267" t="s">
        <v>339</v>
      </c>
    </row>
    <row r="359" spans="6:6" x14ac:dyDescent="0.25">
      <c r="F359" s="267" t="s">
        <v>340</v>
      </c>
    </row>
    <row r="360" spans="6:6" x14ac:dyDescent="0.25">
      <c r="F360" s="267" t="s">
        <v>341</v>
      </c>
    </row>
    <row r="361" spans="6:6" x14ac:dyDescent="0.25">
      <c r="F361" s="267" t="s">
        <v>342</v>
      </c>
    </row>
    <row r="362" spans="6:6" x14ac:dyDescent="0.25">
      <c r="F362" s="267" t="s">
        <v>343</v>
      </c>
    </row>
    <row r="363" spans="6:6" x14ac:dyDescent="0.25">
      <c r="F363" s="267" t="s">
        <v>344</v>
      </c>
    </row>
    <row r="364" spans="6:6" x14ac:dyDescent="0.25">
      <c r="F364" s="267" t="s">
        <v>345</v>
      </c>
    </row>
    <row r="365" spans="6:6" x14ac:dyDescent="0.25">
      <c r="F365" s="267" t="s">
        <v>346</v>
      </c>
    </row>
    <row r="366" spans="6:6" x14ac:dyDescent="0.25">
      <c r="F366" s="267" t="s">
        <v>347</v>
      </c>
    </row>
    <row r="367" spans="6:6" x14ac:dyDescent="0.25">
      <c r="F367" s="267" t="s">
        <v>348</v>
      </c>
    </row>
    <row r="368" spans="6:6" x14ac:dyDescent="0.25">
      <c r="F368" s="267" t="s">
        <v>349</v>
      </c>
    </row>
    <row r="369" spans="6:6" x14ac:dyDescent="0.25">
      <c r="F369" s="267" t="s">
        <v>350</v>
      </c>
    </row>
    <row r="370" spans="6:6" x14ac:dyDescent="0.25">
      <c r="F370" s="267" t="s">
        <v>351</v>
      </c>
    </row>
    <row r="371" spans="6:6" x14ac:dyDescent="0.25">
      <c r="F371" s="267" t="s">
        <v>352</v>
      </c>
    </row>
    <row r="372" spans="6:6" x14ac:dyDescent="0.25">
      <c r="F372" s="267" t="s">
        <v>353</v>
      </c>
    </row>
    <row r="373" spans="6:6" x14ac:dyDescent="0.25">
      <c r="F373" s="267" t="s">
        <v>354</v>
      </c>
    </row>
    <row r="374" spans="6:6" x14ac:dyDescent="0.25">
      <c r="F374" s="267" t="s">
        <v>355</v>
      </c>
    </row>
    <row r="375" spans="6:6" x14ac:dyDescent="0.25">
      <c r="F375" s="267" t="s">
        <v>356</v>
      </c>
    </row>
    <row r="376" spans="6:6" x14ac:dyDescent="0.25">
      <c r="F376" s="267" t="s">
        <v>357</v>
      </c>
    </row>
    <row r="377" spans="6:6" x14ac:dyDescent="0.25">
      <c r="F377" s="267" t="s">
        <v>358</v>
      </c>
    </row>
    <row r="378" spans="6:6" x14ac:dyDescent="0.25">
      <c r="F378" s="267" t="s">
        <v>359</v>
      </c>
    </row>
    <row r="379" spans="6:6" x14ac:dyDescent="0.25">
      <c r="F379" s="267" t="s">
        <v>360</v>
      </c>
    </row>
    <row r="380" spans="6:6" x14ac:dyDescent="0.25">
      <c r="F380" s="267" t="s">
        <v>361</v>
      </c>
    </row>
    <row r="381" spans="6:6" x14ac:dyDescent="0.25">
      <c r="F381" s="267" t="s">
        <v>362</v>
      </c>
    </row>
    <row r="382" spans="6:6" x14ac:dyDescent="0.25">
      <c r="F382" s="267" t="s">
        <v>363</v>
      </c>
    </row>
    <row r="383" spans="6:6" x14ac:dyDescent="0.25">
      <c r="F383" s="267" t="s">
        <v>364</v>
      </c>
    </row>
    <row r="384" spans="6:6" x14ac:dyDescent="0.25">
      <c r="F384" s="267" t="s">
        <v>365</v>
      </c>
    </row>
    <row r="385" spans="6:6" x14ac:dyDescent="0.25">
      <c r="F385" s="267" t="s">
        <v>366</v>
      </c>
    </row>
    <row r="386" spans="6:6" x14ac:dyDescent="0.25">
      <c r="F386" s="267" t="s">
        <v>367</v>
      </c>
    </row>
    <row r="387" spans="6:6" x14ac:dyDescent="0.25">
      <c r="F387" s="267" t="s">
        <v>368</v>
      </c>
    </row>
    <row r="388" spans="6:6" x14ac:dyDescent="0.25">
      <c r="F388" s="267" t="s">
        <v>369</v>
      </c>
    </row>
    <row r="389" spans="6:6" x14ac:dyDescent="0.25">
      <c r="F389" s="267" t="s">
        <v>370</v>
      </c>
    </row>
    <row r="390" spans="6:6" x14ac:dyDescent="0.25">
      <c r="F390" s="267" t="s">
        <v>371</v>
      </c>
    </row>
    <row r="391" spans="6:6" x14ac:dyDescent="0.25">
      <c r="F391" s="267" t="s">
        <v>372</v>
      </c>
    </row>
    <row r="392" spans="6:6" x14ac:dyDescent="0.25">
      <c r="F392" s="267" t="s">
        <v>373</v>
      </c>
    </row>
    <row r="393" spans="6:6" x14ac:dyDescent="0.25">
      <c r="F393" s="267" t="s">
        <v>374</v>
      </c>
    </row>
    <row r="394" spans="6:6" x14ac:dyDescent="0.25">
      <c r="F394" s="267" t="s">
        <v>375</v>
      </c>
    </row>
    <row r="395" spans="6:6" x14ac:dyDescent="0.25">
      <c r="F395" s="267" t="s">
        <v>376</v>
      </c>
    </row>
    <row r="396" spans="6:6" x14ac:dyDescent="0.25">
      <c r="F396" s="267" t="s">
        <v>377</v>
      </c>
    </row>
    <row r="397" spans="6:6" x14ac:dyDescent="0.25">
      <c r="F397" s="267" t="s">
        <v>378</v>
      </c>
    </row>
    <row r="398" spans="6:6" x14ac:dyDescent="0.25">
      <c r="F398" s="267" t="s">
        <v>379</v>
      </c>
    </row>
    <row r="399" spans="6:6" x14ac:dyDescent="0.25">
      <c r="F399" s="267" t="s">
        <v>380</v>
      </c>
    </row>
    <row r="400" spans="6:6" x14ac:dyDescent="0.25">
      <c r="F400" s="267" t="s">
        <v>381</v>
      </c>
    </row>
    <row r="401" spans="6:6" x14ac:dyDescent="0.25">
      <c r="F401" s="267" t="s">
        <v>382</v>
      </c>
    </row>
    <row r="402" spans="6:6" x14ac:dyDescent="0.25">
      <c r="F402" s="267" t="s">
        <v>383</v>
      </c>
    </row>
    <row r="403" spans="6:6" x14ac:dyDescent="0.25">
      <c r="F403" s="267" t="s">
        <v>384</v>
      </c>
    </row>
    <row r="404" spans="6:6" x14ac:dyDescent="0.25">
      <c r="F404" s="267" t="s">
        <v>385</v>
      </c>
    </row>
    <row r="405" spans="6:6" x14ac:dyDescent="0.25">
      <c r="F405" s="267" t="s">
        <v>386</v>
      </c>
    </row>
    <row r="406" spans="6:6" x14ac:dyDescent="0.25">
      <c r="F406" s="267" t="s">
        <v>387</v>
      </c>
    </row>
    <row r="407" spans="6:6" x14ac:dyDescent="0.25">
      <c r="F407" s="267" t="s">
        <v>388</v>
      </c>
    </row>
    <row r="408" spans="6:6" x14ac:dyDescent="0.25">
      <c r="F408" s="267" t="s">
        <v>389</v>
      </c>
    </row>
    <row r="409" spans="6:6" x14ac:dyDescent="0.25">
      <c r="F409" s="267" t="s">
        <v>390</v>
      </c>
    </row>
    <row r="410" spans="6:6" x14ac:dyDescent="0.25">
      <c r="F410" s="267" t="s">
        <v>391</v>
      </c>
    </row>
    <row r="411" spans="6:6" x14ac:dyDescent="0.25">
      <c r="F411" s="267" t="s">
        <v>392</v>
      </c>
    </row>
    <row r="412" spans="6:6" x14ac:dyDescent="0.25">
      <c r="F412" s="267" t="s">
        <v>393</v>
      </c>
    </row>
    <row r="413" spans="6:6" x14ac:dyDescent="0.25">
      <c r="F413" s="267" t="s">
        <v>394</v>
      </c>
    </row>
    <row r="414" spans="6:6" x14ac:dyDescent="0.25">
      <c r="F414" s="267" t="s">
        <v>395</v>
      </c>
    </row>
    <row r="415" spans="6:6" x14ac:dyDescent="0.25">
      <c r="F415" s="267" t="s">
        <v>396</v>
      </c>
    </row>
    <row r="416" spans="6:6" x14ac:dyDescent="0.25">
      <c r="F416" s="267" t="s">
        <v>397</v>
      </c>
    </row>
    <row r="417" spans="6:6" x14ac:dyDescent="0.25">
      <c r="F417" s="267" t="s">
        <v>398</v>
      </c>
    </row>
    <row r="418" spans="6:6" x14ac:dyDescent="0.25">
      <c r="F418" s="267" t="s">
        <v>399</v>
      </c>
    </row>
    <row r="419" spans="6:6" x14ac:dyDescent="0.25">
      <c r="F419" s="267" t="s">
        <v>400</v>
      </c>
    </row>
    <row r="420" spans="6:6" x14ac:dyDescent="0.25">
      <c r="F420" s="267" t="s">
        <v>401</v>
      </c>
    </row>
    <row r="421" spans="6:6" x14ac:dyDescent="0.25">
      <c r="F421" s="267" t="s">
        <v>402</v>
      </c>
    </row>
    <row r="422" spans="6:6" x14ac:dyDescent="0.25">
      <c r="F422" s="267" t="s">
        <v>403</v>
      </c>
    </row>
    <row r="423" spans="6:6" x14ac:dyDescent="0.25">
      <c r="F423" s="267" t="s">
        <v>404</v>
      </c>
    </row>
    <row r="424" spans="6:6" x14ac:dyDescent="0.25">
      <c r="F424" s="267" t="s">
        <v>405</v>
      </c>
    </row>
    <row r="425" spans="6:6" x14ac:dyDescent="0.25">
      <c r="F425" s="267" t="s">
        <v>406</v>
      </c>
    </row>
    <row r="426" spans="6:6" x14ac:dyDescent="0.25">
      <c r="F426" s="267" t="s">
        <v>407</v>
      </c>
    </row>
    <row r="427" spans="6:6" x14ac:dyDescent="0.25">
      <c r="F427" s="267" t="s">
        <v>408</v>
      </c>
    </row>
    <row r="428" spans="6:6" x14ac:dyDescent="0.25">
      <c r="F428" s="267" t="s">
        <v>409</v>
      </c>
    </row>
    <row r="429" spans="6:6" x14ac:dyDescent="0.25">
      <c r="F429" s="267" t="s">
        <v>410</v>
      </c>
    </row>
    <row r="430" spans="6:6" x14ac:dyDescent="0.25">
      <c r="F430" s="267" t="s">
        <v>411</v>
      </c>
    </row>
    <row r="431" spans="6:6" x14ac:dyDescent="0.25">
      <c r="F431" s="267" t="s">
        <v>412</v>
      </c>
    </row>
    <row r="432" spans="6:6" x14ac:dyDescent="0.25">
      <c r="F432" s="267" t="s">
        <v>413</v>
      </c>
    </row>
    <row r="433" spans="6:6" x14ac:dyDescent="0.25">
      <c r="F433" s="267" t="s">
        <v>414</v>
      </c>
    </row>
    <row r="434" spans="6:6" x14ac:dyDescent="0.25">
      <c r="F434" s="267" t="s">
        <v>415</v>
      </c>
    </row>
    <row r="435" spans="6:6" x14ac:dyDescent="0.25">
      <c r="F435" s="267" t="s">
        <v>416</v>
      </c>
    </row>
    <row r="436" spans="6:6" x14ac:dyDescent="0.25">
      <c r="F436" s="267" t="s">
        <v>417</v>
      </c>
    </row>
    <row r="437" spans="6:6" x14ac:dyDescent="0.25">
      <c r="F437" s="731"/>
    </row>
    <row r="438" spans="6:6" x14ac:dyDescent="0.25">
      <c r="F438" s="731"/>
    </row>
    <row r="439" spans="6:6" x14ac:dyDescent="0.25">
      <c r="F439" s="731"/>
    </row>
    <row r="440" spans="6:6" x14ac:dyDescent="0.25">
      <c r="F440" s="731"/>
    </row>
    <row r="441" spans="6:6" x14ac:dyDescent="0.25">
      <c r="F441" s="731"/>
    </row>
    <row r="442" spans="6:6" x14ac:dyDescent="0.25">
      <c r="F442" s="731"/>
    </row>
    <row r="443" spans="6:6" x14ac:dyDescent="0.25">
      <c r="F443" s="731"/>
    </row>
    <row r="444" spans="6:6" x14ac:dyDescent="0.25">
      <c r="F444" s="731"/>
    </row>
  </sheetData>
  <mergeCells count="55">
    <mergeCell ref="A99:C99"/>
    <mergeCell ref="A100:C100"/>
    <mergeCell ref="C85:E85"/>
    <mergeCell ref="A92:C92"/>
    <mergeCell ref="C94:E94"/>
    <mergeCell ref="A96:C96"/>
    <mergeCell ref="A97:C97"/>
    <mergeCell ref="A98:C98"/>
    <mergeCell ref="A58:B58"/>
    <mergeCell ref="E58:L58"/>
    <mergeCell ref="A59:B59"/>
    <mergeCell ref="C59:F59"/>
    <mergeCell ref="G59:H59"/>
    <mergeCell ref="K59:L59"/>
    <mergeCell ref="B48:D48"/>
    <mergeCell ref="A54:B54"/>
    <mergeCell ref="C54:D54"/>
    <mergeCell ref="B56:L56"/>
    <mergeCell ref="A57:B57"/>
    <mergeCell ref="E57:L57"/>
    <mergeCell ref="J46:K46"/>
    <mergeCell ref="A38:B38"/>
    <mergeCell ref="C38:F38"/>
    <mergeCell ref="G38:H38"/>
    <mergeCell ref="K38:L38"/>
    <mergeCell ref="B40:G40"/>
    <mergeCell ref="I40:L40"/>
    <mergeCell ref="J41:K41"/>
    <mergeCell ref="J42:K42"/>
    <mergeCell ref="J43:K43"/>
    <mergeCell ref="J44:K44"/>
    <mergeCell ref="J45:K45"/>
    <mergeCell ref="A37:B37"/>
    <mergeCell ref="E37:L37"/>
    <mergeCell ref="A28:C30"/>
    <mergeCell ref="D28:H28"/>
    <mergeCell ref="I28:K28"/>
    <mergeCell ref="D29:H29"/>
    <mergeCell ref="I29:K29"/>
    <mergeCell ref="D30:H30"/>
    <mergeCell ref="I30:K30"/>
    <mergeCell ref="A32:C34"/>
    <mergeCell ref="D32:K34"/>
    <mergeCell ref="B35:L35"/>
    <mergeCell ref="A36:B36"/>
    <mergeCell ref="E36:L36"/>
    <mergeCell ref="A4:B4"/>
    <mergeCell ref="C4:F4"/>
    <mergeCell ref="G4:H4"/>
    <mergeCell ref="K4:L4"/>
    <mergeCell ref="B1:L1"/>
    <mergeCell ref="A2:B2"/>
    <mergeCell ref="E2:L2"/>
    <mergeCell ref="A3:B3"/>
    <mergeCell ref="E3:L3"/>
  </mergeCells>
  <conditionalFormatting sqref="K64:L83">
    <cfRule type="cellIs" dxfId="0" priority="1" stopIfTrue="1" operator="equal">
      <formula>"-"</formula>
    </cfRule>
  </conditionalFormatting>
  <dataValidations count="6">
    <dataValidation type="list" errorStyle="information" showInputMessage="1" showErrorMessage="1" sqref="K7:K26">
      <formula1>"Support complet,Tronçon,Elément,Eclissage,Réparation par plaque,Remise en Etat"</formula1>
    </dataValidation>
    <dataValidation type="list" errorStyle="information" showInputMessage="1" showErrorMessage="1" sqref="D7:D26">
      <formula1>"Corrosion,Tordue"</formula1>
    </dataValidation>
    <dataValidation type="list" allowBlank="1" showInputMessage="1" showErrorMessage="1" sqref="I64:I83">
      <formula1>$F$110:$F$436</formula1>
    </dataValidation>
    <dataValidation type="list" allowBlank="1" showErrorMessage="1" sqref="E64:E83 C7:C26">
      <formula1>$D$121:$D$130</formula1>
    </dataValidation>
    <dataValidation type="list" allowBlank="1" showInputMessage="1" showErrorMessage="1" sqref="B64:B83 A7:A26">
      <formula1>$B$121:$B$137</formula1>
    </dataValidation>
    <dataValidation type="list" allowBlank="1" showInputMessage="1" showErrorMessage="1" sqref="C88:C91">
      <formula1>"Oui,Non"</formula1>
    </dataValidation>
  </dataValidations>
  <hyperlinks>
    <hyperlink ref="I4" location="'Annexe10'!A1" display="'Annexe10'!A1"/>
    <hyperlink ref="I38" location="'Annexe10'!A1" display="'Annexe10'!A1"/>
    <hyperlink ref="I59" location="'Annexe10'!A1" display="'Annexe10'!A1"/>
  </hyperlinks>
  <pageMargins left="0.70866141732283472" right="0.70866141732283472" top="0.74803149606299213" bottom="0.74803149606299213" header="0.31496062992125984" footer="0.31496062992125984"/>
  <pageSetup paperSize="9" scale="57" fitToHeight="2" orientation="landscape" horizontalDpi="300" r:id="rId1"/>
  <rowBreaks count="2" manualBreakCount="2">
    <brk id="34" max="11" man="1"/>
    <brk id="55" max="11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6">
    <pageSetUpPr fitToPage="1"/>
  </sheetPr>
  <dimension ref="A1:K65"/>
  <sheetViews>
    <sheetView showGridLines="0" view="pageBreakPreview" zoomScale="80" zoomScaleSheetLayoutView="80" workbookViewId="0">
      <selection activeCell="A9" sqref="A9:A11"/>
    </sheetView>
  </sheetViews>
  <sheetFormatPr baseColWidth="10" defaultColWidth="11.42578125" defaultRowHeight="12.75" x14ac:dyDescent="0.2"/>
  <cols>
    <col min="1" max="1" width="24.5703125" style="731" customWidth="1"/>
    <col min="2" max="2" width="11" style="731" customWidth="1"/>
    <col min="3" max="6" width="21.42578125" style="731" customWidth="1"/>
    <col min="7" max="16384" width="11.42578125" style="731"/>
  </cols>
  <sheetData>
    <row r="1" spans="1:11" ht="30" customHeight="1" thickBot="1" x14ac:dyDescent="0.3">
      <c r="A1" s="814" t="s">
        <v>778</v>
      </c>
      <c r="B1" s="1205" t="s">
        <v>779</v>
      </c>
      <c r="C1" s="1205"/>
      <c r="D1" s="1205"/>
      <c r="E1" s="1205"/>
      <c r="F1" s="1206"/>
      <c r="G1" s="815"/>
    </row>
    <row r="2" spans="1:11" ht="30" customHeight="1" thickBot="1" x14ac:dyDescent="0.25">
      <c r="A2" s="816" t="s">
        <v>427</v>
      </c>
      <c r="B2" s="1473" t="s">
        <v>61</v>
      </c>
      <c r="C2" s="1473"/>
      <c r="D2" s="1473"/>
      <c r="E2" s="817" t="s">
        <v>780</v>
      </c>
      <c r="F2" s="893">
        <v>55</v>
      </c>
    </row>
    <row r="3" spans="1:11" s="820" customFormat="1" ht="15.75" customHeight="1" thickBot="1" x14ac:dyDescent="0.3">
      <c r="A3" s="1474" t="s">
        <v>781</v>
      </c>
      <c r="B3" s="1475"/>
      <c r="C3" s="818" t="str">
        <f>'55_Annexe5'!$G$9</f>
        <v>Pylone triangle</v>
      </c>
      <c r="D3" s="1476" t="s">
        <v>782</v>
      </c>
      <c r="E3" s="1477"/>
      <c r="F3" s="819">
        <f>'55_Annexe5'!$G$11</f>
        <v>0</v>
      </c>
    </row>
    <row r="4" spans="1:11" ht="12.6" x14ac:dyDescent="0.25">
      <c r="A4" s="821"/>
      <c r="B4" s="796"/>
      <c r="C4" s="796"/>
      <c r="D4" s="796"/>
      <c r="E4" s="796"/>
      <c r="F4" s="822"/>
    </row>
    <row r="5" spans="1:11" ht="12.95" x14ac:dyDescent="0.3">
      <c r="A5" s="821"/>
      <c r="B5" s="796"/>
      <c r="C5" s="823" t="s">
        <v>783</v>
      </c>
      <c r="D5" s="796"/>
      <c r="E5" s="823" t="s">
        <v>784</v>
      </c>
      <c r="F5" s="822"/>
    </row>
    <row r="6" spans="1:11" ht="15" x14ac:dyDescent="0.25">
      <c r="A6" s="824" t="s">
        <v>785</v>
      </c>
      <c r="B6" s="825" t="s">
        <v>786</v>
      </c>
      <c r="C6" s="826" t="s">
        <v>705</v>
      </c>
      <c r="D6" s="827"/>
      <c r="E6" s="828" t="str">
        <f>'55_Annexe3.2'!$R$12</f>
        <v>A renseigner</v>
      </c>
      <c r="F6" s="822"/>
    </row>
    <row r="7" spans="1:11" ht="15" x14ac:dyDescent="0.25">
      <c r="A7" s="824" t="s">
        <v>787</v>
      </c>
      <c r="B7" s="825" t="s">
        <v>786</v>
      </c>
      <c r="C7" s="826" t="s">
        <v>705</v>
      </c>
      <c r="D7" s="827"/>
      <c r="E7" s="828" t="str">
        <f>'55_Annexe3.2'!$T$12</f>
        <v>A renseigner</v>
      </c>
      <c r="F7" s="822"/>
      <c r="H7" s="1478" t="s">
        <v>743</v>
      </c>
      <c r="I7" s="1478" t="s">
        <v>788</v>
      </c>
      <c r="J7" s="1478" t="s">
        <v>789</v>
      </c>
      <c r="K7" s="1478" t="s">
        <v>790</v>
      </c>
    </row>
    <row r="8" spans="1:11" ht="12.75" customHeight="1" x14ac:dyDescent="0.2">
      <c r="A8" s="829"/>
      <c r="B8" s="825"/>
      <c r="C8" s="830" t="s">
        <v>89</v>
      </c>
      <c r="D8" s="830" t="s">
        <v>83</v>
      </c>
      <c r="E8" s="830" t="s">
        <v>89</v>
      </c>
      <c r="F8" s="831" t="s">
        <v>83</v>
      </c>
      <c r="H8" s="1478"/>
      <c r="I8" s="1478"/>
      <c r="J8" s="1478"/>
      <c r="K8" s="1478"/>
    </row>
    <row r="9" spans="1:11" ht="14.45" x14ac:dyDescent="0.35">
      <c r="A9" s="824" t="s">
        <v>752</v>
      </c>
      <c r="B9" s="832" t="s">
        <v>791</v>
      </c>
      <c r="C9" s="826" t="s">
        <v>705</v>
      </c>
      <c r="D9" s="826" t="s">
        <v>705</v>
      </c>
      <c r="E9" s="833" t="str">
        <f>'55_Annexe3.2'!$E$7</f>
        <v>A renseigner</v>
      </c>
      <c r="F9" s="834" t="str">
        <f>IF(I9="Boulon",IF(G9="Recouvrement",CONCATENATE(H9," x BØ",J9,"  SC"),CONCATENATE(H9," x BØ",J9,"  DC")),IF(I9="Rivet",IF(G9="Recouvrement",CONCATENATE(H9," x RØ",K9,"  SC"),CONCATENATE(H9," x RØ",K9,"  DC")),IF(G9="Recouvrement",CONCATENATE(H9," x BØ",J9," ou RØ",K9,"  SC"),CONCATENATE(H9," x BØ",J9," ou RØ",K9,"  DC"))))</f>
        <v>0 x BØA renseigner ou RØ  DC</v>
      </c>
      <c r="G9" s="835">
        <f>'55_Annexe3.2'!$E$14</f>
        <v>0</v>
      </c>
      <c r="H9" s="836">
        <f>'55_Annexe3.2'!$E$10</f>
        <v>0</v>
      </c>
      <c r="I9" s="836"/>
      <c r="J9" s="836" t="str">
        <f>'55_Annexe3.2'!$E$11</f>
        <v>A renseigner</v>
      </c>
      <c r="K9" s="836"/>
    </row>
    <row r="10" spans="1:11" ht="15" x14ac:dyDescent="0.25">
      <c r="A10" s="824" t="s">
        <v>1003</v>
      </c>
      <c r="B10" s="838" t="s">
        <v>793</v>
      </c>
      <c r="C10" s="826" t="s">
        <v>705</v>
      </c>
      <c r="D10" s="826" t="s">
        <v>705</v>
      </c>
      <c r="E10" s="833" t="str">
        <f>'55_Annexe3.2'!$E$17</f>
        <v>A renseigner</v>
      </c>
      <c r="F10" s="834" t="str">
        <f t="shared" ref="F10:F11" si="0">IF(I10="Boulon",CONCATENATE(H10," x BØ",J10),IF(I10="Rivet",CONCATENATE(H10," x RØ",K10),CONCATENATE(H10," x BØ",J10," ou RØ",K10)))</f>
        <v>0 x BØ0 ou RØ</v>
      </c>
      <c r="H10" s="836">
        <f>'55_Annexe3.2'!$I$17</f>
        <v>0</v>
      </c>
      <c r="I10" s="836"/>
      <c r="J10" s="836">
        <f>'55_Annexe3.2'!$K$17</f>
        <v>0</v>
      </c>
      <c r="K10" s="836"/>
    </row>
    <row r="11" spans="1:11" ht="14.45" x14ac:dyDescent="0.35">
      <c r="A11" s="824" t="s">
        <v>1004</v>
      </c>
      <c r="B11" s="838" t="s">
        <v>793</v>
      </c>
      <c r="C11" s="826" t="s">
        <v>705</v>
      </c>
      <c r="D11" s="826" t="s">
        <v>705</v>
      </c>
      <c r="E11" s="833" t="str">
        <f>'55_Annexe3.2'!$E$18</f>
        <v>A renseigner</v>
      </c>
      <c r="F11" s="834" t="str">
        <f t="shared" si="0"/>
        <v>0 x BØ0 ou RØ</v>
      </c>
      <c r="H11" s="836">
        <f>'55_Annexe3.2'!$I$18</f>
        <v>0</v>
      </c>
      <c r="I11" s="836"/>
      <c r="J11" s="836">
        <f>'55_Annexe3.2'!$K$18</f>
        <v>0</v>
      </c>
      <c r="K11" s="836"/>
    </row>
    <row r="12" spans="1:11" ht="15.75" customHeight="1" x14ac:dyDescent="0.25">
      <c r="A12" s="821"/>
      <c r="B12" s="796"/>
      <c r="C12" s="796"/>
      <c r="D12" s="796"/>
      <c r="E12" s="1480" t="s">
        <v>832</v>
      </c>
      <c r="F12" s="1481"/>
    </row>
    <row r="13" spans="1:11" ht="12.6" x14ac:dyDescent="0.25">
      <c r="A13" s="821"/>
      <c r="B13" s="796"/>
      <c r="C13" s="796"/>
      <c r="D13" s="796"/>
      <c r="E13" s="796"/>
      <c r="F13" s="822"/>
    </row>
    <row r="14" spans="1:11" ht="13.5" thickBot="1" x14ac:dyDescent="0.35">
      <c r="A14" s="839" t="s">
        <v>794</v>
      </c>
      <c r="B14" s="796"/>
      <c r="C14" s="796"/>
      <c r="D14" s="796"/>
      <c r="E14" s="796"/>
      <c r="F14" s="822"/>
    </row>
    <row r="15" spans="1:11" x14ac:dyDescent="0.2">
      <c r="A15" s="1482"/>
      <c r="B15" s="1483"/>
      <c r="C15" s="1483"/>
      <c r="D15" s="1484"/>
      <c r="E15" s="796"/>
      <c r="F15" s="822"/>
    </row>
    <row r="16" spans="1:11" x14ac:dyDescent="0.2">
      <c r="A16" s="1485"/>
      <c r="B16" s="1486"/>
      <c r="C16" s="1486"/>
      <c r="D16" s="1487"/>
      <c r="E16" s="796"/>
      <c r="F16" s="822"/>
    </row>
    <row r="17" spans="1:10" x14ac:dyDescent="0.2">
      <c r="A17" s="1485"/>
      <c r="B17" s="1486"/>
      <c r="C17" s="1486"/>
      <c r="D17" s="1487"/>
      <c r="E17" s="796"/>
      <c r="F17" s="822"/>
    </row>
    <row r="18" spans="1:10" x14ac:dyDescent="0.2">
      <c r="A18" s="1485"/>
      <c r="B18" s="1486"/>
      <c r="C18" s="1486"/>
      <c r="D18" s="1487"/>
      <c r="E18" s="796"/>
      <c r="F18" s="822"/>
    </row>
    <row r="19" spans="1:10" ht="13.5" thickBot="1" x14ac:dyDescent="0.25">
      <c r="A19" s="1488"/>
      <c r="B19" s="1489"/>
      <c r="C19" s="1489"/>
      <c r="D19" s="1490"/>
      <c r="E19" s="796"/>
      <c r="F19" s="822"/>
    </row>
    <row r="20" spans="1:10" ht="15.75" customHeight="1" thickBot="1" x14ac:dyDescent="0.35">
      <c r="A20" s="840" t="s">
        <v>795</v>
      </c>
      <c r="B20" s="841"/>
      <c r="C20" s="841"/>
      <c r="D20" s="841"/>
      <c r="E20" s="1491" t="s">
        <v>833</v>
      </c>
      <c r="F20" s="1492"/>
    </row>
    <row r="21" spans="1:10" ht="15" x14ac:dyDescent="0.2">
      <c r="A21" s="842" t="s">
        <v>796</v>
      </c>
      <c r="B21" s="1493" t="s">
        <v>437</v>
      </c>
      <c r="C21" s="1493"/>
      <c r="D21" s="1493"/>
      <c r="E21" s="1493"/>
      <c r="F21" s="1494"/>
    </row>
    <row r="22" spans="1:10" s="820" customFormat="1" ht="25.5" customHeight="1" x14ac:dyDescent="0.25">
      <c r="A22" s="843" t="s">
        <v>797</v>
      </c>
      <c r="B22" s="1495" t="str">
        <f>CONCATENATE("Protection = ",H22,"  /  Etat de la protection sur le fût = ",I22,"  /  Etat de la protection dans la tête = ",J22)</f>
        <v>Protection = 0  /  Etat de la protection sur le fût = 0  /  Etat de la protection dans la tête = 0</v>
      </c>
      <c r="C22" s="1495"/>
      <c r="D22" s="1495"/>
      <c r="E22" s="1495"/>
      <c r="F22" s="1496"/>
      <c r="H22" s="844">
        <f>'55_Annexe5'!$D$25</f>
        <v>0</v>
      </c>
      <c r="I22" s="844">
        <f>'55_Annexe5'!$E$27</f>
        <v>0</v>
      </c>
      <c r="J22" s="844">
        <f>'55_Annexe5'!$E$28</f>
        <v>0</v>
      </c>
    </row>
    <row r="23" spans="1:10" x14ac:dyDescent="0.2">
      <c r="A23" s="843" t="s">
        <v>798</v>
      </c>
      <c r="B23" s="1497" t="str">
        <f>'55_Annexe5'!$J$32</f>
        <v>Non</v>
      </c>
      <c r="C23" s="1497"/>
      <c r="D23" s="1497"/>
      <c r="E23" s="1497"/>
      <c r="F23" s="1498"/>
    </row>
    <row r="24" spans="1:10" ht="15" customHeight="1" x14ac:dyDescent="0.2">
      <c r="A24" s="843" t="s">
        <v>799</v>
      </c>
      <c r="B24" s="1497" t="str">
        <f>'55_Annexe5'!$D$19</f>
        <v>-</v>
      </c>
      <c r="C24" s="1497"/>
      <c r="D24" s="1497"/>
      <c r="E24" s="1497"/>
      <c r="F24" s="1498"/>
    </row>
    <row r="25" spans="1:10" ht="15" customHeight="1" x14ac:dyDescent="0.2">
      <c r="A25" s="845"/>
      <c r="B25" s="1497"/>
      <c r="C25" s="1497"/>
      <c r="D25" s="1497"/>
      <c r="E25" s="1497"/>
      <c r="F25" s="1498"/>
    </row>
    <row r="26" spans="1:10" ht="15.75" customHeight="1" thickBot="1" x14ac:dyDescent="0.25">
      <c r="A26" s="846"/>
      <c r="B26" s="1499"/>
      <c r="C26" s="1499"/>
      <c r="D26" s="1499"/>
      <c r="E26" s="1499"/>
      <c r="F26" s="1500"/>
    </row>
    <row r="27" spans="1:10" ht="13.5" thickBot="1" x14ac:dyDescent="0.25">
      <c r="A27" s="839" t="s">
        <v>800</v>
      </c>
      <c r="B27" s="796"/>
      <c r="C27" s="847" t="s">
        <v>38</v>
      </c>
      <c r="D27" s="796"/>
      <c r="E27" s="848" t="s">
        <v>39</v>
      </c>
      <c r="F27" s="822"/>
    </row>
    <row r="28" spans="1:10" ht="14.45" x14ac:dyDescent="0.35">
      <c r="A28" s="849" t="s">
        <v>801</v>
      </c>
      <c r="B28" s="1501" t="str">
        <f>'55_Annexe5'!$C$21</f>
        <v>Suspension</v>
      </c>
      <c r="C28" s="1501"/>
      <c r="D28" s="850"/>
      <c r="E28" s="851" t="str">
        <f>'55_Annexe5'!$F$21</f>
        <v>Suspension</v>
      </c>
      <c r="F28" s="852"/>
    </row>
    <row r="29" spans="1:10" ht="12.6" x14ac:dyDescent="0.25">
      <c r="A29" s="853" t="s">
        <v>802</v>
      </c>
      <c r="B29" s="1479"/>
      <c r="C29" s="1479"/>
      <c r="D29" s="796"/>
      <c r="E29" s="848"/>
      <c r="F29" s="822"/>
    </row>
    <row r="30" spans="1:10" ht="15" x14ac:dyDescent="0.25">
      <c r="A30" s="854" t="s">
        <v>803</v>
      </c>
      <c r="B30" s="1479"/>
      <c r="C30" s="1479"/>
      <c r="D30" s="796"/>
      <c r="E30" s="848"/>
      <c r="F30" s="822"/>
    </row>
    <row r="31" spans="1:10" ht="15" x14ac:dyDescent="0.25">
      <c r="A31" s="854" t="s">
        <v>804</v>
      </c>
      <c r="B31" s="1504"/>
      <c r="C31" s="1504"/>
      <c r="D31" s="796"/>
      <c r="E31" s="848"/>
      <c r="F31" s="822"/>
    </row>
    <row r="32" spans="1:10" ht="12.6" x14ac:dyDescent="0.25">
      <c r="A32" s="855" t="s">
        <v>805</v>
      </c>
      <c r="B32" s="1505"/>
      <c r="C32" s="1505"/>
      <c r="D32" s="796"/>
      <c r="E32" s="856"/>
      <c r="F32" s="822"/>
    </row>
    <row r="33" spans="1:6" ht="13.5" thickBot="1" x14ac:dyDescent="0.25">
      <c r="A33" s="857" t="s">
        <v>806</v>
      </c>
      <c r="B33" s="1506"/>
      <c r="C33" s="1506"/>
      <c r="D33" s="841"/>
      <c r="E33" s="856"/>
      <c r="F33" s="858"/>
    </row>
    <row r="34" spans="1:6" ht="13.5" thickBot="1" x14ac:dyDescent="0.35">
      <c r="A34" s="839" t="s">
        <v>807</v>
      </c>
      <c r="B34" s="796"/>
      <c r="C34" s="796"/>
      <c r="D34" s="796"/>
      <c r="E34" s="796"/>
      <c r="F34" s="822"/>
    </row>
    <row r="35" spans="1:6" ht="12.95" x14ac:dyDescent="0.3">
      <c r="A35" s="859"/>
      <c r="B35" s="850"/>
      <c r="C35" s="850"/>
      <c r="D35" s="850"/>
      <c r="E35" s="850"/>
      <c r="F35" s="852"/>
    </row>
    <row r="36" spans="1:6" ht="14.45" x14ac:dyDescent="0.35">
      <c r="A36" s="824"/>
      <c r="B36" s="860"/>
      <c r="C36" s="861" t="s">
        <v>808</v>
      </c>
      <c r="D36" s="862" t="s">
        <v>564</v>
      </c>
      <c r="E36" s="863" t="s">
        <v>565</v>
      </c>
      <c r="F36" s="864" t="s">
        <v>568</v>
      </c>
    </row>
    <row r="37" spans="1:6" ht="29.25" customHeight="1" x14ac:dyDescent="0.2">
      <c r="A37" s="1507" t="s">
        <v>809</v>
      </c>
      <c r="B37" s="1508"/>
      <c r="C37" s="865" t="str">
        <f>'55_Annexe3.1'!$J$30</f>
        <v>0.45 x 0.45
H = 0.25</v>
      </c>
      <c r="D37" s="866">
        <f>'55_Annexe3.1'!$J$31</f>
        <v>0</v>
      </c>
      <c r="E37" s="866">
        <f>'55_Annexe3.1'!$J$32</f>
        <v>0</v>
      </c>
      <c r="F37" s="867">
        <f>'55_Annexe3.1'!$J$33</f>
        <v>0</v>
      </c>
    </row>
    <row r="38" spans="1:6" ht="14.45" x14ac:dyDescent="0.35">
      <c r="A38" s="1509" t="s">
        <v>810</v>
      </c>
      <c r="B38" s="1510"/>
      <c r="C38" s="868" t="str">
        <f>'55_Annexe3.1'!$M$13</f>
        <v>/</v>
      </c>
      <c r="D38" s="868" t="str">
        <f>'55_Annexe3.1'!$M$14</f>
        <v>/</v>
      </c>
      <c r="E38" s="868" t="str">
        <f>'55_Annexe3.1'!$M$15</f>
        <v>/</v>
      </c>
      <c r="F38" s="869" t="str">
        <f>'55_Annexe3.1'!$M$16</f>
        <v>/</v>
      </c>
    </row>
    <row r="39" spans="1:6" ht="15" thickBot="1" x14ac:dyDescent="0.4">
      <c r="A39" s="1511" t="s">
        <v>811</v>
      </c>
      <c r="B39" s="1512"/>
      <c r="C39" s="870" t="str">
        <f>'55_Annexe3.1'!$M$17</f>
        <v>/</v>
      </c>
      <c r="D39" s="841"/>
      <c r="E39" s="871"/>
      <c r="F39" s="858"/>
    </row>
    <row r="40" spans="1:6" ht="13.5" thickBot="1" x14ac:dyDescent="0.35">
      <c r="A40" s="872" t="s">
        <v>812</v>
      </c>
      <c r="B40" s="873"/>
      <c r="C40" s="873"/>
      <c r="D40" s="873"/>
      <c r="E40" s="873"/>
      <c r="F40" s="874"/>
    </row>
    <row r="41" spans="1:6" ht="20.100000000000001" customHeight="1" x14ac:dyDescent="0.25">
      <c r="A41" s="339" t="s">
        <v>470</v>
      </c>
      <c r="B41" s="1513">
        <f>'55_Annexe5'!$D$43</f>
        <v>0</v>
      </c>
      <c r="C41" s="1513"/>
      <c r="D41" s="1513"/>
      <c r="E41" s="1513"/>
      <c r="F41" s="1514"/>
    </row>
    <row r="42" spans="1:6" ht="20.100000000000001" customHeight="1" thickBot="1" x14ac:dyDescent="0.25">
      <c r="A42" s="875" t="s">
        <v>472</v>
      </c>
      <c r="B42" s="1515"/>
      <c r="C42" s="1515"/>
      <c r="D42" s="1515"/>
      <c r="E42" s="1515"/>
      <c r="F42" s="1516"/>
    </row>
    <row r="43" spans="1:6" ht="13.5" thickBot="1" x14ac:dyDescent="0.25">
      <c r="A43" s="872" t="s">
        <v>813</v>
      </c>
      <c r="B43" s="874"/>
      <c r="C43" s="876" t="s">
        <v>814</v>
      </c>
      <c r="D43" s="877"/>
      <c r="E43" s="876" t="s">
        <v>815</v>
      </c>
      <c r="F43" s="878"/>
    </row>
    <row r="44" spans="1:6" ht="12.6" x14ac:dyDescent="0.25">
      <c r="A44" s="879" t="s">
        <v>816</v>
      </c>
      <c r="B44" s="880"/>
      <c r="C44" s="1502" t="s">
        <v>437</v>
      </c>
      <c r="D44" s="1503"/>
      <c r="E44" s="1502" t="s">
        <v>437</v>
      </c>
      <c r="F44" s="1503"/>
    </row>
    <row r="45" spans="1:6" ht="12.6" x14ac:dyDescent="0.25">
      <c r="A45" s="881" t="s">
        <v>817</v>
      </c>
      <c r="B45" s="882"/>
      <c r="C45" s="1502" t="s">
        <v>437</v>
      </c>
      <c r="D45" s="1503"/>
      <c r="E45" s="1502" t="s">
        <v>437</v>
      </c>
      <c r="F45" s="1503"/>
    </row>
    <row r="46" spans="1:6" ht="12.6" x14ac:dyDescent="0.25">
      <c r="A46" s="881" t="s">
        <v>818</v>
      </c>
      <c r="B46" s="882"/>
      <c r="C46" s="1502" t="s">
        <v>437</v>
      </c>
      <c r="D46" s="1503"/>
      <c r="E46" s="1502" t="s">
        <v>437</v>
      </c>
      <c r="F46" s="1503"/>
    </row>
    <row r="47" spans="1:6" x14ac:dyDescent="0.2">
      <c r="A47" s="881" t="s">
        <v>819</v>
      </c>
      <c r="B47" s="882"/>
      <c r="C47" s="1502" t="s">
        <v>437</v>
      </c>
      <c r="D47" s="1503"/>
      <c r="E47" s="1502" t="s">
        <v>437</v>
      </c>
      <c r="F47" s="1503"/>
    </row>
    <row r="48" spans="1:6" x14ac:dyDescent="0.2">
      <c r="A48" s="881" t="s">
        <v>820</v>
      </c>
      <c r="B48" s="882"/>
      <c r="C48" s="1502" t="s">
        <v>437</v>
      </c>
      <c r="D48" s="1503"/>
      <c r="E48" s="1502" t="s">
        <v>437</v>
      </c>
      <c r="F48" s="1503"/>
    </row>
    <row r="49" spans="1:6" x14ac:dyDescent="0.2">
      <c r="A49" s="883" t="s">
        <v>821</v>
      </c>
      <c r="B49" s="884"/>
      <c r="C49" s="1502" t="s">
        <v>437</v>
      </c>
      <c r="D49" s="1503"/>
      <c r="E49" s="1502" t="s">
        <v>437</v>
      </c>
      <c r="F49" s="1503"/>
    </row>
    <row r="50" spans="1:6" x14ac:dyDescent="0.2">
      <c r="A50" s="883" t="s">
        <v>822</v>
      </c>
      <c r="B50" s="884"/>
      <c r="C50" s="1502" t="s">
        <v>437</v>
      </c>
      <c r="D50" s="1503"/>
      <c r="E50" s="1502" t="s">
        <v>437</v>
      </c>
      <c r="F50" s="1503"/>
    </row>
    <row r="51" spans="1:6" ht="13.5" thickBot="1" x14ac:dyDescent="0.25">
      <c r="A51" s="885" t="s">
        <v>823</v>
      </c>
      <c r="B51" s="886"/>
      <c r="C51" s="1502" t="s">
        <v>437</v>
      </c>
      <c r="D51" s="1503"/>
      <c r="E51" s="1502" t="s">
        <v>437</v>
      </c>
      <c r="F51" s="1503"/>
    </row>
    <row r="52" spans="1:6" ht="13.5" thickBot="1" x14ac:dyDescent="0.25">
      <c r="A52" s="859" t="s">
        <v>824</v>
      </c>
      <c r="B52" s="850"/>
      <c r="C52" s="887"/>
      <c r="D52" s="887"/>
      <c r="E52" s="887"/>
      <c r="F52" s="888"/>
    </row>
    <row r="53" spans="1:6" ht="15.75" customHeight="1" thickBot="1" x14ac:dyDescent="0.3">
      <c r="A53" s="1529" t="s">
        <v>825</v>
      </c>
      <c r="B53" s="1530"/>
      <c r="C53" s="1531" t="s">
        <v>826</v>
      </c>
      <c r="D53" s="1532"/>
      <c r="E53" s="1531" t="s">
        <v>826</v>
      </c>
      <c r="F53" s="1532"/>
    </row>
    <row r="54" spans="1:6" ht="15" customHeight="1" x14ac:dyDescent="0.2">
      <c r="A54" s="1517" t="s">
        <v>827</v>
      </c>
      <c r="B54" s="1520"/>
      <c r="C54" s="1521"/>
      <c r="D54" s="1521"/>
      <c r="E54" s="1521"/>
      <c r="F54" s="1522"/>
    </row>
    <row r="55" spans="1:6" ht="15" customHeight="1" x14ac:dyDescent="0.2">
      <c r="A55" s="1518"/>
      <c r="B55" s="1523"/>
      <c r="C55" s="1524"/>
      <c r="D55" s="1524"/>
      <c r="E55" s="1524"/>
      <c r="F55" s="1525"/>
    </row>
    <row r="56" spans="1:6" ht="15" customHeight="1" x14ac:dyDescent="0.2">
      <c r="A56" s="1518"/>
      <c r="B56" s="1523"/>
      <c r="C56" s="1524"/>
      <c r="D56" s="1524"/>
      <c r="E56" s="1524"/>
      <c r="F56" s="1525"/>
    </row>
    <row r="57" spans="1:6" ht="15" customHeight="1" x14ac:dyDescent="0.2">
      <c r="A57" s="1518"/>
      <c r="B57" s="1523"/>
      <c r="C57" s="1524"/>
      <c r="D57" s="1524"/>
      <c r="E57" s="1524"/>
      <c r="F57" s="1525"/>
    </row>
    <row r="58" spans="1:6" ht="15.75" customHeight="1" thickBot="1" x14ac:dyDescent="0.25">
      <c r="A58" s="1519"/>
      <c r="B58" s="1526"/>
      <c r="C58" s="1527"/>
      <c r="D58" s="1527"/>
      <c r="E58" s="1527"/>
      <c r="F58" s="1528"/>
    </row>
    <row r="60" spans="1:6" ht="13.5" thickBot="1" x14ac:dyDescent="0.25"/>
    <row r="61" spans="1:6" ht="13.5" thickBot="1" x14ac:dyDescent="0.25">
      <c r="A61" s="889" t="s">
        <v>828</v>
      </c>
    </row>
    <row r="62" spans="1:6" x14ac:dyDescent="0.2">
      <c r="A62" s="890" t="s">
        <v>829</v>
      </c>
      <c r="B62" s="891" t="s">
        <v>830</v>
      </c>
    </row>
    <row r="63" spans="1:6" ht="13.5" thickBot="1" x14ac:dyDescent="0.25">
      <c r="A63" s="892" t="s">
        <v>826</v>
      </c>
      <c r="B63" s="891" t="s">
        <v>831</v>
      </c>
    </row>
    <row r="65" ht="200.1" customHeight="1" x14ac:dyDescent="0.2"/>
  </sheetData>
  <mergeCells count="46">
    <mergeCell ref="A54:A58"/>
    <mergeCell ref="B54:F58"/>
    <mergeCell ref="C50:D50"/>
    <mergeCell ref="E50:F50"/>
    <mergeCell ref="C51:D51"/>
    <mergeCell ref="E51:F51"/>
    <mergeCell ref="A53:B53"/>
    <mergeCell ref="C53:D53"/>
    <mergeCell ref="E53:F53"/>
    <mergeCell ref="C47:D47"/>
    <mergeCell ref="E47:F47"/>
    <mergeCell ref="C48:D48"/>
    <mergeCell ref="E48:F48"/>
    <mergeCell ref="C49:D49"/>
    <mergeCell ref="E49:F49"/>
    <mergeCell ref="C46:D46"/>
    <mergeCell ref="E46:F46"/>
    <mergeCell ref="B31:C31"/>
    <mergeCell ref="B32:C32"/>
    <mergeCell ref="B33:C33"/>
    <mergeCell ref="A37:B37"/>
    <mergeCell ref="A38:B38"/>
    <mergeCell ref="A39:B39"/>
    <mergeCell ref="B41:F42"/>
    <mergeCell ref="C44:D44"/>
    <mergeCell ref="E44:F44"/>
    <mergeCell ref="C45:D45"/>
    <mergeCell ref="E45:F45"/>
    <mergeCell ref="B30:C30"/>
    <mergeCell ref="J7:J8"/>
    <mergeCell ref="K7:K8"/>
    <mergeCell ref="E12:F12"/>
    <mergeCell ref="A15:D19"/>
    <mergeCell ref="E20:F20"/>
    <mergeCell ref="B21:F21"/>
    <mergeCell ref="I7:I8"/>
    <mergeCell ref="B22:F22"/>
    <mergeCell ref="B23:F23"/>
    <mergeCell ref="B24:F26"/>
    <mergeCell ref="B28:C28"/>
    <mergeCell ref="B29:C29"/>
    <mergeCell ref="B1:F1"/>
    <mergeCell ref="B2:D2"/>
    <mergeCell ref="A3:B3"/>
    <mergeCell ref="D3:E3"/>
    <mergeCell ref="H7:H8"/>
  </mergeCells>
  <dataValidations count="3">
    <dataValidation type="list" allowBlank="1" showInputMessage="1" showErrorMessage="1" sqref="G9">
      <formula1>"Recouvrement,Bout à bout"</formula1>
    </dataValidation>
    <dataValidation type="list" allowBlank="1" showInputMessage="1" showErrorMessage="1" sqref="I9:I11">
      <formula1>"Boulon,Rivet,Boulon et Rivet"</formula1>
    </dataValidation>
    <dataValidation type="list" allowBlank="1" showInputMessage="1" showErrorMessage="1" sqref="C53:F53">
      <formula1>$A$62:$A$63</formula1>
    </dataValidation>
  </dataValidations>
  <hyperlinks>
    <hyperlink ref="F2" location="'Annexe10'!A1" display="'Annexe10'!A1"/>
    <hyperlink ref="A53:B53" location="'PDG'!A75" display="'PDG'!A75"/>
  </hyperlinks>
  <pageMargins left="0.78740157499999996" right="0.78740157499999996" top="0.984251969" bottom="0.984251969" header="0.4921259845" footer="0.4921259845"/>
  <pageSetup paperSize="9" scale="70" orientation="portrait" r:id="rId1"/>
  <headerFooter alignWithMargins="0">
    <oddFooter>&amp;CPage &amp;P / &amp;N</oddFooter>
  </headerFooter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7">
    <tabColor theme="3"/>
    <pageSetUpPr fitToPage="1"/>
  </sheetPr>
  <dimension ref="A1:BO122"/>
  <sheetViews>
    <sheetView showGridLines="0" showZeros="0" view="pageBreakPreview" zoomScaleNormal="130" zoomScaleSheetLayoutView="100" zoomScalePageLayoutView="70" workbookViewId="0">
      <selection activeCell="AA3" sqref="AA3:AD3"/>
    </sheetView>
  </sheetViews>
  <sheetFormatPr baseColWidth="10" defaultColWidth="11.42578125" defaultRowHeight="12" x14ac:dyDescent="0.2"/>
  <cols>
    <col min="1" max="41" width="3.42578125" style="894" customWidth="1"/>
    <col min="42" max="46" width="2.5703125" style="894" customWidth="1"/>
    <col min="47" max="16384" width="11.42578125" style="894"/>
  </cols>
  <sheetData>
    <row r="1" spans="1:67" ht="12.75" customHeight="1" thickBot="1" x14ac:dyDescent="0.3"/>
    <row r="2" spans="1:67" ht="25.5" customHeight="1" thickBot="1" x14ac:dyDescent="0.3">
      <c r="A2" s="1533" t="s">
        <v>834</v>
      </c>
      <c r="B2" s="1534"/>
      <c r="C2" s="1534"/>
      <c r="D2" s="1534"/>
      <c r="E2" s="1534"/>
      <c r="F2" s="1534"/>
      <c r="G2" s="1535" t="s">
        <v>835</v>
      </c>
      <c r="H2" s="1536"/>
      <c r="I2" s="1536"/>
      <c r="J2" s="1536"/>
      <c r="K2" s="1536"/>
      <c r="L2" s="1536"/>
      <c r="M2" s="1536"/>
      <c r="N2" s="1536"/>
      <c r="O2" s="1536"/>
      <c r="P2" s="1536"/>
      <c r="Q2" s="1536"/>
      <c r="R2" s="1536"/>
      <c r="S2" s="1536"/>
      <c r="T2" s="1536"/>
      <c r="U2" s="1536"/>
      <c r="V2" s="1536"/>
      <c r="W2" s="1536"/>
      <c r="X2" s="1536"/>
      <c r="Y2" s="1536"/>
      <c r="Z2" s="1536"/>
      <c r="AA2" s="1536"/>
      <c r="AB2" s="1536"/>
      <c r="AC2" s="1536"/>
      <c r="AD2" s="1536"/>
      <c r="AE2" s="1536"/>
      <c r="AF2" s="1536"/>
      <c r="AG2" s="1536"/>
      <c r="AH2" s="1536"/>
      <c r="AI2" s="1536"/>
      <c r="AJ2" s="1536"/>
      <c r="AK2" s="1536"/>
      <c r="AL2" s="1536"/>
      <c r="AM2" s="1536"/>
      <c r="AN2" s="1536"/>
      <c r="AO2" s="1536"/>
      <c r="AP2" s="895"/>
      <c r="AQ2" s="895"/>
      <c r="AR2" s="895"/>
      <c r="AS2" s="895"/>
      <c r="AT2" s="895"/>
      <c r="AU2" s="895"/>
      <c r="AV2" s="895"/>
      <c r="AW2" s="895"/>
      <c r="AX2" s="895"/>
      <c r="AY2" s="895"/>
      <c r="AZ2" s="895"/>
      <c r="BA2" s="895"/>
      <c r="BB2" s="895"/>
      <c r="BC2" s="895"/>
      <c r="BD2" s="895"/>
      <c r="BE2" s="895"/>
      <c r="BF2" s="895"/>
      <c r="BG2" s="895"/>
      <c r="BH2" s="895"/>
      <c r="BI2" s="895"/>
      <c r="BJ2" s="895"/>
      <c r="BK2" s="895"/>
      <c r="BL2" s="895"/>
      <c r="BM2" s="895"/>
      <c r="BN2" s="895"/>
      <c r="BO2" s="896"/>
    </row>
    <row r="3" spans="1:67" ht="12.75" customHeight="1" thickBot="1" x14ac:dyDescent="0.25">
      <c r="A3" s="1537" t="s">
        <v>427</v>
      </c>
      <c r="B3" s="1538"/>
      <c r="C3" s="1538"/>
      <c r="D3" s="1538"/>
      <c r="E3" s="1538"/>
      <c r="F3" s="1538"/>
      <c r="G3" s="1539" t="s">
        <v>61</v>
      </c>
      <c r="H3" s="1540"/>
      <c r="I3" s="1540"/>
      <c r="J3" s="1540"/>
      <c r="K3" s="1540"/>
      <c r="L3" s="1540"/>
      <c r="M3" s="1540"/>
      <c r="N3" s="1540"/>
      <c r="O3" s="1540"/>
      <c r="P3" s="1540"/>
      <c r="Q3" s="1540"/>
      <c r="R3" s="1540"/>
      <c r="S3" s="1540"/>
      <c r="T3" s="1541"/>
      <c r="U3" s="1542" t="s">
        <v>552</v>
      </c>
      <c r="V3" s="1538"/>
      <c r="W3" s="1538"/>
      <c r="X3" s="1538"/>
      <c r="Y3" s="1538"/>
      <c r="Z3" s="1543"/>
      <c r="AA3" s="1544">
        <v>55</v>
      </c>
      <c r="AB3" s="1545"/>
      <c r="AC3" s="1545"/>
      <c r="AD3" s="1545"/>
      <c r="AE3" s="1542" t="s">
        <v>836</v>
      </c>
      <c r="AF3" s="1538"/>
      <c r="AG3" s="1538"/>
      <c r="AH3" s="1538"/>
      <c r="AI3" s="1538"/>
      <c r="AJ3" s="1538"/>
      <c r="AK3" s="1539" t="str">
        <f>CONCATENATE(AA3," - ",AA3-1)</f>
        <v>55 - 54</v>
      </c>
      <c r="AL3" s="1540"/>
      <c r="AM3" s="1540"/>
      <c r="AN3" s="1540"/>
      <c r="AO3" s="1546"/>
    </row>
    <row r="4" spans="1:67" ht="12.75" customHeight="1" thickBot="1" x14ac:dyDescent="0.25">
      <c r="A4" s="1537" t="s">
        <v>837</v>
      </c>
      <c r="B4" s="1538"/>
      <c r="C4" s="1538"/>
      <c r="D4" s="1538"/>
      <c r="E4" s="1538"/>
      <c r="F4" s="1538"/>
      <c r="G4" s="1539" t="s">
        <v>548</v>
      </c>
      <c r="H4" s="1540"/>
      <c r="I4" s="1540"/>
      <c r="J4" s="1542" t="s">
        <v>838</v>
      </c>
      <c r="K4" s="1538"/>
      <c r="L4" s="1538"/>
      <c r="M4" s="1543"/>
      <c r="N4" s="1539" t="s">
        <v>997</v>
      </c>
      <c r="O4" s="1540"/>
      <c r="P4" s="1540"/>
      <c r="Q4" s="1540"/>
      <c r="R4" s="1540"/>
      <c r="S4" s="1542" t="s">
        <v>839</v>
      </c>
      <c r="T4" s="1538"/>
      <c r="U4" s="1538"/>
      <c r="V4" s="1543"/>
      <c r="W4" s="1539" t="s">
        <v>510</v>
      </c>
      <c r="X4" s="1540"/>
      <c r="Y4" s="1540"/>
      <c r="Z4" s="1540"/>
      <c r="AA4" s="1540"/>
      <c r="AB4" s="1542" t="s">
        <v>840</v>
      </c>
      <c r="AC4" s="1538"/>
      <c r="AD4" s="1538"/>
      <c r="AE4" s="1539" t="s">
        <v>998</v>
      </c>
      <c r="AF4" s="1540"/>
      <c r="AG4" s="1540"/>
      <c r="AH4" s="1540"/>
      <c r="AI4" s="1542" t="s">
        <v>841</v>
      </c>
      <c r="AJ4" s="1538"/>
      <c r="AK4" s="1538"/>
      <c r="AL4" s="1539" t="s">
        <v>510</v>
      </c>
      <c r="AM4" s="1540"/>
      <c r="AN4" s="1540"/>
      <c r="AO4" s="1540"/>
    </row>
    <row r="5" spans="1:67" ht="12.75" customHeight="1" x14ac:dyDescent="0.25">
      <c r="A5" s="897"/>
      <c r="B5" s="897"/>
      <c r="C5" s="897"/>
      <c r="D5" s="897"/>
      <c r="E5" s="897"/>
      <c r="F5" s="897"/>
      <c r="G5" s="897"/>
      <c r="H5" s="897"/>
      <c r="I5" s="897"/>
      <c r="J5" s="897"/>
      <c r="K5" s="897"/>
      <c r="L5" s="897"/>
      <c r="M5" s="897"/>
      <c r="N5" s="897"/>
      <c r="O5" s="897"/>
      <c r="P5" s="897"/>
      <c r="Q5" s="897"/>
      <c r="R5" s="897"/>
      <c r="S5" s="897"/>
      <c r="T5" s="897"/>
      <c r="U5" s="897"/>
      <c r="V5" s="897"/>
      <c r="W5" s="897"/>
      <c r="X5" s="897"/>
      <c r="Y5" s="897"/>
      <c r="Z5" s="897"/>
      <c r="AA5" s="897"/>
      <c r="AB5" s="897"/>
      <c r="AC5" s="897"/>
      <c r="AD5" s="897"/>
      <c r="AE5" s="897"/>
      <c r="AF5" s="897"/>
      <c r="AG5" s="897"/>
      <c r="AH5" s="897"/>
      <c r="AI5" s="897"/>
      <c r="AJ5" s="897"/>
      <c r="AK5" s="897"/>
      <c r="AL5" s="897"/>
      <c r="AM5" s="897"/>
      <c r="AN5" s="897"/>
      <c r="AO5" s="897"/>
    </row>
    <row r="6" spans="1:67" s="901" customFormat="1" ht="12.75" customHeight="1" x14ac:dyDescent="0.25">
      <c r="A6" s="1551" t="s">
        <v>842</v>
      </c>
      <c r="B6" s="1551"/>
      <c r="C6" s="1551"/>
      <c r="D6" s="1552" t="s">
        <v>843</v>
      </c>
      <c r="E6" s="1553"/>
      <c r="F6" s="1554"/>
      <c r="G6" s="1552" t="s">
        <v>844</v>
      </c>
      <c r="H6" s="1553"/>
      <c r="I6" s="1554"/>
      <c r="J6" s="1552" t="s">
        <v>580</v>
      </c>
      <c r="K6" s="1553"/>
      <c r="L6" s="1553"/>
      <c r="M6" s="1554"/>
      <c r="N6" s="1552" t="s">
        <v>845</v>
      </c>
      <c r="O6" s="1553"/>
      <c r="P6" s="1553"/>
      <c r="Q6" s="1554"/>
      <c r="R6" s="1552" t="s">
        <v>846</v>
      </c>
      <c r="S6" s="1553"/>
      <c r="T6" s="1553"/>
      <c r="U6" s="1553"/>
      <c r="V6" s="898"/>
      <c r="W6" s="899"/>
      <c r="X6" s="899"/>
      <c r="Y6" s="900"/>
      <c r="Z6" s="1565" t="s">
        <v>847</v>
      </c>
      <c r="AA6" s="1566"/>
      <c r="AB6" s="1566"/>
      <c r="AC6" s="1567"/>
      <c r="AD6" s="1552" t="s">
        <v>848</v>
      </c>
      <c r="AE6" s="1553"/>
      <c r="AF6" s="1553"/>
      <c r="AG6" s="1554"/>
      <c r="AH6" s="1552" t="s">
        <v>427</v>
      </c>
      <c r="AI6" s="1553"/>
      <c r="AJ6" s="1553"/>
      <c r="AK6" s="1554"/>
      <c r="AL6" s="1552" t="s">
        <v>849</v>
      </c>
      <c r="AM6" s="1553"/>
      <c r="AN6" s="1553"/>
      <c r="AO6" s="1554"/>
    </row>
    <row r="7" spans="1:67" s="901" customFormat="1" ht="12.75" customHeight="1" x14ac:dyDescent="0.25">
      <c r="A7" s="1551"/>
      <c r="B7" s="1551"/>
      <c r="C7" s="1551"/>
      <c r="D7" s="902">
        <v>1</v>
      </c>
      <c r="E7" s="903"/>
      <c r="F7" s="904" t="str">
        <f>IF(G7="/","","X")</f>
        <v/>
      </c>
      <c r="G7" s="1555" t="str">
        <f>'55_Annexe3.1'!$K$22</f>
        <v>/</v>
      </c>
      <c r="H7" s="1556"/>
      <c r="I7" s="1557"/>
      <c r="J7" s="1555" t="str">
        <f>'55_Annexe3.1'!$L$22</f>
        <v>/</v>
      </c>
      <c r="K7" s="1556"/>
      <c r="L7" s="1556"/>
      <c r="M7" s="1557"/>
      <c r="N7" s="1574" t="s">
        <v>850</v>
      </c>
      <c r="O7" s="1575"/>
      <c r="P7" s="1575"/>
      <c r="Q7" s="904"/>
      <c r="R7" s="1551" t="s">
        <v>851</v>
      </c>
      <c r="S7" s="1551"/>
      <c r="T7" s="1547"/>
      <c r="U7" s="1548"/>
      <c r="V7" s="905"/>
      <c r="W7" s="899"/>
      <c r="X7" s="899"/>
      <c r="Y7" s="900"/>
      <c r="Z7" s="1568"/>
      <c r="AA7" s="1569"/>
      <c r="AB7" s="1569"/>
      <c r="AC7" s="1570"/>
      <c r="AD7" s="904"/>
      <c r="AE7" s="1549" t="s">
        <v>852</v>
      </c>
      <c r="AF7" s="1549"/>
      <c r="AG7" s="1550"/>
      <c r="AH7" s="904"/>
      <c r="AI7" s="1549" t="s">
        <v>852</v>
      </c>
      <c r="AJ7" s="1549"/>
      <c r="AK7" s="1550"/>
      <c r="AL7" s="904"/>
      <c r="AM7" s="1549" t="s">
        <v>852</v>
      </c>
      <c r="AN7" s="1549"/>
      <c r="AO7" s="1550"/>
      <c r="AQ7" s="906" t="s">
        <v>853</v>
      </c>
    </row>
    <row r="8" spans="1:67" s="901" customFormat="1" ht="12.75" customHeight="1" x14ac:dyDescent="0.25">
      <c r="A8" s="1551"/>
      <c r="B8" s="1551"/>
      <c r="C8" s="1551"/>
      <c r="D8" s="902">
        <v>2</v>
      </c>
      <c r="E8" s="907"/>
      <c r="F8" s="904" t="str">
        <f t="shared" ref="F8:F10" si="0">IF(G8="/","","X")</f>
        <v/>
      </c>
      <c r="G8" s="1555" t="str">
        <f>'55_Annexe3.1'!$K$23</f>
        <v>/</v>
      </c>
      <c r="H8" s="1556"/>
      <c r="I8" s="1557"/>
      <c r="J8" s="1555" t="str">
        <f>'55_Annexe3.1'!$L$23</f>
        <v>/</v>
      </c>
      <c r="K8" s="1556"/>
      <c r="L8" s="1556"/>
      <c r="M8" s="1557"/>
      <c r="N8" s="1561" t="s">
        <v>854</v>
      </c>
      <c r="O8" s="1562"/>
      <c r="P8" s="1562"/>
      <c r="Q8" s="904"/>
      <c r="R8" s="1551" t="s">
        <v>855</v>
      </c>
      <c r="S8" s="1551"/>
      <c r="T8" s="1547" t="s">
        <v>856</v>
      </c>
      <c r="U8" s="1548"/>
      <c r="V8" s="905"/>
      <c r="W8" s="899"/>
      <c r="X8" s="899"/>
      <c r="Y8" s="900"/>
      <c r="Z8" s="1571"/>
      <c r="AA8" s="1572"/>
      <c r="AB8" s="1572"/>
      <c r="AC8" s="1573"/>
      <c r="AD8" s="904"/>
      <c r="AE8" s="1563" t="s">
        <v>523</v>
      </c>
      <c r="AF8" s="1563"/>
      <c r="AG8" s="1564"/>
      <c r="AH8" s="904"/>
      <c r="AI8" s="1563" t="s">
        <v>523</v>
      </c>
      <c r="AJ8" s="1563"/>
      <c r="AK8" s="1564"/>
      <c r="AL8" s="904"/>
      <c r="AM8" s="1549" t="s">
        <v>523</v>
      </c>
      <c r="AN8" s="1549"/>
      <c r="AO8" s="1550"/>
      <c r="AQ8" s="906"/>
    </row>
    <row r="9" spans="1:67" s="901" customFormat="1" ht="12.75" customHeight="1" x14ac:dyDescent="0.2">
      <c r="A9" s="1551"/>
      <c r="B9" s="1551"/>
      <c r="C9" s="1551"/>
      <c r="D9" s="902">
        <v>3</v>
      </c>
      <c r="E9" s="907"/>
      <c r="F9" s="904" t="str">
        <f t="shared" si="0"/>
        <v/>
      </c>
      <c r="G9" s="1555" t="str">
        <f>'55_Annexe3.1'!$K$24</f>
        <v>/</v>
      </c>
      <c r="H9" s="1556"/>
      <c r="I9" s="1557"/>
      <c r="J9" s="1555" t="str">
        <f>'55_Annexe3.1'!$L$24</f>
        <v>/</v>
      </c>
      <c r="K9" s="1556"/>
      <c r="L9" s="1556"/>
      <c r="M9" s="1557"/>
      <c r="N9" s="908"/>
      <c r="O9" s="909"/>
      <c r="P9" s="909"/>
      <c r="Q9" s="909"/>
      <c r="R9" s="909"/>
      <c r="S9" s="909"/>
      <c r="T9" s="909"/>
      <c r="U9" s="909"/>
      <c r="V9" s="899"/>
      <c r="W9" s="899"/>
      <c r="X9" s="899"/>
      <c r="Y9" s="900"/>
      <c r="Z9" s="910" t="s">
        <v>857</v>
      </c>
      <c r="AA9" s="911"/>
      <c r="AB9" s="911"/>
      <c r="AC9" s="911"/>
      <c r="AD9" s="911"/>
      <c r="AE9" s="911"/>
      <c r="AF9" s="911"/>
      <c r="AG9" s="904"/>
      <c r="AH9" s="911" t="s">
        <v>459</v>
      </c>
      <c r="AI9" s="911"/>
      <c r="AJ9" s="911"/>
      <c r="AK9" s="904" t="s">
        <v>856</v>
      </c>
      <c r="AL9" s="911" t="s">
        <v>437</v>
      </c>
      <c r="AM9" s="911"/>
      <c r="AN9" s="911"/>
      <c r="AO9" s="912"/>
    </row>
    <row r="10" spans="1:67" s="901" customFormat="1" ht="12.75" customHeight="1" x14ac:dyDescent="0.25">
      <c r="A10" s="1551"/>
      <c r="B10" s="1551"/>
      <c r="C10" s="1551"/>
      <c r="D10" s="902">
        <v>4</v>
      </c>
      <c r="E10" s="907"/>
      <c r="F10" s="904" t="str">
        <f t="shared" si="0"/>
        <v/>
      </c>
      <c r="G10" s="1555" t="str">
        <f>'55_Annexe3.1'!$K$25</f>
        <v>/</v>
      </c>
      <c r="H10" s="1556"/>
      <c r="I10" s="1557"/>
      <c r="J10" s="1555" t="str">
        <f>'55_Annexe3.1'!$L$25</f>
        <v>/</v>
      </c>
      <c r="K10" s="1556"/>
      <c r="L10" s="1556"/>
      <c r="M10" s="1557"/>
      <c r="N10" s="913"/>
      <c r="O10" s="899"/>
      <c r="P10" s="899"/>
      <c r="Q10" s="899"/>
      <c r="R10" s="899"/>
      <c r="S10" s="899"/>
      <c r="T10" s="899"/>
      <c r="U10" s="899"/>
      <c r="V10" s="899"/>
      <c r="W10" s="899"/>
      <c r="X10" s="899"/>
      <c r="Y10" s="899"/>
      <c r="Z10" s="914"/>
      <c r="AA10" s="914"/>
      <c r="AB10" s="914"/>
      <c r="AC10" s="914"/>
      <c r="AD10" s="914"/>
      <c r="AE10" s="914"/>
      <c r="AF10" s="914"/>
      <c r="AG10" s="914"/>
      <c r="AH10" s="914"/>
      <c r="AI10" s="914"/>
      <c r="AJ10" s="914"/>
      <c r="AK10" s="914"/>
      <c r="AL10" s="914"/>
      <c r="AM10" s="914"/>
      <c r="AN10" s="914"/>
      <c r="AO10" s="914"/>
    </row>
    <row r="11" spans="1:67" s="901" customFormat="1" ht="12.75" customHeight="1" x14ac:dyDescent="0.35">
      <c r="A11" s="915"/>
      <c r="B11" s="915"/>
      <c r="C11" s="915"/>
      <c r="D11" s="915"/>
      <c r="E11" s="915"/>
      <c r="F11" s="915"/>
      <c r="G11" s="915"/>
      <c r="H11" s="915"/>
      <c r="I11" s="915"/>
      <c r="J11" s="915"/>
      <c r="K11" s="915"/>
      <c r="L11" s="915"/>
      <c r="M11" s="915"/>
      <c r="N11" s="915"/>
      <c r="O11" s="915"/>
      <c r="P11" s="915"/>
      <c r="Q11" s="915"/>
      <c r="R11" s="915"/>
      <c r="S11" s="915"/>
      <c r="T11" s="915"/>
      <c r="U11" s="915"/>
      <c r="V11" s="915"/>
      <c r="W11" s="915"/>
      <c r="X11" s="915"/>
      <c r="Y11" s="915"/>
      <c r="Z11" s="915"/>
      <c r="AA11" s="915"/>
      <c r="AB11" s="915"/>
      <c r="AC11" s="915"/>
      <c r="AD11" s="915"/>
      <c r="AE11" s="915"/>
      <c r="AF11" s="915"/>
      <c r="AG11" s="915"/>
      <c r="AH11" s="915"/>
      <c r="AI11" s="915"/>
      <c r="AJ11" s="915"/>
      <c r="AK11" s="915"/>
      <c r="AL11" s="915"/>
      <c r="AM11" s="915"/>
      <c r="AN11" s="915"/>
      <c r="AO11" s="915"/>
    </row>
    <row r="12" spans="1:67" s="901" customFormat="1" ht="12.75" customHeight="1" thickBot="1" x14ac:dyDescent="0.3">
      <c r="A12" s="915"/>
      <c r="B12" s="915"/>
      <c r="C12" s="915"/>
      <c r="D12" s="915"/>
      <c r="E12" s="915"/>
      <c r="F12" s="915"/>
      <c r="G12" s="1558" t="s">
        <v>858</v>
      </c>
      <c r="H12" s="1559"/>
      <c r="I12" s="1559"/>
      <c r="J12" s="1559"/>
      <c r="K12" s="1559"/>
      <c r="L12" s="1559"/>
      <c r="M12" s="1559"/>
      <c r="N12" s="1559"/>
      <c r="O12" s="1559"/>
      <c r="P12" s="1559"/>
      <c r="Q12" s="1559"/>
      <c r="R12" s="1559"/>
      <c r="S12" s="1559"/>
      <c r="T12" s="1559"/>
      <c r="U12" s="1559"/>
      <c r="V12" s="1559"/>
      <c r="W12" s="1559"/>
      <c r="X12" s="1559"/>
      <c r="Y12" s="1559"/>
      <c r="Z12" s="1559"/>
      <c r="AA12" s="1560"/>
      <c r="AB12" s="1558" t="s">
        <v>859</v>
      </c>
      <c r="AC12" s="1559"/>
      <c r="AD12" s="1559"/>
      <c r="AE12" s="1559"/>
      <c r="AF12" s="1559"/>
      <c r="AG12" s="1559"/>
      <c r="AH12" s="1559"/>
      <c r="AI12" s="1559"/>
      <c r="AJ12" s="1559"/>
      <c r="AK12" s="1559"/>
      <c r="AL12" s="1559"/>
      <c r="AM12" s="1559"/>
      <c r="AN12" s="1559"/>
      <c r="AO12" s="1560"/>
    </row>
    <row r="13" spans="1:67" s="901" customFormat="1" ht="12.75" customHeight="1" thickBot="1" x14ac:dyDescent="0.4">
      <c r="A13" s="1576" t="s">
        <v>860</v>
      </c>
      <c r="B13" s="1577"/>
      <c r="C13" s="1577"/>
      <c r="D13" s="1577"/>
      <c r="E13" s="1577"/>
      <c r="F13" s="1578"/>
      <c r="G13" s="916" t="str">
        <f>IF($AU$13="Suspension","X","")</f>
        <v>X</v>
      </c>
      <c r="H13" s="917" t="s">
        <v>486</v>
      </c>
      <c r="I13" s="917"/>
      <c r="J13" s="917"/>
      <c r="K13" s="917"/>
      <c r="L13" s="917"/>
      <c r="M13" s="917"/>
      <c r="N13" s="916" t="str">
        <f>IF($AU$13="Ancrage","X","")</f>
        <v/>
      </c>
      <c r="O13" s="917" t="s">
        <v>481</v>
      </c>
      <c r="P13" s="917"/>
      <c r="Q13" s="917"/>
      <c r="R13" s="917"/>
      <c r="S13" s="917"/>
      <c r="T13" s="917"/>
      <c r="U13" s="916" t="str">
        <f>IF($AU$13="Ancrage suspendu","X","")</f>
        <v/>
      </c>
      <c r="V13" s="917" t="s">
        <v>491</v>
      </c>
      <c r="W13" s="917"/>
      <c r="X13" s="917"/>
      <c r="Y13" s="917"/>
      <c r="Z13" s="917"/>
      <c r="AA13" s="918"/>
      <c r="AB13" s="916" t="str">
        <f>IF($AV$13="Suspension","X","")</f>
        <v>X</v>
      </c>
      <c r="AC13" s="917" t="s">
        <v>486</v>
      </c>
      <c r="AD13" s="917"/>
      <c r="AE13" s="917"/>
      <c r="AF13" s="917"/>
      <c r="AG13" s="917"/>
      <c r="AH13" s="917"/>
      <c r="AI13" s="916" t="str">
        <f>IF($AV$13="Ancrage","X","")</f>
        <v/>
      </c>
      <c r="AJ13" s="917" t="s">
        <v>481</v>
      </c>
      <c r="AK13" s="917"/>
      <c r="AL13" s="917"/>
      <c r="AM13" s="917"/>
      <c r="AN13" s="917"/>
      <c r="AO13" s="918"/>
      <c r="AU13" s="919" t="str">
        <f>'55_Annexe5'!$C$21</f>
        <v>Suspension</v>
      </c>
      <c r="AV13" s="919" t="str">
        <f>'55_Annexe5'!$F$21</f>
        <v>Suspension</v>
      </c>
    </row>
    <row r="14" spans="1:67" s="901" customFormat="1" ht="12.75" customHeight="1" x14ac:dyDescent="0.25">
      <c r="A14" s="1579" t="s">
        <v>861</v>
      </c>
      <c r="B14" s="1580"/>
      <c r="C14" s="1580"/>
      <c r="D14" s="1580"/>
      <c r="E14" s="1580"/>
      <c r="F14" s="1581"/>
      <c r="G14" s="904"/>
      <c r="H14" s="915" t="s">
        <v>862</v>
      </c>
      <c r="I14" s="915"/>
      <c r="J14" s="915"/>
      <c r="K14" s="915"/>
      <c r="L14" s="915"/>
      <c r="M14" s="915"/>
      <c r="N14" s="904"/>
      <c r="O14" s="915" t="s">
        <v>863</v>
      </c>
      <c r="P14" s="915"/>
      <c r="Q14" s="915"/>
      <c r="R14" s="915"/>
      <c r="S14" s="915"/>
      <c r="T14" s="915"/>
      <c r="U14" s="904"/>
      <c r="V14" s="915" t="s">
        <v>864</v>
      </c>
      <c r="W14" s="915"/>
      <c r="X14" s="915"/>
      <c r="Y14" s="915"/>
      <c r="Z14" s="915"/>
      <c r="AA14" s="915"/>
      <c r="AB14" s="904"/>
      <c r="AC14" s="909" t="s">
        <v>862</v>
      </c>
      <c r="AD14" s="909"/>
      <c r="AE14" s="909"/>
      <c r="AF14" s="909"/>
      <c r="AG14" s="909"/>
      <c r="AH14" s="909"/>
      <c r="AI14" s="904"/>
      <c r="AJ14" s="909" t="s">
        <v>865</v>
      </c>
      <c r="AK14" s="909"/>
      <c r="AL14" s="909"/>
      <c r="AM14" s="909"/>
      <c r="AN14" s="909"/>
      <c r="AO14" s="920"/>
    </row>
    <row r="15" spans="1:67" s="901" customFormat="1" ht="12.75" customHeight="1" x14ac:dyDescent="0.25">
      <c r="A15" s="1582"/>
      <c r="B15" s="1583"/>
      <c r="C15" s="1583"/>
      <c r="D15" s="1583"/>
      <c r="E15" s="1583"/>
      <c r="F15" s="1584"/>
      <c r="G15" s="904"/>
      <c r="H15" s="915" t="s">
        <v>866</v>
      </c>
      <c r="I15" s="915"/>
      <c r="J15" s="915"/>
      <c r="K15" s="915"/>
      <c r="L15" s="915"/>
      <c r="M15" s="915"/>
      <c r="N15" s="904"/>
      <c r="O15" s="915" t="s">
        <v>867</v>
      </c>
      <c r="P15" s="915"/>
      <c r="Q15" s="915"/>
      <c r="R15" s="915"/>
      <c r="S15" s="915"/>
      <c r="T15" s="915"/>
      <c r="U15" s="915"/>
      <c r="V15" s="915"/>
      <c r="W15" s="915"/>
      <c r="X15" s="915"/>
      <c r="Y15" s="915"/>
      <c r="Z15" s="915"/>
      <c r="AA15" s="915"/>
      <c r="AB15" s="904"/>
      <c r="AC15" s="899" t="s">
        <v>863</v>
      </c>
      <c r="AD15" s="899"/>
      <c r="AE15" s="899"/>
      <c r="AF15" s="899"/>
      <c r="AG15" s="899"/>
      <c r="AH15" s="899"/>
      <c r="AI15" s="904"/>
      <c r="AJ15" s="899" t="s">
        <v>868</v>
      </c>
      <c r="AK15" s="899"/>
      <c r="AL15" s="899"/>
      <c r="AM15" s="899"/>
      <c r="AN15" s="899"/>
      <c r="AO15" s="900"/>
      <c r="AQ15" s="906" t="s">
        <v>869</v>
      </c>
    </row>
    <row r="16" spans="1:67" s="901" customFormat="1" ht="12.75" customHeight="1" x14ac:dyDescent="0.25">
      <c r="A16" s="1585"/>
      <c r="B16" s="1563"/>
      <c r="C16" s="1563"/>
      <c r="D16" s="1563"/>
      <c r="E16" s="1563"/>
      <c r="F16" s="1564"/>
      <c r="G16" s="904"/>
      <c r="H16" s="915" t="s">
        <v>870</v>
      </c>
      <c r="I16" s="915"/>
      <c r="J16" s="915"/>
      <c r="K16" s="915"/>
      <c r="L16" s="915"/>
      <c r="M16" s="915"/>
      <c r="N16" s="904"/>
      <c r="O16" s="915" t="s">
        <v>871</v>
      </c>
      <c r="P16" s="915"/>
      <c r="Q16" s="915"/>
      <c r="R16" s="915"/>
      <c r="S16" s="915"/>
      <c r="T16" s="915"/>
      <c r="U16" s="915"/>
      <c r="V16" s="915"/>
      <c r="W16" s="915"/>
      <c r="X16" s="915"/>
      <c r="Y16" s="915"/>
      <c r="Z16" s="915"/>
      <c r="AA16" s="915"/>
      <c r="AB16" s="904"/>
      <c r="AC16" s="899" t="s">
        <v>866</v>
      </c>
      <c r="AD16" s="899"/>
      <c r="AE16" s="899"/>
      <c r="AF16" s="899"/>
      <c r="AG16" s="899"/>
      <c r="AH16" s="899"/>
      <c r="AI16" s="904"/>
      <c r="AJ16" s="899" t="s">
        <v>872</v>
      </c>
      <c r="AK16" s="899"/>
      <c r="AL16" s="899"/>
      <c r="AM16" s="899"/>
      <c r="AN16" s="899"/>
      <c r="AO16" s="900"/>
    </row>
    <row r="17" spans="1:46" s="901" customFormat="1" ht="12.75" customHeight="1" x14ac:dyDescent="0.25">
      <c r="A17" s="1579" t="s">
        <v>873</v>
      </c>
      <c r="B17" s="1580"/>
      <c r="C17" s="1580"/>
      <c r="D17" s="1580"/>
      <c r="E17" s="1580"/>
      <c r="F17" s="1581"/>
      <c r="G17" s="921"/>
      <c r="H17" s="909"/>
      <c r="I17" s="909"/>
      <c r="J17" s="909"/>
      <c r="K17" s="909"/>
      <c r="L17" s="909"/>
      <c r="M17" s="909"/>
      <c r="N17" s="909"/>
      <c r="O17" s="909"/>
      <c r="P17" s="909"/>
      <c r="Q17" s="904"/>
      <c r="R17" s="921" t="s">
        <v>874</v>
      </c>
      <c r="S17" s="909"/>
      <c r="T17" s="909"/>
      <c r="U17" s="909"/>
      <c r="V17" s="909"/>
      <c r="W17" s="909"/>
      <c r="X17" s="909"/>
      <c r="Y17" s="909"/>
      <c r="Z17" s="909"/>
      <c r="AA17" s="920"/>
      <c r="AB17" s="921"/>
      <c r="AC17" s="909"/>
      <c r="AD17" s="909"/>
      <c r="AE17" s="909"/>
      <c r="AF17" s="909"/>
      <c r="AG17" s="904"/>
      <c r="AH17" s="921" t="s">
        <v>875</v>
      </c>
      <c r="AI17" s="909"/>
      <c r="AJ17" s="909"/>
      <c r="AK17" s="909"/>
      <c r="AL17" s="909"/>
      <c r="AM17" s="909"/>
      <c r="AN17" s="909"/>
      <c r="AO17" s="920"/>
      <c r="AQ17" s="906" t="s">
        <v>876</v>
      </c>
    </row>
    <row r="18" spans="1:46" s="901" customFormat="1" ht="12.75" customHeight="1" x14ac:dyDescent="0.25">
      <c r="A18" s="1585"/>
      <c r="B18" s="1563"/>
      <c r="C18" s="1563"/>
      <c r="D18" s="1563"/>
      <c r="E18" s="1563"/>
      <c r="F18" s="1564"/>
      <c r="G18" s="922"/>
      <c r="H18" s="923"/>
      <c r="I18" s="923"/>
      <c r="J18" s="923"/>
      <c r="K18" s="923"/>
      <c r="L18" s="923"/>
      <c r="M18" s="923"/>
      <c r="N18" s="923"/>
      <c r="O18" s="923"/>
      <c r="P18" s="923"/>
      <c r="Q18" s="904"/>
      <c r="R18" s="922" t="s">
        <v>875</v>
      </c>
      <c r="S18" s="923"/>
      <c r="T18" s="923"/>
      <c r="U18" s="923"/>
      <c r="V18" s="923"/>
      <c r="W18" s="923"/>
      <c r="X18" s="923"/>
      <c r="Y18" s="923"/>
      <c r="Z18" s="923"/>
      <c r="AA18" s="924"/>
      <c r="AB18" s="1586"/>
      <c r="AC18" s="1587"/>
      <c r="AD18" s="1587"/>
      <c r="AE18" s="1587"/>
      <c r="AF18" s="1587"/>
      <c r="AG18" s="1587"/>
      <c r="AH18" s="1587"/>
      <c r="AI18" s="1587"/>
      <c r="AJ18" s="1587"/>
      <c r="AK18" s="1587"/>
      <c r="AL18" s="1587"/>
      <c r="AM18" s="1587"/>
      <c r="AN18" s="1587"/>
      <c r="AO18" s="1588"/>
      <c r="AQ18" s="906" t="s">
        <v>877</v>
      </c>
    </row>
    <row r="19" spans="1:46" s="901" customFormat="1" ht="12.75" customHeight="1" x14ac:dyDescent="0.35">
      <c r="A19" s="915"/>
      <c r="B19" s="915"/>
      <c r="C19" s="915"/>
      <c r="D19" s="915"/>
      <c r="E19" s="915"/>
      <c r="F19" s="915"/>
      <c r="G19" s="1558" t="s">
        <v>878</v>
      </c>
      <c r="H19" s="1559"/>
      <c r="I19" s="1559"/>
      <c r="J19" s="1559"/>
      <c r="K19" s="1559"/>
      <c r="L19" s="1559"/>
      <c r="M19" s="1560"/>
      <c r="N19" s="1589" t="s">
        <v>879</v>
      </c>
      <c r="O19" s="1589"/>
      <c r="P19" s="1589"/>
      <c r="Q19" s="1589"/>
      <c r="R19" s="1589"/>
      <c r="S19" s="1589"/>
      <c r="T19" s="1589"/>
      <c r="U19" s="1589" t="s">
        <v>880</v>
      </c>
      <c r="V19" s="1589"/>
      <c r="W19" s="1589"/>
      <c r="X19" s="1589"/>
      <c r="Y19" s="1589"/>
      <c r="Z19" s="1589"/>
      <c r="AA19" s="1589"/>
      <c r="AB19" s="1552" t="s">
        <v>881</v>
      </c>
      <c r="AC19" s="1553"/>
      <c r="AD19" s="1553"/>
      <c r="AE19" s="1553"/>
      <c r="AF19" s="1553"/>
      <c r="AG19" s="1553"/>
      <c r="AH19" s="1554"/>
      <c r="AI19" s="1552" t="s">
        <v>882</v>
      </c>
      <c r="AJ19" s="1553"/>
      <c r="AK19" s="1553"/>
      <c r="AL19" s="1553"/>
      <c r="AM19" s="1553"/>
      <c r="AN19" s="1553"/>
      <c r="AO19" s="1554"/>
    </row>
    <row r="20" spans="1:46" s="901" customFormat="1" ht="12.75" customHeight="1" x14ac:dyDescent="0.25">
      <c r="A20" s="1579" t="s">
        <v>883</v>
      </c>
      <c r="B20" s="1580"/>
      <c r="C20" s="1580"/>
      <c r="D20" s="1580"/>
      <c r="E20" s="1580"/>
      <c r="F20" s="1581"/>
      <c r="G20" s="904"/>
      <c r="H20" s="1583" t="s">
        <v>884</v>
      </c>
      <c r="I20" s="1583"/>
      <c r="J20" s="1583"/>
      <c r="K20" s="1583"/>
      <c r="L20" s="1583"/>
      <c r="M20" s="1584"/>
      <c r="N20" s="904"/>
      <c r="O20" s="1583" t="s">
        <v>884</v>
      </c>
      <c r="P20" s="1583"/>
      <c r="Q20" s="1583"/>
      <c r="R20" s="1583"/>
      <c r="S20" s="1583"/>
      <c r="T20" s="1584"/>
      <c r="U20" s="904"/>
      <c r="V20" s="1583" t="s">
        <v>884</v>
      </c>
      <c r="W20" s="1583"/>
      <c r="X20" s="1583"/>
      <c r="Y20" s="1583"/>
      <c r="Z20" s="1583"/>
      <c r="AA20" s="1584"/>
      <c r="AB20" s="921" t="s">
        <v>885</v>
      </c>
      <c r="AC20" s="925"/>
      <c r="AD20" s="907"/>
      <c r="AE20" s="925"/>
      <c r="AF20" s="925"/>
      <c r="AG20" s="925"/>
      <c r="AH20" s="926"/>
      <c r="AI20" s="921" t="s">
        <v>885</v>
      </c>
      <c r="AJ20" s="925"/>
      <c r="AK20" s="907"/>
      <c r="AL20" s="925"/>
      <c r="AM20" s="925"/>
      <c r="AN20" s="925"/>
      <c r="AO20" s="926"/>
    </row>
    <row r="21" spans="1:46" s="901" customFormat="1" ht="12.75" customHeight="1" x14ac:dyDescent="0.25">
      <c r="A21" s="1582"/>
      <c r="B21" s="1583"/>
      <c r="C21" s="1583"/>
      <c r="D21" s="1583"/>
      <c r="E21" s="1583"/>
      <c r="F21" s="1584"/>
      <c r="G21" s="904"/>
      <c r="H21" s="1583" t="s">
        <v>886</v>
      </c>
      <c r="I21" s="1583"/>
      <c r="J21" s="1583"/>
      <c r="K21" s="1583"/>
      <c r="L21" s="1583"/>
      <c r="M21" s="1584"/>
      <c r="N21" s="904"/>
      <c r="O21" s="1583" t="s">
        <v>886</v>
      </c>
      <c r="P21" s="1583"/>
      <c r="Q21" s="1583"/>
      <c r="R21" s="1583"/>
      <c r="S21" s="1583"/>
      <c r="T21" s="1584"/>
      <c r="U21" s="904"/>
      <c r="V21" s="1583" t="s">
        <v>886</v>
      </c>
      <c r="W21" s="1583"/>
      <c r="X21" s="1583"/>
      <c r="Y21" s="1583"/>
      <c r="Z21" s="1583"/>
      <c r="AA21" s="1584"/>
      <c r="AB21" s="927"/>
      <c r="AC21" s="913"/>
      <c r="AD21" s="904"/>
      <c r="AE21" s="899" t="s">
        <v>459</v>
      </c>
      <c r="AF21" s="913"/>
      <c r="AG21" s="913"/>
      <c r="AH21" s="928"/>
      <c r="AI21" s="927"/>
      <c r="AJ21" s="913"/>
      <c r="AK21" s="904"/>
      <c r="AL21" s="899" t="s">
        <v>459</v>
      </c>
      <c r="AM21" s="913"/>
      <c r="AN21" s="913"/>
      <c r="AO21" s="928"/>
    </row>
    <row r="22" spans="1:46" s="901" customFormat="1" ht="12.75" customHeight="1" x14ac:dyDescent="0.25">
      <c r="A22" s="1582"/>
      <c r="B22" s="1583"/>
      <c r="C22" s="1583"/>
      <c r="D22" s="1583"/>
      <c r="E22" s="1583"/>
      <c r="F22" s="1584"/>
      <c r="G22" s="904"/>
      <c r="H22" s="1583" t="s">
        <v>887</v>
      </c>
      <c r="I22" s="1583"/>
      <c r="J22" s="1583"/>
      <c r="K22" s="1583"/>
      <c r="L22" s="1583"/>
      <c r="M22" s="1584"/>
      <c r="N22" s="904"/>
      <c r="O22" s="1583" t="s">
        <v>887</v>
      </c>
      <c r="P22" s="1583"/>
      <c r="Q22" s="1583"/>
      <c r="R22" s="1583"/>
      <c r="S22" s="1583"/>
      <c r="T22" s="1584"/>
      <c r="U22" s="904"/>
      <c r="V22" s="1583" t="s">
        <v>887</v>
      </c>
      <c r="W22" s="1583"/>
      <c r="X22" s="1583"/>
      <c r="Y22" s="1583"/>
      <c r="Z22" s="1583"/>
      <c r="AA22" s="1584"/>
      <c r="AB22" s="929"/>
      <c r="AC22" s="899"/>
      <c r="AD22" s="904"/>
      <c r="AE22" s="899" t="s">
        <v>437</v>
      </c>
      <c r="AF22" s="899"/>
      <c r="AG22" s="899"/>
      <c r="AH22" s="900"/>
      <c r="AI22" s="929"/>
      <c r="AJ22" s="899"/>
      <c r="AK22" s="904"/>
      <c r="AL22" s="899" t="s">
        <v>437</v>
      </c>
      <c r="AM22" s="899"/>
      <c r="AN22" s="899"/>
      <c r="AO22" s="900"/>
    </row>
    <row r="23" spans="1:46" s="901" customFormat="1" ht="12.75" customHeight="1" x14ac:dyDescent="0.25">
      <c r="A23" s="1582"/>
      <c r="B23" s="1583"/>
      <c r="C23" s="1583"/>
      <c r="D23" s="1583"/>
      <c r="E23" s="1583"/>
      <c r="F23" s="1584"/>
      <c r="G23" s="904"/>
      <c r="H23" s="1583" t="s">
        <v>888</v>
      </c>
      <c r="I23" s="1583"/>
      <c r="J23" s="1583"/>
      <c r="K23" s="1583"/>
      <c r="L23" s="1583"/>
      <c r="M23" s="1584"/>
      <c r="N23" s="904"/>
      <c r="O23" s="1583" t="s">
        <v>888</v>
      </c>
      <c r="P23" s="1583"/>
      <c r="Q23" s="1583"/>
      <c r="R23" s="1583"/>
      <c r="S23" s="1583"/>
      <c r="T23" s="1584"/>
      <c r="U23" s="904"/>
      <c r="V23" s="1583" t="s">
        <v>888</v>
      </c>
      <c r="W23" s="1583"/>
      <c r="X23" s="1583"/>
      <c r="Y23" s="1583"/>
      <c r="Z23" s="1583"/>
      <c r="AA23" s="1584"/>
      <c r="AB23" s="929"/>
      <c r="AC23" s="899"/>
      <c r="AD23" s="899"/>
      <c r="AE23" s="899"/>
      <c r="AF23" s="899"/>
      <c r="AG23" s="899"/>
      <c r="AH23" s="900"/>
      <c r="AI23" s="929"/>
      <c r="AJ23" s="899"/>
      <c r="AK23" s="899"/>
      <c r="AL23" s="899"/>
      <c r="AM23" s="899"/>
      <c r="AN23" s="899"/>
      <c r="AO23" s="900"/>
    </row>
    <row r="24" spans="1:46" s="901" customFormat="1" ht="12.75" customHeight="1" x14ac:dyDescent="0.25">
      <c r="A24" s="1582"/>
      <c r="B24" s="1583"/>
      <c r="C24" s="1583"/>
      <c r="D24" s="1583"/>
      <c r="E24" s="1583"/>
      <c r="F24" s="1584"/>
      <c r="G24" s="904"/>
      <c r="H24" s="1583" t="s">
        <v>889</v>
      </c>
      <c r="I24" s="1583"/>
      <c r="J24" s="1583"/>
      <c r="K24" s="1583"/>
      <c r="L24" s="1583"/>
      <c r="M24" s="1584"/>
      <c r="N24" s="904"/>
      <c r="O24" s="1583" t="s">
        <v>889</v>
      </c>
      <c r="P24" s="1583"/>
      <c r="Q24" s="1583"/>
      <c r="R24" s="1583"/>
      <c r="S24" s="1583"/>
      <c r="T24" s="1584"/>
      <c r="U24" s="904"/>
      <c r="V24" s="1583" t="s">
        <v>889</v>
      </c>
      <c r="W24" s="1583"/>
      <c r="X24" s="1583"/>
      <c r="Y24" s="1583"/>
      <c r="Z24" s="1583"/>
      <c r="AA24" s="1584"/>
      <c r="AB24" s="922"/>
      <c r="AC24" s="923"/>
      <c r="AD24" s="923"/>
      <c r="AE24" s="923"/>
      <c r="AF24" s="923"/>
      <c r="AG24" s="923"/>
      <c r="AH24" s="924"/>
      <c r="AI24" s="922"/>
      <c r="AJ24" s="923"/>
      <c r="AK24" s="923"/>
      <c r="AL24" s="923"/>
      <c r="AM24" s="923"/>
      <c r="AN24" s="923"/>
      <c r="AO24" s="924"/>
    </row>
    <row r="25" spans="1:46" s="901" customFormat="1" ht="12.75" customHeight="1" x14ac:dyDescent="0.25">
      <c r="A25" s="1579" t="s">
        <v>890</v>
      </c>
      <c r="B25" s="1580"/>
      <c r="C25" s="1580"/>
      <c r="D25" s="1580"/>
      <c r="E25" s="1580"/>
      <c r="F25" s="1581"/>
      <c r="G25" s="904"/>
      <c r="H25" s="1577" t="s">
        <v>884</v>
      </c>
      <c r="I25" s="1577"/>
      <c r="J25" s="1577"/>
      <c r="K25" s="1577"/>
      <c r="L25" s="1577"/>
      <c r="M25" s="1578"/>
      <c r="N25" s="904"/>
      <c r="O25" s="1577" t="s">
        <v>884</v>
      </c>
      <c r="P25" s="1577"/>
      <c r="Q25" s="1577"/>
      <c r="R25" s="1577"/>
      <c r="S25" s="1577"/>
      <c r="T25" s="1578"/>
      <c r="U25" s="904"/>
      <c r="V25" s="1577" t="s">
        <v>884</v>
      </c>
      <c r="W25" s="1577"/>
      <c r="X25" s="1577"/>
      <c r="Y25" s="1577"/>
      <c r="Z25" s="1577"/>
      <c r="AA25" s="1578"/>
      <c r="AB25" s="921"/>
      <c r="AC25" s="909"/>
      <c r="AD25" s="909"/>
      <c r="AE25" s="909"/>
      <c r="AF25" s="909"/>
      <c r="AG25" s="909"/>
      <c r="AH25" s="909"/>
      <c r="AI25" s="909"/>
      <c r="AJ25" s="909"/>
      <c r="AK25" s="909"/>
      <c r="AL25" s="909"/>
      <c r="AM25" s="909"/>
      <c r="AN25" s="909"/>
      <c r="AO25" s="920"/>
    </row>
    <row r="26" spans="1:46" s="901" customFormat="1" ht="12.75" customHeight="1" x14ac:dyDescent="0.25">
      <c r="A26" s="1582"/>
      <c r="B26" s="1583"/>
      <c r="C26" s="1583"/>
      <c r="D26" s="1583"/>
      <c r="E26" s="1583"/>
      <c r="F26" s="1584"/>
      <c r="G26" s="904"/>
      <c r="H26" s="1590" t="s">
        <v>891</v>
      </c>
      <c r="I26" s="1590"/>
      <c r="J26" s="1590"/>
      <c r="K26" s="1590"/>
      <c r="L26" s="1590"/>
      <c r="M26" s="1591"/>
      <c r="N26" s="904"/>
      <c r="O26" s="1590" t="s">
        <v>891</v>
      </c>
      <c r="P26" s="1590"/>
      <c r="Q26" s="1590"/>
      <c r="R26" s="1590"/>
      <c r="S26" s="1590"/>
      <c r="T26" s="1591"/>
      <c r="U26" s="904"/>
      <c r="V26" s="1590" t="s">
        <v>891</v>
      </c>
      <c r="W26" s="1590"/>
      <c r="X26" s="1590"/>
      <c r="Y26" s="1590"/>
      <c r="Z26" s="1590"/>
      <c r="AA26" s="1591"/>
      <c r="AB26" s="929"/>
      <c r="AC26" s="899"/>
      <c r="AD26" s="899"/>
      <c r="AE26" s="899"/>
      <c r="AF26" s="899"/>
      <c r="AG26" s="899"/>
      <c r="AH26" s="899"/>
      <c r="AI26" s="899"/>
      <c r="AJ26" s="899"/>
      <c r="AK26" s="899"/>
      <c r="AL26" s="899"/>
      <c r="AM26" s="899"/>
      <c r="AN26" s="899"/>
      <c r="AO26" s="900"/>
    </row>
    <row r="27" spans="1:46" s="901" customFormat="1" ht="12.75" customHeight="1" x14ac:dyDescent="0.25">
      <c r="A27" s="1582"/>
      <c r="B27" s="1583"/>
      <c r="C27" s="1583"/>
      <c r="D27" s="1583"/>
      <c r="E27" s="1583"/>
      <c r="F27" s="1584"/>
      <c r="G27" s="904"/>
      <c r="H27" s="1590" t="s">
        <v>892</v>
      </c>
      <c r="I27" s="1590"/>
      <c r="J27" s="1590"/>
      <c r="K27" s="1590"/>
      <c r="L27" s="1590"/>
      <c r="M27" s="1591"/>
      <c r="N27" s="904"/>
      <c r="O27" s="1590" t="s">
        <v>892</v>
      </c>
      <c r="P27" s="1590"/>
      <c r="Q27" s="1590"/>
      <c r="R27" s="1590"/>
      <c r="S27" s="1590"/>
      <c r="T27" s="1591"/>
      <c r="U27" s="904"/>
      <c r="V27" s="1590" t="s">
        <v>892</v>
      </c>
      <c r="W27" s="1590"/>
      <c r="X27" s="1590"/>
      <c r="Y27" s="1590"/>
      <c r="Z27" s="1590"/>
      <c r="AA27" s="1591"/>
      <c r="AB27" s="929"/>
      <c r="AC27" s="899"/>
      <c r="AD27" s="899"/>
      <c r="AE27" s="899"/>
      <c r="AF27" s="899"/>
      <c r="AG27" s="899"/>
      <c r="AH27" s="899"/>
      <c r="AI27" s="899"/>
      <c r="AJ27" s="899"/>
      <c r="AK27" s="899"/>
      <c r="AL27" s="899"/>
      <c r="AM27" s="899"/>
      <c r="AN27" s="899"/>
      <c r="AO27" s="900"/>
    </row>
    <row r="28" spans="1:46" s="901" customFormat="1" ht="12.75" customHeight="1" x14ac:dyDescent="0.25">
      <c r="A28" s="1585"/>
      <c r="B28" s="1563"/>
      <c r="C28" s="1563"/>
      <c r="D28" s="1563"/>
      <c r="E28" s="1563"/>
      <c r="F28" s="1564"/>
      <c r="G28" s="904"/>
      <c r="H28" s="1590" t="s">
        <v>893</v>
      </c>
      <c r="I28" s="1590"/>
      <c r="J28" s="1590"/>
      <c r="K28" s="1590"/>
      <c r="L28" s="1590"/>
      <c r="M28" s="1591"/>
      <c r="N28" s="904"/>
      <c r="O28" s="1590" t="s">
        <v>893</v>
      </c>
      <c r="P28" s="1590"/>
      <c r="Q28" s="1590"/>
      <c r="R28" s="1590"/>
      <c r="S28" s="1590"/>
      <c r="T28" s="1591"/>
      <c r="U28" s="904"/>
      <c r="V28" s="1590" t="s">
        <v>893</v>
      </c>
      <c r="W28" s="1590"/>
      <c r="X28" s="1590"/>
      <c r="Y28" s="1590"/>
      <c r="Z28" s="1590"/>
      <c r="AA28" s="1591"/>
      <c r="AB28" s="929"/>
      <c r="AC28" s="899"/>
      <c r="AD28" s="899"/>
      <c r="AE28" s="899"/>
      <c r="AF28" s="899"/>
      <c r="AG28" s="899"/>
      <c r="AH28" s="899"/>
      <c r="AI28" s="899"/>
      <c r="AJ28" s="899"/>
      <c r="AK28" s="899"/>
      <c r="AL28" s="899"/>
      <c r="AM28" s="899"/>
      <c r="AN28" s="899"/>
      <c r="AO28" s="900"/>
    </row>
    <row r="29" spans="1:46" s="901" customFormat="1" ht="12.75" customHeight="1" x14ac:dyDescent="0.25">
      <c r="A29" s="1579" t="s">
        <v>894</v>
      </c>
      <c r="B29" s="1580"/>
      <c r="C29" s="1580"/>
      <c r="D29" s="1580"/>
      <c r="E29" s="1580"/>
      <c r="F29" s="1581"/>
      <c r="G29" s="904"/>
      <c r="H29" s="1580" t="s">
        <v>895</v>
      </c>
      <c r="I29" s="1580"/>
      <c r="J29" s="1580"/>
      <c r="K29" s="1580"/>
      <c r="L29" s="1580"/>
      <c r="M29" s="1581"/>
      <c r="N29" s="904"/>
      <c r="O29" s="1580" t="s">
        <v>895</v>
      </c>
      <c r="P29" s="1580"/>
      <c r="Q29" s="1580"/>
      <c r="R29" s="1580"/>
      <c r="S29" s="1580"/>
      <c r="T29" s="1581"/>
      <c r="U29" s="904"/>
      <c r="V29" s="1580" t="s">
        <v>895</v>
      </c>
      <c r="W29" s="1580"/>
      <c r="X29" s="1580"/>
      <c r="Y29" s="1580"/>
      <c r="Z29" s="1580"/>
      <c r="AA29" s="1581"/>
      <c r="AB29" s="929"/>
      <c r="AC29" s="899"/>
      <c r="AD29" s="899"/>
      <c r="AE29" s="899"/>
      <c r="AF29" s="899"/>
      <c r="AG29" s="899"/>
      <c r="AH29" s="899"/>
      <c r="AI29" s="899"/>
      <c r="AJ29" s="899"/>
      <c r="AK29" s="899"/>
      <c r="AL29" s="899"/>
      <c r="AM29" s="899"/>
      <c r="AN29" s="899"/>
      <c r="AO29" s="900"/>
    </row>
    <row r="30" spans="1:46" s="901" customFormat="1" ht="12.75" customHeight="1" x14ac:dyDescent="0.25">
      <c r="A30" s="1585"/>
      <c r="B30" s="1563"/>
      <c r="C30" s="1563"/>
      <c r="D30" s="1563"/>
      <c r="E30" s="1563"/>
      <c r="F30" s="1564"/>
      <c r="G30" s="904"/>
      <c r="H30" s="1563" t="s">
        <v>896</v>
      </c>
      <c r="I30" s="1563"/>
      <c r="J30" s="1563"/>
      <c r="K30" s="1563"/>
      <c r="L30" s="1563"/>
      <c r="M30" s="1564"/>
      <c r="N30" s="904"/>
      <c r="O30" s="1563" t="s">
        <v>896</v>
      </c>
      <c r="P30" s="1563"/>
      <c r="Q30" s="1563"/>
      <c r="R30" s="1563"/>
      <c r="S30" s="1563"/>
      <c r="T30" s="1564"/>
      <c r="U30" s="904"/>
      <c r="V30" s="1563" t="s">
        <v>896</v>
      </c>
      <c r="W30" s="1563"/>
      <c r="X30" s="1563"/>
      <c r="Y30" s="1563"/>
      <c r="Z30" s="1563"/>
      <c r="AA30" s="1564"/>
      <c r="AB30" s="929"/>
      <c r="AC30" s="899"/>
      <c r="AD30" s="899"/>
      <c r="AE30" s="899"/>
      <c r="AF30" s="899"/>
      <c r="AG30" s="899"/>
      <c r="AH30" s="899"/>
      <c r="AI30" s="899"/>
      <c r="AJ30" s="899"/>
      <c r="AK30" s="899"/>
      <c r="AL30" s="899"/>
      <c r="AM30" s="899"/>
      <c r="AN30" s="899"/>
      <c r="AO30" s="900"/>
    </row>
    <row r="31" spans="1:46" s="901" customFormat="1" ht="12.75" customHeight="1" x14ac:dyDescent="0.25">
      <c r="A31" s="1595" t="s">
        <v>897</v>
      </c>
      <c r="B31" s="1595"/>
      <c r="C31" s="1595"/>
      <c r="D31" s="1595"/>
      <c r="E31" s="1595"/>
      <c r="F31" s="1595"/>
      <c r="G31" s="1589" t="s">
        <v>898</v>
      </c>
      <c r="H31" s="1558"/>
      <c r="I31" s="1593"/>
      <c r="J31" s="1594"/>
      <c r="K31" s="1594"/>
      <c r="L31" s="1594"/>
      <c r="M31" s="1594"/>
      <c r="N31" s="1589" t="s">
        <v>898</v>
      </c>
      <c r="O31" s="1558"/>
      <c r="P31" s="1593"/>
      <c r="Q31" s="1594"/>
      <c r="R31" s="1594"/>
      <c r="S31" s="1594"/>
      <c r="T31" s="1594"/>
      <c r="U31" s="1589" t="s">
        <v>898</v>
      </c>
      <c r="V31" s="1558"/>
      <c r="W31" s="1593"/>
      <c r="X31" s="1594"/>
      <c r="Y31" s="1594"/>
      <c r="Z31" s="1594"/>
      <c r="AA31" s="1594"/>
      <c r="AB31" s="929"/>
      <c r="AC31" s="915"/>
      <c r="AD31" s="915"/>
      <c r="AE31" s="915"/>
      <c r="AF31" s="915"/>
      <c r="AG31" s="899"/>
      <c r="AH31" s="899"/>
      <c r="AI31" s="899"/>
      <c r="AJ31" s="899"/>
      <c r="AK31" s="899"/>
      <c r="AL31" s="899"/>
      <c r="AM31" s="899"/>
      <c r="AN31" s="899"/>
      <c r="AO31" s="900"/>
      <c r="AQ31" s="930" t="s">
        <v>899</v>
      </c>
      <c r="AR31" s="931"/>
      <c r="AS31" s="931"/>
      <c r="AT31" s="931"/>
    </row>
    <row r="32" spans="1:46" s="901" customFormat="1" ht="12.75" customHeight="1" x14ac:dyDescent="0.25">
      <c r="A32" s="1579" t="s">
        <v>900</v>
      </c>
      <c r="B32" s="1580"/>
      <c r="C32" s="1580"/>
      <c r="D32" s="1580"/>
      <c r="E32" s="1580"/>
      <c r="F32" s="1581"/>
      <c r="G32" s="904" t="s">
        <v>856</v>
      </c>
      <c r="H32" s="1583" t="s">
        <v>901</v>
      </c>
      <c r="I32" s="1583"/>
      <c r="J32" s="1583"/>
      <c r="K32" s="1583"/>
      <c r="L32" s="1583"/>
      <c r="M32" s="1584"/>
      <c r="N32" s="904" t="s">
        <v>856</v>
      </c>
      <c r="O32" s="1583" t="s">
        <v>901</v>
      </c>
      <c r="P32" s="1583"/>
      <c r="Q32" s="1583"/>
      <c r="R32" s="1583"/>
      <c r="S32" s="1583"/>
      <c r="T32" s="1584"/>
      <c r="U32" s="904" t="s">
        <v>856</v>
      </c>
      <c r="V32" s="1583" t="s">
        <v>901</v>
      </c>
      <c r="W32" s="1583"/>
      <c r="X32" s="1583"/>
      <c r="Y32" s="1583"/>
      <c r="Z32" s="1583"/>
      <c r="AA32" s="1584"/>
      <c r="AB32" s="929"/>
      <c r="AC32" s="899"/>
      <c r="AD32" s="899"/>
      <c r="AE32" s="899"/>
      <c r="AF32" s="899"/>
      <c r="AG32" s="899"/>
      <c r="AH32" s="899"/>
      <c r="AI32" s="899"/>
      <c r="AJ32" s="899"/>
      <c r="AK32" s="899"/>
      <c r="AL32" s="899"/>
      <c r="AM32" s="899"/>
      <c r="AN32" s="899"/>
      <c r="AO32" s="900"/>
    </row>
    <row r="33" spans="1:43" s="901" customFormat="1" ht="12.75" customHeight="1" x14ac:dyDescent="0.25">
      <c r="A33" s="1582"/>
      <c r="B33" s="1583"/>
      <c r="C33" s="1583"/>
      <c r="D33" s="1583"/>
      <c r="E33" s="1583"/>
      <c r="F33" s="1584"/>
      <c r="G33" s="904"/>
      <c r="H33" s="1583" t="s">
        <v>902</v>
      </c>
      <c r="I33" s="1583"/>
      <c r="J33" s="1583"/>
      <c r="K33" s="1583"/>
      <c r="L33" s="1583"/>
      <c r="M33" s="1584"/>
      <c r="N33" s="904"/>
      <c r="O33" s="1583" t="s">
        <v>902</v>
      </c>
      <c r="P33" s="1583"/>
      <c r="Q33" s="1583"/>
      <c r="R33" s="1583"/>
      <c r="S33" s="1583"/>
      <c r="T33" s="1584"/>
      <c r="U33" s="904"/>
      <c r="V33" s="1583" t="s">
        <v>902</v>
      </c>
      <c r="W33" s="1583"/>
      <c r="X33" s="1583"/>
      <c r="Y33" s="1583"/>
      <c r="Z33" s="1583"/>
      <c r="AA33" s="1584"/>
      <c r="AB33" s="929"/>
      <c r="AC33" s="899"/>
      <c r="AD33" s="899"/>
      <c r="AE33" s="899"/>
      <c r="AF33" s="899"/>
      <c r="AG33" s="899"/>
      <c r="AH33" s="899"/>
      <c r="AI33" s="899"/>
      <c r="AJ33" s="899"/>
      <c r="AK33" s="899"/>
      <c r="AL33" s="899"/>
      <c r="AM33" s="899"/>
      <c r="AN33" s="899"/>
      <c r="AO33" s="900"/>
    </row>
    <row r="34" spans="1:43" s="901" customFormat="1" ht="12.75" customHeight="1" x14ac:dyDescent="0.25">
      <c r="A34" s="1582"/>
      <c r="B34" s="1583"/>
      <c r="C34" s="1583"/>
      <c r="D34" s="1583"/>
      <c r="E34" s="1583"/>
      <c r="F34" s="1584"/>
      <c r="G34" s="904"/>
      <c r="H34" s="1583" t="s">
        <v>903</v>
      </c>
      <c r="I34" s="1583"/>
      <c r="J34" s="1583"/>
      <c r="K34" s="1583"/>
      <c r="L34" s="1583"/>
      <c r="M34" s="1584"/>
      <c r="N34" s="904"/>
      <c r="O34" s="1583" t="s">
        <v>903</v>
      </c>
      <c r="P34" s="1583"/>
      <c r="Q34" s="1583"/>
      <c r="R34" s="1583"/>
      <c r="S34" s="1583"/>
      <c r="T34" s="1584"/>
      <c r="U34" s="904"/>
      <c r="V34" s="1583" t="s">
        <v>903</v>
      </c>
      <c r="W34" s="1583"/>
      <c r="X34" s="1583"/>
      <c r="Y34" s="1583"/>
      <c r="Z34" s="1583"/>
      <c r="AA34" s="1584"/>
      <c r="AB34" s="929"/>
      <c r="AC34" s="899"/>
      <c r="AD34" s="899"/>
      <c r="AE34" s="899"/>
      <c r="AF34" s="899"/>
      <c r="AG34" s="899"/>
      <c r="AH34" s="899"/>
      <c r="AI34" s="899"/>
      <c r="AJ34" s="899"/>
      <c r="AK34" s="899"/>
      <c r="AL34" s="899"/>
      <c r="AM34" s="899"/>
      <c r="AN34" s="899"/>
      <c r="AO34" s="900"/>
    </row>
    <row r="35" spans="1:43" s="901" customFormat="1" ht="12.75" customHeight="1" x14ac:dyDescent="0.25">
      <c r="A35" s="1582"/>
      <c r="B35" s="1583"/>
      <c r="C35" s="1583"/>
      <c r="D35" s="1583"/>
      <c r="E35" s="1583"/>
      <c r="F35" s="1584"/>
      <c r="G35" s="904"/>
      <c r="H35" s="1583" t="s">
        <v>904</v>
      </c>
      <c r="I35" s="1583"/>
      <c r="J35" s="1583"/>
      <c r="K35" s="1583"/>
      <c r="L35" s="1583"/>
      <c r="M35" s="1584"/>
      <c r="N35" s="904"/>
      <c r="O35" s="1583" t="s">
        <v>904</v>
      </c>
      <c r="P35" s="1583"/>
      <c r="Q35" s="1583"/>
      <c r="R35" s="1583"/>
      <c r="S35" s="1583"/>
      <c r="T35" s="1584"/>
      <c r="U35" s="904"/>
      <c r="V35" s="1583" t="s">
        <v>904</v>
      </c>
      <c r="W35" s="1583"/>
      <c r="X35" s="1583"/>
      <c r="Y35" s="1583"/>
      <c r="Z35" s="1583"/>
      <c r="AA35" s="1584"/>
      <c r="AB35" s="929"/>
      <c r="AC35" s="899"/>
      <c r="AD35" s="899"/>
      <c r="AE35" s="899"/>
      <c r="AF35" s="899"/>
      <c r="AG35" s="899"/>
      <c r="AH35" s="899"/>
      <c r="AI35" s="899"/>
      <c r="AJ35" s="899"/>
      <c r="AK35" s="899"/>
      <c r="AL35" s="899"/>
      <c r="AM35" s="899"/>
      <c r="AN35" s="899"/>
      <c r="AO35" s="900"/>
    </row>
    <row r="36" spans="1:43" s="901" customFormat="1" ht="12.75" customHeight="1" x14ac:dyDescent="0.25">
      <c r="A36" s="1592" t="s">
        <v>905</v>
      </c>
      <c r="B36" s="1549"/>
      <c r="C36" s="1549"/>
      <c r="D36" s="1549"/>
      <c r="E36" s="1549"/>
      <c r="F36" s="1550"/>
      <c r="G36" s="904" t="s">
        <v>856</v>
      </c>
      <c r="H36" s="917" t="s">
        <v>459</v>
      </c>
      <c r="I36" s="917"/>
      <c r="J36" s="904"/>
      <c r="K36" s="917" t="s">
        <v>437</v>
      </c>
      <c r="L36" s="917"/>
      <c r="M36" s="918"/>
      <c r="N36" s="904" t="s">
        <v>856</v>
      </c>
      <c r="O36" s="917" t="s">
        <v>459</v>
      </c>
      <c r="P36" s="917"/>
      <c r="Q36" s="904"/>
      <c r="R36" s="917" t="s">
        <v>437</v>
      </c>
      <c r="S36" s="917"/>
      <c r="T36" s="918"/>
      <c r="U36" s="904" t="s">
        <v>856</v>
      </c>
      <c r="V36" s="917" t="s">
        <v>459</v>
      </c>
      <c r="W36" s="917"/>
      <c r="X36" s="904"/>
      <c r="Y36" s="917" t="s">
        <v>437</v>
      </c>
      <c r="Z36" s="917"/>
      <c r="AA36" s="918"/>
      <c r="AB36" s="922"/>
      <c r="AC36" s="923"/>
      <c r="AD36" s="923"/>
      <c r="AE36" s="923"/>
      <c r="AF36" s="923"/>
      <c r="AG36" s="923"/>
      <c r="AH36" s="923"/>
      <c r="AI36" s="923"/>
      <c r="AJ36" s="923"/>
      <c r="AK36" s="923"/>
      <c r="AL36" s="923"/>
      <c r="AM36" s="923"/>
      <c r="AN36" s="923"/>
      <c r="AO36" s="924"/>
      <c r="AQ36" s="906" t="s">
        <v>906</v>
      </c>
    </row>
    <row r="37" spans="1:43" s="901" customFormat="1" ht="12.75" customHeight="1" x14ac:dyDescent="0.25">
      <c r="A37" s="1579" t="s">
        <v>907</v>
      </c>
      <c r="B37" s="1580"/>
      <c r="C37" s="1580"/>
      <c r="D37" s="1580"/>
      <c r="E37" s="1580"/>
      <c r="F37" s="1581"/>
      <c r="G37" s="904"/>
      <c r="H37" s="1583" t="s">
        <v>908</v>
      </c>
      <c r="I37" s="1583"/>
      <c r="J37" s="1583"/>
      <c r="K37" s="1583"/>
      <c r="L37" s="1583"/>
      <c r="M37" s="1584"/>
      <c r="N37" s="904"/>
      <c r="O37" s="1583" t="s">
        <v>908</v>
      </c>
      <c r="P37" s="1583"/>
      <c r="Q37" s="1583"/>
      <c r="R37" s="1583"/>
      <c r="S37" s="1583"/>
      <c r="T37" s="1584"/>
      <c r="U37" s="904"/>
      <c r="V37" s="1583" t="s">
        <v>908</v>
      </c>
      <c r="W37" s="1583"/>
      <c r="X37" s="1583"/>
      <c r="Y37" s="1583"/>
      <c r="Z37" s="1583"/>
      <c r="AA37" s="1584"/>
      <c r="AB37" s="904"/>
      <c r="AC37" s="1580" t="s">
        <v>908</v>
      </c>
      <c r="AD37" s="1580"/>
      <c r="AE37" s="1580"/>
      <c r="AF37" s="1580"/>
      <c r="AG37" s="1580"/>
      <c r="AH37" s="1580"/>
      <c r="AI37" s="904"/>
      <c r="AJ37" s="1580" t="s">
        <v>908</v>
      </c>
      <c r="AK37" s="1580"/>
      <c r="AL37" s="1580"/>
      <c r="AM37" s="1580"/>
      <c r="AN37" s="1580"/>
      <c r="AO37" s="1580"/>
    </row>
    <row r="38" spans="1:43" s="901" customFormat="1" ht="12.75" customHeight="1" x14ac:dyDescent="0.25">
      <c r="A38" s="1582"/>
      <c r="B38" s="1583"/>
      <c r="C38" s="1583"/>
      <c r="D38" s="1583"/>
      <c r="E38" s="1583"/>
      <c r="F38" s="1584"/>
      <c r="G38" s="904"/>
      <c r="H38" s="1583" t="s">
        <v>909</v>
      </c>
      <c r="I38" s="1583"/>
      <c r="J38" s="1583"/>
      <c r="K38" s="1583"/>
      <c r="L38" s="1583"/>
      <c r="M38" s="1584"/>
      <c r="N38" s="904"/>
      <c r="O38" s="1583" t="s">
        <v>909</v>
      </c>
      <c r="P38" s="1583"/>
      <c r="Q38" s="1583"/>
      <c r="R38" s="1583"/>
      <c r="S38" s="1583"/>
      <c r="T38" s="1584"/>
      <c r="U38" s="904"/>
      <c r="V38" s="1583" t="s">
        <v>909</v>
      </c>
      <c r="W38" s="1583"/>
      <c r="X38" s="1583"/>
      <c r="Y38" s="1583"/>
      <c r="Z38" s="1583"/>
      <c r="AA38" s="1584"/>
      <c r="AB38" s="904"/>
      <c r="AC38" s="1583" t="s">
        <v>909</v>
      </c>
      <c r="AD38" s="1583"/>
      <c r="AE38" s="1583"/>
      <c r="AF38" s="1583"/>
      <c r="AG38" s="1583"/>
      <c r="AH38" s="1583"/>
      <c r="AI38" s="904"/>
      <c r="AJ38" s="1583" t="s">
        <v>909</v>
      </c>
      <c r="AK38" s="1583"/>
      <c r="AL38" s="1583"/>
      <c r="AM38" s="1583"/>
      <c r="AN38" s="1583"/>
      <c r="AO38" s="1583"/>
      <c r="AQ38" s="932" t="s">
        <v>910</v>
      </c>
    </row>
    <row r="39" spans="1:43" s="901" customFormat="1" ht="12.75" customHeight="1" x14ac:dyDescent="0.25">
      <c r="A39" s="1582"/>
      <c r="B39" s="1583"/>
      <c r="C39" s="1583"/>
      <c r="D39" s="1583"/>
      <c r="E39" s="1583"/>
      <c r="F39" s="1584"/>
      <c r="G39" s="904"/>
      <c r="H39" s="1583" t="s">
        <v>911</v>
      </c>
      <c r="I39" s="1583"/>
      <c r="J39" s="1583"/>
      <c r="K39" s="1583"/>
      <c r="L39" s="1583"/>
      <c r="M39" s="1583"/>
      <c r="N39" s="904"/>
      <c r="O39" s="1583" t="s">
        <v>911</v>
      </c>
      <c r="P39" s="1583"/>
      <c r="Q39" s="1583"/>
      <c r="R39" s="1583"/>
      <c r="S39" s="1583"/>
      <c r="T39" s="1583"/>
      <c r="U39" s="904"/>
      <c r="V39" s="1583" t="s">
        <v>911</v>
      </c>
      <c r="W39" s="1583"/>
      <c r="X39" s="1583"/>
      <c r="Y39" s="1583"/>
      <c r="Z39" s="1583"/>
      <c r="AA39" s="1583"/>
      <c r="AB39" s="904"/>
      <c r="AC39" s="1583" t="s">
        <v>911</v>
      </c>
      <c r="AD39" s="1583"/>
      <c r="AE39" s="1583"/>
      <c r="AF39" s="1583"/>
      <c r="AG39" s="1583"/>
      <c r="AH39" s="1583"/>
      <c r="AI39" s="904"/>
      <c r="AJ39" s="1583" t="s">
        <v>911</v>
      </c>
      <c r="AK39" s="1583"/>
      <c r="AL39" s="1583"/>
      <c r="AM39" s="1583"/>
      <c r="AN39" s="1583"/>
      <c r="AO39" s="1583"/>
    </row>
    <row r="40" spans="1:43" s="901" customFormat="1" ht="12.75" customHeight="1" x14ac:dyDescent="0.25">
      <c r="A40" s="1585"/>
      <c r="B40" s="1563"/>
      <c r="C40" s="1563"/>
      <c r="D40" s="1563"/>
      <c r="E40" s="1563"/>
      <c r="F40" s="1564"/>
      <c r="G40" s="933"/>
      <c r="H40" s="1563"/>
      <c r="I40" s="1563"/>
      <c r="J40" s="1563"/>
      <c r="K40" s="1563"/>
      <c r="L40" s="1563"/>
      <c r="M40" s="1563"/>
      <c r="N40" s="933"/>
      <c r="O40" s="1563"/>
      <c r="P40" s="1563"/>
      <c r="Q40" s="1563"/>
      <c r="R40" s="1563"/>
      <c r="S40" s="1563"/>
      <c r="T40" s="1563"/>
      <c r="U40" s="933"/>
      <c r="V40" s="1563"/>
      <c r="W40" s="1563"/>
      <c r="X40" s="1563"/>
      <c r="Y40" s="1563"/>
      <c r="Z40" s="1563"/>
      <c r="AA40" s="1563"/>
      <c r="AB40" s="904"/>
      <c r="AC40" s="1563" t="s">
        <v>912</v>
      </c>
      <c r="AD40" s="1563"/>
      <c r="AE40" s="1563"/>
      <c r="AF40" s="1563"/>
      <c r="AG40" s="1563"/>
      <c r="AH40" s="1563"/>
      <c r="AI40" s="904"/>
      <c r="AJ40" s="1563" t="s">
        <v>912</v>
      </c>
      <c r="AK40" s="1563"/>
      <c r="AL40" s="1563"/>
      <c r="AM40" s="1563"/>
      <c r="AN40" s="1563"/>
      <c r="AO40" s="1563"/>
    </row>
    <row r="41" spans="1:43" s="901" customFormat="1" ht="12.75" customHeight="1" x14ac:dyDescent="0.25">
      <c r="A41" s="1579" t="s">
        <v>913</v>
      </c>
      <c r="B41" s="1580"/>
      <c r="C41" s="1580"/>
      <c r="D41" s="1580"/>
      <c r="E41" s="1580"/>
      <c r="F41" s="1581"/>
      <c r="G41" s="904"/>
      <c r="H41" s="1580" t="s">
        <v>914</v>
      </c>
      <c r="I41" s="1580"/>
      <c r="J41" s="1580"/>
      <c r="K41" s="1580"/>
      <c r="L41" s="1580"/>
      <c r="M41" s="1581"/>
      <c r="N41" s="904"/>
      <c r="O41" s="1580" t="s">
        <v>914</v>
      </c>
      <c r="P41" s="1580"/>
      <c r="Q41" s="1580"/>
      <c r="R41" s="1580"/>
      <c r="S41" s="1580"/>
      <c r="T41" s="1581"/>
      <c r="U41" s="904"/>
      <c r="V41" s="1580" t="s">
        <v>914</v>
      </c>
      <c r="W41" s="1580"/>
      <c r="X41" s="1580"/>
      <c r="Y41" s="1580"/>
      <c r="Z41" s="1580"/>
      <c r="AA41" s="1581"/>
      <c r="AB41" s="904"/>
      <c r="AC41" s="1580" t="s">
        <v>914</v>
      </c>
      <c r="AD41" s="1580"/>
      <c r="AE41" s="1580"/>
      <c r="AF41" s="1580"/>
      <c r="AG41" s="1580"/>
      <c r="AH41" s="1580"/>
      <c r="AI41" s="904"/>
      <c r="AJ41" s="1580" t="s">
        <v>914</v>
      </c>
      <c r="AK41" s="1580"/>
      <c r="AL41" s="1580"/>
      <c r="AM41" s="1580"/>
      <c r="AN41" s="1580"/>
      <c r="AO41" s="1580"/>
    </row>
    <row r="42" spans="1:43" s="901" customFormat="1" ht="12.75" customHeight="1" x14ac:dyDescent="0.25">
      <c r="A42" s="1585"/>
      <c r="B42" s="1563"/>
      <c r="C42" s="1563"/>
      <c r="D42" s="1563"/>
      <c r="E42" s="1563"/>
      <c r="F42" s="1564"/>
      <c r="G42" s="904"/>
      <c r="H42" s="1563" t="s">
        <v>915</v>
      </c>
      <c r="I42" s="1563"/>
      <c r="J42" s="1563"/>
      <c r="K42" s="1563"/>
      <c r="L42" s="1563"/>
      <c r="M42" s="1564"/>
      <c r="N42" s="904"/>
      <c r="O42" s="1563" t="s">
        <v>915</v>
      </c>
      <c r="P42" s="1563"/>
      <c r="Q42" s="1563"/>
      <c r="R42" s="1563"/>
      <c r="S42" s="1563"/>
      <c r="T42" s="1564"/>
      <c r="U42" s="904"/>
      <c r="V42" s="1563" t="s">
        <v>915</v>
      </c>
      <c r="W42" s="1563"/>
      <c r="X42" s="1563"/>
      <c r="Y42" s="1563"/>
      <c r="Z42" s="1563"/>
      <c r="AA42" s="1564"/>
      <c r="AB42" s="904"/>
      <c r="AC42" s="1563" t="s">
        <v>915</v>
      </c>
      <c r="AD42" s="1563"/>
      <c r="AE42" s="1563"/>
      <c r="AF42" s="1563"/>
      <c r="AG42" s="1563"/>
      <c r="AH42" s="1563"/>
      <c r="AI42" s="904"/>
      <c r="AJ42" s="1563" t="s">
        <v>915</v>
      </c>
      <c r="AK42" s="1563"/>
      <c r="AL42" s="1563"/>
      <c r="AM42" s="1563"/>
      <c r="AN42" s="1563"/>
      <c r="AO42" s="1563"/>
    </row>
    <row r="43" spans="1:43" s="901" customFormat="1" ht="12.75" customHeight="1" x14ac:dyDescent="0.25">
      <c r="A43" s="1579" t="s">
        <v>916</v>
      </c>
      <c r="B43" s="1580"/>
      <c r="C43" s="1580"/>
      <c r="D43" s="1580"/>
      <c r="E43" s="1580"/>
      <c r="F43" s="1581"/>
      <c r="G43" s="904"/>
      <c r="H43" s="909" t="s">
        <v>459</v>
      </c>
      <c r="I43" s="909"/>
      <c r="J43" s="909"/>
      <c r="K43" s="904" t="s">
        <v>856</v>
      </c>
      <c r="L43" s="909" t="s">
        <v>437</v>
      </c>
      <c r="M43" s="920"/>
      <c r="N43" s="904"/>
      <c r="O43" s="909" t="s">
        <v>459</v>
      </c>
      <c r="P43" s="909"/>
      <c r="Q43" s="909"/>
      <c r="R43" s="904" t="s">
        <v>856</v>
      </c>
      <c r="S43" s="909" t="s">
        <v>437</v>
      </c>
      <c r="T43" s="920"/>
      <c r="U43" s="904"/>
      <c r="V43" s="909" t="s">
        <v>459</v>
      </c>
      <c r="W43" s="909"/>
      <c r="X43" s="909"/>
      <c r="Y43" s="904" t="s">
        <v>856</v>
      </c>
      <c r="Z43" s="909" t="s">
        <v>437</v>
      </c>
      <c r="AA43" s="920"/>
      <c r="AB43" s="904"/>
      <c r="AC43" s="921" t="s">
        <v>459</v>
      </c>
      <c r="AD43" s="909"/>
      <c r="AE43" s="909"/>
      <c r="AF43" s="904"/>
      <c r="AG43" s="929" t="s">
        <v>437</v>
      </c>
      <c r="AH43" s="909"/>
      <c r="AI43" s="904"/>
      <c r="AJ43" s="921" t="s">
        <v>459</v>
      </c>
      <c r="AK43" s="909"/>
      <c r="AL43" s="909"/>
      <c r="AM43" s="904"/>
      <c r="AN43" s="929" t="s">
        <v>437</v>
      </c>
      <c r="AO43" s="909"/>
    </row>
    <row r="44" spans="1:43" s="901" customFormat="1" ht="12.75" customHeight="1" x14ac:dyDescent="0.25">
      <c r="A44" s="1582"/>
      <c r="B44" s="1583"/>
      <c r="C44" s="1583"/>
      <c r="D44" s="1583"/>
      <c r="E44" s="1583"/>
      <c r="F44" s="1584"/>
      <c r="G44" s="904"/>
      <c r="H44" s="1583" t="s">
        <v>917</v>
      </c>
      <c r="I44" s="1583"/>
      <c r="J44" s="1583"/>
      <c r="K44" s="1583"/>
      <c r="L44" s="1583"/>
      <c r="M44" s="1584"/>
      <c r="N44" s="904"/>
      <c r="O44" s="1583" t="s">
        <v>917</v>
      </c>
      <c r="P44" s="1583"/>
      <c r="Q44" s="1583"/>
      <c r="R44" s="1583"/>
      <c r="S44" s="1583"/>
      <c r="T44" s="1584"/>
      <c r="U44" s="904"/>
      <c r="V44" s="1583" t="s">
        <v>917</v>
      </c>
      <c r="W44" s="1583"/>
      <c r="X44" s="1583"/>
      <c r="Y44" s="1583"/>
      <c r="Z44" s="1583"/>
      <c r="AA44" s="1583"/>
      <c r="AB44" s="905"/>
      <c r="AC44" s="934"/>
      <c r="AD44" s="899"/>
      <c r="AE44" s="899"/>
      <c r="AF44" s="899"/>
      <c r="AG44" s="899"/>
      <c r="AH44" s="899"/>
      <c r="AI44" s="905"/>
      <c r="AJ44" s="934"/>
      <c r="AK44" s="899"/>
      <c r="AL44" s="899"/>
      <c r="AM44" s="899"/>
      <c r="AN44" s="899"/>
      <c r="AO44" s="899"/>
    </row>
    <row r="45" spans="1:43" s="901" customFormat="1" ht="12.75" customHeight="1" x14ac:dyDescent="0.25">
      <c r="A45" s="1582"/>
      <c r="B45" s="1583"/>
      <c r="C45" s="1583"/>
      <c r="D45" s="1583"/>
      <c r="E45" s="1583"/>
      <c r="F45" s="1584"/>
      <c r="G45" s="904"/>
      <c r="H45" s="1596" t="s">
        <v>918</v>
      </c>
      <c r="I45" s="1596"/>
      <c r="J45" s="1596"/>
      <c r="K45" s="1596"/>
      <c r="L45" s="1596"/>
      <c r="M45" s="1597"/>
      <c r="N45" s="904"/>
      <c r="O45" s="1596" t="s">
        <v>918</v>
      </c>
      <c r="P45" s="1596"/>
      <c r="Q45" s="1596"/>
      <c r="R45" s="1596"/>
      <c r="S45" s="1596"/>
      <c r="T45" s="1597"/>
      <c r="U45" s="904"/>
      <c r="V45" s="1596" t="s">
        <v>918</v>
      </c>
      <c r="W45" s="1596"/>
      <c r="X45" s="1596"/>
      <c r="Y45" s="1596"/>
      <c r="Z45" s="1596"/>
      <c r="AA45" s="1597"/>
      <c r="AB45" s="929"/>
      <c r="AC45" s="899"/>
      <c r="AD45" s="899"/>
      <c r="AE45" s="899"/>
      <c r="AF45" s="899"/>
      <c r="AG45" s="899"/>
      <c r="AH45" s="899"/>
      <c r="AI45" s="929"/>
      <c r="AJ45" s="899"/>
      <c r="AK45" s="899"/>
      <c r="AL45" s="899"/>
      <c r="AM45" s="899"/>
      <c r="AN45" s="899"/>
      <c r="AO45" s="899"/>
    </row>
    <row r="46" spans="1:43" s="901" customFormat="1" ht="12.75" customHeight="1" x14ac:dyDescent="0.25">
      <c r="A46" s="1579" t="s">
        <v>919</v>
      </c>
      <c r="B46" s="1580"/>
      <c r="C46" s="1580"/>
      <c r="D46" s="1580"/>
      <c r="E46" s="1580"/>
      <c r="F46" s="1581"/>
      <c r="G46" s="904"/>
      <c r="H46" s="909" t="s">
        <v>459</v>
      </c>
      <c r="I46" s="909"/>
      <c r="J46" s="909"/>
      <c r="K46" s="904" t="s">
        <v>856</v>
      </c>
      <c r="L46" s="909" t="s">
        <v>437</v>
      </c>
      <c r="M46" s="909"/>
      <c r="N46" s="904"/>
      <c r="O46" s="909" t="s">
        <v>459</v>
      </c>
      <c r="P46" s="909"/>
      <c r="Q46" s="909"/>
      <c r="R46" s="904" t="s">
        <v>856</v>
      </c>
      <c r="S46" s="909" t="s">
        <v>437</v>
      </c>
      <c r="T46" s="909"/>
      <c r="U46" s="904"/>
      <c r="V46" s="909" t="s">
        <v>459</v>
      </c>
      <c r="W46" s="909"/>
      <c r="X46" s="909"/>
      <c r="Y46" s="904" t="s">
        <v>856</v>
      </c>
      <c r="Z46" s="909" t="s">
        <v>437</v>
      </c>
      <c r="AA46" s="909"/>
      <c r="AB46" s="904"/>
      <c r="AC46" s="909" t="s">
        <v>459</v>
      </c>
      <c r="AD46" s="909"/>
      <c r="AE46" s="909"/>
      <c r="AF46" s="904"/>
      <c r="AG46" s="909" t="s">
        <v>437</v>
      </c>
      <c r="AH46" s="909"/>
      <c r="AI46" s="904"/>
      <c r="AJ46" s="909" t="s">
        <v>459</v>
      </c>
      <c r="AK46" s="909"/>
      <c r="AL46" s="909"/>
      <c r="AM46" s="904"/>
      <c r="AN46" s="909" t="s">
        <v>437</v>
      </c>
      <c r="AO46" s="909"/>
    </row>
    <row r="47" spans="1:43" s="901" customFormat="1" ht="12.75" customHeight="1" x14ac:dyDescent="0.25">
      <c r="A47" s="1582"/>
      <c r="B47" s="1583"/>
      <c r="C47" s="1583"/>
      <c r="D47" s="1583"/>
      <c r="E47" s="1583"/>
      <c r="F47" s="1584"/>
      <c r="G47" s="904"/>
      <c r="H47" s="899" t="s">
        <v>920</v>
      </c>
      <c r="I47" s="899"/>
      <c r="J47" s="899"/>
      <c r="K47" s="899"/>
      <c r="L47" s="899"/>
      <c r="M47" s="899"/>
      <c r="N47" s="904"/>
      <c r="O47" s="899" t="s">
        <v>920</v>
      </c>
      <c r="P47" s="899"/>
      <c r="Q47" s="899"/>
      <c r="R47" s="899"/>
      <c r="S47" s="899"/>
      <c r="T47" s="899"/>
      <c r="U47" s="904"/>
      <c r="V47" s="899" t="s">
        <v>920</v>
      </c>
      <c r="W47" s="899"/>
      <c r="X47" s="899"/>
      <c r="Y47" s="899"/>
      <c r="Z47" s="899"/>
      <c r="AA47" s="899"/>
      <c r="AB47" s="904"/>
      <c r="AC47" s="899" t="s">
        <v>920</v>
      </c>
      <c r="AD47" s="899"/>
      <c r="AE47" s="899"/>
      <c r="AF47" s="899"/>
      <c r="AG47" s="899"/>
      <c r="AH47" s="899"/>
      <c r="AI47" s="904"/>
      <c r="AJ47" s="899" t="s">
        <v>920</v>
      </c>
      <c r="AK47" s="899"/>
      <c r="AL47" s="899"/>
      <c r="AM47" s="899"/>
      <c r="AN47" s="899"/>
      <c r="AO47" s="899"/>
    </row>
    <row r="48" spans="1:43" s="901" customFormat="1" ht="12.75" customHeight="1" x14ac:dyDescent="0.25">
      <c r="A48" s="1582"/>
      <c r="B48" s="1583"/>
      <c r="C48" s="1583"/>
      <c r="D48" s="1583"/>
      <c r="E48" s="1583"/>
      <c r="F48" s="1584"/>
      <c r="G48" s="904"/>
      <c r="H48" s="899" t="s">
        <v>921</v>
      </c>
      <c r="I48" s="899"/>
      <c r="J48" s="899"/>
      <c r="K48" s="899"/>
      <c r="L48" s="899"/>
      <c r="M48" s="899"/>
      <c r="N48" s="904"/>
      <c r="O48" s="899" t="s">
        <v>921</v>
      </c>
      <c r="P48" s="899"/>
      <c r="Q48" s="899"/>
      <c r="R48" s="899"/>
      <c r="S48" s="899"/>
      <c r="T48" s="899"/>
      <c r="U48" s="904"/>
      <c r="V48" s="899" t="s">
        <v>921</v>
      </c>
      <c r="W48" s="899"/>
      <c r="X48" s="899"/>
      <c r="Y48" s="899"/>
      <c r="Z48" s="899"/>
      <c r="AA48" s="899"/>
      <c r="AB48" s="904"/>
      <c r="AC48" s="899" t="s">
        <v>921</v>
      </c>
      <c r="AD48" s="899"/>
      <c r="AE48" s="899"/>
      <c r="AF48" s="899"/>
      <c r="AG48" s="899"/>
      <c r="AH48" s="899"/>
      <c r="AI48" s="904"/>
      <c r="AJ48" s="899" t="s">
        <v>921</v>
      </c>
      <c r="AK48" s="899"/>
      <c r="AL48" s="899"/>
      <c r="AM48" s="899"/>
      <c r="AN48" s="899"/>
      <c r="AO48" s="899"/>
    </row>
    <row r="49" spans="1:41" s="901" customFormat="1" ht="12.75" customHeight="1" x14ac:dyDescent="0.25">
      <c r="A49" s="1582"/>
      <c r="B49" s="1583"/>
      <c r="C49" s="1583"/>
      <c r="D49" s="1583"/>
      <c r="E49" s="1583"/>
      <c r="F49" s="1584"/>
      <c r="G49" s="904"/>
      <c r="H49" s="899" t="s">
        <v>922</v>
      </c>
      <c r="I49" s="899"/>
      <c r="J49" s="899"/>
      <c r="K49" s="899"/>
      <c r="L49" s="899"/>
      <c r="M49" s="899"/>
      <c r="N49" s="904"/>
      <c r="O49" s="899" t="s">
        <v>922</v>
      </c>
      <c r="P49" s="899"/>
      <c r="Q49" s="899"/>
      <c r="R49" s="899"/>
      <c r="S49" s="899"/>
      <c r="T49" s="899"/>
      <c r="U49" s="904"/>
      <c r="V49" s="899" t="s">
        <v>922</v>
      </c>
      <c r="W49" s="899"/>
      <c r="X49" s="899"/>
      <c r="Y49" s="899"/>
      <c r="Z49" s="899"/>
      <c r="AA49" s="899"/>
      <c r="AB49" s="904"/>
      <c r="AC49" s="923" t="s">
        <v>922</v>
      </c>
      <c r="AD49" s="923"/>
      <c r="AE49" s="923"/>
      <c r="AF49" s="923"/>
      <c r="AG49" s="923"/>
      <c r="AH49" s="923"/>
      <c r="AI49" s="904"/>
      <c r="AJ49" s="923" t="s">
        <v>922</v>
      </c>
      <c r="AK49" s="923"/>
      <c r="AL49" s="923"/>
      <c r="AM49" s="923"/>
      <c r="AN49" s="923"/>
      <c r="AO49" s="923"/>
    </row>
    <row r="50" spans="1:41" s="901" customFormat="1" ht="12.75" customHeight="1" x14ac:dyDescent="0.25">
      <c r="A50" s="1579" t="s">
        <v>923</v>
      </c>
      <c r="B50" s="1580"/>
      <c r="C50" s="1580"/>
      <c r="D50" s="1580"/>
      <c r="E50" s="1580"/>
      <c r="F50" s="1581"/>
      <c r="G50" s="1579" t="s">
        <v>924</v>
      </c>
      <c r="H50" s="1580"/>
      <c r="I50" s="1580"/>
      <c r="J50" s="1580"/>
      <c r="K50" s="1598">
        <v>0</v>
      </c>
      <c r="L50" s="1598"/>
      <c r="M50" s="1599"/>
      <c r="N50" s="1579" t="s">
        <v>924</v>
      </c>
      <c r="O50" s="1580"/>
      <c r="P50" s="1580"/>
      <c r="Q50" s="1580"/>
      <c r="R50" s="1598">
        <v>0</v>
      </c>
      <c r="S50" s="1598"/>
      <c r="T50" s="1599"/>
      <c r="U50" s="1579" t="s">
        <v>924</v>
      </c>
      <c r="V50" s="1580"/>
      <c r="W50" s="1580"/>
      <c r="X50" s="1580"/>
      <c r="Y50" s="1598">
        <v>0</v>
      </c>
      <c r="Z50" s="1598"/>
      <c r="AA50" s="1599"/>
      <c r="AB50" s="915"/>
      <c r="AC50" s="915"/>
      <c r="AD50" s="915"/>
      <c r="AE50" s="915"/>
      <c r="AF50" s="915"/>
      <c r="AG50" s="915"/>
      <c r="AH50" s="915"/>
      <c r="AI50" s="915"/>
      <c r="AJ50" s="915"/>
      <c r="AK50" s="915"/>
      <c r="AL50" s="915"/>
      <c r="AM50" s="915"/>
      <c r="AN50" s="915"/>
      <c r="AO50" s="915"/>
    </row>
    <row r="51" spans="1:41" s="901" customFormat="1" ht="12.75" customHeight="1" x14ac:dyDescent="0.25">
      <c r="A51" s="1582"/>
      <c r="B51" s="1583"/>
      <c r="C51" s="1583"/>
      <c r="D51" s="1583"/>
      <c r="E51" s="1583"/>
      <c r="F51" s="1584"/>
      <c r="G51" s="1600" t="s">
        <v>925</v>
      </c>
      <c r="H51" s="1590"/>
      <c r="I51" s="1590"/>
      <c r="J51" s="1590"/>
      <c r="K51" s="1590"/>
      <c r="L51" s="1601">
        <v>0</v>
      </c>
      <c r="M51" s="1602"/>
      <c r="N51" s="1600" t="s">
        <v>925</v>
      </c>
      <c r="O51" s="1590"/>
      <c r="P51" s="1590"/>
      <c r="Q51" s="1590"/>
      <c r="R51" s="1590"/>
      <c r="S51" s="1601">
        <v>0</v>
      </c>
      <c r="T51" s="1602"/>
      <c r="U51" s="1600" t="s">
        <v>925</v>
      </c>
      <c r="V51" s="1590"/>
      <c r="W51" s="1590"/>
      <c r="X51" s="1590"/>
      <c r="Y51" s="1590"/>
      <c r="Z51" s="1601">
        <v>0</v>
      </c>
      <c r="AA51" s="1602"/>
      <c r="AB51" s="915"/>
      <c r="AC51" s="915"/>
      <c r="AD51" s="915"/>
      <c r="AE51" s="915"/>
      <c r="AF51" s="915"/>
      <c r="AG51" s="915"/>
      <c r="AH51" s="915"/>
      <c r="AI51" s="915"/>
      <c r="AJ51" s="915"/>
      <c r="AK51" s="915"/>
      <c r="AL51" s="915"/>
      <c r="AM51" s="915"/>
      <c r="AN51" s="915"/>
      <c r="AO51" s="915"/>
    </row>
    <row r="52" spans="1:41" s="901" customFormat="1" ht="12.75" customHeight="1" x14ac:dyDescent="0.25">
      <c r="A52" s="1582"/>
      <c r="B52" s="1583"/>
      <c r="C52" s="1583"/>
      <c r="D52" s="1583"/>
      <c r="E52" s="1583"/>
      <c r="F52" s="1584"/>
      <c r="G52" s="929" t="s">
        <v>926</v>
      </c>
      <c r="H52" s="899"/>
      <c r="I52" s="904"/>
      <c r="J52" s="899" t="s">
        <v>927</v>
      </c>
      <c r="K52" s="899"/>
      <c r="L52" s="899"/>
      <c r="M52" s="900"/>
      <c r="N52" s="929" t="s">
        <v>926</v>
      </c>
      <c r="O52" s="899"/>
      <c r="P52" s="904"/>
      <c r="Q52" s="899" t="s">
        <v>927</v>
      </c>
      <c r="R52" s="899"/>
      <c r="S52" s="899"/>
      <c r="T52" s="900"/>
      <c r="U52" s="929" t="s">
        <v>926</v>
      </c>
      <c r="V52" s="899"/>
      <c r="W52" s="904"/>
      <c r="X52" s="899" t="s">
        <v>927</v>
      </c>
      <c r="Y52" s="899"/>
      <c r="Z52" s="899"/>
      <c r="AA52" s="900"/>
      <c r="AB52" s="915"/>
      <c r="AC52" s="915"/>
      <c r="AD52" s="915"/>
      <c r="AE52" s="915"/>
      <c r="AF52" s="915"/>
      <c r="AG52" s="915"/>
      <c r="AH52" s="915"/>
      <c r="AI52" s="915"/>
      <c r="AJ52" s="915"/>
      <c r="AK52" s="915"/>
      <c r="AL52" s="915"/>
      <c r="AM52" s="915"/>
      <c r="AN52" s="915"/>
      <c r="AO52" s="915"/>
    </row>
    <row r="53" spans="1:41" s="901" customFormat="1" ht="12.75" customHeight="1" x14ac:dyDescent="0.25">
      <c r="A53" s="1585"/>
      <c r="B53" s="1563"/>
      <c r="C53" s="1563"/>
      <c r="D53" s="1563"/>
      <c r="E53" s="1563"/>
      <c r="F53" s="1564"/>
      <c r="G53" s="922"/>
      <c r="H53" s="923"/>
      <c r="I53" s="904"/>
      <c r="J53" s="923" t="s">
        <v>854</v>
      </c>
      <c r="K53" s="923"/>
      <c r="L53" s="923"/>
      <c r="M53" s="924"/>
      <c r="N53" s="922"/>
      <c r="O53" s="923"/>
      <c r="P53" s="904"/>
      <c r="Q53" s="923" t="s">
        <v>854</v>
      </c>
      <c r="R53" s="923"/>
      <c r="S53" s="923"/>
      <c r="T53" s="924"/>
      <c r="U53" s="922"/>
      <c r="V53" s="923"/>
      <c r="W53" s="904"/>
      <c r="X53" s="923" t="s">
        <v>854</v>
      </c>
      <c r="Y53" s="923"/>
      <c r="Z53" s="923"/>
      <c r="AA53" s="924"/>
      <c r="AB53" s="915"/>
      <c r="AC53" s="915"/>
      <c r="AD53" s="915"/>
      <c r="AE53" s="915"/>
      <c r="AF53" s="915"/>
      <c r="AG53" s="915"/>
      <c r="AH53" s="915"/>
      <c r="AI53" s="915"/>
      <c r="AJ53" s="915"/>
      <c r="AK53" s="915"/>
      <c r="AL53" s="915"/>
      <c r="AM53" s="915"/>
      <c r="AN53" s="915"/>
      <c r="AO53" s="915"/>
    </row>
    <row r="54" spans="1:41" s="901" customFormat="1" ht="12.75" customHeight="1" x14ac:dyDescent="0.25">
      <c r="A54" s="1579" t="s">
        <v>928</v>
      </c>
      <c r="B54" s="1580"/>
      <c r="C54" s="1580"/>
      <c r="D54" s="1580"/>
      <c r="E54" s="1580"/>
      <c r="F54" s="1581"/>
      <c r="G54" s="904"/>
      <c r="H54" s="935" t="s">
        <v>459</v>
      </c>
      <c r="I54" s="904" t="s">
        <v>856</v>
      </c>
      <c r="J54" s="909" t="s">
        <v>437</v>
      </c>
      <c r="K54" s="909"/>
      <c r="L54" s="936" t="s">
        <v>929</v>
      </c>
      <c r="M54" s="937">
        <v>0</v>
      </c>
      <c r="N54" s="904"/>
      <c r="O54" s="935" t="s">
        <v>459</v>
      </c>
      <c r="P54" s="904" t="s">
        <v>856</v>
      </c>
      <c r="Q54" s="909" t="s">
        <v>437</v>
      </c>
      <c r="R54" s="909"/>
      <c r="S54" s="936" t="s">
        <v>929</v>
      </c>
      <c r="T54" s="937">
        <v>0</v>
      </c>
      <c r="U54" s="904"/>
      <c r="V54" s="935" t="s">
        <v>459</v>
      </c>
      <c r="W54" s="904" t="s">
        <v>856</v>
      </c>
      <c r="X54" s="909" t="s">
        <v>437</v>
      </c>
      <c r="Y54" s="909"/>
      <c r="Z54" s="936" t="s">
        <v>929</v>
      </c>
      <c r="AA54" s="937">
        <v>0</v>
      </c>
      <c r="AB54" s="938" t="s">
        <v>930</v>
      </c>
      <c r="AC54" s="915"/>
      <c r="AD54" s="915"/>
      <c r="AE54" s="915"/>
      <c r="AF54" s="915"/>
      <c r="AG54" s="915"/>
      <c r="AH54" s="915"/>
      <c r="AI54" s="915"/>
      <c r="AJ54" s="915"/>
      <c r="AK54" s="915"/>
      <c r="AL54" s="915"/>
      <c r="AM54" s="915"/>
      <c r="AN54" s="915"/>
      <c r="AO54" s="915"/>
    </row>
    <row r="55" spans="1:41" s="901" customFormat="1" ht="12.75" customHeight="1" x14ac:dyDescent="0.25">
      <c r="A55" s="1585"/>
      <c r="B55" s="1563"/>
      <c r="C55" s="1563"/>
      <c r="D55" s="1563"/>
      <c r="E55" s="1563"/>
      <c r="F55" s="1564"/>
      <c r="G55" s="904"/>
      <c r="H55" s="923" t="s">
        <v>931</v>
      </c>
      <c r="I55" s="923"/>
      <c r="J55" s="923"/>
      <c r="K55" s="923"/>
      <c r="L55" s="923"/>
      <c r="M55" s="924"/>
      <c r="N55" s="904"/>
      <c r="O55" s="923" t="s">
        <v>931</v>
      </c>
      <c r="P55" s="923"/>
      <c r="Q55" s="923"/>
      <c r="R55" s="923"/>
      <c r="S55" s="923"/>
      <c r="T55" s="924"/>
      <c r="U55" s="904"/>
      <c r="V55" s="923" t="s">
        <v>931</v>
      </c>
      <c r="W55" s="923"/>
      <c r="X55" s="923"/>
      <c r="Y55" s="923"/>
      <c r="Z55" s="923"/>
      <c r="AA55" s="924"/>
      <c r="AB55" s="915"/>
      <c r="AC55" s="915"/>
      <c r="AD55" s="915"/>
      <c r="AE55" s="915"/>
      <c r="AF55" s="915"/>
      <c r="AG55" s="915"/>
      <c r="AH55" s="915"/>
      <c r="AI55" s="915"/>
      <c r="AJ55" s="915"/>
      <c r="AK55" s="915"/>
      <c r="AL55" s="915"/>
      <c r="AM55" s="915"/>
      <c r="AN55" s="915"/>
      <c r="AO55" s="915"/>
    </row>
    <row r="56" spans="1:41" s="901" customFormat="1" ht="12.75" customHeight="1" x14ac:dyDescent="0.25">
      <c r="A56" s="1579" t="s">
        <v>932</v>
      </c>
      <c r="B56" s="1580"/>
      <c r="C56" s="1580"/>
      <c r="D56" s="1580"/>
      <c r="E56" s="1580"/>
      <c r="F56" s="1581"/>
      <c r="G56" s="904" t="s">
        <v>856</v>
      </c>
      <c r="H56" s="909" t="s">
        <v>933</v>
      </c>
      <c r="I56" s="909"/>
      <c r="J56" s="909"/>
      <c r="K56" s="904" t="s">
        <v>856</v>
      </c>
      <c r="L56" s="909" t="s">
        <v>934</v>
      </c>
      <c r="M56" s="939"/>
      <c r="N56" s="904" t="s">
        <v>856</v>
      </c>
      <c r="O56" s="909" t="s">
        <v>933</v>
      </c>
      <c r="P56" s="909"/>
      <c r="Q56" s="909"/>
      <c r="R56" s="904" t="s">
        <v>856</v>
      </c>
      <c r="S56" s="909" t="s">
        <v>934</v>
      </c>
      <c r="T56" s="939"/>
      <c r="U56" s="904" t="s">
        <v>856</v>
      </c>
      <c r="V56" s="909" t="s">
        <v>933</v>
      </c>
      <c r="W56" s="909"/>
      <c r="X56" s="909"/>
      <c r="Y56" s="904" t="s">
        <v>856</v>
      </c>
      <c r="Z56" s="909" t="s">
        <v>934</v>
      </c>
      <c r="AA56" s="939"/>
      <c r="AB56" s="915"/>
      <c r="AC56" s="915"/>
      <c r="AD56" s="915"/>
      <c r="AE56" s="915"/>
      <c r="AF56" s="915"/>
      <c r="AG56" s="915"/>
      <c r="AH56" s="915"/>
      <c r="AI56" s="915"/>
      <c r="AJ56" s="915"/>
      <c r="AK56" s="915"/>
      <c r="AL56" s="915"/>
      <c r="AM56" s="915"/>
      <c r="AN56" s="915"/>
      <c r="AO56" s="915"/>
    </row>
    <row r="57" spans="1:41" s="901" customFormat="1" ht="12.75" customHeight="1" x14ac:dyDescent="0.25">
      <c r="A57" s="1582"/>
      <c r="B57" s="1583"/>
      <c r="C57" s="1583"/>
      <c r="D57" s="1583"/>
      <c r="E57" s="1583"/>
      <c r="F57" s="1584"/>
      <c r="G57" s="904"/>
      <c r="H57" s="1583" t="s">
        <v>935</v>
      </c>
      <c r="I57" s="1583"/>
      <c r="J57" s="1583"/>
      <c r="K57" s="1583"/>
      <c r="L57" s="1583"/>
      <c r="M57" s="1584"/>
      <c r="N57" s="904"/>
      <c r="O57" s="1583" t="s">
        <v>935</v>
      </c>
      <c r="P57" s="1583"/>
      <c r="Q57" s="1583"/>
      <c r="R57" s="1583"/>
      <c r="S57" s="1583"/>
      <c r="T57" s="1584"/>
      <c r="U57" s="904"/>
      <c r="V57" s="1583" t="s">
        <v>935</v>
      </c>
      <c r="W57" s="1583"/>
      <c r="X57" s="1583"/>
      <c r="Y57" s="1583"/>
      <c r="Z57" s="1583"/>
      <c r="AA57" s="1584"/>
      <c r="AB57" s="915"/>
      <c r="AC57" s="915"/>
      <c r="AD57" s="915"/>
      <c r="AE57" s="915"/>
      <c r="AF57" s="915"/>
      <c r="AG57" s="915"/>
      <c r="AH57" s="915"/>
      <c r="AI57" s="915"/>
      <c r="AJ57" s="915"/>
      <c r="AK57" s="915"/>
      <c r="AL57" s="915"/>
      <c r="AM57" s="915"/>
      <c r="AN57" s="915"/>
      <c r="AO57" s="915"/>
    </row>
    <row r="58" spans="1:41" s="901" customFormat="1" ht="12.75" customHeight="1" x14ac:dyDescent="0.25">
      <c r="A58" s="1582"/>
      <c r="B58" s="1583"/>
      <c r="C58" s="1583"/>
      <c r="D58" s="1583"/>
      <c r="E58" s="1583"/>
      <c r="F58" s="1584"/>
      <c r="G58" s="904"/>
      <c r="H58" s="1583" t="s">
        <v>936</v>
      </c>
      <c r="I58" s="1583"/>
      <c r="J58" s="1583"/>
      <c r="K58" s="1583"/>
      <c r="L58" s="1583"/>
      <c r="M58" s="1584"/>
      <c r="N58" s="904"/>
      <c r="O58" s="1583" t="s">
        <v>936</v>
      </c>
      <c r="P58" s="1583"/>
      <c r="Q58" s="1583"/>
      <c r="R58" s="1583"/>
      <c r="S58" s="1583"/>
      <c r="T58" s="1584"/>
      <c r="U58" s="904"/>
      <c r="V58" s="1583" t="s">
        <v>936</v>
      </c>
      <c r="W58" s="1583"/>
      <c r="X58" s="1583"/>
      <c r="Y58" s="1583"/>
      <c r="Z58" s="1583"/>
      <c r="AA58" s="1584"/>
      <c r="AB58" s="938"/>
      <c r="AC58" s="915"/>
      <c r="AD58" s="915"/>
      <c r="AE58" s="915"/>
      <c r="AF58" s="915"/>
      <c r="AG58" s="915"/>
      <c r="AH58" s="915"/>
      <c r="AI58" s="915"/>
      <c r="AJ58" s="915"/>
      <c r="AK58" s="915"/>
      <c r="AL58" s="915"/>
      <c r="AM58" s="915"/>
      <c r="AN58" s="915"/>
      <c r="AO58" s="915"/>
    </row>
    <row r="59" spans="1:41" s="901" customFormat="1" ht="12.75" customHeight="1" x14ac:dyDescent="0.25">
      <c r="A59" s="1582"/>
      <c r="B59" s="1583"/>
      <c r="C59" s="1583"/>
      <c r="D59" s="1583"/>
      <c r="E59" s="1583"/>
      <c r="F59" s="1584"/>
      <c r="G59" s="904" t="s">
        <v>856</v>
      </c>
      <c r="H59" s="1583" t="s">
        <v>937</v>
      </c>
      <c r="I59" s="1583"/>
      <c r="J59" s="1583"/>
      <c r="K59" s="1583"/>
      <c r="L59" s="1583"/>
      <c r="M59" s="1584"/>
      <c r="N59" s="904" t="s">
        <v>856</v>
      </c>
      <c r="O59" s="1583" t="s">
        <v>937</v>
      </c>
      <c r="P59" s="1583"/>
      <c r="Q59" s="1583"/>
      <c r="R59" s="1583"/>
      <c r="S59" s="1583"/>
      <c r="T59" s="1584"/>
      <c r="U59" s="904" t="s">
        <v>856</v>
      </c>
      <c r="V59" s="1583" t="s">
        <v>937</v>
      </c>
      <c r="W59" s="1583"/>
      <c r="X59" s="1583"/>
      <c r="Y59" s="1583"/>
      <c r="Z59" s="1583"/>
      <c r="AA59" s="1584"/>
      <c r="AB59" s="915"/>
      <c r="AC59" s="915"/>
      <c r="AD59" s="915"/>
      <c r="AE59" s="915"/>
      <c r="AF59" s="915"/>
      <c r="AG59" s="915"/>
      <c r="AH59" s="915"/>
      <c r="AI59" s="915"/>
      <c r="AJ59" s="915"/>
      <c r="AK59" s="915"/>
      <c r="AL59" s="915"/>
      <c r="AM59" s="915"/>
      <c r="AN59" s="915"/>
      <c r="AO59" s="915"/>
    </row>
    <row r="60" spans="1:41" s="901" customFormat="1" ht="12.75" customHeight="1" x14ac:dyDescent="0.25">
      <c r="A60" s="1585"/>
      <c r="B60" s="1563"/>
      <c r="C60" s="1563"/>
      <c r="D60" s="1563"/>
      <c r="E60" s="1563"/>
      <c r="F60" s="1564"/>
      <c r="G60" s="904"/>
      <c r="H60" s="1563" t="s">
        <v>938</v>
      </c>
      <c r="I60" s="1563"/>
      <c r="J60" s="1563"/>
      <c r="K60" s="1563"/>
      <c r="L60" s="1563"/>
      <c r="M60" s="1564"/>
      <c r="N60" s="904"/>
      <c r="O60" s="1563" t="s">
        <v>938</v>
      </c>
      <c r="P60" s="1563"/>
      <c r="Q60" s="1563"/>
      <c r="R60" s="1563"/>
      <c r="S60" s="1563"/>
      <c r="T60" s="1564"/>
      <c r="U60" s="904"/>
      <c r="V60" s="1563" t="s">
        <v>938</v>
      </c>
      <c r="W60" s="1563"/>
      <c r="X60" s="1563"/>
      <c r="Y60" s="1563"/>
      <c r="Z60" s="1563"/>
      <c r="AA60" s="1564"/>
      <c r="AB60" s="915"/>
      <c r="AC60" s="915"/>
      <c r="AD60" s="915"/>
      <c r="AE60" s="915"/>
      <c r="AF60" s="915"/>
      <c r="AG60" s="915"/>
      <c r="AH60" s="915"/>
      <c r="AI60" s="915"/>
      <c r="AJ60" s="915"/>
      <c r="AK60" s="915"/>
      <c r="AL60" s="915"/>
      <c r="AM60" s="915"/>
      <c r="AN60" s="915"/>
      <c r="AO60" s="915"/>
    </row>
    <row r="61" spans="1:41" s="901" customFormat="1" ht="12.75" customHeight="1" x14ac:dyDescent="0.25">
      <c r="A61" s="915"/>
      <c r="B61" s="915"/>
      <c r="C61" s="915"/>
      <c r="D61" s="915"/>
      <c r="E61" s="915"/>
      <c r="F61" s="915"/>
      <c r="G61" s="915"/>
      <c r="H61" s="915"/>
      <c r="I61" s="915"/>
      <c r="J61" s="915"/>
      <c r="K61" s="915"/>
      <c r="L61" s="915"/>
      <c r="M61" s="915"/>
      <c r="N61" s="915"/>
      <c r="O61" s="915"/>
      <c r="P61" s="915"/>
      <c r="Q61" s="915"/>
      <c r="R61" s="915"/>
      <c r="S61" s="915"/>
      <c r="T61" s="915"/>
      <c r="U61" s="915"/>
      <c r="V61" s="915"/>
      <c r="W61" s="915"/>
      <c r="X61" s="915"/>
      <c r="Y61" s="915"/>
      <c r="Z61" s="915"/>
      <c r="AA61" s="915"/>
      <c r="AB61" s="915"/>
      <c r="AC61" s="915"/>
      <c r="AD61" s="915"/>
      <c r="AE61" s="915"/>
      <c r="AF61" s="915"/>
      <c r="AG61" s="915"/>
      <c r="AH61" s="915"/>
      <c r="AI61" s="915"/>
      <c r="AJ61" s="915"/>
      <c r="AK61" s="915"/>
      <c r="AL61" s="915"/>
      <c r="AM61" s="915"/>
      <c r="AN61" s="915"/>
      <c r="AO61" s="915"/>
    </row>
    <row r="62" spans="1:41" s="901" customFormat="1" ht="12.75" customHeight="1" x14ac:dyDescent="0.25">
      <c r="A62" s="1579" t="s">
        <v>939</v>
      </c>
      <c r="B62" s="1580"/>
      <c r="C62" s="1580"/>
      <c r="D62" s="1580"/>
      <c r="E62" s="1580"/>
      <c r="F62" s="1581"/>
      <c r="G62" s="940" t="s">
        <v>940</v>
      </c>
      <c r="H62" s="935"/>
      <c r="I62" s="909"/>
      <c r="J62" s="909"/>
      <c r="K62" s="909"/>
      <c r="L62" s="909"/>
      <c r="M62" s="904"/>
      <c r="N62" s="909" t="s">
        <v>459</v>
      </c>
      <c r="O62" s="904" t="s">
        <v>856</v>
      </c>
      <c r="P62" s="909" t="s">
        <v>437</v>
      </c>
      <c r="Q62" s="909"/>
      <c r="R62" s="936" t="s">
        <v>941</v>
      </c>
      <c r="S62" s="1603"/>
      <c r="T62" s="1604"/>
      <c r="U62" s="921" t="s">
        <v>942</v>
      </c>
      <c r="V62" s="909"/>
      <c r="W62" s="909"/>
      <c r="X62" s="909"/>
      <c r="Y62" s="909"/>
      <c r="Z62" s="909"/>
      <c r="AA62" s="909"/>
      <c r="AB62" s="909"/>
      <c r="AC62" s="909"/>
      <c r="AD62" s="909"/>
      <c r="AE62" s="909"/>
      <c r="AF62" s="904"/>
      <c r="AG62" s="909" t="s">
        <v>459</v>
      </c>
      <c r="AH62" s="909"/>
      <c r="AI62" s="904" t="s">
        <v>856</v>
      </c>
      <c r="AJ62" s="909" t="s">
        <v>437</v>
      </c>
      <c r="AK62" s="909"/>
      <c r="AL62" s="909"/>
      <c r="AM62" s="936" t="s">
        <v>943</v>
      </c>
      <c r="AN62" s="1605"/>
      <c r="AO62" s="1606"/>
    </row>
    <row r="63" spans="1:41" s="901" customFormat="1" ht="12.75" customHeight="1" x14ac:dyDescent="0.25">
      <c r="A63" s="1582"/>
      <c r="B63" s="1583"/>
      <c r="C63" s="1583"/>
      <c r="D63" s="1583"/>
      <c r="E63" s="1583"/>
      <c r="F63" s="1584"/>
      <c r="G63" s="941" t="s">
        <v>944</v>
      </c>
      <c r="H63" s="942"/>
      <c r="I63" s="899"/>
      <c r="J63" s="899"/>
      <c r="K63" s="899"/>
      <c r="L63" s="899"/>
      <c r="M63" s="904"/>
      <c r="N63" s="899" t="s">
        <v>459</v>
      </c>
      <c r="O63" s="904" t="s">
        <v>856</v>
      </c>
      <c r="P63" s="899" t="s">
        <v>437</v>
      </c>
      <c r="Q63" s="899"/>
      <c r="R63" s="943" t="s">
        <v>941</v>
      </c>
      <c r="S63" s="1601"/>
      <c r="T63" s="1602"/>
      <c r="U63" s="929" t="s">
        <v>945</v>
      </c>
      <c r="V63" s="899"/>
      <c r="W63" s="899"/>
      <c r="X63" s="899"/>
      <c r="Y63" s="899"/>
      <c r="Z63" s="899"/>
      <c r="AA63" s="899" t="s">
        <v>946</v>
      </c>
      <c r="AB63" s="899"/>
      <c r="AC63" s="899"/>
      <c r="AD63" s="1607">
        <v>0</v>
      </c>
      <c r="AE63" s="1607"/>
      <c r="AF63" s="899"/>
      <c r="AG63" s="899"/>
      <c r="AH63" s="943" t="s">
        <v>947</v>
      </c>
      <c r="AI63" s="1607">
        <v>0</v>
      </c>
      <c r="AJ63" s="1607"/>
      <c r="AK63" s="899"/>
      <c r="AL63" s="899"/>
      <c r="AM63" s="943" t="s">
        <v>948</v>
      </c>
      <c r="AN63" s="1607">
        <v>0</v>
      </c>
      <c r="AO63" s="1608"/>
    </row>
    <row r="64" spans="1:41" s="901" customFormat="1" ht="12.75" customHeight="1" x14ac:dyDescent="0.25">
      <c r="A64" s="1585"/>
      <c r="B64" s="1563"/>
      <c r="C64" s="1563"/>
      <c r="D64" s="1563"/>
      <c r="E64" s="1563"/>
      <c r="F64" s="1564"/>
      <c r="G64" s="944" t="s">
        <v>949</v>
      </c>
      <c r="H64" s="945"/>
      <c r="I64" s="923"/>
      <c r="J64" s="923"/>
      <c r="K64" s="923"/>
      <c r="L64" s="923"/>
      <c r="M64" s="923"/>
      <c r="N64" s="946" t="s">
        <v>929</v>
      </c>
      <c r="O64" s="1609">
        <v>0</v>
      </c>
      <c r="P64" s="1609"/>
      <c r="Q64" s="923"/>
      <c r="R64" s="946" t="s">
        <v>941</v>
      </c>
      <c r="S64" s="1609"/>
      <c r="T64" s="1610"/>
      <c r="U64" s="922" t="s">
        <v>945</v>
      </c>
      <c r="V64" s="923"/>
      <c r="W64" s="923"/>
      <c r="X64" s="923"/>
      <c r="Y64" s="923"/>
      <c r="Z64" s="923"/>
      <c r="AA64" s="923" t="s">
        <v>950</v>
      </c>
      <c r="AB64" s="923"/>
      <c r="AC64" s="923"/>
      <c r="AD64" s="1611">
        <v>0</v>
      </c>
      <c r="AE64" s="1611"/>
      <c r="AF64" s="923"/>
      <c r="AG64" s="923"/>
      <c r="AH64" s="946" t="s">
        <v>951</v>
      </c>
      <c r="AI64" s="1611">
        <v>0</v>
      </c>
      <c r="AJ64" s="1611"/>
      <c r="AK64" s="923"/>
      <c r="AL64" s="923"/>
      <c r="AM64" s="946" t="s">
        <v>952</v>
      </c>
      <c r="AN64" s="1611">
        <v>0</v>
      </c>
      <c r="AO64" s="1612"/>
    </row>
    <row r="65" spans="1:42" s="901" customFormat="1" ht="12.75" customHeight="1" x14ac:dyDescent="0.25">
      <c r="A65" s="915"/>
      <c r="B65" s="915"/>
      <c r="C65" s="915"/>
      <c r="D65" s="915"/>
      <c r="E65" s="915"/>
      <c r="F65" s="915"/>
      <c r="G65" s="915"/>
      <c r="H65" s="915"/>
      <c r="I65" s="915"/>
      <c r="J65" s="915"/>
      <c r="K65" s="915"/>
      <c r="L65" s="915"/>
      <c r="M65" s="915"/>
      <c r="N65" s="915"/>
      <c r="O65" s="915"/>
      <c r="P65" s="915"/>
      <c r="Q65" s="915"/>
      <c r="R65" s="915"/>
      <c r="S65" s="915"/>
      <c r="T65" s="915"/>
      <c r="U65" s="915"/>
      <c r="V65" s="915"/>
      <c r="W65" s="915"/>
      <c r="X65" s="915"/>
      <c r="Y65" s="915"/>
      <c r="Z65" s="915"/>
      <c r="AA65" s="915"/>
      <c r="AB65" s="915"/>
      <c r="AC65" s="915"/>
      <c r="AD65" s="915"/>
      <c r="AE65" s="915"/>
      <c r="AF65" s="915"/>
      <c r="AG65" s="915"/>
      <c r="AH65" s="915"/>
      <c r="AI65" s="915"/>
      <c r="AJ65" s="915"/>
      <c r="AK65" s="915"/>
      <c r="AL65" s="915"/>
      <c r="AM65" s="915"/>
      <c r="AN65" s="915"/>
      <c r="AO65" s="915"/>
    </row>
    <row r="66" spans="1:42" s="901" customFormat="1" ht="12.75" customHeight="1" x14ac:dyDescent="0.25">
      <c r="A66" s="1579" t="s">
        <v>953</v>
      </c>
      <c r="B66" s="1580"/>
      <c r="C66" s="1580"/>
      <c r="D66" s="1580"/>
      <c r="E66" s="1580"/>
      <c r="F66" s="1581"/>
      <c r="G66" s="904"/>
      <c r="H66" s="935" t="s">
        <v>954</v>
      </c>
      <c r="I66" s="925"/>
      <c r="J66" s="925"/>
      <c r="K66" s="936" t="s">
        <v>929</v>
      </c>
      <c r="L66" s="1603"/>
      <c r="M66" s="1604"/>
      <c r="N66" s="904"/>
      <c r="O66" s="935" t="s">
        <v>954</v>
      </c>
      <c r="P66" s="925"/>
      <c r="Q66" s="925"/>
      <c r="R66" s="936" t="s">
        <v>929</v>
      </c>
      <c r="S66" s="1603"/>
      <c r="T66" s="1604"/>
      <c r="U66" s="904"/>
      <c r="V66" s="935" t="s">
        <v>954</v>
      </c>
      <c r="W66" s="925"/>
      <c r="X66" s="925"/>
      <c r="Y66" s="936" t="s">
        <v>929</v>
      </c>
      <c r="Z66" s="1603"/>
      <c r="AA66" s="1604"/>
      <c r="AB66" s="904"/>
      <c r="AC66" s="935" t="s">
        <v>954</v>
      </c>
      <c r="AD66" s="925"/>
      <c r="AE66" s="925"/>
      <c r="AF66" s="936" t="s">
        <v>929</v>
      </c>
      <c r="AG66" s="1603"/>
      <c r="AH66" s="1604"/>
      <c r="AI66" s="904"/>
      <c r="AJ66" s="935" t="s">
        <v>954</v>
      </c>
      <c r="AK66" s="925"/>
      <c r="AL66" s="925"/>
      <c r="AM66" s="936" t="s">
        <v>929</v>
      </c>
      <c r="AN66" s="1603"/>
      <c r="AO66" s="1604"/>
    </row>
    <row r="67" spans="1:42" s="901" customFormat="1" ht="12.75" customHeight="1" x14ac:dyDescent="0.25">
      <c r="A67" s="1582"/>
      <c r="B67" s="1583"/>
      <c r="C67" s="1583"/>
      <c r="D67" s="1583"/>
      <c r="E67" s="1583"/>
      <c r="F67" s="1584"/>
      <c r="G67" s="904"/>
      <c r="H67" s="1583" t="s">
        <v>955</v>
      </c>
      <c r="I67" s="1583"/>
      <c r="J67" s="1583"/>
      <c r="K67" s="943" t="s">
        <v>929</v>
      </c>
      <c r="L67" s="1601"/>
      <c r="M67" s="1602"/>
      <c r="N67" s="904"/>
      <c r="O67" s="1583" t="s">
        <v>955</v>
      </c>
      <c r="P67" s="1583"/>
      <c r="Q67" s="1583"/>
      <c r="R67" s="943" t="s">
        <v>929</v>
      </c>
      <c r="S67" s="1601"/>
      <c r="T67" s="1602"/>
      <c r="U67" s="904"/>
      <c r="V67" s="1583" t="s">
        <v>955</v>
      </c>
      <c r="W67" s="1583"/>
      <c r="X67" s="1583"/>
      <c r="Y67" s="943" t="s">
        <v>929</v>
      </c>
      <c r="Z67" s="1601"/>
      <c r="AA67" s="1602"/>
      <c r="AB67" s="929"/>
      <c r="AC67" s="1583"/>
      <c r="AD67" s="1583"/>
      <c r="AE67" s="1583"/>
      <c r="AF67" s="943"/>
      <c r="AG67" s="1613"/>
      <c r="AH67" s="1614"/>
      <c r="AI67" s="929"/>
      <c r="AJ67" s="1583"/>
      <c r="AK67" s="1583"/>
      <c r="AL67" s="1583"/>
      <c r="AM67" s="943"/>
      <c r="AN67" s="1613"/>
      <c r="AO67" s="1614"/>
    </row>
    <row r="68" spans="1:42" s="901" customFormat="1" ht="12.75" customHeight="1" x14ac:dyDescent="0.25">
      <c r="A68" s="1585"/>
      <c r="B68" s="1563"/>
      <c r="C68" s="1563"/>
      <c r="D68" s="1563"/>
      <c r="E68" s="1563"/>
      <c r="F68" s="1564"/>
      <c r="G68" s="904"/>
      <c r="H68" s="1563" t="s">
        <v>956</v>
      </c>
      <c r="I68" s="1563"/>
      <c r="J68" s="1563"/>
      <c r="K68" s="946" t="s">
        <v>929</v>
      </c>
      <c r="L68" s="1609"/>
      <c r="M68" s="1610"/>
      <c r="N68" s="904"/>
      <c r="O68" s="1563" t="s">
        <v>956</v>
      </c>
      <c r="P68" s="1563"/>
      <c r="Q68" s="1563"/>
      <c r="R68" s="946" t="s">
        <v>929</v>
      </c>
      <c r="S68" s="1609"/>
      <c r="T68" s="1610"/>
      <c r="U68" s="904"/>
      <c r="V68" s="1563" t="s">
        <v>956</v>
      </c>
      <c r="W68" s="1563"/>
      <c r="X68" s="1563"/>
      <c r="Y68" s="946" t="s">
        <v>929</v>
      </c>
      <c r="Z68" s="1609"/>
      <c r="AA68" s="1610"/>
      <c r="AB68" s="904"/>
      <c r="AC68" s="1563" t="s">
        <v>956</v>
      </c>
      <c r="AD68" s="1563"/>
      <c r="AE68" s="1563"/>
      <c r="AF68" s="946" t="s">
        <v>929</v>
      </c>
      <c r="AG68" s="1609"/>
      <c r="AH68" s="1610"/>
      <c r="AI68" s="904"/>
      <c r="AJ68" s="1563" t="s">
        <v>956</v>
      </c>
      <c r="AK68" s="1563"/>
      <c r="AL68" s="1563"/>
      <c r="AM68" s="946" t="s">
        <v>929</v>
      </c>
      <c r="AN68" s="1609"/>
      <c r="AO68" s="1610"/>
    </row>
    <row r="69" spans="1:42" s="901" customFormat="1" ht="12.75" customHeight="1" x14ac:dyDescent="0.25">
      <c r="A69" s="1579" t="s">
        <v>957</v>
      </c>
      <c r="B69" s="1580"/>
      <c r="C69" s="1580"/>
      <c r="D69" s="1580"/>
      <c r="E69" s="1580"/>
      <c r="F69" s="1581"/>
      <c r="G69" s="904"/>
      <c r="H69" s="909" t="s">
        <v>958</v>
      </c>
      <c r="I69" s="909"/>
      <c r="J69" s="909"/>
      <c r="K69" s="909"/>
      <c r="L69" s="909"/>
      <c r="M69" s="920"/>
      <c r="N69" s="904"/>
      <c r="O69" s="909" t="s">
        <v>958</v>
      </c>
      <c r="P69" s="909"/>
      <c r="Q69" s="909"/>
      <c r="R69" s="909"/>
      <c r="S69" s="909"/>
      <c r="T69" s="920"/>
      <c r="U69" s="904"/>
      <c r="V69" s="909" t="s">
        <v>958</v>
      </c>
      <c r="W69" s="909"/>
      <c r="X69" s="909"/>
      <c r="Y69" s="909"/>
      <c r="Z69" s="909"/>
      <c r="AA69" s="920"/>
      <c r="AB69" s="904"/>
      <c r="AC69" s="909" t="s">
        <v>958</v>
      </c>
      <c r="AD69" s="909"/>
      <c r="AE69" s="909"/>
      <c r="AF69" s="909"/>
      <c r="AG69" s="909"/>
      <c r="AH69" s="920"/>
      <c r="AI69" s="904"/>
      <c r="AJ69" s="909" t="s">
        <v>958</v>
      </c>
      <c r="AK69" s="909"/>
      <c r="AL69" s="909"/>
      <c r="AM69" s="909"/>
      <c r="AN69" s="909"/>
      <c r="AO69" s="920"/>
    </row>
    <row r="70" spans="1:42" s="901" customFormat="1" ht="12.75" customHeight="1" x14ac:dyDescent="0.25">
      <c r="A70" s="1582"/>
      <c r="B70" s="1583"/>
      <c r="C70" s="1583"/>
      <c r="D70" s="1583"/>
      <c r="E70" s="1583"/>
      <c r="F70" s="1584"/>
      <c r="G70" s="904"/>
      <c r="H70" s="899" t="s">
        <v>959</v>
      </c>
      <c r="I70" s="899"/>
      <c r="J70" s="899"/>
      <c r="K70" s="899"/>
      <c r="L70" s="899"/>
      <c r="M70" s="900"/>
      <c r="N70" s="904"/>
      <c r="O70" s="899" t="s">
        <v>959</v>
      </c>
      <c r="P70" s="899"/>
      <c r="Q70" s="899"/>
      <c r="R70" s="899"/>
      <c r="S70" s="899"/>
      <c r="T70" s="900"/>
      <c r="U70" s="904"/>
      <c r="V70" s="899" t="s">
        <v>959</v>
      </c>
      <c r="W70" s="899"/>
      <c r="X70" s="899"/>
      <c r="Y70" s="899"/>
      <c r="Z70" s="899"/>
      <c r="AA70" s="900"/>
      <c r="AB70" s="904"/>
      <c r="AC70" s="899" t="s">
        <v>959</v>
      </c>
      <c r="AD70" s="899"/>
      <c r="AE70" s="899"/>
      <c r="AF70" s="899"/>
      <c r="AG70" s="899"/>
      <c r="AH70" s="900"/>
      <c r="AI70" s="904"/>
      <c r="AJ70" s="899" t="s">
        <v>959</v>
      </c>
      <c r="AK70" s="899"/>
      <c r="AL70" s="899"/>
      <c r="AM70" s="899"/>
      <c r="AN70" s="899"/>
      <c r="AO70" s="900"/>
      <c r="AP70" s="906" t="s">
        <v>960</v>
      </c>
    </row>
    <row r="71" spans="1:42" s="901" customFormat="1" ht="12.75" customHeight="1" x14ac:dyDescent="0.25">
      <c r="A71" s="1582"/>
      <c r="B71" s="1583"/>
      <c r="C71" s="1583"/>
      <c r="D71" s="1583"/>
      <c r="E71" s="1583"/>
      <c r="F71" s="1584"/>
      <c r="G71" s="904"/>
      <c r="H71" s="899" t="s">
        <v>961</v>
      </c>
      <c r="I71" s="899"/>
      <c r="J71" s="899"/>
      <c r="K71" s="899"/>
      <c r="L71" s="899"/>
      <c r="M71" s="900"/>
      <c r="N71" s="904"/>
      <c r="O71" s="899" t="s">
        <v>961</v>
      </c>
      <c r="P71" s="899"/>
      <c r="Q71" s="899"/>
      <c r="R71" s="899"/>
      <c r="S71" s="899"/>
      <c r="T71" s="900"/>
      <c r="U71" s="904"/>
      <c r="V71" s="899" t="s">
        <v>961</v>
      </c>
      <c r="W71" s="899"/>
      <c r="X71" s="899"/>
      <c r="Y71" s="899"/>
      <c r="Z71" s="899"/>
      <c r="AA71" s="900"/>
      <c r="AB71" s="904"/>
      <c r="AC71" s="899" t="s">
        <v>961</v>
      </c>
      <c r="AD71" s="899"/>
      <c r="AE71" s="899"/>
      <c r="AF71" s="899"/>
      <c r="AG71" s="899"/>
      <c r="AH71" s="900"/>
      <c r="AI71" s="904"/>
      <c r="AJ71" s="899" t="s">
        <v>961</v>
      </c>
      <c r="AK71" s="899"/>
      <c r="AL71" s="899"/>
      <c r="AM71" s="899"/>
      <c r="AN71" s="899"/>
      <c r="AO71" s="900"/>
      <c r="AP71" s="906" t="s">
        <v>962</v>
      </c>
    </row>
    <row r="72" spans="1:42" s="901" customFormat="1" ht="12.75" customHeight="1" x14ac:dyDescent="0.25">
      <c r="A72" s="1585"/>
      <c r="B72" s="1563"/>
      <c r="C72" s="1563"/>
      <c r="D72" s="1563"/>
      <c r="E72" s="1563"/>
      <c r="F72" s="1564"/>
      <c r="G72" s="922" t="s">
        <v>898</v>
      </c>
      <c r="H72" s="923"/>
      <c r="I72" s="1609"/>
      <c r="J72" s="1609"/>
      <c r="K72" s="1609"/>
      <c r="L72" s="923"/>
      <c r="M72" s="924"/>
      <c r="N72" s="922" t="s">
        <v>898</v>
      </c>
      <c r="O72" s="923"/>
      <c r="P72" s="1609"/>
      <c r="Q72" s="1609"/>
      <c r="R72" s="1609"/>
      <c r="S72" s="923"/>
      <c r="T72" s="924"/>
      <c r="U72" s="922" t="s">
        <v>898</v>
      </c>
      <c r="V72" s="923"/>
      <c r="W72" s="1609"/>
      <c r="X72" s="1609"/>
      <c r="Y72" s="1609"/>
      <c r="Z72" s="923"/>
      <c r="AA72" s="924"/>
      <c r="AB72" s="922" t="s">
        <v>898</v>
      </c>
      <c r="AC72" s="923"/>
      <c r="AD72" s="1609"/>
      <c r="AE72" s="1609"/>
      <c r="AF72" s="1609"/>
      <c r="AG72" s="923"/>
      <c r="AH72" s="924"/>
      <c r="AI72" s="922" t="s">
        <v>898</v>
      </c>
      <c r="AJ72" s="947"/>
      <c r="AK72" s="1609"/>
      <c r="AL72" s="1609"/>
      <c r="AM72" s="1609"/>
      <c r="AN72" s="923"/>
      <c r="AO72" s="924"/>
    </row>
    <row r="73" spans="1:42" s="901" customFormat="1" ht="12.75" customHeight="1" x14ac:dyDescent="0.25">
      <c r="A73" s="915"/>
      <c r="B73" s="915"/>
      <c r="C73" s="915"/>
      <c r="D73" s="915"/>
      <c r="E73" s="915"/>
      <c r="F73" s="915"/>
      <c r="G73" s="915"/>
      <c r="H73" s="915"/>
      <c r="I73" s="915"/>
      <c r="J73" s="915"/>
      <c r="K73" s="915"/>
      <c r="L73" s="915"/>
      <c r="M73" s="915"/>
      <c r="N73" s="915"/>
      <c r="O73" s="915"/>
      <c r="P73" s="915"/>
      <c r="Q73" s="915"/>
      <c r="R73" s="915"/>
      <c r="S73" s="915"/>
      <c r="T73" s="915"/>
      <c r="U73" s="915"/>
      <c r="V73" s="915"/>
      <c r="W73" s="915"/>
      <c r="X73" s="915"/>
      <c r="Y73" s="915"/>
      <c r="Z73" s="915"/>
      <c r="AA73" s="915"/>
      <c r="AB73" s="915"/>
      <c r="AC73" s="915"/>
      <c r="AD73" s="915"/>
      <c r="AE73" s="915"/>
      <c r="AF73" s="915"/>
      <c r="AG73" s="915"/>
      <c r="AH73" s="915"/>
      <c r="AI73" s="915"/>
      <c r="AJ73" s="915"/>
      <c r="AK73" s="915"/>
      <c r="AL73" s="915"/>
      <c r="AM73" s="915"/>
      <c r="AN73" s="915"/>
      <c r="AO73" s="915"/>
    </row>
    <row r="74" spans="1:42" s="901" customFormat="1" ht="12.75" customHeight="1" x14ac:dyDescent="0.25">
      <c r="A74" s="1576" t="s">
        <v>963</v>
      </c>
      <c r="B74" s="1577"/>
      <c r="C74" s="1577"/>
      <c r="D74" s="1577"/>
      <c r="E74" s="1577"/>
      <c r="F74" s="1578"/>
      <c r="G74" s="904"/>
      <c r="H74" s="909" t="s">
        <v>964</v>
      </c>
      <c r="I74" s="909"/>
      <c r="J74" s="909"/>
      <c r="K74" s="909"/>
      <c r="L74" s="909"/>
      <c r="M74" s="920"/>
      <c r="N74" s="904"/>
      <c r="O74" s="909" t="s">
        <v>964</v>
      </c>
      <c r="P74" s="909"/>
      <c r="Q74" s="909"/>
      <c r="R74" s="909"/>
      <c r="S74" s="909"/>
      <c r="T74" s="920"/>
      <c r="U74" s="904"/>
      <c r="V74" s="909" t="s">
        <v>964</v>
      </c>
      <c r="W74" s="909"/>
      <c r="X74" s="909"/>
      <c r="Y74" s="909"/>
      <c r="Z74" s="909"/>
      <c r="AA74" s="909"/>
      <c r="AB74" s="920"/>
      <c r="AC74" s="915"/>
      <c r="AD74" s="915"/>
      <c r="AE74" s="915"/>
      <c r="AF74" s="915"/>
      <c r="AG74" s="915"/>
      <c r="AH74" s="915"/>
      <c r="AI74" s="915"/>
      <c r="AJ74" s="915"/>
      <c r="AK74" s="915"/>
      <c r="AL74" s="915"/>
      <c r="AM74" s="915"/>
      <c r="AN74" s="915"/>
      <c r="AO74" s="915"/>
    </row>
    <row r="75" spans="1:42" s="901" customFormat="1" ht="12.75" customHeight="1" x14ac:dyDescent="0.25">
      <c r="A75" s="1600"/>
      <c r="B75" s="1590"/>
      <c r="C75" s="1590"/>
      <c r="D75" s="1590"/>
      <c r="E75" s="1590"/>
      <c r="F75" s="1591"/>
      <c r="G75" s="904"/>
      <c r="H75" s="899" t="s">
        <v>965</v>
      </c>
      <c r="I75" s="899"/>
      <c r="J75" s="899"/>
      <c r="K75" s="899"/>
      <c r="L75" s="899"/>
      <c r="M75" s="900"/>
      <c r="N75" s="904"/>
      <c r="O75" s="899" t="s">
        <v>965</v>
      </c>
      <c r="P75" s="899"/>
      <c r="Q75" s="899"/>
      <c r="R75" s="899"/>
      <c r="S75" s="899"/>
      <c r="T75" s="900"/>
      <c r="U75" s="904"/>
      <c r="V75" s="948" t="s">
        <v>965</v>
      </c>
      <c r="W75" s="899"/>
      <c r="X75" s="899"/>
      <c r="Y75" s="899"/>
      <c r="Z75" s="899"/>
      <c r="AA75" s="899"/>
      <c r="AB75" s="900"/>
      <c r="AC75" s="915"/>
      <c r="AD75" s="915"/>
      <c r="AE75" s="915"/>
      <c r="AF75" s="915"/>
      <c r="AG75" s="915"/>
      <c r="AH75" s="915"/>
      <c r="AI75" s="915"/>
      <c r="AJ75" s="915"/>
      <c r="AK75" s="915"/>
      <c r="AL75" s="915"/>
      <c r="AM75" s="915"/>
      <c r="AN75" s="915"/>
      <c r="AO75" s="915"/>
    </row>
    <row r="76" spans="1:42" s="901" customFormat="1" ht="12.75" customHeight="1" x14ac:dyDescent="0.25">
      <c r="A76" s="1615"/>
      <c r="B76" s="1616"/>
      <c r="C76" s="1616"/>
      <c r="D76" s="1616"/>
      <c r="E76" s="1616"/>
      <c r="F76" s="1617"/>
      <c r="G76" s="922" t="s">
        <v>898</v>
      </c>
      <c r="H76" s="923"/>
      <c r="I76" s="1609"/>
      <c r="J76" s="1609"/>
      <c r="K76" s="923"/>
      <c r="L76" s="923"/>
      <c r="M76" s="924"/>
      <c r="N76" s="922" t="s">
        <v>898</v>
      </c>
      <c r="O76" s="923"/>
      <c r="P76" s="1609"/>
      <c r="Q76" s="1609"/>
      <c r="R76" s="923"/>
      <c r="S76" s="923"/>
      <c r="T76" s="924"/>
      <c r="U76" s="922" t="s">
        <v>898</v>
      </c>
      <c r="V76" s="923"/>
      <c r="W76" s="1609"/>
      <c r="X76" s="1609"/>
      <c r="Y76" s="923"/>
      <c r="Z76" s="923"/>
      <c r="AA76" s="923"/>
      <c r="AB76" s="900"/>
      <c r="AC76" s="915"/>
      <c r="AD76" s="915"/>
      <c r="AE76" s="915"/>
      <c r="AF76" s="915"/>
      <c r="AG76" s="915"/>
      <c r="AH76" s="915"/>
      <c r="AI76" s="915"/>
      <c r="AJ76" s="915"/>
      <c r="AK76" s="915"/>
      <c r="AL76" s="915"/>
      <c r="AM76" s="915"/>
      <c r="AN76" s="915"/>
      <c r="AO76" s="915"/>
    </row>
    <row r="77" spans="1:42" s="901" customFormat="1" ht="12.75" customHeight="1" x14ac:dyDescent="0.25">
      <c r="A77" s="1579" t="s">
        <v>966</v>
      </c>
      <c r="B77" s="1580"/>
      <c r="C77" s="1580"/>
      <c r="D77" s="1580"/>
      <c r="E77" s="1580"/>
      <c r="F77" s="1581"/>
      <c r="G77" s="921" t="s">
        <v>898</v>
      </c>
      <c r="H77" s="909"/>
      <c r="I77" s="1603"/>
      <c r="J77" s="1603"/>
      <c r="K77" s="909"/>
      <c r="L77" s="909"/>
      <c r="M77" s="920"/>
      <c r="N77" s="921" t="s">
        <v>898</v>
      </c>
      <c r="O77" s="909"/>
      <c r="P77" s="1603"/>
      <c r="Q77" s="1603"/>
      <c r="R77" s="909"/>
      <c r="S77" s="909"/>
      <c r="T77" s="920"/>
      <c r="U77" s="921" t="s">
        <v>898</v>
      </c>
      <c r="V77" s="909"/>
      <c r="W77" s="1603"/>
      <c r="X77" s="1603"/>
      <c r="Y77" s="909"/>
      <c r="Z77" s="909"/>
      <c r="AA77" s="909"/>
      <c r="AB77" s="920"/>
      <c r="AC77" s="915"/>
      <c r="AD77" s="915"/>
      <c r="AE77" s="915"/>
      <c r="AF77" s="915"/>
      <c r="AG77" s="915"/>
      <c r="AH77" s="915"/>
      <c r="AI77" s="915"/>
      <c r="AJ77" s="915"/>
      <c r="AK77" s="915"/>
      <c r="AL77" s="915"/>
      <c r="AM77" s="915"/>
      <c r="AN77" s="915"/>
      <c r="AO77" s="915"/>
    </row>
    <row r="78" spans="1:42" s="901" customFormat="1" ht="12.75" customHeight="1" x14ac:dyDescent="0.25">
      <c r="A78" s="1585"/>
      <c r="B78" s="1563"/>
      <c r="C78" s="1563"/>
      <c r="D78" s="1563"/>
      <c r="E78" s="1563"/>
      <c r="F78" s="1564"/>
      <c r="G78" s="922"/>
      <c r="H78" s="923"/>
      <c r="I78" s="923"/>
      <c r="J78" s="923"/>
      <c r="K78" s="923"/>
      <c r="L78" s="923"/>
      <c r="M78" s="924"/>
      <c r="N78" s="922"/>
      <c r="O78" s="923"/>
      <c r="P78" s="923"/>
      <c r="Q78" s="923"/>
      <c r="R78" s="923"/>
      <c r="S78" s="923"/>
      <c r="T78" s="924"/>
      <c r="U78" s="922"/>
      <c r="V78" s="923"/>
      <c r="W78" s="923"/>
      <c r="X78" s="923"/>
      <c r="Y78" s="923"/>
      <c r="Z78" s="923"/>
      <c r="AA78" s="923"/>
      <c r="AB78" s="924"/>
      <c r="AC78" s="915"/>
      <c r="AD78" s="915"/>
      <c r="AE78" s="915"/>
      <c r="AF78" s="915"/>
      <c r="AG78" s="915"/>
      <c r="AH78" s="915"/>
      <c r="AI78" s="915"/>
      <c r="AJ78" s="915"/>
      <c r="AK78" s="915"/>
      <c r="AL78" s="915"/>
      <c r="AM78" s="915"/>
      <c r="AN78" s="915"/>
      <c r="AO78" s="915"/>
    </row>
    <row r="79" spans="1:42" s="901" customFormat="1" ht="12.75" customHeight="1" x14ac:dyDescent="0.25">
      <c r="A79" s="910" t="s">
        <v>967</v>
      </c>
      <c r="B79" s="917"/>
      <c r="C79" s="917"/>
      <c r="D79" s="917"/>
      <c r="E79" s="917"/>
      <c r="F79" s="918"/>
      <c r="G79" s="910" t="s">
        <v>968</v>
      </c>
      <c r="H79" s="917"/>
      <c r="I79" s="917"/>
      <c r="J79" s="917"/>
      <c r="K79" s="917"/>
      <c r="L79" s="1618"/>
      <c r="M79" s="1618"/>
      <c r="N79" s="917" t="s">
        <v>969</v>
      </c>
      <c r="O79" s="917"/>
      <c r="P79" s="917"/>
      <c r="Q79" s="917"/>
      <c r="R79" s="1618"/>
      <c r="S79" s="1618"/>
      <c r="T79" s="917" t="s">
        <v>929</v>
      </c>
      <c r="U79" s="917"/>
      <c r="V79" s="1618"/>
      <c r="W79" s="1618"/>
      <c r="X79" s="917"/>
      <c r="Y79" s="917"/>
      <c r="Z79" s="917"/>
      <c r="AA79" s="917"/>
      <c r="AB79" s="924"/>
      <c r="AC79" s="915"/>
      <c r="AD79" s="915"/>
      <c r="AE79" s="915"/>
      <c r="AF79" s="915"/>
      <c r="AG79" s="915"/>
      <c r="AH79" s="915"/>
      <c r="AI79" s="915"/>
      <c r="AJ79" s="915"/>
      <c r="AK79" s="915"/>
      <c r="AL79" s="915"/>
      <c r="AM79" s="915"/>
      <c r="AN79" s="915"/>
      <c r="AO79" s="915"/>
    </row>
    <row r="80" spans="1:42" s="901" customFormat="1" ht="12.75" customHeight="1" x14ac:dyDescent="0.25">
      <c r="A80" s="915"/>
      <c r="B80" s="915"/>
      <c r="C80" s="915"/>
      <c r="D80" s="915"/>
      <c r="E80" s="915"/>
      <c r="F80" s="915"/>
      <c r="G80" s="915"/>
      <c r="H80" s="915"/>
      <c r="I80" s="915"/>
      <c r="J80" s="915"/>
      <c r="K80" s="915"/>
      <c r="L80" s="915"/>
      <c r="M80" s="915"/>
      <c r="N80" s="915"/>
      <c r="O80" s="915"/>
      <c r="P80" s="915"/>
      <c r="Q80" s="915"/>
      <c r="R80" s="915"/>
      <c r="S80" s="915"/>
      <c r="T80" s="915"/>
      <c r="U80" s="915"/>
      <c r="V80" s="915"/>
      <c r="W80" s="915"/>
      <c r="X80" s="915"/>
      <c r="Y80" s="915"/>
      <c r="Z80" s="915"/>
      <c r="AA80" s="915"/>
      <c r="AB80" s="915"/>
      <c r="AC80" s="915"/>
      <c r="AD80" s="915"/>
      <c r="AE80" s="915"/>
      <c r="AF80" s="915"/>
      <c r="AG80" s="915"/>
      <c r="AH80" s="915"/>
      <c r="AI80" s="915"/>
      <c r="AJ80" s="915"/>
      <c r="AK80" s="915"/>
      <c r="AL80" s="915"/>
      <c r="AM80" s="915"/>
      <c r="AN80" s="915"/>
      <c r="AO80" s="915"/>
    </row>
    <row r="81" spans="1:43" s="901" customFormat="1" ht="12.75" customHeight="1" x14ac:dyDescent="0.25">
      <c r="A81" s="915"/>
      <c r="B81" s="915"/>
      <c r="C81" s="915"/>
      <c r="D81" s="915"/>
      <c r="E81" s="915"/>
      <c r="F81" s="915"/>
      <c r="G81" s="915"/>
      <c r="H81" s="915"/>
      <c r="I81" s="915"/>
      <c r="J81" s="915"/>
      <c r="K81" s="915"/>
      <c r="L81" s="915"/>
      <c r="M81" s="915"/>
      <c r="N81" s="915"/>
      <c r="O81" s="915"/>
      <c r="P81" s="915"/>
      <c r="Q81" s="915"/>
      <c r="R81" s="915"/>
      <c r="S81" s="915"/>
      <c r="T81" s="915"/>
      <c r="U81" s="915"/>
      <c r="V81" s="915"/>
      <c r="W81" s="915"/>
      <c r="X81" s="915"/>
      <c r="Y81" s="915"/>
      <c r="Z81" s="915"/>
      <c r="AA81" s="915"/>
      <c r="AB81" s="915"/>
      <c r="AC81" s="915"/>
      <c r="AD81" s="915"/>
      <c r="AE81" s="915"/>
      <c r="AF81" s="915"/>
      <c r="AG81" s="915"/>
      <c r="AH81" s="915"/>
      <c r="AI81" s="915"/>
      <c r="AJ81" s="915"/>
      <c r="AK81" s="915"/>
      <c r="AL81" s="915"/>
      <c r="AM81" s="915"/>
      <c r="AN81" s="915"/>
      <c r="AO81" s="915"/>
    </row>
    <row r="82" spans="1:43" s="901" customFormat="1" ht="12.75" customHeight="1" x14ac:dyDescent="0.25">
      <c r="A82" s="1579" t="s">
        <v>970</v>
      </c>
      <c r="B82" s="1580"/>
      <c r="C82" s="1580"/>
      <c r="D82" s="1580"/>
      <c r="E82" s="1580"/>
      <c r="F82" s="1581"/>
      <c r="G82" s="921" t="s">
        <v>971</v>
      </c>
      <c r="H82" s="909"/>
      <c r="I82" s="909"/>
      <c r="J82" s="909"/>
      <c r="K82" s="936" t="s">
        <v>929</v>
      </c>
      <c r="L82" s="1603"/>
      <c r="M82" s="1604"/>
      <c r="N82" s="921" t="s">
        <v>971</v>
      </c>
      <c r="O82" s="909"/>
      <c r="P82" s="909"/>
      <c r="Q82" s="909"/>
      <c r="R82" s="936" t="s">
        <v>929</v>
      </c>
      <c r="S82" s="1603"/>
      <c r="T82" s="1604"/>
      <c r="U82" s="921" t="s">
        <v>971</v>
      </c>
      <c r="V82" s="909"/>
      <c r="W82" s="909"/>
      <c r="X82" s="909"/>
      <c r="Y82" s="936" t="s">
        <v>929</v>
      </c>
      <c r="Z82" s="1603"/>
      <c r="AA82" s="1604"/>
      <c r="AB82" s="921" t="s">
        <v>971</v>
      </c>
      <c r="AC82" s="909"/>
      <c r="AD82" s="909"/>
      <c r="AE82" s="909"/>
      <c r="AF82" s="936" t="s">
        <v>929</v>
      </c>
      <c r="AG82" s="1603"/>
      <c r="AH82" s="1604"/>
      <c r="AI82" s="921" t="s">
        <v>971</v>
      </c>
      <c r="AJ82" s="909"/>
      <c r="AK82" s="909"/>
      <c r="AL82" s="909"/>
      <c r="AM82" s="936" t="s">
        <v>929</v>
      </c>
      <c r="AN82" s="1603"/>
      <c r="AO82" s="1604"/>
    </row>
    <row r="83" spans="1:43" s="901" customFormat="1" ht="12.75" customHeight="1" x14ac:dyDescent="0.25">
      <c r="A83" s="1582"/>
      <c r="B83" s="1583"/>
      <c r="C83" s="1583"/>
      <c r="D83" s="1583"/>
      <c r="E83" s="1583"/>
      <c r="F83" s="1584"/>
      <c r="G83" s="929" t="s">
        <v>972</v>
      </c>
      <c r="H83" s="899"/>
      <c r="I83" s="899"/>
      <c r="J83" s="899"/>
      <c r="K83" s="943" t="s">
        <v>929</v>
      </c>
      <c r="L83" s="1601"/>
      <c r="M83" s="1602"/>
      <c r="N83" s="929" t="s">
        <v>972</v>
      </c>
      <c r="O83" s="899"/>
      <c r="P83" s="899"/>
      <c r="Q83" s="899"/>
      <c r="R83" s="943" t="s">
        <v>929</v>
      </c>
      <c r="S83" s="1601"/>
      <c r="T83" s="1602"/>
      <c r="U83" s="929" t="s">
        <v>972</v>
      </c>
      <c r="V83" s="899"/>
      <c r="W83" s="899"/>
      <c r="X83" s="899"/>
      <c r="Y83" s="943" t="s">
        <v>929</v>
      </c>
      <c r="Z83" s="1601"/>
      <c r="AA83" s="1602"/>
      <c r="AB83" s="929" t="s">
        <v>972</v>
      </c>
      <c r="AC83" s="899"/>
      <c r="AD83" s="899"/>
      <c r="AE83" s="899"/>
      <c r="AF83" s="943" t="s">
        <v>929</v>
      </c>
      <c r="AG83" s="1601"/>
      <c r="AH83" s="1602"/>
      <c r="AI83" s="929" t="s">
        <v>972</v>
      </c>
      <c r="AJ83" s="899"/>
      <c r="AK83" s="899"/>
      <c r="AL83" s="899"/>
      <c r="AM83" s="943" t="s">
        <v>929</v>
      </c>
      <c r="AN83" s="1601"/>
      <c r="AO83" s="1602"/>
    </row>
    <row r="84" spans="1:43" s="901" customFormat="1" ht="12.75" customHeight="1" x14ac:dyDescent="0.25">
      <c r="A84" s="1582"/>
      <c r="B84" s="1583"/>
      <c r="C84" s="1583"/>
      <c r="D84" s="1583"/>
      <c r="E84" s="1583"/>
      <c r="F84" s="1584"/>
      <c r="G84" s="929" t="s">
        <v>973</v>
      </c>
      <c r="H84" s="899"/>
      <c r="I84" s="899"/>
      <c r="J84" s="899"/>
      <c r="K84" s="943" t="s">
        <v>929</v>
      </c>
      <c r="L84" s="1601"/>
      <c r="M84" s="1602"/>
      <c r="N84" s="929" t="s">
        <v>973</v>
      </c>
      <c r="O84" s="899"/>
      <c r="P84" s="899"/>
      <c r="Q84" s="899"/>
      <c r="R84" s="943" t="s">
        <v>929</v>
      </c>
      <c r="S84" s="1601"/>
      <c r="T84" s="1602"/>
      <c r="U84" s="929" t="s">
        <v>973</v>
      </c>
      <c r="V84" s="899"/>
      <c r="W84" s="899"/>
      <c r="X84" s="899"/>
      <c r="Y84" s="943" t="s">
        <v>929</v>
      </c>
      <c r="Z84" s="1601"/>
      <c r="AA84" s="1602"/>
      <c r="AB84" s="929" t="s">
        <v>973</v>
      </c>
      <c r="AC84" s="899"/>
      <c r="AD84" s="899"/>
      <c r="AE84" s="899"/>
      <c r="AF84" s="943" t="s">
        <v>929</v>
      </c>
      <c r="AG84" s="1601"/>
      <c r="AH84" s="1602"/>
      <c r="AI84" s="929" t="s">
        <v>973</v>
      </c>
      <c r="AJ84" s="899"/>
      <c r="AK84" s="899"/>
      <c r="AL84" s="899"/>
      <c r="AM84" s="943" t="s">
        <v>929</v>
      </c>
      <c r="AN84" s="1601"/>
      <c r="AO84" s="1602"/>
    </row>
    <row r="85" spans="1:43" s="901" customFormat="1" ht="12.75" customHeight="1" x14ac:dyDescent="0.25">
      <c r="A85" s="1582"/>
      <c r="B85" s="1583"/>
      <c r="C85" s="1583"/>
      <c r="D85" s="1583"/>
      <c r="E85" s="1583"/>
      <c r="F85" s="1584"/>
      <c r="G85" s="929" t="s">
        <v>974</v>
      </c>
      <c r="H85" s="899"/>
      <c r="I85" s="899"/>
      <c r="J85" s="899"/>
      <c r="K85" s="943" t="s">
        <v>929</v>
      </c>
      <c r="L85" s="1601"/>
      <c r="M85" s="1602"/>
      <c r="N85" s="929" t="s">
        <v>974</v>
      </c>
      <c r="O85" s="899"/>
      <c r="P85" s="899"/>
      <c r="Q85" s="899"/>
      <c r="R85" s="943" t="s">
        <v>929</v>
      </c>
      <c r="S85" s="1601"/>
      <c r="T85" s="1602"/>
      <c r="U85" s="929" t="s">
        <v>974</v>
      </c>
      <c r="V85" s="899"/>
      <c r="W85" s="899"/>
      <c r="X85" s="899"/>
      <c r="Y85" s="943" t="s">
        <v>929</v>
      </c>
      <c r="Z85" s="1601"/>
      <c r="AA85" s="1602"/>
      <c r="AB85" s="929" t="s">
        <v>974</v>
      </c>
      <c r="AC85" s="899"/>
      <c r="AD85" s="899"/>
      <c r="AE85" s="899"/>
      <c r="AF85" s="943" t="s">
        <v>929</v>
      </c>
      <c r="AG85" s="1601"/>
      <c r="AH85" s="1602"/>
      <c r="AI85" s="929" t="s">
        <v>974</v>
      </c>
      <c r="AJ85" s="899"/>
      <c r="AK85" s="899"/>
      <c r="AL85" s="899"/>
      <c r="AM85" s="943" t="s">
        <v>929</v>
      </c>
      <c r="AN85" s="1601"/>
      <c r="AO85" s="1602"/>
    </row>
    <row r="86" spans="1:43" s="901" customFormat="1" ht="12.75" customHeight="1" x14ac:dyDescent="0.25">
      <c r="A86" s="1585"/>
      <c r="B86" s="1563"/>
      <c r="C86" s="1563"/>
      <c r="D86" s="1563"/>
      <c r="E86" s="1563"/>
      <c r="F86" s="1564"/>
      <c r="G86" s="922" t="s">
        <v>975</v>
      </c>
      <c r="H86" s="923"/>
      <c r="I86" s="923"/>
      <c r="J86" s="923"/>
      <c r="K86" s="946" t="s">
        <v>929</v>
      </c>
      <c r="L86" s="1609"/>
      <c r="M86" s="1610"/>
      <c r="N86" s="922" t="s">
        <v>975</v>
      </c>
      <c r="O86" s="923"/>
      <c r="P86" s="923"/>
      <c r="Q86" s="923"/>
      <c r="R86" s="946" t="s">
        <v>929</v>
      </c>
      <c r="S86" s="1609"/>
      <c r="T86" s="1610"/>
      <c r="U86" s="922" t="s">
        <v>975</v>
      </c>
      <c r="V86" s="923"/>
      <c r="W86" s="923"/>
      <c r="X86" s="923"/>
      <c r="Y86" s="946" t="s">
        <v>929</v>
      </c>
      <c r="Z86" s="1609"/>
      <c r="AA86" s="1610"/>
      <c r="AB86" s="922" t="s">
        <v>975</v>
      </c>
      <c r="AC86" s="923"/>
      <c r="AD86" s="923"/>
      <c r="AE86" s="923"/>
      <c r="AF86" s="946" t="s">
        <v>929</v>
      </c>
      <c r="AG86" s="1609"/>
      <c r="AH86" s="1610"/>
      <c r="AI86" s="922" t="s">
        <v>975</v>
      </c>
      <c r="AJ86" s="923"/>
      <c r="AK86" s="923"/>
      <c r="AL86" s="923"/>
      <c r="AM86" s="946" t="s">
        <v>929</v>
      </c>
      <c r="AN86" s="1609"/>
      <c r="AO86" s="1610"/>
    </row>
    <row r="87" spans="1:43" s="901" customFormat="1" ht="12.75" customHeight="1" x14ac:dyDescent="0.25">
      <c r="A87" s="915"/>
      <c r="B87" s="915"/>
      <c r="C87" s="915"/>
      <c r="D87" s="915"/>
      <c r="E87" s="915"/>
      <c r="F87" s="915"/>
      <c r="G87" s="915"/>
      <c r="H87" s="915"/>
      <c r="I87" s="915"/>
      <c r="J87" s="915"/>
      <c r="K87" s="915"/>
      <c r="L87" s="915"/>
      <c r="M87" s="915"/>
      <c r="N87" s="915"/>
      <c r="O87" s="915"/>
      <c r="P87" s="915"/>
      <c r="Q87" s="915"/>
      <c r="R87" s="915"/>
      <c r="S87" s="915"/>
      <c r="T87" s="915"/>
      <c r="U87" s="915"/>
      <c r="V87" s="915"/>
      <c r="W87" s="915"/>
      <c r="X87" s="915"/>
      <c r="Y87" s="915"/>
      <c r="Z87" s="915"/>
      <c r="AA87" s="915"/>
      <c r="AB87" s="915"/>
      <c r="AC87" s="915"/>
      <c r="AD87" s="915"/>
      <c r="AE87" s="915"/>
      <c r="AF87" s="915"/>
      <c r="AG87" s="915"/>
      <c r="AH87" s="915"/>
      <c r="AI87" s="915"/>
      <c r="AJ87" s="915"/>
      <c r="AK87" s="915"/>
      <c r="AL87" s="915"/>
      <c r="AM87" s="915"/>
      <c r="AN87" s="915"/>
      <c r="AO87" s="915"/>
    </row>
    <row r="88" spans="1:43" s="901" customFormat="1" ht="12.75" customHeight="1" x14ac:dyDescent="0.25">
      <c r="A88" s="1579" t="s">
        <v>976</v>
      </c>
      <c r="B88" s="1580"/>
      <c r="C88" s="1580"/>
      <c r="D88" s="1580"/>
      <c r="E88" s="1580"/>
      <c r="F88" s="1581"/>
      <c r="G88" s="904"/>
      <c r="H88" s="909" t="s">
        <v>977</v>
      </c>
      <c r="I88" s="909"/>
      <c r="J88" s="909"/>
      <c r="K88" s="909"/>
      <c r="L88" s="909"/>
      <c r="M88" s="909"/>
      <c r="N88" s="904"/>
      <c r="O88" s="909" t="s">
        <v>978</v>
      </c>
      <c r="P88" s="909"/>
      <c r="Q88" s="909"/>
      <c r="R88" s="909"/>
      <c r="S88" s="909"/>
      <c r="T88" s="909"/>
      <c r="U88" s="909"/>
      <c r="V88" s="909"/>
      <c r="W88" s="909"/>
      <c r="X88" s="909"/>
      <c r="Y88" s="909"/>
      <c r="Z88" s="909"/>
      <c r="AA88" s="909"/>
      <c r="AB88" s="909"/>
      <c r="AC88" s="909" t="s">
        <v>979</v>
      </c>
      <c r="AD88" s="909"/>
      <c r="AE88" s="909"/>
      <c r="AF88" s="904"/>
      <c r="AG88" s="909"/>
      <c r="AH88" s="909"/>
      <c r="AI88" s="909" t="s">
        <v>980</v>
      </c>
      <c r="AJ88" s="909"/>
      <c r="AK88" s="909"/>
      <c r="AL88" s="904"/>
      <c r="AM88" s="909"/>
      <c r="AN88" s="909"/>
      <c r="AO88" s="920"/>
    </row>
    <row r="89" spans="1:43" s="901" customFormat="1" ht="12.75" customHeight="1" x14ac:dyDescent="0.25">
      <c r="A89" s="1582"/>
      <c r="B89" s="1583"/>
      <c r="C89" s="1583"/>
      <c r="D89" s="1583"/>
      <c r="E89" s="1583"/>
      <c r="F89" s="1584"/>
      <c r="G89" s="904"/>
      <c r="H89" s="899" t="s">
        <v>981</v>
      </c>
      <c r="I89" s="899"/>
      <c r="J89" s="899"/>
      <c r="K89" s="899"/>
      <c r="L89" s="899"/>
      <c r="M89" s="899"/>
      <c r="N89" s="904"/>
      <c r="O89" s="899" t="s">
        <v>982</v>
      </c>
      <c r="P89" s="899"/>
      <c r="Q89" s="899"/>
      <c r="R89" s="899"/>
      <c r="S89" s="899"/>
      <c r="T89" s="899"/>
      <c r="U89" s="899"/>
      <c r="V89" s="899"/>
      <c r="W89" s="899"/>
      <c r="X89" s="899"/>
      <c r="Y89" s="899"/>
      <c r="Z89" s="899"/>
      <c r="AA89" s="899"/>
      <c r="AB89" s="899"/>
      <c r="AC89" s="899" t="s">
        <v>983</v>
      </c>
      <c r="AD89" s="899"/>
      <c r="AE89" s="899"/>
      <c r="AF89" s="904"/>
      <c r="AG89" s="899"/>
      <c r="AH89" s="899"/>
      <c r="AI89" s="899" t="s">
        <v>984</v>
      </c>
      <c r="AJ89" s="899"/>
      <c r="AK89" s="899"/>
      <c r="AL89" s="904"/>
      <c r="AM89" s="899"/>
      <c r="AN89" s="899"/>
      <c r="AO89" s="900"/>
    </row>
    <row r="90" spans="1:43" s="901" customFormat="1" ht="12.75" customHeight="1" x14ac:dyDescent="0.25">
      <c r="A90" s="1585"/>
      <c r="B90" s="1563"/>
      <c r="C90" s="1563"/>
      <c r="D90" s="1563"/>
      <c r="E90" s="1563"/>
      <c r="F90" s="1564"/>
      <c r="G90" s="904"/>
      <c r="H90" s="923" t="s">
        <v>985</v>
      </c>
      <c r="I90" s="923"/>
      <c r="J90" s="923"/>
      <c r="K90" s="923"/>
      <c r="L90" s="923"/>
      <c r="M90" s="923"/>
      <c r="N90" s="904"/>
      <c r="O90" s="923" t="s">
        <v>986</v>
      </c>
      <c r="P90" s="923"/>
      <c r="Q90" s="923"/>
      <c r="R90" s="923"/>
      <c r="S90" s="923"/>
      <c r="T90" s="923"/>
      <c r="U90" s="923"/>
      <c r="V90" s="923"/>
      <c r="W90" s="923"/>
      <c r="X90" s="923"/>
      <c r="Y90" s="923"/>
      <c r="Z90" s="923"/>
      <c r="AA90" s="923"/>
      <c r="AB90" s="923"/>
      <c r="AC90" s="923" t="s">
        <v>987</v>
      </c>
      <c r="AD90" s="923"/>
      <c r="AE90" s="923"/>
      <c r="AF90" s="904"/>
      <c r="AG90" s="923"/>
      <c r="AH90" s="923"/>
      <c r="AI90" s="923"/>
      <c r="AJ90" s="923"/>
      <c r="AK90" s="923"/>
      <c r="AL90" s="949"/>
      <c r="AM90" s="923"/>
      <c r="AN90" s="923"/>
      <c r="AO90" s="924"/>
    </row>
    <row r="91" spans="1:43" s="901" customFormat="1" ht="12.75" customHeight="1" x14ac:dyDescent="0.25">
      <c r="A91" s="915"/>
      <c r="B91" s="915"/>
      <c r="C91" s="915"/>
      <c r="D91" s="915"/>
      <c r="E91" s="915"/>
      <c r="F91" s="915"/>
      <c r="G91" s="915"/>
      <c r="H91" s="915"/>
      <c r="I91" s="915"/>
      <c r="J91" s="915"/>
      <c r="K91" s="915"/>
      <c r="L91" s="915"/>
      <c r="M91" s="915"/>
      <c r="N91" s="915"/>
      <c r="O91" s="915"/>
      <c r="P91" s="915"/>
      <c r="Q91" s="915"/>
      <c r="R91" s="915"/>
      <c r="S91" s="915"/>
      <c r="T91" s="915"/>
      <c r="U91" s="915"/>
      <c r="V91" s="915"/>
      <c r="W91" s="915"/>
      <c r="X91" s="915"/>
      <c r="Y91" s="915"/>
      <c r="Z91" s="915"/>
      <c r="AA91" s="915"/>
      <c r="AB91" s="915"/>
      <c r="AC91" s="915"/>
      <c r="AD91" s="915"/>
      <c r="AE91" s="915"/>
      <c r="AF91" s="915"/>
      <c r="AG91" s="915"/>
      <c r="AH91" s="915"/>
      <c r="AI91" s="915"/>
      <c r="AJ91" s="915"/>
      <c r="AK91" s="915"/>
      <c r="AL91" s="915"/>
      <c r="AM91" s="915"/>
      <c r="AN91" s="915"/>
      <c r="AO91" s="915"/>
    </row>
    <row r="92" spans="1:43" s="901" customFormat="1" ht="12.75" customHeight="1" x14ac:dyDescent="0.25">
      <c r="A92" s="1579" t="s">
        <v>988</v>
      </c>
      <c r="B92" s="1580"/>
      <c r="C92" s="1580"/>
      <c r="D92" s="1580"/>
      <c r="E92" s="1580"/>
      <c r="F92" s="1581"/>
      <c r="G92" s="909" t="s">
        <v>989</v>
      </c>
      <c r="H92" s="909"/>
      <c r="I92" s="909"/>
      <c r="J92" s="909"/>
      <c r="K92" s="909"/>
      <c r="L92" s="909"/>
      <c r="M92" s="909"/>
      <c r="N92" s="909"/>
      <c r="O92" s="904"/>
      <c r="P92" s="909" t="s">
        <v>459</v>
      </c>
      <c r="Q92" s="909"/>
      <c r="R92" s="909"/>
      <c r="S92" s="904" t="s">
        <v>856</v>
      </c>
      <c r="T92" s="909" t="s">
        <v>437</v>
      </c>
      <c r="U92" s="909"/>
      <c r="V92" s="909"/>
      <c r="W92" s="909"/>
      <c r="X92" s="909"/>
      <c r="Y92" s="909"/>
      <c r="Z92" s="909"/>
      <c r="AA92" s="909"/>
      <c r="AB92" s="909"/>
      <c r="AC92" s="909"/>
      <c r="AD92" s="909"/>
      <c r="AE92" s="909"/>
      <c r="AF92" s="909"/>
      <c r="AG92" s="909"/>
      <c r="AH92" s="909"/>
      <c r="AI92" s="909"/>
      <c r="AJ92" s="909"/>
      <c r="AK92" s="909"/>
      <c r="AL92" s="909"/>
      <c r="AM92" s="909"/>
      <c r="AN92" s="909"/>
      <c r="AO92" s="920"/>
    </row>
    <row r="93" spans="1:43" s="901" customFormat="1" ht="12.75" customHeight="1" x14ac:dyDescent="0.25">
      <c r="A93" s="1582"/>
      <c r="B93" s="1583"/>
      <c r="C93" s="1583"/>
      <c r="D93" s="1583"/>
      <c r="E93" s="1583"/>
      <c r="F93" s="1584"/>
      <c r="G93" s="899" t="s">
        <v>990</v>
      </c>
      <c r="H93" s="899"/>
      <c r="I93" s="899"/>
      <c r="J93" s="899"/>
      <c r="K93" s="1623"/>
      <c r="L93" s="1623"/>
      <c r="M93" s="1623"/>
      <c r="N93" s="1623"/>
      <c r="O93" s="1623"/>
      <c r="P93" s="1623"/>
      <c r="Q93" s="1623"/>
      <c r="R93" s="1623"/>
      <c r="S93" s="1623"/>
      <c r="T93" s="1623"/>
      <c r="U93" s="1623"/>
      <c r="V93" s="1623"/>
      <c r="W93" s="1623"/>
      <c r="X93" s="1623"/>
      <c r="Y93" s="1623"/>
      <c r="Z93" s="1623"/>
      <c r="AA93" s="1623"/>
      <c r="AB93" s="1623"/>
      <c r="AC93" s="1623"/>
      <c r="AD93" s="1623"/>
      <c r="AE93" s="1623"/>
      <c r="AF93" s="1623"/>
      <c r="AG93" s="1623"/>
      <c r="AH93" s="1623"/>
      <c r="AI93" s="1623"/>
      <c r="AJ93" s="1623"/>
      <c r="AK93" s="1623"/>
      <c r="AL93" s="1623"/>
      <c r="AM93" s="1623"/>
      <c r="AN93" s="1623"/>
      <c r="AO93" s="1624"/>
      <c r="AP93" s="950"/>
      <c r="AQ93" s="950"/>
    </row>
    <row r="94" spans="1:43" s="901" customFormat="1" ht="12.75" customHeight="1" x14ac:dyDescent="0.25">
      <c r="A94" s="1582"/>
      <c r="B94" s="1583"/>
      <c r="C94" s="1583"/>
      <c r="D94" s="1583"/>
      <c r="E94" s="1583"/>
      <c r="F94" s="1584"/>
      <c r="G94" s="899"/>
      <c r="H94" s="899"/>
      <c r="I94" s="899"/>
      <c r="J94" s="899"/>
      <c r="K94" s="1623"/>
      <c r="L94" s="1623"/>
      <c r="M94" s="1623"/>
      <c r="N94" s="1623"/>
      <c r="O94" s="1623"/>
      <c r="P94" s="1623"/>
      <c r="Q94" s="1623"/>
      <c r="R94" s="1623"/>
      <c r="S94" s="1623"/>
      <c r="T94" s="1623"/>
      <c r="U94" s="1623"/>
      <c r="V94" s="1623"/>
      <c r="W94" s="1623"/>
      <c r="X94" s="1623"/>
      <c r="Y94" s="1623"/>
      <c r="Z94" s="1623"/>
      <c r="AA94" s="1623"/>
      <c r="AB94" s="1623"/>
      <c r="AC94" s="1623"/>
      <c r="AD94" s="1623"/>
      <c r="AE94" s="1623"/>
      <c r="AF94" s="1623"/>
      <c r="AG94" s="1623"/>
      <c r="AH94" s="1623"/>
      <c r="AI94" s="1623"/>
      <c r="AJ94" s="1623"/>
      <c r="AK94" s="1623"/>
      <c r="AL94" s="1623"/>
      <c r="AM94" s="1623"/>
      <c r="AN94" s="1623"/>
      <c r="AO94" s="1624"/>
      <c r="AP94" s="950"/>
      <c r="AQ94" s="950"/>
    </row>
    <row r="95" spans="1:43" s="901" customFormat="1" ht="12.75" customHeight="1" x14ac:dyDescent="0.25">
      <c r="A95" s="1585"/>
      <c r="B95" s="1563"/>
      <c r="C95" s="1563"/>
      <c r="D95" s="1563"/>
      <c r="E95" s="1563"/>
      <c r="F95" s="1564"/>
      <c r="G95" s="923"/>
      <c r="H95" s="923"/>
      <c r="I95" s="923"/>
      <c r="J95" s="923"/>
      <c r="K95" s="1626"/>
      <c r="L95" s="1626"/>
      <c r="M95" s="1626"/>
      <c r="N95" s="1626"/>
      <c r="O95" s="1626"/>
      <c r="P95" s="1626"/>
      <c r="Q95" s="1626"/>
      <c r="R95" s="1626"/>
      <c r="S95" s="1626"/>
      <c r="T95" s="1626"/>
      <c r="U95" s="1626"/>
      <c r="V95" s="1626"/>
      <c r="W95" s="1626"/>
      <c r="X95" s="1626"/>
      <c r="Y95" s="1626"/>
      <c r="Z95" s="1626"/>
      <c r="AA95" s="1626"/>
      <c r="AB95" s="1626"/>
      <c r="AC95" s="1626"/>
      <c r="AD95" s="1626"/>
      <c r="AE95" s="1626"/>
      <c r="AF95" s="1626"/>
      <c r="AG95" s="1626"/>
      <c r="AH95" s="1626"/>
      <c r="AI95" s="1626"/>
      <c r="AJ95" s="1626"/>
      <c r="AK95" s="1626"/>
      <c r="AL95" s="1626"/>
      <c r="AM95" s="1626"/>
      <c r="AN95" s="1626"/>
      <c r="AO95" s="1627"/>
      <c r="AP95" s="950"/>
      <c r="AQ95" s="950"/>
    </row>
    <row r="96" spans="1:43" s="901" customFormat="1" ht="12.75" customHeight="1" x14ac:dyDescent="0.25">
      <c r="A96" s="915"/>
      <c r="B96" s="915"/>
      <c r="C96" s="915"/>
      <c r="D96" s="915"/>
      <c r="E96" s="915"/>
      <c r="F96" s="915"/>
      <c r="G96" s="915"/>
      <c r="H96" s="915"/>
      <c r="I96" s="915"/>
      <c r="J96" s="915"/>
      <c r="K96" s="915"/>
      <c r="L96" s="915"/>
      <c r="M96" s="915"/>
      <c r="N96" s="915"/>
      <c r="O96" s="915"/>
      <c r="P96" s="915"/>
      <c r="Q96" s="915"/>
      <c r="R96" s="915"/>
      <c r="S96" s="915"/>
      <c r="T96" s="915"/>
      <c r="U96" s="915"/>
      <c r="V96" s="915"/>
      <c r="W96" s="915"/>
      <c r="X96" s="915"/>
      <c r="Y96" s="915"/>
      <c r="Z96" s="915"/>
      <c r="AA96" s="915"/>
      <c r="AB96" s="915"/>
      <c r="AC96" s="915"/>
      <c r="AD96" s="915"/>
      <c r="AE96" s="915"/>
      <c r="AF96" s="915"/>
      <c r="AG96" s="915"/>
      <c r="AH96" s="915"/>
      <c r="AI96" s="915"/>
      <c r="AJ96" s="915"/>
      <c r="AK96" s="915"/>
      <c r="AL96" s="915"/>
      <c r="AM96" s="915"/>
      <c r="AN96" s="915"/>
      <c r="AO96" s="915"/>
    </row>
    <row r="97" spans="1:48" s="901" customFormat="1" ht="12.75" customHeight="1" x14ac:dyDescent="0.25">
      <c r="A97" s="1619" t="s">
        <v>991</v>
      </c>
      <c r="B97" s="1620"/>
      <c r="C97" s="1620"/>
      <c r="D97" s="1620"/>
      <c r="E97" s="1620"/>
      <c r="F97" s="1620"/>
      <c r="G97" s="1620"/>
      <c r="H97" s="1620"/>
      <c r="I97" s="1620"/>
      <c r="J97" s="1620"/>
      <c r="K97" s="1620"/>
      <c r="L97" s="1620"/>
      <c r="M97" s="1620"/>
      <c r="N97" s="1620"/>
      <c r="O97" s="1620"/>
      <c r="P97" s="1620"/>
      <c r="Q97" s="1620"/>
      <c r="R97" s="1620"/>
      <c r="S97" s="1620"/>
      <c r="T97" s="1620"/>
      <c r="U97" s="1620"/>
      <c r="V97" s="1620"/>
      <c r="W97" s="1620"/>
      <c r="X97" s="1620"/>
      <c r="Y97" s="1620"/>
      <c r="Z97" s="1620"/>
      <c r="AA97" s="1620"/>
      <c r="AB97" s="1620"/>
      <c r="AC97" s="1620"/>
      <c r="AD97" s="1620"/>
      <c r="AE97" s="1620"/>
      <c r="AF97" s="1620"/>
      <c r="AG97" s="1620"/>
      <c r="AH97" s="1620"/>
      <c r="AI97" s="1620"/>
      <c r="AJ97" s="1620"/>
      <c r="AK97" s="1620"/>
      <c r="AL97" s="1620"/>
      <c r="AM97" s="1620"/>
      <c r="AN97" s="1620"/>
      <c r="AO97" s="1621"/>
    </row>
    <row r="98" spans="1:48" s="901" customFormat="1" ht="12.75" customHeight="1" x14ac:dyDescent="0.25">
      <c r="A98" s="1622"/>
      <c r="B98" s="1623"/>
      <c r="C98" s="1623"/>
      <c r="D98" s="1623"/>
      <c r="E98" s="1623"/>
      <c r="F98" s="1623"/>
      <c r="G98" s="1623"/>
      <c r="H98" s="1623"/>
      <c r="I98" s="1623"/>
      <c r="J98" s="1623"/>
      <c r="K98" s="1623"/>
      <c r="L98" s="1623"/>
      <c r="M98" s="1623"/>
      <c r="N98" s="1623"/>
      <c r="O98" s="1623"/>
      <c r="P98" s="1623"/>
      <c r="Q98" s="1623"/>
      <c r="R98" s="1623"/>
      <c r="S98" s="1623"/>
      <c r="T98" s="1623"/>
      <c r="U98" s="1623"/>
      <c r="V98" s="1623"/>
      <c r="W98" s="1623"/>
      <c r="X98" s="1623"/>
      <c r="Y98" s="1623"/>
      <c r="Z98" s="1623"/>
      <c r="AA98" s="1623"/>
      <c r="AB98" s="1623"/>
      <c r="AC98" s="1623"/>
      <c r="AD98" s="1623"/>
      <c r="AE98" s="1623"/>
      <c r="AF98" s="1623"/>
      <c r="AG98" s="1623"/>
      <c r="AH98" s="1623"/>
      <c r="AI98" s="1623"/>
      <c r="AJ98" s="1623"/>
      <c r="AK98" s="1623"/>
      <c r="AL98" s="1623"/>
      <c r="AM98" s="1623"/>
      <c r="AN98" s="1623"/>
      <c r="AO98" s="1624"/>
    </row>
    <row r="99" spans="1:48" s="901" customFormat="1" ht="12.75" customHeight="1" x14ac:dyDescent="0.25">
      <c r="A99" s="1622"/>
      <c r="B99" s="1623"/>
      <c r="C99" s="1623"/>
      <c r="D99" s="1623"/>
      <c r="E99" s="1623"/>
      <c r="F99" s="1623"/>
      <c r="G99" s="1623"/>
      <c r="H99" s="1623"/>
      <c r="I99" s="1623"/>
      <c r="J99" s="1623"/>
      <c r="K99" s="1623"/>
      <c r="L99" s="1623"/>
      <c r="M99" s="1623"/>
      <c r="N99" s="1623"/>
      <c r="O99" s="1623"/>
      <c r="P99" s="1623"/>
      <c r="Q99" s="1623"/>
      <c r="R99" s="1623"/>
      <c r="S99" s="1623"/>
      <c r="T99" s="1623"/>
      <c r="U99" s="1623"/>
      <c r="V99" s="1623"/>
      <c r="W99" s="1623"/>
      <c r="X99" s="1623"/>
      <c r="Y99" s="1623"/>
      <c r="Z99" s="1623"/>
      <c r="AA99" s="1623"/>
      <c r="AB99" s="1623"/>
      <c r="AC99" s="1623"/>
      <c r="AD99" s="1623"/>
      <c r="AE99" s="1623"/>
      <c r="AF99" s="1623"/>
      <c r="AG99" s="1623"/>
      <c r="AH99" s="1623"/>
      <c r="AI99" s="1623"/>
      <c r="AJ99" s="1623"/>
      <c r="AK99" s="1623"/>
      <c r="AL99" s="1623"/>
      <c r="AM99" s="1623"/>
      <c r="AN99" s="1623"/>
      <c r="AO99" s="1624"/>
    </row>
    <row r="100" spans="1:48" s="901" customFormat="1" ht="12.75" customHeight="1" x14ac:dyDescent="0.25">
      <c r="A100" s="1622"/>
      <c r="B100" s="1623"/>
      <c r="C100" s="1623"/>
      <c r="D100" s="1623"/>
      <c r="E100" s="1623"/>
      <c r="F100" s="1623"/>
      <c r="G100" s="1623"/>
      <c r="H100" s="1623"/>
      <c r="I100" s="1623"/>
      <c r="J100" s="1623"/>
      <c r="K100" s="1623"/>
      <c r="L100" s="1623"/>
      <c r="M100" s="1623"/>
      <c r="N100" s="1623"/>
      <c r="O100" s="1623"/>
      <c r="P100" s="1623"/>
      <c r="Q100" s="1623"/>
      <c r="R100" s="1623"/>
      <c r="S100" s="1623"/>
      <c r="T100" s="1623"/>
      <c r="U100" s="1623"/>
      <c r="V100" s="1623"/>
      <c r="W100" s="1623"/>
      <c r="X100" s="1623"/>
      <c r="Y100" s="1623"/>
      <c r="Z100" s="1623"/>
      <c r="AA100" s="1623"/>
      <c r="AB100" s="1623"/>
      <c r="AC100" s="1623"/>
      <c r="AD100" s="1623"/>
      <c r="AE100" s="1623"/>
      <c r="AF100" s="1623"/>
      <c r="AG100" s="1623"/>
      <c r="AH100" s="1623"/>
      <c r="AI100" s="1623"/>
      <c r="AJ100" s="1623"/>
      <c r="AK100" s="1623"/>
      <c r="AL100" s="1623"/>
      <c r="AM100" s="1623"/>
      <c r="AN100" s="1623"/>
      <c r="AO100" s="1624"/>
    </row>
    <row r="101" spans="1:48" s="901" customFormat="1" ht="12.75" customHeight="1" x14ac:dyDescent="0.25">
      <c r="A101" s="1622"/>
      <c r="B101" s="1623"/>
      <c r="C101" s="1623"/>
      <c r="D101" s="1623"/>
      <c r="E101" s="1623"/>
      <c r="F101" s="1623"/>
      <c r="G101" s="1623"/>
      <c r="H101" s="1623"/>
      <c r="I101" s="1623"/>
      <c r="J101" s="1623"/>
      <c r="K101" s="1623"/>
      <c r="L101" s="1623"/>
      <c r="M101" s="1623"/>
      <c r="N101" s="1623"/>
      <c r="O101" s="1623"/>
      <c r="P101" s="1623"/>
      <c r="Q101" s="1623"/>
      <c r="R101" s="1623"/>
      <c r="S101" s="1623"/>
      <c r="T101" s="1623"/>
      <c r="U101" s="1623"/>
      <c r="V101" s="1623"/>
      <c r="W101" s="1623"/>
      <c r="X101" s="1623"/>
      <c r="Y101" s="1623"/>
      <c r="Z101" s="1623"/>
      <c r="AA101" s="1623"/>
      <c r="AB101" s="1623"/>
      <c r="AC101" s="1623"/>
      <c r="AD101" s="1623"/>
      <c r="AE101" s="1623"/>
      <c r="AF101" s="1623"/>
      <c r="AG101" s="1623"/>
      <c r="AH101" s="1623"/>
      <c r="AI101" s="1623"/>
      <c r="AJ101" s="1623"/>
      <c r="AK101" s="1623"/>
      <c r="AL101" s="1623"/>
      <c r="AM101" s="1623"/>
      <c r="AN101" s="1623"/>
      <c r="AO101" s="1624"/>
    </row>
    <row r="102" spans="1:48" s="901" customFormat="1" ht="12.75" customHeight="1" x14ac:dyDescent="0.25">
      <c r="A102" s="1622"/>
      <c r="B102" s="1623"/>
      <c r="C102" s="1623"/>
      <c r="D102" s="1623"/>
      <c r="E102" s="1623"/>
      <c r="F102" s="1623"/>
      <c r="G102" s="1623"/>
      <c r="H102" s="1623"/>
      <c r="I102" s="1623"/>
      <c r="J102" s="1623"/>
      <c r="K102" s="1623"/>
      <c r="L102" s="1623"/>
      <c r="M102" s="1623"/>
      <c r="N102" s="1623"/>
      <c r="O102" s="1623"/>
      <c r="P102" s="1623"/>
      <c r="Q102" s="1623"/>
      <c r="R102" s="1623"/>
      <c r="S102" s="1623"/>
      <c r="T102" s="1623"/>
      <c r="U102" s="1623"/>
      <c r="V102" s="1623"/>
      <c r="W102" s="1623"/>
      <c r="X102" s="1623"/>
      <c r="Y102" s="1623"/>
      <c r="Z102" s="1623"/>
      <c r="AA102" s="1623"/>
      <c r="AB102" s="1623"/>
      <c r="AC102" s="1623"/>
      <c r="AD102" s="1623"/>
      <c r="AE102" s="1623"/>
      <c r="AF102" s="1623"/>
      <c r="AG102" s="1623"/>
      <c r="AH102" s="1623"/>
      <c r="AI102" s="1623"/>
      <c r="AJ102" s="1623"/>
      <c r="AK102" s="1623"/>
      <c r="AL102" s="1623"/>
      <c r="AM102" s="1623"/>
      <c r="AN102" s="1623"/>
      <c r="AO102" s="1624"/>
    </row>
    <row r="103" spans="1:48" s="901" customFormat="1" ht="12.75" customHeight="1" x14ac:dyDescent="0.25">
      <c r="A103" s="1622"/>
      <c r="B103" s="1623"/>
      <c r="C103" s="1623"/>
      <c r="D103" s="1623"/>
      <c r="E103" s="1623"/>
      <c r="F103" s="1623"/>
      <c r="G103" s="1623"/>
      <c r="H103" s="1623"/>
      <c r="I103" s="1623"/>
      <c r="J103" s="1623"/>
      <c r="K103" s="1623"/>
      <c r="L103" s="1623"/>
      <c r="M103" s="1623"/>
      <c r="N103" s="1623"/>
      <c r="O103" s="1623"/>
      <c r="P103" s="1623"/>
      <c r="Q103" s="1623"/>
      <c r="R103" s="1623"/>
      <c r="S103" s="1623"/>
      <c r="T103" s="1623"/>
      <c r="U103" s="1623"/>
      <c r="V103" s="1623"/>
      <c r="W103" s="1623"/>
      <c r="X103" s="1623"/>
      <c r="Y103" s="1623"/>
      <c r="Z103" s="1623"/>
      <c r="AA103" s="1623"/>
      <c r="AB103" s="1623"/>
      <c r="AC103" s="1623"/>
      <c r="AD103" s="1623"/>
      <c r="AE103" s="1623"/>
      <c r="AF103" s="1623"/>
      <c r="AG103" s="1623"/>
      <c r="AH103" s="1623"/>
      <c r="AI103" s="1623"/>
      <c r="AJ103" s="1623"/>
      <c r="AK103" s="1623"/>
      <c r="AL103" s="1623"/>
      <c r="AM103" s="1623"/>
      <c r="AN103" s="1623"/>
      <c r="AO103" s="1624"/>
    </row>
    <row r="104" spans="1:48" s="901" customFormat="1" ht="12.75" customHeight="1" x14ac:dyDescent="0.25">
      <c r="A104" s="1622"/>
      <c r="B104" s="1623"/>
      <c r="C104" s="1623"/>
      <c r="D104" s="1623"/>
      <c r="E104" s="1623"/>
      <c r="F104" s="1623"/>
      <c r="G104" s="1623"/>
      <c r="H104" s="1623"/>
      <c r="I104" s="1623"/>
      <c r="J104" s="1623"/>
      <c r="K104" s="1623"/>
      <c r="L104" s="1623"/>
      <c r="M104" s="1623"/>
      <c r="N104" s="1623"/>
      <c r="O104" s="1623"/>
      <c r="P104" s="1623"/>
      <c r="Q104" s="1623"/>
      <c r="R104" s="1623"/>
      <c r="S104" s="1623"/>
      <c r="T104" s="1623"/>
      <c r="U104" s="1623"/>
      <c r="V104" s="1623"/>
      <c r="W104" s="1623"/>
      <c r="X104" s="1623"/>
      <c r="Y104" s="1623"/>
      <c r="Z104" s="1623"/>
      <c r="AA104" s="1623"/>
      <c r="AB104" s="1623"/>
      <c r="AC104" s="1623"/>
      <c r="AD104" s="1623"/>
      <c r="AE104" s="1623"/>
      <c r="AF104" s="1623"/>
      <c r="AG104" s="1623"/>
      <c r="AH104" s="1623"/>
      <c r="AI104" s="1623"/>
      <c r="AJ104" s="1623"/>
      <c r="AK104" s="1623"/>
      <c r="AL104" s="1623"/>
      <c r="AM104" s="1623"/>
      <c r="AN104" s="1623"/>
      <c r="AO104" s="1624"/>
    </row>
    <row r="105" spans="1:48" s="901" customFormat="1" ht="12.75" customHeight="1" x14ac:dyDescent="0.25">
      <c r="A105" s="1622"/>
      <c r="B105" s="1623"/>
      <c r="C105" s="1623"/>
      <c r="D105" s="1623"/>
      <c r="E105" s="1623"/>
      <c r="F105" s="1623"/>
      <c r="G105" s="1623"/>
      <c r="H105" s="1623"/>
      <c r="I105" s="1623"/>
      <c r="J105" s="1623"/>
      <c r="K105" s="1623"/>
      <c r="L105" s="1623"/>
      <c r="M105" s="1623"/>
      <c r="N105" s="1623"/>
      <c r="O105" s="1623"/>
      <c r="P105" s="1623"/>
      <c r="Q105" s="1623"/>
      <c r="R105" s="1623"/>
      <c r="S105" s="1623"/>
      <c r="T105" s="1623"/>
      <c r="U105" s="1623"/>
      <c r="V105" s="1623"/>
      <c r="W105" s="1623"/>
      <c r="X105" s="1623"/>
      <c r="Y105" s="1623"/>
      <c r="Z105" s="1623"/>
      <c r="AA105" s="1623"/>
      <c r="AB105" s="1623"/>
      <c r="AC105" s="1623"/>
      <c r="AD105" s="1623"/>
      <c r="AE105" s="1623"/>
      <c r="AF105" s="1623"/>
      <c r="AG105" s="1623"/>
      <c r="AH105" s="1623"/>
      <c r="AI105" s="1623"/>
      <c r="AJ105" s="1623"/>
      <c r="AK105" s="1623"/>
      <c r="AL105" s="1623"/>
      <c r="AM105" s="1623"/>
      <c r="AN105" s="1623"/>
      <c r="AO105" s="1624"/>
    </row>
    <row r="106" spans="1:48" s="901" customFormat="1" ht="12.75" customHeight="1" x14ac:dyDescent="0.25">
      <c r="A106" s="1622"/>
      <c r="B106" s="1623"/>
      <c r="C106" s="1623"/>
      <c r="D106" s="1623"/>
      <c r="E106" s="1623"/>
      <c r="F106" s="1623"/>
      <c r="G106" s="1623"/>
      <c r="H106" s="1623"/>
      <c r="I106" s="1623"/>
      <c r="J106" s="1623"/>
      <c r="K106" s="1623"/>
      <c r="L106" s="1623"/>
      <c r="M106" s="1623"/>
      <c r="N106" s="1623"/>
      <c r="O106" s="1623"/>
      <c r="P106" s="1623"/>
      <c r="Q106" s="1623"/>
      <c r="R106" s="1623"/>
      <c r="S106" s="1623"/>
      <c r="T106" s="1623"/>
      <c r="U106" s="1623"/>
      <c r="V106" s="1623"/>
      <c r="W106" s="1623"/>
      <c r="X106" s="1623"/>
      <c r="Y106" s="1623"/>
      <c r="Z106" s="1623"/>
      <c r="AA106" s="1623"/>
      <c r="AB106" s="1623"/>
      <c r="AC106" s="1623"/>
      <c r="AD106" s="1623"/>
      <c r="AE106" s="1623"/>
      <c r="AF106" s="1623"/>
      <c r="AG106" s="1623"/>
      <c r="AH106" s="1623"/>
      <c r="AI106" s="1623"/>
      <c r="AJ106" s="1623"/>
      <c r="AK106" s="1623"/>
      <c r="AL106" s="1623"/>
      <c r="AM106" s="1623"/>
      <c r="AN106" s="1623"/>
      <c r="AO106" s="1624"/>
    </row>
    <row r="107" spans="1:48" s="901" customFormat="1" ht="12.75" customHeight="1" x14ac:dyDescent="0.25">
      <c r="A107" s="1622"/>
      <c r="B107" s="1623"/>
      <c r="C107" s="1623"/>
      <c r="D107" s="1623"/>
      <c r="E107" s="1623"/>
      <c r="F107" s="1623"/>
      <c r="G107" s="1623"/>
      <c r="H107" s="1623"/>
      <c r="I107" s="1623"/>
      <c r="J107" s="1623"/>
      <c r="K107" s="1623"/>
      <c r="L107" s="1623"/>
      <c r="M107" s="1623"/>
      <c r="N107" s="1623"/>
      <c r="O107" s="1623"/>
      <c r="P107" s="1623"/>
      <c r="Q107" s="1623"/>
      <c r="R107" s="1623"/>
      <c r="S107" s="1623"/>
      <c r="T107" s="1623"/>
      <c r="U107" s="1623"/>
      <c r="V107" s="1623"/>
      <c r="W107" s="1623"/>
      <c r="X107" s="1623"/>
      <c r="Y107" s="1623"/>
      <c r="Z107" s="1623"/>
      <c r="AA107" s="1623"/>
      <c r="AB107" s="1623"/>
      <c r="AC107" s="1623"/>
      <c r="AD107" s="1623"/>
      <c r="AE107" s="1623"/>
      <c r="AF107" s="1623"/>
      <c r="AG107" s="1623"/>
      <c r="AH107" s="1623"/>
      <c r="AI107" s="1623"/>
      <c r="AJ107" s="1623"/>
      <c r="AK107" s="1623"/>
      <c r="AL107" s="1623"/>
      <c r="AM107" s="1623"/>
      <c r="AN107" s="1623"/>
      <c r="AO107" s="1624"/>
    </row>
    <row r="108" spans="1:48" s="901" customFormat="1" ht="12.75" customHeight="1" x14ac:dyDescent="0.25">
      <c r="A108" s="1625"/>
      <c r="B108" s="1626"/>
      <c r="C108" s="1626"/>
      <c r="D108" s="1626"/>
      <c r="E108" s="1626"/>
      <c r="F108" s="1626"/>
      <c r="G108" s="1626"/>
      <c r="H108" s="1626"/>
      <c r="I108" s="1626"/>
      <c r="J108" s="1626"/>
      <c r="K108" s="1626"/>
      <c r="L108" s="1626"/>
      <c r="M108" s="1626"/>
      <c r="N108" s="1626"/>
      <c r="O108" s="1626"/>
      <c r="P108" s="1626"/>
      <c r="Q108" s="1626"/>
      <c r="R108" s="1626"/>
      <c r="S108" s="1626"/>
      <c r="T108" s="1626"/>
      <c r="U108" s="1626"/>
      <c r="V108" s="1626"/>
      <c r="W108" s="1626"/>
      <c r="X108" s="1626"/>
      <c r="Y108" s="1626"/>
      <c r="Z108" s="1626"/>
      <c r="AA108" s="1626"/>
      <c r="AB108" s="1626"/>
      <c r="AC108" s="1626"/>
      <c r="AD108" s="1626"/>
      <c r="AE108" s="1626"/>
      <c r="AF108" s="1626"/>
      <c r="AG108" s="1626"/>
      <c r="AH108" s="1626"/>
      <c r="AI108" s="1626"/>
      <c r="AJ108" s="1626"/>
      <c r="AK108" s="1626"/>
      <c r="AL108" s="1626"/>
      <c r="AM108" s="1626"/>
      <c r="AN108" s="1626"/>
      <c r="AO108" s="1627"/>
    </row>
    <row r="109" spans="1:48" s="901" customFormat="1" ht="12.75" customHeight="1" x14ac:dyDescent="0.25">
      <c r="A109" s="915"/>
      <c r="B109" s="915"/>
      <c r="C109" s="915"/>
      <c r="D109" s="915"/>
      <c r="E109" s="915"/>
      <c r="F109" s="915"/>
      <c r="G109" s="915"/>
      <c r="H109" s="915"/>
      <c r="I109" s="915"/>
      <c r="J109" s="915"/>
      <c r="K109" s="915"/>
      <c r="L109" s="915"/>
      <c r="M109" s="915"/>
      <c r="N109" s="915"/>
      <c r="O109" s="915"/>
      <c r="P109" s="915"/>
      <c r="Q109" s="915"/>
      <c r="R109" s="915"/>
      <c r="S109" s="915"/>
      <c r="T109" s="915"/>
      <c r="U109" s="915"/>
      <c r="V109" s="915"/>
      <c r="W109" s="915"/>
      <c r="X109" s="915"/>
      <c r="Y109" s="915"/>
      <c r="Z109" s="915"/>
      <c r="AA109" s="915"/>
      <c r="AB109" s="915"/>
      <c r="AC109" s="915"/>
      <c r="AD109" s="915"/>
      <c r="AE109" s="915"/>
      <c r="AF109" s="915"/>
      <c r="AG109" s="915"/>
      <c r="AH109" s="915"/>
      <c r="AI109" s="915"/>
      <c r="AJ109" s="915"/>
      <c r="AK109" s="915"/>
      <c r="AL109" s="915"/>
      <c r="AM109" s="915"/>
      <c r="AN109" s="915"/>
      <c r="AO109" s="915"/>
    </row>
    <row r="110" spans="1:48" s="901" customFormat="1" ht="12.75" customHeight="1" x14ac:dyDescent="0.25">
      <c r="A110" s="1619" t="s">
        <v>813</v>
      </c>
      <c r="B110" s="1620"/>
      <c r="C110" s="1620"/>
      <c r="D110" s="1620"/>
      <c r="E110" s="1620"/>
      <c r="F110" s="1620"/>
      <c r="G110" s="1620"/>
      <c r="H110" s="1620"/>
      <c r="I110" s="1621"/>
      <c r="J110" s="1628" t="s">
        <v>992</v>
      </c>
      <c r="K110" s="1629"/>
      <c r="L110" s="1629"/>
      <c r="M110" s="1629"/>
      <c r="N110" s="1629"/>
      <c r="O110" s="1629"/>
      <c r="P110" s="1629"/>
      <c r="Q110" s="1629"/>
      <c r="R110" s="1629"/>
      <c r="S110" s="1629"/>
      <c r="T110" s="1629"/>
      <c r="U110" s="1629"/>
      <c r="V110" s="1629"/>
      <c r="W110" s="1629"/>
      <c r="X110" s="1629"/>
      <c r="Y110" s="1630"/>
      <c r="Z110" s="1628" t="s">
        <v>993</v>
      </c>
      <c r="AA110" s="1629"/>
      <c r="AB110" s="1629"/>
      <c r="AC110" s="1629"/>
      <c r="AD110" s="1629"/>
      <c r="AE110" s="1629"/>
      <c r="AF110" s="1629"/>
      <c r="AG110" s="1629"/>
      <c r="AH110" s="1629"/>
      <c r="AI110" s="1629"/>
      <c r="AJ110" s="1629"/>
      <c r="AK110" s="1629"/>
      <c r="AL110" s="1629"/>
      <c r="AM110" s="1629"/>
      <c r="AN110" s="1629"/>
      <c r="AO110" s="1630"/>
    </row>
    <row r="111" spans="1:48" s="901" customFormat="1" ht="12.75" customHeight="1" x14ac:dyDescent="0.2">
      <c r="A111" s="1631" t="s">
        <v>816</v>
      </c>
      <c r="B111" s="1632"/>
      <c r="C111" s="1632"/>
      <c r="D111" s="1632"/>
      <c r="E111" s="1632"/>
      <c r="F111" s="1632"/>
      <c r="G111" s="1632"/>
      <c r="H111" s="1632"/>
      <c r="I111" s="1633"/>
      <c r="J111" s="1634" t="str">
        <f>'55_Annexe7'!$C$44</f>
        <v>Non</v>
      </c>
      <c r="K111" s="1635"/>
      <c r="L111" s="1635"/>
      <c r="M111" s="1635"/>
      <c r="N111" s="1635"/>
      <c r="O111" s="1635"/>
      <c r="P111" s="1635"/>
      <c r="Q111" s="1635"/>
      <c r="R111" s="1635"/>
      <c r="S111" s="1635"/>
      <c r="T111" s="1635"/>
      <c r="U111" s="1635"/>
      <c r="V111" s="1635"/>
      <c r="W111" s="1635"/>
      <c r="X111" s="1635"/>
      <c r="Y111" s="1636"/>
      <c r="Z111" s="1634" t="str">
        <f>'55_Annexe7'!$E$44</f>
        <v>Non</v>
      </c>
      <c r="AA111" s="1635"/>
      <c r="AB111" s="1635"/>
      <c r="AC111" s="1635"/>
      <c r="AD111" s="1635"/>
      <c r="AE111" s="1635"/>
      <c r="AF111" s="1635"/>
      <c r="AG111" s="1635"/>
      <c r="AH111" s="1635"/>
      <c r="AI111" s="1635"/>
      <c r="AJ111" s="1635"/>
      <c r="AK111" s="1635"/>
      <c r="AL111" s="1635"/>
      <c r="AM111" s="1635"/>
      <c r="AN111" s="1635"/>
      <c r="AO111" s="1636"/>
      <c r="AP111" s="1637" t="s">
        <v>994</v>
      </c>
      <c r="AQ111" s="1638"/>
      <c r="AR111" s="1638"/>
      <c r="AS111" s="1638"/>
      <c r="AT111" s="1638"/>
      <c r="AU111" s="1638"/>
      <c r="AV111" s="1639"/>
    </row>
    <row r="112" spans="1:48" s="901" customFormat="1" ht="12.75" customHeight="1" x14ac:dyDescent="0.2">
      <c r="A112" s="1631" t="s">
        <v>817</v>
      </c>
      <c r="B112" s="1632"/>
      <c r="C112" s="1632"/>
      <c r="D112" s="1632"/>
      <c r="E112" s="1632"/>
      <c r="F112" s="1632"/>
      <c r="G112" s="1632"/>
      <c r="H112" s="1632"/>
      <c r="I112" s="1633"/>
      <c r="J112" s="1634" t="str">
        <f>'55_Annexe7'!$C$45</f>
        <v>Non</v>
      </c>
      <c r="K112" s="1635"/>
      <c r="L112" s="1635"/>
      <c r="M112" s="1635"/>
      <c r="N112" s="1635"/>
      <c r="O112" s="1635"/>
      <c r="P112" s="1635"/>
      <c r="Q112" s="1635"/>
      <c r="R112" s="1635"/>
      <c r="S112" s="1635"/>
      <c r="T112" s="1635"/>
      <c r="U112" s="1635"/>
      <c r="V112" s="1635"/>
      <c r="W112" s="1635"/>
      <c r="X112" s="1635"/>
      <c r="Y112" s="1636"/>
      <c r="Z112" s="1634" t="str">
        <f>'55_Annexe7'!$E$45</f>
        <v>Non</v>
      </c>
      <c r="AA112" s="1635"/>
      <c r="AB112" s="1635"/>
      <c r="AC112" s="1635"/>
      <c r="AD112" s="1635"/>
      <c r="AE112" s="1635"/>
      <c r="AF112" s="1635"/>
      <c r="AG112" s="1635"/>
      <c r="AH112" s="1635"/>
      <c r="AI112" s="1635"/>
      <c r="AJ112" s="1635"/>
      <c r="AK112" s="1635"/>
      <c r="AL112" s="1635"/>
      <c r="AM112" s="1635"/>
      <c r="AN112" s="1635"/>
      <c r="AO112" s="1636"/>
      <c r="AP112" s="1640"/>
      <c r="AQ112" s="1641"/>
      <c r="AR112" s="1641"/>
      <c r="AS112" s="1641"/>
      <c r="AT112" s="1641"/>
      <c r="AU112" s="1641"/>
      <c r="AV112" s="1642"/>
    </row>
    <row r="113" spans="1:48" s="901" customFormat="1" ht="12.75" customHeight="1" x14ac:dyDescent="0.2">
      <c r="A113" s="1631" t="s">
        <v>818</v>
      </c>
      <c r="B113" s="1632"/>
      <c r="C113" s="1632"/>
      <c r="D113" s="1632"/>
      <c r="E113" s="1632"/>
      <c r="F113" s="1632"/>
      <c r="G113" s="1632"/>
      <c r="H113" s="1632"/>
      <c r="I113" s="1633"/>
      <c r="J113" s="1634" t="str">
        <f>'55_Annexe7'!$C$46</f>
        <v>Non</v>
      </c>
      <c r="K113" s="1635"/>
      <c r="L113" s="1635"/>
      <c r="M113" s="1635"/>
      <c r="N113" s="1635"/>
      <c r="O113" s="1635"/>
      <c r="P113" s="1635"/>
      <c r="Q113" s="1635"/>
      <c r="R113" s="1635"/>
      <c r="S113" s="1635"/>
      <c r="T113" s="1635"/>
      <c r="U113" s="1635"/>
      <c r="V113" s="1635"/>
      <c r="W113" s="1635"/>
      <c r="X113" s="1635"/>
      <c r="Y113" s="1636"/>
      <c r="Z113" s="1634" t="str">
        <f>'55_Annexe7'!$E$46</f>
        <v>Non</v>
      </c>
      <c r="AA113" s="1635"/>
      <c r="AB113" s="1635"/>
      <c r="AC113" s="1635"/>
      <c r="AD113" s="1635"/>
      <c r="AE113" s="1635"/>
      <c r="AF113" s="1635"/>
      <c r="AG113" s="1635"/>
      <c r="AH113" s="1635"/>
      <c r="AI113" s="1635"/>
      <c r="AJ113" s="1635"/>
      <c r="AK113" s="1635"/>
      <c r="AL113" s="1635"/>
      <c r="AM113" s="1635"/>
      <c r="AN113" s="1635"/>
      <c r="AO113" s="1636"/>
      <c r="AP113" s="1640"/>
      <c r="AQ113" s="1641"/>
      <c r="AR113" s="1641"/>
      <c r="AS113" s="1641"/>
      <c r="AT113" s="1641"/>
      <c r="AU113" s="1641"/>
      <c r="AV113" s="1642"/>
    </row>
    <row r="114" spans="1:48" s="901" customFormat="1" ht="12.75" customHeight="1" x14ac:dyDescent="0.2">
      <c r="A114" s="1631" t="s">
        <v>819</v>
      </c>
      <c r="B114" s="1632"/>
      <c r="C114" s="1632"/>
      <c r="D114" s="1632"/>
      <c r="E114" s="1632"/>
      <c r="F114" s="1632"/>
      <c r="G114" s="1632"/>
      <c r="H114" s="1632"/>
      <c r="I114" s="1633"/>
      <c r="J114" s="1634" t="str">
        <f>'55_Annexe7'!$C$47</f>
        <v>Non</v>
      </c>
      <c r="K114" s="1635"/>
      <c r="L114" s="1635"/>
      <c r="M114" s="1635"/>
      <c r="N114" s="1635"/>
      <c r="O114" s="1635"/>
      <c r="P114" s="1635"/>
      <c r="Q114" s="1635"/>
      <c r="R114" s="1635"/>
      <c r="S114" s="1635"/>
      <c r="T114" s="1635"/>
      <c r="U114" s="1635"/>
      <c r="V114" s="1635"/>
      <c r="W114" s="1635"/>
      <c r="X114" s="1635"/>
      <c r="Y114" s="1636"/>
      <c r="Z114" s="1634" t="str">
        <f>'55_Annexe7'!$E$47</f>
        <v>Non</v>
      </c>
      <c r="AA114" s="1635"/>
      <c r="AB114" s="1635"/>
      <c r="AC114" s="1635"/>
      <c r="AD114" s="1635"/>
      <c r="AE114" s="1635"/>
      <c r="AF114" s="1635"/>
      <c r="AG114" s="1635"/>
      <c r="AH114" s="1635"/>
      <c r="AI114" s="1635"/>
      <c r="AJ114" s="1635"/>
      <c r="AK114" s="1635"/>
      <c r="AL114" s="1635"/>
      <c r="AM114" s="1635"/>
      <c r="AN114" s="1635"/>
      <c r="AO114" s="1636"/>
      <c r="AP114" s="1640"/>
      <c r="AQ114" s="1641"/>
      <c r="AR114" s="1641"/>
      <c r="AS114" s="1641"/>
      <c r="AT114" s="1641"/>
      <c r="AU114" s="1641"/>
      <c r="AV114" s="1642"/>
    </row>
    <row r="115" spans="1:48" s="901" customFormat="1" ht="12.75" customHeight="1" x14ac:dyDescent="0.2">
      <c r="A115" s="1631" t="s">
        <v>820</v>
      </c>
      <c r="B115" s="1632"/>
      <c r="C115" s="1632"/>
      <c r="D115" s="1632"/>
      <c r="E115" s="1632"/>
      <c r="F115" s="1632"/>
      <c r="G115" s="1632"/>
      <c r="H115" s="1632"/>
      <c r="I115" s="1633"/>
      <c r="J115" s="1634" t="str">
        <f>'55_Annexe7'!$C$48</f>
        <v>Non</v>
      </c>
      <c r="K115" s="1635"/>
      <c r="L115" s="1635"/>
      <c r="M115" s="1635"/>
      <c r="N115" s="1635"/>
      <c r="O115" s="1635"/>
      <c r="P115" s="1635"/>
      <c r="Q115" s="1635"/>
      <c r="R115" s="1635"/>
      <c r="S115" s="1635"/>
      <c r="T115" s="1635"/>
      <c r="U115" s="1635"/>
      <c r="V115" s="1635"/>
      <c r="W115" s="1635"/>
      <c r="X115" s="1635"/>
      <c r="Y115" s="1636"/>
      <c r="Z115" s="1634" t="str">
        <f>'55_Annexe7'!$E$48</f>
        <v>Non</v>
      </c>
      <c r="AA115" s="1635"/>
      <c r="AB115" s="1635"/>
      <c r="AC115" s="1635"/>
      <c r="AD115" s="1635"/>
      <c r="AE115" s="1635"/>
      <c r="AF115" s="1635"/>
      <c r="AG115" s="1635"/>
      <c r="AH115" s="1635"/>
      <c r="AI115" s="1635"/>
      <c r="AJ115" s="1635"/>
      <c r="AK115" s="1635"/>
      <c r="AL115" s="1635"/>
      <c r="AM115" s="1635"/>
      <c r="AN115" s="1635"/>
      <c r="AO115" s="1636"/>
      <c r="AP115" s="1640"/>
      <c r="AQ115" s="1641"/>
      <c r="AR115" s="1641"/>
      <c r="AS115" s="1641"/>
      <c r="AT115" s="1641"/>
      <c r="AU115" s="1641"/>
      <c r="AV115" s="1642"/>
    </row>
    <row r="116" spans="1:48" s="901" customFormat="1" ht="12.75" customHeight="1" x14ac:dyDescent="0.2">
      <c r="A116" s="1631" t="s">
        <v>821</v>
      </c>
      <c r="B116" s="1632"/>
      <c r="C116" s="1632"/>
      <c r="D116" s="1632"/>
      <c r="E116" s="1632"/>
      <c r="F116" s="1632"/>
      <c r="G116" s="1632"/>
      <c r="H116" s="1632"/>
      <c r="I116" s="1633"/>
      <c r="J116" s="1634" t="str">
        <f>'55_Annexe7'!$C$49</f>
        <v>Non</v>
      </c>
      <c r="K116" s="1635"/>
      <c r="L116" s="1635"/>
      <c r="M116" s="1635"/>
      <c r="N116" s="1635"/>
      <c r="O116" s="1635"/>
      <c r="P116" s="1635"/>
      <c r="Q116" s="1635"/>
      <c r="R116" s="1635"/>
      <c r="S116" s="1635"/>
      <c r="T116" s="1635"/>
      <c r="U116" s="1635"/>
      <c r="V116" s="1635"/>
      <c r="W116" s="1635"/>
      <c r="X116" s="1635"/>
      <c r="Y116" s="1636"/>
      <c r="Z116" s="1634" t="str">
        <f>'55_Annexe7'!$E$49</f>
        <v>Non</v>
      </c>
      <c r="AA116" s="1635"/>
      <c r="AB116" s="1635"/>
      <c r="AC116" s="1635"/>
      <c r="AD116" s="1635"/>
      <c r="AE116" s="1635"/>
      <c r="AF116" s="1635"/>
      <c r="AG116" s="1635"/>
      <c r="AH116" s="1635"/>
      <c r="AI116" s="1635"/>
      <c r="AJ116" s="1635"/>
      <c r="AK116" s="1635"/>
      <c r="AL116" s="1635"/>
      <c r="AM116" s="1635"/>
      <c r="AN116" s="1635"/>
      <c r="AO116" s="1636"/>
      <c r="AP116" s="1640"/>
      <c r="AQ116" s="1641"/>
      <c r="AR116" s="1641"/>
      <c r="AS116" s="1641"/>
      <c r="AT116" s="1641"/>
      <c r="AU116" s="1641"/>
      <c r="AV116" s="1642"/>
    </row>
    <row r="117" spans="1:48" s="901" customFormat="1" ht="12.75" customHeight="1" x14ac:dyDescent="0.2">
      <c r="A117" s="1631" t="s">
        <v>822</v>
      </c>
      <c r="B117" s="1632"/>
      <c r="C117" s="1632"/>
      <c r="D117" s="1632"/>
      <c r="E117" s="1632"/>
      <c r="F117" s="1632"/>
      <c r="G117" s="1632"/>
      <c r="H117" s="1632"/>
      <c r="I117" s="1633"/>
      <c r="J117" s="1634" t="str">
        <f>'55_Annexe7'!$C$50</f>
        <v>Non</v>
      </c>
      <c r="K117" s="1635"/>
      <c r="L117" s="1635"/>
      <c r="M117" s="1635"/>
      <c r="N117" s="1635"/>
      <c r="O117" s="1635"/>
      <c r="P117" s="1635"/>
      <c r="Q117" s="1635"/>
      <c r="R117" s="1635"/>
      <c r="S117" s="1635"/>
      <c r="T117" s="1635"/>
      <c r="U117" s="1635"/>
      <c r="V117" s="1635"/>
      <c r="W117" s="1635"/>
      <c r="X117" s="1635"/>
      <c r="Y117" s="1636"/>
      <c r="Z117" s="1634" t="str">
        <f>'55_Annexe7'!$E$50</f>
        <v>Non</v>
      </c>
      <c r="AA117" s="1635"/>
      <c r="AB117" s="1635"/>
      <c r="AC117" s="1635"/>
      <c r="AD117" s="1635"/>
      <c r="AE117" s="1635"/>
      <c r="AF117" s="1635"/>
      <c r="AG117" s="1635"/>
      <c r="AH117" s="1635"/>
      <c r="AI117" s="1635"/>
      <c r="AJ117" s="1635"/>
      <c r="AK117" s="1635"/>
      <c r="AL117" s="1635"/>
      <c r="AM117" s="1635"/>
      <c r="AN117" s="1635"/>
      <c r="AO117" s="1636"/>
      <c r="AP117" s="1640"/>
      <c r="AQ117" s="1641"/>
      <c r="AR117" s="1641"/>
      <c r="AS117" s="1641"/>
      <c r="AT117" s="1641"/>
      <c r="AU117" s="1641"/>
      <c r="AV117" s="1642"/>
    </row>
    <row r="118" spans="1:48" s="901" customFormat="1" ht="12.75" customHeight="1" x14ac:dyDescent="0.2">
      <c r="A118" s="1631" t="s">
        <v>823</v>
      </c>
      <c r="B118" s="1632"/>
      <c r="C118" s="1632"/>
      <c r="D118" s="1632"/>
      <c r="E118" s="1632"/>
      <c r="F118" s="1632"/>
      <c r="G118" s="1632"/>
      <c r="H118" s="1632"/>
      <c r="I118" s="1633"/>
      <c r="J118" s="1634" t="str">
        <f>'55_Annexe7'!$C$51</f>
        <v>Non</v>
      </c>
      <c r="K118" s="1635"/>
      <c r="L118" s="1635"/>
      <c r="M118" s="1635"/>
      <c r="N118" s="1635"/>
      <c r="O118" s="1635"/>
      <c r="P118" s="1635"/>
      <c r="Q118" s="1635"/>
      <c r="R118" s="1635"/>
      <c r="S118" s="1635"/>
      <c r="T118" s="1635"/>
      <c r="U118" s="1635"/>
      <c r="V118" s="1635"/>
      <c r="W118" s="1635"/>
      <c r="X118" s="1635"/>
      <c r="Y118" s="1636"/>
      <c r="Z118" s="1634" t="str">
        <f>'55_Annexe7'!$E$51</f>
        <v>Non</v>
      </c>
      <c r="AA118" s="1635"/>
      <c r="AB118" s="1635"/>
      <c r="AC118" s="1635"/>
      <c r="AD118" s="1635"/>
      <c r="AE118" s="1635"/>
      <c r="AF118" s="1635"/>
      <c r="AG118" s="1635"/>
      <c r="AH118" s="1635"/>
      <c r="AI118" s="1635"/>
      <c r="AJ118" s="1635"/>
      <c r="AK118" s="1635"/>
      <c r="AL118" s="1635"/>
      <c r="AM118" s="1635"/>
      <c r="AN118" s="1635"/>
      <c r="AO118" s="1636"/>
      <c r="AP118" s="1640"/>
      <c r="AQ118" s="1641"/>
      <c r="AR118" s="1641"/>
      <c r="AS118" s="1641"/>
      <c r="AT118" s="1641"/>
      <c r="AU118" s="1641"/>
      <c r="AV118" s="1642"/>
    </row>
    <row r="119" spans="1:48" s="901" customFormat="1" ht="12.75" customHeight="1" x14ac:dyDescent="0.25">
      <c r="A119" s="915"/>
      <c r="B119" s="915"/>
      <c r="C119" s="915"/>
      <c r="D119" s="915"/>
      <c r="E119" s="915"/>
      <c r="F119" s="915"/>
      <c r="G119" s="915"/>
      <c r="H119" s="915"/>
      <c r="I119" s="915"/>
      <c r="J119" s="915"/>
      <c r="K119" s="915"/>
      <c r="L119" s="915"/>
      <c r="M119" s="915"/>
      <c r="N119" s="915"/>
      <c r="O119" s="915"/>
      <c r="P119" s="915"/>
      <c r="Q119" s="915"/>
      <c r="R119" s="915"/>
      <c r="S119" s="915"/>
      <c r="T119" s="915"/>
      <c r="U119" s="915"/>
      <c r="V119" s="915"/>
      <c r="W119" s="915"/>
      <c r="X119" s="915"/>
      <c r="Y119" s="915"/>
      <c r="Z119" s="915"/>
      <c r="AA119" s="915"/>
      <c r="AB119" s="915"/>
      <c r="AC119" s="915"/>
      <c r="AD119" s="915"/>
      <c r="AE119" s="915"/>
      <c r="AF119" s="915"/>
      <c r="AG119" s="915"/>
      <c r="AH119" s="915"/>
      <c r="AI119" s="915"/>
      <c r="AJ119" s="915"/>
      <c r="AK119" s="915"/>
      <c r="AL119" s="915"/>
      <c r="AM119" s="915"/>
      <c r="AN119" s="915"/>
      <c r="AO119" s="915"/>
    </row>
    <row r="120" spans="1:48" s="901" customFormat="1" ht="12.75" customHeight="1" x14ac:dyDescent="0.25">
      <c r="A120" s="1643" t="s">
        <v>824</v>
      </c>
      <c r="B120" s="1643"/>
      <c r="C120" s="1643"/>
      <c r="D120" s="1643"/>
      <c r="E120" s="1643"/>
      <c r="F120" s="1643"/>
      <c r="G120" s="1643"/>
      <c r="H120" s="1643"/>
      <c r="I120" s="1643"/>
      <c r="J120" s="915"/>
      <c r="K120" s="915"/>
      <c r="L120" s="915"/>
      <c r="M120" s="915"/>
      <c r="N120" s="915"/>
      <c r="O120" s="915"/>
      <c r="P120" s="915"/>
      <c r="Q120" s="915"/>
      <c r="R120" s="915"/>
      <c r="S120" s="915"/>
      <c r="T120" s="915"/>
      <c r="U120" s="915"/>
      <c r="V120" s="915"/>
      <c r="W120" s="915"/>
      <c r="X120" s="915"/>
      <c r="Y120" s="915"/>
      <c r="Z120" s="915"/>
      <c r="AA120" s="915"/>
      <c r="AB120" s="915"/>
      <c r="AC120" s="915"/>
      <c r="AD120" s="915"/>
      <c r="AE120" s="915"/>
      <c r="AF120" s="915"/>
      <c r="AG120" s="915"/>
      <c r="AH120" s="915"/>
      <c r="AI120" s="915"/>
      <c r="AJ120" s="915"/>
      <c r="AK120" s="915"/>
      <c r="AL120" s="915"/>
      <c r="AM120" s="915"/>
      <c r="AN120" s="915"/>
      <c r="AO120" s="915"/>
    </row>
    <row r="121" spans="1:48" s="901" customFormat="1" ht="12.75" customHeight="1" x14ac:dyDescent="0.25">
      <c r="A121" s="1644" t="s">
        <v>995</v>
      </c>
      <c r="B121" s="1645"/>
      <c r="C121" s="1645"/>
      <c r="D121" s="1645"/>
      <c r="E121" s="1645"/>
      <c r="F121" s="1645"/>
      <c r="G121" s="1645"/>
      <c r="H121" s="1645"/>
      <c r="I121" s="1646"/>
      <c r="J121" s="1650" t="str">
        <f>'55_Annexe7'!$C$53</f>
        <v>III</v>
      </c>
      <c r="K121" s="1651"/>
      <c r="L121" s="1651"/>
      <c r="M121" s="1651"/>
      <c r="N121" s="1651"/>
      <c r="O121" s="1651"/>
      <c r="P121" s="1651"/>
      <c r="Q121" s="1651"/>
      <c r="R121" s="1651"/>
      <c r="S121" s="1651"/>
      <c r="T121" s="1651"/>
      <c r="U121" s="1651"/>
      <c r="V121" s="1651"/>
      <c r="W121" s="1651"/>
      <c r="X121" s="1651"/>
      <c r="Y121" s="1652"/>
      <c r="Z121" s="1650" t="str">
        <f>'55_Annexe7'!$E$53</f>
        <v>III</v>
      </c>
      <c r="AA121" s="1651"/>
      <c r="AB121" s="1651"/>
      <c r="AC121" s="1651"/>
      <c r="AD121" s="1651"/>
      <c r="AE121" s="1651"/>
      <c r="AF121" s="1651"/>
      <c r="AG121" s="1651"/>
      <c r="AH121" s="1651"/>
      <c r="AI121" s="1651"/>
      <c r="AJ121" s="1651"/>
      <c r="AK121" s="1651"/>
      <c r="AL121" s="1651"/>
      <c r="AM121" s="1651"/>
      <c r="AN121" s="1651"/>
      <c r="AO121" s="1652"/>
    </row>
    <row r="122" spans="1:48" ht="12.75" customHeight="1" x14ac:dyDescent="0.2">
      <c r="A122" s="1647"/>
      <c r="B122" s="1648"/>
      <c r="C122" s="1648"/>
      <c r="D122" s="1648"/>
      <c r="E122" s="1648"/>
      <c r="F122" s="1648"/>
      <c r="G122" s="1648"/>
      <c r="H122" s="1648"/>
      <c r="I122" s="1649"/>
      <c r="J122" s="1653"/>
      <c r="K122" s="1654"/>
      <c r="L122" s="1654"/>
      <c r="M122" s="1654"/>
      <c r="N122" s="1654"/>
      <c r="O122" s="1654"/>
      <c r="P122" s="1654"/>
      <c r="Q122" s="1654"/>
      <c r="R122" s="1654"/>
      <c r="S122" s="1654"/>
      <c r="T122" s="1654"/>
      <c r="U122" s="1654"/>
      <c r="V122" s="1654"/>
      <c r="W122" s="1654"/>
      <c r="X122" s="1654"/>
      <c r="Y122" s="1655"/>
      <c r="Z122" s="1653"/>
      <c r="AA122" s="1654"/>
      <c r="AB122" s="1654"/>
      <c r="AC122" s="1654"/>
      <c r="AD122" s="1654"/>
      <c r="AE122" s="1654"/>
      <c r="AF122" s="1654"/>
      <c r="AG122" s="1654"/>
      <c r="AH122" s="1654"/>
      <c r="AI122" s="1654"/>
      <c r="AJ122" s="1654"/>
      <c r="AK122" s="1654"/>
      <c r="AL122" s="1654"/>
      <c r="AM122" s="1654"/>
      <c r="AN122" s="1654"/>
      <c r="AO122" s="1655"/>
    </row>
  </sheetData>
  <sheetProtection formatCells="0" formatColumns="0" formatRows="0" insertColumns="0" insertRows="0" deleteColumns="0" deleteRows="0"/>
  <mergeCells count="301">
    <mergeCell ref="A120:I120"/>
    <mergeCell ref="A121:I122"/>
    <mergeCell ref="J121:Y122"/>
    <mergeCell ref="Z121:AO122"/>
    <mergeCell ref="A117:I117"/>
    <mergeCell ref="J117:Y117"/>
    <mergeCell ref="Z117:AO117"/>
    <mergeCell ref="A118:I118"/>
    <mergeCell ref="J118:Y118"/>
    <mergeCell ref="Z118:AO118"/>
    <mergeCell ref="A115:I115"/>
    <mergeCell ref="J115:Y115"/>
    <mergeCell ref="Z115:AO115"/>
    <mergeCell ref="A116:I116"/>
    <mergeCell ref="J116:Y116"/>
    <mergeCell ref="Z116:AO116"/>
    <mergeCell ref="AP111:AV118"/>
    <mergeCell ref="A112:I112"/>
    <mergeCell ref="J112:Y112"/>
    <mergeCell ref="Z112:AO112"/>
    <mergeCell ref="A113:I113"/>
    <mergeCell ref="J113:Y113"/>
    <mergeCell ref="Z113:AO113"/>
    <mergeCell ref="A114:I114"/>
    <mergeCell ref="J114:Y114"/>
    <mergeCell ref="Z114:AO114"/>
    <mergeCell ref="A97:AO97"/>
    <mergeCell ref="A98:AO108"/>
    <mergeCell ref="A110:I110"/>
    <mergeCell ref="J110:Y110"/>
    <mergeCell ref="Z110:AO110"/>
    <mergeCell ref="A111:I111"/>
    <mergeCell ref="J111:Y111"/>
    <mergeCell ref="Z111:AO111"/>
    <mergeCell ref="Z86:AA86"/>
    <mergeCell ref="AG86:AH86"/>
    <mergeCell ref="AN86:AO86"/>
    <mergeCell ref="A88:F90"/>
    <mergeCell ref="A92:F95"/>
    <mergeCell ref="K93:AO95"/>
    <mergeCell ref="Z84:AA84"/>
    <mergeCell ref="AG84:AH84"/>
    <mergeCell ref="AN84:AO84"/>
    <mergeCell ref="L85:M85"/>
    <mergeCell ref="S85:T85"/>
    <mergeCell ref="Z85:AA85"/>
    <mergeCell ref="AG85:AH85"/>
    <mergeCell ref="AN85:AO85"/>
    <mergeCell ref="Z82:AA82"/>
    <mergeCell ref="AG82:AH82"/>
    <mergeCell ref="AN82:AO82"/>
    <mergeCell ref="L83:M83"/>
    <mergeCell ref="S83:T83"/>
    <mergeCell ref="Z83:AA83"/>
    <mergeCell ref="AG83:AH83"/>
    <mergeCell ref="AN83:AO83"/>
    <mergeCell ref="L79:M79"/>
    <mergeCell ref="R79:S79"/>
    <mergeCell ref="V79:W79"/>
    <mergeCell ref="A82:F86"/>
    <mergeCell ref="L82:M82"/>
    <mergeCell ref="S82:T82"/>
    <mergeCell ref="L84:M84"/>
    <mergeCell ref="S84:T84"/>
    <mergeCell ref="L86:M86"/>
    <mergeCell ref="S86:T86"/>
    <mergeCell ref="A74:F76"/>
    <mergeCell ref="I76:J76"/>
    <mergeCell ref="P76:Q76"/>
    <mergeCell ref="W76:X76"/>
    <mergeCell ref="A77:F78"/>
    <mergeCell ref="I77:J77"/>
    <mergeCell ref="P77:Q77"/>
    <mergeCell ref="W77:X77"/>
    <mergeCell ref="AC68:AE68"/>
    <mergeCell ref="A69:F72"/>
    <mergeCell ref="I72:K72"/>
    <mergeCell ref="P72:R72"/>
    <mergeCell ref="W72:Y72"/>
    <mergeCell ref="AD72:AF72"/>
    <mergeCell ref="AK72:AM72"/>
    <mergeCell ref="H68:J68"/>
    <mergeCell ref="L68:M68"/>
    <mergeCell ref="O68:Q68"/>
    <mergeCell ref="S68:T68"/>
    <mergeCell ref="V68:X68"/>
    <mergeCell ref="Z68:AA68"/>
    <mergeCell ref="V67:X67"/>
    <mergeCell ref="Z67:AA67"/>
    <mergeCell ref="AC67:AE67"/>
    <mergeCell ref="AG67:AH67"/>
    <mergeCell ref="AJ67:AL67"/>
    <mergeCell ref="AN67:AO67"/>
    <mergeCell ref="A66:F68"/>
    <mergeCell ref="L66:M66"/>
    <mergeCell ref="S66:T66"/>
    <mergeCell ref="Z66:AA66"/>
    <mergeCell ref="AG66:AH66"/>
    <mergeCell ref="AN66:AO66"/>
    <mergeCell ref="H67:J67"/>
    <mergeCell ref="L67:M67"/>
    <mergeCell ref="O67:Q67"/>
    <mergeCell ref="S67:T67"/>
    <mergeCell ref="AG68:AH68"/>
    <mergeCell ref="AJ68:AL68"/>
    <mergeCell ref="AN68:AO68"/>
    <mergeCell ref="AN62:AO62"/>
    <mergeCell ref="S63:T63"/>
    <mergeCell ref="AD63:AE63"/>
    <mergeCell ref="AI63:AJ63"/>
    <mergeCell ref="AN63:AO63"/>
    <mergeCell ref="O64:P64"/>
    <mergeCell ref="S64:T64"/>
    <mergeCell ref="AD64:AE64"/>
    <mergeCell ref="AI64:AJ64"/>
    <mergeCell ref="AN64:AO64"/>
    <mergeCell ref="A62:F64"/>
    <mergeCell ref="S62:T62"/>
    <mergeCell ref="A54:F55"/>
    <mergeCell ref="A56:F60"/>
    <mergeCell ref="H57:M57"/>
    <mergeCell ref="O57:T57"/>
    <mergeCell ref="V57:AA57"/>
    <mergeCell ref="H58:M58"/>
    <mergeCell ref="O58:T58"/>
    <mergeCell ref="V58:AA58"/>
    <mergeCell ref="H59:M59"/>
    <mergeCell ref="O59:T59"/>
    <mergeCell ref="A46:F49"/>
    <mergeCell ref="A50:F53"/>
    <mergeCell ref="G50:J50"/>
    <mergeCell ref="K50:M50"/>
    <mergeCell ref="N50:Q50"/>
    <mergeCell ref="R50:T50"/>
    <mergeCell ref="V59:AA59"/>
    <mergeCell ref="H60:M60"/>
    <mergeCell ref="O60:T60"/>
    <mergeCell ref="V60:AA60"/>
    <mergeCell ref="AC42:AH42"/>
    <mergeCell ref="U50:X50"/>
    <mergeCell ref="Y50:AA50"/>
    <mergeCell ref="G51:K51"/>
    <mergeCell ref="L51:M51"/>
    <mergeCell ref="N51:R51"/>
    <mergeCell ref="S51:T51"/>
    <mergeCell ref="U51:Y51"/>
    <mergeCell ref="Z51:AA51"/>
    <mergeCell ref="AC39:AH39"/>
    <mergeCell ref="AJ39:AO39"/>
    <mergeCell ref="H40:M40"/>
    <mergeCell ref="O40:T40"/>
    <mergeCell ref="V40:AA40"/>
    <mergeCell ref="AC40:AH40"/>
    <mergeCell ref="AJ40:AO40"/>
    <mergeCell ref="AJ42:AO42"/>
    <mergeCell ref="A43:F45"/>
    <mergeCell ref="H44:M44"/>
    <mergeCell ref="O44:T44"/>
    <mergeCell ref="V44:AA44"/>
    <mergeCell ref="H45:M45"/>
    <mergeCell ref="O45:T45"/>
    <mergeCell ref="V45:AA45"/>
    <mergeCell ref="A41:F42"/>
    <mergeCell ref="H41:M41"/>
    <mergeCell ref="O41:T41"/>
    <mergeCell ref="V41:AA41"/>
    <mergeCell ref="AC41:AH41"/>
    <mergeCell ref="AJ41:AO41"/>
    <mergeCell ref="H42:M42"/>
    <mergeCell ref="O42:T42"/>
    <mergeCell ref="V42:AA42"/>
    <mergeCell ref="AC37:AH37"/>
    <mergeCell ref="AJ37:AO37"/>
    <mergeCell ref="H38:M38"/>
    <mergeCell ref="O38:T38"/>
    <mergeCell ref="V38:AA38"/>
    <mergeCell ref="AC38:AH38"/>
    <mergeCell ref="AJ38:AO38"/>
    <mergeCell ref="V34:AA34"/>
    <mergeCell ref="H35:M35"/>
    <mergeCell ref="O35:T35"/>
    <mergeCell ref="V35:AA35"/>
    <mergeCell ref="A36:F36"/>
    <mergeCell ref="A37:F40"/>
    <mergeCell ref="H37:M37"/>
    <mergeCell ref="O37:T37"/>
    <mergeCell ref="V37:AA37"/>
    <mergeCell ref="H39:M39"/>
    <mergeCell ref="W31:AA31"/>
    <mergeCell ref="A32:F35"/>
    <mergeCell ref="H32:M32"/>
    <mergeCell ref="O32:T32"/>
    <mergeCell ref="V32:AA32"/>
    <mergeCell ref="H33:M33"/>
    <mergeCell ref="O33:T33"/>
    <mergeCell ref="V33:AA33"/>
    <mergeCell ref="H34:M34"/>
    <mergeCell ref="O34:T34"/>
    <mergeCell ref="A31:F31"/>
    <mergeCell ref="G31:H31"/>
    <mergeCell ref="I31:M31"/>
    <mergeCell ref="N31:O31"/>
    <mergeCell ref="P31:T31"/>
    <mergeCell ref="U31:V31"/>
    <mergeCell ref="O39:T39"/>
    <mergeCell ref="V39:AA39"/>
    <mergeCell ref="H28:M28"/>
    <mergeCell ref="O28:T28"/>
    <mergeCell ref="V28:AA28"/>
    <mergeCell ref="A29:F30"/>
    <mergeCell ref="H29:M29"/>
    <mergeCell ref="O29:T29"/>
    <mergeCell ref="V29:AA29"/>
    <mergeCell ref="H30:M30"/>
    <mergeCell ref="O30:T30"/>
    <mergeCell ref="V30:AA30"/>
    <mergeCell ref="A25:F28"/>
    <mergeCell ref="H25:M25"/>
    <mergeCell ref="O25:T25"/>
    <mergeCell ref="V25:AA25"/>
    <mergeCell ref="H26:M26"/>
    <mergeCell ref="O26:T26"/>
    <mergeCell ref="V26:AA26"/>
    <mergeCell ref="H27:M27"/>
    <mergeCell ref="O27:T27"/>
    <mergeCell ref="V27:AA27"/>
    <mergeCell ref="H23:M23"/>
    <mergeCell ref="O23:T23"/>
    <mergeCell ref="V23:AA23"/>
    <mergeCell ref="H24:M24"/>
    <mergeCell ref="O24:T24"/>
    <mergeCell ref="V24:AA24"/>
    <mergeCell ref="A20:F24"/>
    <mergeCell ref="H20:M20"/>
    <mergeCell ref="O20:T20"/>
    <mergeCell ref="V20:AA20"/>
    <mergeCell ref="H21:M21"/>
    <mergeCell ref="O21:T21"/>
    <mergeCell ref="V21:AA21"/>
    <mergeCell ref="H22:M22"/>
    <mergeCell ref="O22:T22"/>
    <mergeCell ref="V22:AA22"/>
    <mergeCell ref="N7:P7"/>
    <mergeCell ref="R7:S7"/>
    <mergeCell ref="A13:F13"/>
    <mergeCell ref="A14:F16"/>
    <mergeCell ref="A17:F18"/>
    <mergeCell ref="AB18:AO18"/>
    <mergeCell ref="G19:M19"/>
    <mergeCell ref="N19:T19"/>
    <mergeCell ref="U19:AA19"/>
    <mergeCell ref="AB19:AH19"/>
    <mergeCell ref="AI19:AO19"/>
    <mergeCell ref="S4:V4"/>
    <mergeCell ref="W4:AA4"/>
    <mergeCell ref="G9:I9"/>
    <mergeCell ref="J9:M9"/>
    <mergeCell ref="G10:I10"/>
    <mergeCell ref="J10:M10"/>
    <mergeCell ref="G12:AA12"/>
    <mergeCell ref="AB12:AO12"/>
    <mergeCell ref="AI7:AK7"/>
    <mergeCell ref="AM7:AO7"/>
    <mergeCell ref="G8:I8"/>
    <mergeCell ref="J8:M8"/>
    <mergeCell ref="N8:P8"/>
    <mergeCell ref="R8:S8"/>
    <mergeCell ref="T8:U8"/>
    <mergeCell ref="AE8:AG8"/>
    <mergeCell ref="AI8:AK8"/>
    <mergeCell ref="AM8:AO8"/>
    <mergeCell ref="Z6:AC8"/>
    <mergeCell ref="AD6:AG6"/>
    <mergeCell ref="AH6:AK6"/>
    <mergeCell ref="AL6:AO6"/>
    <mergeCell ref="G7:I7"/>
    <mergeCell ref="J7:M7"/>
    <mergeCell ref="A2:F2"/>
    <mergeCell ref="G2:AO2"/>
    <mergeCell ref="A3:F3"/>
    <mergeCell ref="G3:T3"/>
    <mergeCell ref="U3:Z3"/>
    <mergeCell ref="AA3:AD3"/>
    <mergeCell ref="AE3:AJ3"/>
    <mergeCell ref="AK3:AO3"/>
    <mergeCell ref="T7:U7"/>
    <mergeCell ref="AE7:AG7"/>
    <mergeCell ref="AB4:AD4"/>
    <mergeCell ref="AE4:AH4"/>
    <mergeCell ref="AI4:AK4"/>
    <mergeCell ref="AL4:AO4"/>
    <mergeCell ref="A6:C10"/>
    <mergeCell ref="D6:F6"/>
    <mergeCell ref="G6:I6"/>
    <mergeCell ref="J6:M6"/>
    <mergeCell ref="N6:Q6"/>
    <mergeCell ref="R6:U6"/>
    <mergeCell ref="A4:F4"/>
    <mergeCell ref="G4:I4"/>
    <mergeCell ref="J4:M4"/>
    <mergeCell ref="N4:R4"/>
  </mergeCells>
  <hyperlinks>
    <hyperlink ref="AA3:AD3" location="'Annexe10'!A1" display="'Annexe10'!A1"/>
  </hyperlinks>
  <printOptions horizontalCentered="1" verticalCentered="1"/>
  <pageMargins left="0.51181102362204722" right="7.874015748031496E-2" top="0.74803149606299213" bottom="0.74803149606299213" header="0.31496062992125984" footer="0.31496062992125984"/>
  <pageSetup paperSize="9" scale="70" fitToHeight="0" orientation="portrait" r:id="rId1"/>
  <headerFooter alignWithMargins="0"/>
  <rowBreaks count="1" manualBreakCount="1">
    <brk id="64" max="40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35</vt:i4>
      </vt:variant>
      <vt:variant>
        <vt:lpstr>Plages nommées</vt:lpstr>
      </vt:variant>
      <vt:variant>
        <vt:i4>61</vt:i4>
      </vt:variant>
    </vt:vector>
  </HeadingPairs>
  <TitlesOfParts>
    <vt:vector size="96" baseType="lpstr">
      <vt:lpstr>PDG</vt:lpstr>
      <vt:lpstr>Annexe10</vt:lpstr>
      <vt:lpstr>Métrés</vt:lpstr>
      <vt:lpstr>Métrés-Pieds</vt:lpstr>
      <vt:lpstr>29_Annexe5</vt:lpstr>
      <vt:lpstr>29_Annexe3.1</vt:lpstr>
      <vt:lpstr>29_Annexe3.2</vt:lpstr>
      <vt:lpstr>29_Annexe6.1</vt:lpstr>
      <vt:lpstr>29_Annexe7</vt:lpstr>
      <vt:lpstr>29_Annexe8</vt:lpstr>
      <vt:lpstr>30_Annexe5</vt:lpstr>
      <vt:lpstr>30_Annexe3.1</vt:lpstr>
      <vt:lpstr>30_Annexe3.2</vt:lpstr>
      <vt:lpstr>30_Annexe6.1</vt:lpstr>
      <vt:lpstr>30_Annexe7</vt:lpstr>
      <vt:lpstr>30_Annexe8</vt:lpstr>
      <vt:lpstr>53_Annexe5</vt:lpstr>
      <vt:lpstr>53_Annexe3.1</vt:lpstr>
      <vt:lpstr>53_Annexe3.2</vt:lpstr>
      <vt:lpstr>53_Annexe6.1</vt:lpstr>
      <vt:lpstr>53_Annexe7</vt:lpstr>
      <vt:lpstr>53_Annexe8</vt:lpstr>
      <vt:lpstr>54_Annexe5</vt:lpstr>
      <vt:lpstr>54_Annexe3.1</vt:lpstr>
      <vt:lpstr>54_Annexe3.2</vt:lpstr>
      <vt:lpstr>54_Annexe6.1</vt:lpstr>
      <vt:lpstr>54_Annexe7</vt:lpstr>
      <vt:lpstr>54_Annexe8</vt:lpstr>
      <vt:lpstr>55_Annexe5</vt:lpstr>
      <vt:lpstr>55_Annexe3.1</vt:lpstr>
      <vt:lpstr>55_Annexe3.2</vt:lpstr>
      <vt:lpstr>55_Annexe6.1</vt:lpstr>
      <vt:lpstr>55_Annexe7</vt:lpstr>
      <vt:lpstr>55_Annexe8</vt:lpstr>
      <vt:lpstr>Feuil1</vt:lpstr>
      <vt:lpstr>'29_Annexe8'!CaseACocher52</vt:lpstr>
      <vt:lpstr>'30_Annexe8'!CaseACocher52</vt:lpstr>
      <vt:lpstr>'53_Annexe8'!CaseACocher52</vt:lpstr>
      <vt:lpstr>'54_Annexe8'!CaseACocher52</vt:lpstr>
      <vt:lpstr>'55_Annexe8'!CaseACocher52</vt:lpstr>
      <vt:lpstr>'29_Annexe8'!CaseACocher53</vt:lpstr>
      <vt:lpstr>'30_Annexe8'!CaseACocher53</vt:lpstr>
      <vt:lpstr>'53_Annexe8'!CaseACocher53</vt:lpstr>
      <vt:lpstr>'54_Annexe8'!CaseACocher53</vt:lpstr>
      <vt:lpstr>'55_Annexe8'!CaseACocher53</vt:lpstr>
      <vt:lpstr>'29_Annexe8'!CaseACocher54</vt:lpstr>
      <vt:lpstr>'30_Annexe8'!CaseACocher54</vt:lpstr>
      <vt:lpstr>'53_Annexe8'!CaseACocher54</vt:lpstr>
      <vt:lpstr>'54_Annexe8'!CaseACocher54</vt:lpstr>
      <vt:lpstr>'55_Annexe8'!CaseACocher54</vt:lpstr>
      <vt:lpstr>'29_Annexe8'!CaseACocher55</vt:lpstr>
      <vt:lpstr>'30_Annexe8'!CaseACocher55</vt:lpstr>
      <vt:lpstr>'53_Annexe8'!CaseACocher55</vt:lpstr>
      <vt:lpstr>'54_Annexe8'!CaseACocher55</vt:lpstr>
      <vt:lpstr>'55_Annexe8'!CaseACocher55</vt:lpstr>
      <vt:lpstr>'29_Annexe8'!Impression_des_titres</vt:lpstr>
      <vt:lpstr>'30_Annexe8'!Impression_des_titres</vt:lpstr>
      <vt:lpstr>'53_Annexe8'!Impression_des_titres</vt:lpstr>
      <vt:lpstr>'54_Annexe8'!Impression_des_titres</vt:lpstr>
      <vt:lpstr>'55_Annexe8'!Impression_des_titres</vt:lpstr>
      <vt:lpstr>Annexe10!Impression_des_titres</vt:lpstr>
      <vt:lpstr>'Métrés-Pieds'!Impression_des_titres</vt:lpstr>
      <vt:lpstr>'29_Annexe3.1'!Zone_d_impression</vt:lpstr>
      <vt:lpstr>'29_Annexe3.2'!Zone_d_impression</vt:lpstr>
      <vt:lpstr>'29_Annexe5'!Zone_d_impression</vt:lpstr>
      <vt:lpstr>'29_Annexe6.1'!Zone_d_impression</vt:lpstr>
      <vt:lpstr>'29_Annexe7'!Zone_d_impression</vt:lpstr>
      <vt:lpstr>'29_Annexe8'!Zone_d_impression</vt:lpstr>
      <vt:lpstr>'30_Annexe3.1'!Zone_d_impression</vt:lpstr>
      <vt:lpstr>'30_Annexe3.2'!Zone_d_impression</vt:lpstr>
      <vt:lpstr>'30_Annexe5'!Zone_d_impression</vt:lpstr>
      <vt:lpstr>'30_Annexe6.1'!Zone_d_impression</vt:lpstr>
      <vt:lpstr>'30_Annexe7'!Zone_d_impression</vt:lpstr>
      <vt:lpstr>'30_Annexe8'!Zone_d_impression</vt:lpstr>
      <vt:lpstr>'53_Annexe3.1'!Zone_d_impression</vt:lpstr>
      <vt:lpstr>'53_Annexe3.2'!Zone_d_impression</vt:lpstr>
      <vt:lpstr>'53_Annexe5'!Zone_d_impression</vt:lpstr>
      <vt:lpstr>'53_Annexe6.1'!Zone_d_impression</vt:lpstr>
      <vt:lpstr>'53_Annexe7'!Zone_d_impression</vt:lpstr>
      <vt:lpstr>'53_Annexe8'!Zone_d_impression</vt:lpstr>
      <vt:lpstr>'54_Annexe3.1'!Zone_d_impression</vt:lpstr>
      <vt:lpstr>'54_Annexe3.2'!Zone_d_impression</vt:lpstr>
      <vt:lpstr>'54_Annexe5'!Zone_d_impression</vt:lpstr>
      <vt:lpstr>'54_Annexe6.1'!Zone_d_impression</vt:lpstr>
      <vt:lpstr>'54_Annexe7'!Zone_d_impression</vt:lpstr>
      <vt:lpstr>'54_Annexe8'!Zone_d_impression</vt:lpstr>
      <vt:lpstr>'55_Annexe3.1'!Zone_d_impression</vt:lpstr>
      <vt:lpstr>'55_Annexe3.2'!Zone_d_impression</vt:lpstr>
      <vt:lpstr>'55_Annexe5'!Zone_d_impression</vt:lpstr>
      <vt:lpstr>'55_Annexe6.1'!Zone_d_impression</vt:lpstr>
      <vt:lpstr>'55_Annexe7'!Zone_d_impression</vt:lpstr>
      <vt:lpstr>'55_Annexe8'!Zone_d_impression</vt:lpstr>
      <vt:lpstr>Annexe10!Zone_d_impression</vt:lpstr>
      <vt:lpstr>Métrés!Zone_d_impression</vt:lpstr>
      <vt:lpstr>'Métrés-Pieds'!Zone_d_impression</vt:lpstr>
      <vt:lpstr>PDG!Zone_d_impression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EHURIEZ</dc:creator>
  <cp:lastModifiedBy>SPERES</cp:lastModifiedBy>
  <dcterms:created xsi:type="dcterms:W3CDTF">2019-03-22T14:13:40Z</dcterms:created>
  <dcterms:modified xsi:type="dcterms:W3CDTF">2019-04-19T13:51:05Z</dcterms:modified>
</cp:coreProperties>
</file>