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cfao.corp\siege\userdata\cdumeril\tempo\"/>
    </mc:Choice>
  </mc:AlternateContent>
  <xr:revisionPtr revIDLastSave="0" documentId="8_{81DC012E-DFEA-4EE1-AAA5-9B695CD450C3}" xr6:coauthVersionLast="36" xr6:coauthVersionMax="36" xr10:uidLastSave="{00000000-0000-0000-0000-000000000000}"/>
  <bookViews>
    <workbookView xWindow="0" yWindow="0" windowWidth="28740" windowHeight="12165" activeTab="4" xr2:uid="{00000000-000D-0000-FFFF-FFFF00000000}"/>
  </bookViews>
  <sheets>
    <sheet name="Budget consolidé" sheetId="1" r:id="rId1"/>
    <sheet name="Suivi facture" sheetId="7" r:id="rId2"/>
    <sheet name="Budget détaillé" sheetId="6" r:id="rId3"/>
    <sheet name="Feuil2" sheetId="9" r:id="rId4"/>
    <sheet name="Lists" sheetId="5" r:id="rId5"/>
  </sheets>
  <definedNames>
    <definedName name="_xlnm._FilterDatabase" localSheetId="0" hidden="1">'Budget consolidé'!$A$19:$D$20</definedName>
    <definedName name="_xlnm._FilterDatabase" localSheetId="1" hidden="1">'Suivi facture'!$A$2:$P$16</definedName>
    <definedName name="status">Lists!$B:$B</definedName>
    <definedName name="typefact">Lists!$D:$D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4" i="6" l="1"/>
  <c r="J5" i="6"/>
  <c r="K31" i="6" l="1"/>
  <c r="K7" i="6"/>
  <c r="K8" i="6"/>
  <c r="K9" i="6"/>
  <c r="K10" i="6"/>
  <c r="K11" i="6"/>
  <c r="K12" i="6"/>
  <c r="K13" i="6"/>
  <c r="K14" i="6"/>
  <c r="K15" i="6"/>
  <c r="K16" i="6"/>
  <c r="K17" i="6"/>
  <c r="K18" i="6"/>
  <c r="K19" i="6"/>
  <c r="K20" i="6"/>
  <c r="K21" i="6"/>
  <c r="K22" i="6"/>
  <c r="K23" i="6"/>
  <c r="K24" i="6"/>
  <c r="K25" i="6"/>
  <c r="K26" i="6"/>
  <c r="K27" i="6"/>
  <c r="K28" i="6"/>
  <c r="K29" i="6"/>
  <c r="K30" i="6"/>
  <c r="K4" i="6"/>
  <c r="K5" i="6"/>
  <c r="K6" i="6" l="1"/>
  <c r="M15" i="7" l="1"/>
  <c r="N15" i="7"/>
  <c r="O15" i="7"/>
  <c r="P15" i="7"/>
  <c r="M14" i="7" l="1"/>
  <c r="N14" i="7"/>
  <c r="O14" i="7"/>
  <c r="P14" i="7"/>
  <c r="P16" i="7"/>
  <c r="O16" i="7"/>
  <c r="N16" i="7"/>
  <c r="M16" i="7"/>
  <c r="P13" i="7"/>
  <c r="O13" i="7"/>
  <c r="N13" i="7"/>
  <c r="M13" i="7"/>
  <c r="L13" i="7"/>
  <c r="K13" i="7"/>
  <c r="P12" i="7"/>
  <c r="O12" i="7"/>
  <c r="N12" i="7"/>
  <c r="M12" i="7"/>
  <c r="P11" i="7"/>
  <c r="O11" i="7"/>
  <c r="N11" i="7"/>
  <c r="M11" i="7"/>
  <c r="P10" i="7"/>
  <c r="O10" i="7"/>
  <c r="N10" i="7"/>
  <c r="M10" i="7"/>
  <c r="P9" i="7"/>
  <c r="O9" i="7"/>
  <c r="N9" i="7"/>
  <c r="M9" i="7"/>
  <c r="H9" i="7"/>
  <c r="K9" i="7" s="1"/>
  <c r="P8" i="7"/>
  <c r="O8" i="7"/>
  <c r="N8" i="7"/>
  <c r="M8" i="7"/>
  <c r="K8" i="7"/>
  <c r="P7" i="7"/>
  <c r="O7" i="7"/>
  <c r="N7" i="7"/>
  <c r="M7" i="7"/>
  <c r="K7" i="7"/>
  <c r="P6" i="7"/>
  <c r="O6" i="7"/>
  <c r="N6" i="7"/>
  <c r="M6" i="7"/>
  <c r="K6" i="7"/>
  <c r="P5" i="7"/>
  <c r="O5" i="7"/>
  <c r="N5" i="7"/>
  <c r="M5" i="7"/>
  <c r="K5" i="7"/>
  <c r="P4" i="7"/>
  <c r="O4" i="7"/>
  <c r="N4" i="7"/>
  <c r="M4" i="7"/>
  <c r="K4" i="7"/>
  <c r="P3" i="7"/>
  <c r="O3" i="7"/>
  <c r="N3" i="7"/>
  <c r="M3" i="7"/>
  <c r="K3" i="7"/>
  <c r="N17" i="7" l="1"/>
  <c r="K17" i="7"/>
  <c r="O17" i="7"/>
  <c r="P17" i="7"/>
  <c r="L17" i="7"/>
  <c r="M17" i="7"/>
  <c r="H44" i="6"/>
  <c r="C15" i="1" s="1"/>
  <c r="X4" i="6"/>
  <c r="I44" i="6"/>
  <c r="D15" i="1" s="1"/>
  <c r="G36" i="6"/>
  <c r="B7" i="1" s="1"/>
  <c r="G37" i="6"/>
  <c r="B8" i="1" s="1"/>
  <c r="G38" i="6"/>
  <c r="B9" i="1" s="1"/>
  <c r="G39" i="6"/>
  <c r="B10" i="1" s="1"/>
  <c r="G40" i="6"/>
  <c r="B11" i="1" s="1"/>
  <c r="G41" i="6"/>
  <c r="B12" i="1" s="1"/>
  <c r="G42" i="6"/>
  <c r="B13" i="1" s="1"/>
  <c r="G43" i="6"/>
  <c r="B14" i="1" s="1"/>
  <c r="G44" i="6"/>
  <c r="B15" i="1" s="1"/>
  <c r="X18" i="6"/>
  <c r="J18" i="6"/>
  <c r="X5" i="6"/>
  <c r="J9" i="6"/>
  <c r="X6" i="6"/>
  <c r="X10" i="6"/>
  <c r="I39" i="6" s="1"/>
  <c r="D10" i="1" s="1"/>
  <c r="X8" i="6"/>
  <c r="I37" i="6" s="1"/>
  <c r="D8" i="1" s="1"/>
  <c r="X9" i="6"/>
  <c r="X7" i="6"/>
  <c r="J6" i="6"/>
  <c r="J10" i="6"/>
  <c r="H39" i="6" s="1"/>
  <c r="C10" i="1" s="1"/>
  <c r="J8" i="6"/>
  <c r="H37" i="6" s="1"/>
  <c r="C8" i="1" s="1"/>
  <c r="J7" i="6"/>
  <c r="X12" i="6"/>
  <c r="I41" i="6" s="1"/>
  <c r="D12" i="1" s="1"/>
  <c r="X13" i="6"/>
  <c r="I42" i="6" s="1"/>
  <c r="D13" i="1" s="1"/>
  <c r="X14" i="6"/>
  <c r="I43" i="6" s="1"/>
  <c r="D14" i="1" s="1"/>
  <c r="X15" i="6"/>
  <c r="X16" i="6"/>
  <c r="X17" i="6"/>
  <c r="X19" i="6"/>
  <c r="X20" i="6"/>
  <c r="X21" i="6"/>
  <c r="X22" i="6"/>
  <c r="X23" i="6"/>
  <c r="X24" i="6"/>
  <c r="X25" i="6"/>
  <c r="X26" i="6"/>
  <c r="X27" i="6"/>
  <c r="X28" i="6"/>
  <c r="X29" i="6"/>
  <c r="X30" i="6"/>
  <c r="X31" i="6"/>
  <c r="X11" i="6"/>
  <c r="J11" i="6"/>
  <c r="J12" i="6"/>
  <c r="H41" i="6" s="1"/>
  <c r="C12" i="1" s="1"/>
  <c r="J13" i="6"/>
  <c r="H42" i="6" s="1"/>
  <c r="C13" i="1" s="1"/>
  <c r="J14" i="6"/>
  <c r="H43" i="6" s="1"/>
  <c r="C14" i="1" s="1"/>
  <c r="J15" i="6"/>
  <c r="J16" i="6"/>
  <c r="J17" i="6"/>
  <c r="J19" i="6"/>
  <c r="J20" i="6"/>
  <c r="J21" i="6"/>
  <c r="J22" i="6"/>
  <c r="J23" i="6"/>
  <c r="J24" i="6"/>
  <c r="J25" i="6"/>
  <c r="J26" i="6"/>
  <c r="J27" i="6"/>
  <c r="J28" i="6"/>
  <c r="J29" i="6"/>
  <c r="J30" i="6"/>
  <c r="J31" i="6"/>
  <c r="G32" i="6"/>
  <c r="I40" i="6" l="1"/>
  <c r="D11" i="1" s="1"/>
  <c r="H38" i="6"/>
  <c r="C9" i="1" s="1"/>
  <c r="I38" i="6"/>
  <c r="D9" i="1" s="1"/>
  <c r="H40" i="6"/>
  <c r="C11" i="1" s="1"/>
  <c r="I36" i="6"/>
  <c r="D7" i="1" s="1"/>
  <c r="H36" i="6"/>
  <c r="C7" i="1" s="1"/>
  <c r="C20" i="1"/>
  <c r="J32" i="6"/>
  <c r="X32" i="6"/>
  <c r="G45" i="6"/>
  <c r="B16" i="1"/>
  <c r="D16" i="1" l="1"/>
  <c r="D17" i="1" s="1"/>
  <c r="I45" i="6"/>
  <c r="I46" i="6" s="1"/>
  <c r="G46" i="6"/>
  <c r="B20" i="1"/>
  <c r="H45" i="6"/>
  <c r="H46" i="6" s="1"/>
  <c r="C16" i="1"/>
  <c r="B17" i="1"/>
  <c r="D20" i="1" l="1"/>
  <c r="C17" i="1"/>
</calcChain>
</file>

<file path=xl/sharedStrings.xml><?xml version="1.0" encoding="utf-8"?>
<sst xmlns="http://schemas.openxmlformats.org/spreadsheetml/2006/main" count="241" uniqueCount="121">
  <si>
    <t>TOTAL</t>
  </si>
  <si>
    <t>Type</t>
  </si>
  <si>
    <t>Sponsors</t>
  </si>
  <si>
    <t>DETAILS :</t>
  </si>
  <si>
    <t>Total</t>
  </si>
  <si>
    <t>BUDGET</t>
  </si>
  <si>
    <t>Description</t>
  </si>
  <si>
    <t>BUDGET DETAILS</t>
  </si>
  <si>
    <t>Remaining</t>
  </si>
  <si>
    <t>OPEX</t>
  </si>
  <si>
    <t>TOTAL minus OPEX</t>
  </si>
  <si>
    <t>Logiciel</t>
  </si>
  <si>
    <t>Maintenance Logiciel</t>
  </si>
  <si>
    <t>Maintenance matérielle</t>
  </si>
  <si>
    <t>Sous-traitance</t>
  </si>
  <si>
    <t>Autres coûts</t>
  </si>
  <si>
    <t>Location</t>
  </si>
  <si>
    <t>Formation</t>
  </si>
  <si>
    <t>Matériel</t>
  </si>
  <si>
    <t>En cours</t>
  </si>
  <si>
    <t>Clos</t>
  </si>
  <si>
    <t>Reporté</t>
  </si>
  <si>
    <t>Non démarré</t>
  </si>
  <si>
    <t>en attente</t>
  </si>
  <si>
    <t>Arrêté</t>
  </si>
  <si>
    <t>Date de fin</t>
  </si>
  <si>
    <t>Maintenance logicielle</t>
  </si>
  <si>
    <t>Mars</t>
  </si>
  <si>
    <t>Avril</t>
  </si>
  <si>
    <t>Mai</t>
  </si>
  <si>
    <t>Juin</t>
  </si>
  <si>
    <t>Juillet</t>
  </si>
  <si>
    <t>Aout</t>
  </si>
  <si>
    <t>Septembre</t>
  </si>
  <si>
    <t xml:space="preserve">Octobre </t>
  </si>
  <si>
    <t>Novembre</t>
  </si>
  <si>
    <t>Décembre</t>
  </si>
  <si>
    <t>Janvier</t>
  </si>
  <si>
    <t>Février</t>
  </si>
  <si>
    <t>Total Matériel</t>
  </si>
  <si>
    <t>Total Logiciel</t>
  </si>
  <si>
    <t>Total Maintenance matérielle</t>
  </si>
  <si>
    <t>Total Maintenance logicielle</t>
  </si>
  <si>
    <t>Total Sous-traitance</t>
  </si>
  <si>
    <t>Total Autres coûts</t>
  </si>
  <si>
    <t>Total Location</t>
  </si>
  <si>
    <t>Total Formation</t>
  </si>
  <si>
    <t>Total OPEX</t>
  </si>
  <si>
    <t xml:space="preserve">Nombre de mois </t>
  </si>
  <si>
    <t>TOTAL moins OPEX</t>
  </si>
  <si>
    <t>Date</t>
  </si>
  <si>
    <t>Fournisseur</t>
  </si>
  <si>
    <t>Coût Total</t>
  </si>
  <si>
    <t>mois restants</t>
  </si>
  <si>
    <t>2019</t>
  </si>
  <si>
    <t>Budget</t>
  </si>
  <si>
    <t>Projet</t>
  </si>
  <si>
    <t>A - PRJT1809-001-HQLAN-Refonte Reseau Siege</t>
  </si>
  <si>
    <t>A - PRJT1902-001-OBSO-Gestion Obsolescence CSIHQ</t>
  </si>
  <si>
    <t>A - PRJT1902-002-NETAPP-Remplacement Netapp</t>
  </si>
  <si>
    <t>NESSIE</t>
  </si>
  <si>
    <t>OZITEM</t>
  </si>
  <si>
    <t>OBS</t>
  </si>
  <si>
    <t>CFAO</t>
  </si>
  <si>
    <t>SFCE</t>
  </si>
  <si>
    <t>Facture
Commande</t>
  </si>
  <si>
    <t>Facture</t>
  </si>
  <si>
    <t>P49455539</t>
  </si>
  <si>
    <t>1902/97877</t>
  </si>
  <si>
    <t>1903/97942</t>
  </si>
  <si>
    <t>1903/97943</t>
  </si>
  <si>
    <t>1903/97944</t>
  </si>
  <si>
    <t>2018</t>
  </si>
  <si>
    <t>Démarrage</t>
  </si>
  <si>
    <t>PHARMA</t>
  </si>
  <si>
    <t>DSI</t>
  </si>
  <si>
    <t>N° facture fournisseur</t>
  </si>
  <si>
    <t>Entité</t>
  </si>
  <si>
    <t>Commentaire</t>
  </si>
  <si>
    <t>Devis</t>
  </si>
  <si>
    <t>LANSTD-MCA1905-002 v1.0</t>
  </si>
  <si>
    <t>LANSTD-MCA1905-001 v1.0</t>
  </si>
  <si>
    <t>Switchs 7éme</t>
  </si>
  <si>
    <t>Cables Siège</t>
  </si>
  <si>
    <t>Switch BKP 7éme</t>
  </si>
  <si>
    <t>DE1505</t>
  </si>
  <si>
    <t>Synology+Veeam Sèvres+Cyllène ACHAT</t>
  </si>
  <si>
    <t xml:space="preserve">Veeam Sèvres+Cyllène LOCATION </t>
  </si>
  <si>
    <t>OWE+19-0158Archivage AWS-03</t>
  </si>
  <si>
    <t>Hébergement</t>
  </si>
  <si>
    <t>VM AWS 30To année 1</t>
  </si>
  <si>
    <t>Projet 1</t>
  </si>
  <si>
    <t>Projet 2</t>
  </si>
  <si>
    <t>Projet 3</t>
  </si>
  <si>
    <t>Projet 4</t>
  </si>
  <si>
    <t>Autres</t>
  </si>
  <si>
    <t>Fournisseur 1</t>
  </si>
  <si>
    <t>Fournisseur 2</t>
  </si>
  <si>
    <t>Fournisseur 3</t>
  </si>
  <si>
    <t>Fournisseur 4</t>
  </si>
  <si>
    <t>Fournisseur 5</t>
  </si>
  <si>
    <t>Fournisseur 6</t>
  </si>
  <si>
    <t>Entité 1</t>
  </si>
  <si>
    <t>Entité 2</t>
  </si>
  <si>
    <t>Entité 3</t>
  </si>
  <si>
    <t>Entité 4</t>
  </si>
  <si>
    <t>Entité 5</t>
  </si>
  <si>
    <t>ENTITE</t>
  </si>
  <si>
    <t>STATUT</t>
  </si>
  <si>
    <t>FOURNISSEUR</t>
  </si>
  <si>
    <t>TYPE DE FACTURE</t>
  </si>
  <si>
    <t>PROJET</t>
  </si>
  <si>
    <t>TYPE</t>
  </si>
  <si>
    <t>Facture OK</t>
  </si>
  <si>
    <t>Nbr de mois</t>
  </si>
  <si>
    <t>Budget Projet</t>
  </si>
  <si>
    <t>Budget alloué</t>
  </si>
  <si>
    <t>Nbr mois restant</t>
  </si>
  <si>
    <t>31/09/2019</t>
  </si>
  <si>
    <t>Déménagement Baie</t>
  </si>
  <si>
    <t>Total à 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</si>
</sst>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7" formatCode="#,##0.00\ &quot;€&quot;;\-#,##0.00\ &quot;€&quot;"/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164" formatCode="#,##0.00\ _€"/>
    <numFmt numFmtId="165" formatCode="dd/mm/yy;@"/>
  </numFmts>
  <fonts count="17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name val="Arial"/>
      <family val="2"/>
    </font>
    <font>
      <sz val="10"/>
      <color theme="1"/>
      <name val="Arial Narrow"/>
      <family val="2"/>
    </font>
    <font>
      <b/>
      <sz val="10"/>
      <name val="Arial Narrow"/>
      <family val="2"/>
    </font>
    <font>
      <sz val="10"/>
      <name val="Arial Narrow"/>
      <family val="2"/>
    </font>
    <font>
      <i/>
      <sz val="11"/>
      <color theme="1"/>
      <name val="Calibri"/>
      <family val="2"/>
      <scheme val="minor"/>
    </font>
    <font>
      <i/>
      <sz val="10"/>
      <color theme="3"/>
      <name val="Arial Narrow"/>
      <family val="2"/>
    </font>
    <font>
      <sz val="11"/>
      <color theme="1"/>
      <name val="Arial Narrow"/>
      <family val="2"/>
    </font>
    <font>
      <b/>
      <sz val="11"/>
      <color theme="0"/>
      <name val="Arial Narrow"/>
      <family val="2"/>
    </font>
    <font>
      <b/>
      <i/>
      <sz val="11"/>
      <color theme="0"/>
      <name val="Arial Narrow"/>
      <family val="2"/>
    </font>
    <font>
      <sz val="11"/>
      <name val="Arial Narrow"/>
      <family val="2"/>
    </font>
    <font>
      <i/>
      <sz val="11"/>
      <color theme="3"/>
      <name val="Arial Narrow"/>
      <family val="2"/>
    </font>
    <font>
      <b/>
      <sz val="11"/>
      <name val="Arial Narrow"/>
      <family val="2"/>
    </font>
    <font>
      <b/>
      <i/>
      <sz val="11"/>
      <name val="Arial Narrow"/>
      <family val="2"/>
    </font>
    <font>
      <b/>
      <sz val="10"/>
      <color theme="1"/>
      <name val="Arial Narrow"/>
      <family val="2"/>
    </font>
    <font>
      <b/>
      <sz val="10"/>
      <color theme="0"/>
      <name val="Arial Narrow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1"/>
        <bgColor indexed="10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theme="0"/>
      </left>
      <right style="thin">
        <color theme="0"/>
      </right>
      <top style="medium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101">
    <xf numFmtId="0" fontId="0" fillId="0" borderId="0" xfId="0"/>
    <xf numFmtId="0" fontId="3" fillId="0" borderId="0" xfId="0" applyFont="1"/>
    <xf numFmtId="42" fontId="5" fillId="2" borderId="1" xfId="0" applyNumberFormat="1" applyFont="1" applyFill="1" applyBorder="1" applyAlignment="1" applyProtection="1">
      <alignment horizontal="left" vertical="top"/>
    </xf>
    <xf numFmtId="42" fontId="5" fillId="2" borderId="23" xfId="0" applyNumberFormat="1" applyFont="1" applyFill="1" applyBorder="1" applyAlignment="1" applyProtection="1">
      <alignment horizontal="left" vertical="top"/>
    </xf>
    <xf numFmtId="42" fontId="5" fillId="2" borderId="6" xfId="0" applyNumberFormat="1" applyFont="1" applyFill="1" applyBorder="1" applyAlignment="1" applyProtection="1">
      <alignment horizontal="left" vertical="top"/>
    </xf>
    <xf numFmtId="0" fontId="5" fillId="0" borderId="0" xfId="0" applyFont="1" applyAlignment="1">
      <alignment horizontal="left" vertical="top"/>
    </xf>
    <xf numFmtId="14" fontId="5" fillId="0" borderId="31" xfId="0" applyNumberFormat="1" applyFont="1" applyBorder="1" applyAlignment="1" applyProtection="1">
      <alignment horizontal="left" vertical="top" wrapText="1" readingOrder="1"/>
      <protection locked="0"/>
    </xf>
    <xf numFmtId="42" fontId="5" fillId="2" borderId="16" xfId="0" applyNumberFormat="1" applyFont="1" applyFill="1" applyBorder="1" applyAlignment="1" applyProtection="1">
      <alignment horizontal="left" vertical="top"/>
    </xf>
    <xf numFmtId="42" fontId="5" fillId="2" borderId="17" xfId="0" applyNumberFormat="1" applyFont="1" applyFill="1" applyBorder="1" applyAlignment="1" applyProtection="1">
      <alignment horizontal="left" vertical="top"/>
    </xf>
    <xf numFmtId="0" fontId="5" fillId="2" borderId="0" xfId="0" applyFont="1" applyFill="1" applyAlignment="1" applyProtection="1">
      <alignment horizontal="left" vertical="top"/>
    </xf>
    <xf numFmtId="0" fontId="5" fillId="2" borderId="0" xfId="0" applyFont="1" applyFill="1" applyBorder="1" applyAlignment="1" applyProtection="1">
      <alignment horizontal="left" vertical="top"/>
    </xf>
    <xf numFmtId="0" fontId="5" fillId="0" borderId="29" xfId="0" applyFont="1" applyBorder="1" applyAlignment="1">
      <alignment horizontal="left" vertical="top"/>
    </xf>
    <xf numFmtId="0" fontId="5" fillId="0" borderId="0" xfId="0" applyFont="1" applyBorder="1" applyAlignment="1">
      <alignment horizontal="left" vertical="top"/>
    </xf>
    <xf numFmtId="0" fontId="4" fillId="2" borderId="1" xfId="0" applyFont="1" applyFill="1" applyBorder="1" applyAlignment="1">
      <alignment horizontal="left" vertical="top"/>
    </xf>
    <xf numFmtId="0" fontId="5" fillId="2" borderId="0" xfId="0" applyFont="1" applyFill="1" applyAlignment="1">
      <alignment horizontal="left" vertical="top"/>
    </xf>
    <xf numFmtId="0" fontId="5" fillId="2" borderId="4" xfId="0" applyFont="1" applyFill="1" applyBorder="1" applyAlignment="1">
      <alignment horizontal="left" vertical="top"/>
    </xf>
    <xf numFmtId="0" fontId="5" fillId="2" borderId="1" xfId="0" applyFont="1" applyFill="1" applyBorder="1" applyAlignment="1">
      <alignment horizontal="left" vertical="top"/>
    </xf>
    <xf numFmtId="42" fontId="5" fillId="2" borderId="1" xfId="0" applyNumberFormat="1" applyFont="1" applyFill="1" applyBorder="1" applyAlignment="1">
      <alignment horizontal="left" vertical="top"/>
    </xf>
    <xf numFmtId="0" fontId="5" fillId="2" borderId="24" xfId="0" applyFont="1" applyFill="1" applyBorder="1" applyAlignment="1">
      <alignment horizontal="left" vertical="top"/>
    </xf>
    <xf numFmtId="0" fontId="5" fillId="2" borderId="6" xfId="0" applyFont="1" applyFill="1" applyBorder="1" applyAlignment="1">
      <alignment horizontal="left" vertical="top"/>
    </xf>
    <xf numFmtId="42" fontId="5" fillId="2" borderId="6" xfId="0" applyNumberFormat="1" applyFont="1" applyFill="1" applyBorder="1" applyAlignment="1">
      <alignment horizontal="left" vertical="top"/>
    </xf>
    <xf numFmtId="0" fontId="4" fillId="2" borderId="10" xfId="0" applyFont="1" applyFill="1" applyBorder="1" applyAlignment="1">
      <alignment horizontal="left" vertical="top"/>
    </xf>
    <xf numFmtId="0" fontId="4" fillId="2" borderId="11" xfId="0" applyFont="1" applyFill="1" applyBorder="1" applyAlignment="1">
      <alignment horizontal="left" vertical="top"/>
    </xf>
    <xf numFmtId="42" fontId="4" fillId="2" borderId="11" xfId="0" applyNumberFormat="1" applyFont="1" applyFill="1" applyBorder="1" applyAlignment="1">
      <alignment horizontal="left" vertical="top"/>
    </xf>
    <xf numFmtId="0" fontId="5" fillId="2" borderId="11" xfId="0" applyFont="1" applyFill="1" applyBorder="1" applyAlignment="1">
      <alignment horizontal="left" vertical="top"/>
    </xf>
    <xf numFmtId="42" fontId="5" fillId="2" borderId="11" xfId="0" applyNumberFormat="1" applyFont="1" applyFill="1" applyBorder="1" applyAlignment="1">
      <alignment horizontal="left" vertical="top"/>
    </xf>
    <xf numFmtId="0" fontId="5" fillId="2" borderId="0" xfId="0" applyFont="1" applyFill="1" applyBorder="1" applyAlignment="1">
      <alignment horizontal="left" vertical="top"/>
    </xf>
    <xf numFmtId="0" fontId="4" fillId="2" borderId="12" xfId="0" applyFont="1" applyFill="1" applyBorder="1" applyAlignment="1">
      <alignment horizontal="left" vertical="top"/>
    </xf>
    <xf numFmtId="0" fontId="5" fillId="2" borderId="2" xfId="0" applyFont="1" applyFill="1" applyBorder="1" applyAlignment="1">
      <alignment horizontal="left" vertical="top"/>
    </xf>
    <xf numFmtId="0" fontId="5" fillId="2" borderId="3" xfId="0" applyFont="1" applyFill="1" applyBorder="1" applyAlignment="1">
      <alignment horizontal="left" vertical="top"/>
    </xf>
    <xf numFmtId="42" fontId="3" fillId="2" borderId="4" xfId="0" applyNumberFormat="1" applyFont="1" applyFill="1" applyBorder="1" applyAlignment="1" applyProtection="1">
      <alignment horizontal="left" vertical="top"/>
    </xf>
    <xf numFmtId="0" fontId="4" fillId="2" borderId="18" xfId="0" applyFont="1" applyFill="1" applyBorder="1" applyAlignment="1">
      <alignment horizontal="left" vertical="top"/>
    </xf>
    <xf numFmtId="42" fontId="5" fillId="2" borderId="7" xfId="0" applyNumberFormat="1" applyFont="1" applyFill="1" applyBorder="1" applyAlignment="1">
      <alignment horizontal="left" vertical="top"/>
    </xf>
    <xf numFmtId="0" fontId="5" fillId="2" borderId="16" xfId="0" applyFont="1" applyFill="1" applyBorder="1" applyAlignment="1">
      <alignment horizontal="left" vertical="top"/>
    </xf>
    <xf numFmtId="42" fontId="5" fillId="2" borderId="17" xfId="0" applyNumberFormat="1" applyFont="1" applyFill="1" applyBorder="1" applyAlignment="1">
      <alignment horizontal="left" vertical="top"/>
    </xf>
    <xf numFmtId="0" fontId="5" fillId="2" borderId="9" xfId="0" applyFont="1" applyFill="1" applyBorder="1" applyAlignment="1" applyProtection="1">
      <alignment horizontal="left" vertical="top"/>
    </xf>
    <xf numFmtId="0" fontId="5" fillId="2" borderId="8" xfId="0" applyFont="1" applyFill="1" applyBorder="1" applyAlignment="1" applyProtection="1">
      <alignment horizontal="left" vertical="top"/>
    </xf>
    <xf numFmtId="42" fontId="5" fillId="2" borderId="18" xfId="0" applyNumberFormat="1" applyFont="1" applyFill="1" applyBorder="1" applyAlignment="1" applyProtection="1">
      <alignment horizontal="left" vertical="top"/>
    </xf>
    <xf numFmtId="42" fontId="5" fillId="2" borderId="7" xfId="0" applyNumberFormat="1" applyFont="1" applyFill="1" applyBorder="1" applyAlignment="1" applyProtection="1">
      <alignment horizontal="left" vertical="top"/>
    </xf>
    <xf numFmtId="0" fontId="5" fillId="2" borderId="13" xfId="0" applyFont="1" applyFill="1" applyBorder="1" applyAlignment="1" applyProtection="1">
      <alignment horizontal="left" vertical="top"/>
    </xf>
    <xf numFmtId="0" fontId="5" fillId="2" borderId="13" xfId="0" applyFont="1" applyFill="1" applyBorder="1" applyAlignment="1" applyProtection="1">
      <alignment horizontal="left" vertical="top" wrapText="1"/>
    </xf>
    <xf numFmtId="42" fontId="5" fillId="2" borderId="26" xfId="0" applyNumberFormat="1" applyFont="1" applyFill="1" applyBorder="1" applyAlignment="1" applyProtection="1">
      <alignment horizontal="left" vertical="top"/>
    </xf>
    <xf numFmtId="42" fontId="5" fillId="2" borderId="27" xfId="0" applyNumberFormat="1" applyFont="1" applyFill="1" applyBorder="1" applyAlignment="1" applyProtection="1">
      <alignment horizontal="left" vertical="top"/>
    </xf>
    <xf numFmtId="42" fontId="5" fillId="2" borderId="30" xfId="0" applyNumberFormat="1" applyFont="1" applyFill="1" applyBorder="1" applyAlignment="1" applyProtection="1">
      <alignment horizontal="left" vertical="top" wrapText="1"/>
    </xf>
    <xf numFmtId="0" fontId="5" fillId="2" borderId="1" xfId="0" applyNumberFormat="1" applyFont="1" applyFill="1" applyBorder="1" applyAlignment="1">
      <alignment horizontal="left" vertical="top"/>
    </xf>
    <xf numFmtId="0" fontId="5" fillId="0" borderId="31" xfId="0" applyFont="1" applyBorder="1" applyAlignment="1" applyProtection="1">
      <alignment horizontal="left" vertical="top" wrapText="1" readingOrder="1"/>
      <protection locked="0"/>
    </xf>
    <xf numFmtId="7" fontId="5" fillId="2" borderId="1" xfId="0" applyNumberFormat="1" applyFont="1" applyFill="1" applyBorder="1" applyAlignment="1">
      <alignment horizontal="left" vertical="top"/>
    </xf>
    <xf numFmtId="14" fontId="5" fillId="0" borderId="0" xfId="0" applyNumberFormat="1" applyFont="1" applyAlignment="1">
      <alignment horizontal="left" vertical="top"/>
    </xf>
    <xf numFmtId="0" fontId="5" fillId="0" borderId="32" xfId="0" applyFont="1" applyBorder="1" applyAlignment="1" applyProtection="1">
      <alignment horizontal="left" vertical="top" wrapText="1" readingOrder="1"/>
      <protection locked="0"/>
    </xf>
    <xf numFmtId="20" fontId="5" fillId="0" borderId="0" xfId="0" applyNumberFormat="1" applyFont="1" applyAlignment="1">
      <alignment horizontal="left" vertical="top"/>
    </xf>
    <xf numFmtId="165" fontId="5" fillId="2" borderId="1" xfId="0" applyNumberFormat="1" applyFont="1" applyFill="1" applyBorder="1" applyAlignment="1">
      <alignment horizontal="left" vertical="top"/>
    </xf>
    <xf numFmtId="0" fontId="5" fillId="2" borderId="1" xfId="0" applyFont="1" applyFill="1" applyBorder="1" applyAlignment="1">
      <alignment horizontal="left"/>
    </xf>
    <xf numFmtId="0" fontId="6" fillId="0" borderId="0" xfId="0" applyFont="1"/>
    <xf numFmtId="7" fontId="5" fillId="0" borderId="1" xfId="0" applyNumberFormat="1" applyFont="1" applyFill="1" applyBorder="1" applyAlignment="1">
      <alignment horizontal="left" vertical="top"/>
    </xf>
    <xf numFmtId="7" fontId="7" fillId="2" borderId="5" xfId="0" applyNumberFormat="1" applyFont="1" applyFill="1" applyBorder="1" applyAlignment="1">
      <alignment horizontal="left" vertical="top"/>
    </xf>
    <xf numFmtId="0" fontId="0" fillId="0" borderId="0" xfId="0" applyAlignment="1">
      <alignment horizontal="center" vertical="center"/>
    </xf>
    <xf numFmtId="14" fontId="8" fillId="0" borderId="0" xfId="0" applyNumberFormat="1" applyFont="1"/>
    <xf numFmtId="0" fontId="0" fillId="0" borderId="0" xfId="0" applyFont="1"/>
    <xf numFmtId="0" fontId="9" fillId="4" borderId="34" xfId="0" applyFont="1" applyFill="1" applyBorder="1" applyAlignment="1">
      <alignment horizontal="center" vertical="center" wrapText="1"/>
    </xf>
    <xf numFmtId="0" fontId="9" fillId="5" borderId="34" xfId="0" applyFont="1" applyFill="1" applyBorder="1" applyAlignment="1">
      <alignment horizontal="center" vertical="center" wrapText="1"/>
    </xf>
    <xf numFmtId="0" fontId="10" fillId="4" borderId="33" xfId="0" applyFont="1" applyFill="1" applyBorder="1" applyAlignment="1">
      <alignment horizontal="center" vertical="center" wrapText="1"/>
    </xf>
    <xf numFmtId="0" fontId="11" fillId="2" borderId="9" xfId="0" applyFont="1" applyFill="1" applyBorder="1" applyAlignment="1">
      <alignment horizontal="left" vertical="top"/>
    </xf>
    <xf numFmtId="0" fontId="11" fillId="2" borderId="8" xfId="0" applyFont="1" applyFill="1" applyBorder="1" applyAlignment="1">
      <alignment horizontal="left"/>
    </xf>
    <xf numFmtId="0" fontId="11" fillId="2" borderId="8" xfId="0" applyFont="1" applyFill="1" applyBorder="1" applyAlignment="1">
      <alignment horizontal="left" vertical="top"/>
    </xf>
    <xf numFmtId="164" fontId="11" fillId="2" borderId="8" xfId="0" applyNumberFormat="1" applyFont="1" applyFill="1" applyBorder="1" applyAlignment="1">
      <alignment horizontal="left" vertical="top"/>
    </xf>
    <xf numFmtId="0" fontId="11" fillId="2" borderId="4" xfId="0" applyFont="1" applyFill="1" applyBorder="1" applyAlignment="1">
      <alignment horizontal="left" vertical="top"/>
    </xf>
    <xf numFmtId="0" fontId="11" fillId="2" borderId="1" xfId="0" applyFont="1" applyFill="1" applyBorder="1" applyAlignment="1">
      <alignment horizontal="left"/>
    </xf>
    <xf numFmtId="0" fontId="11" fillId="2" borderId="1" xfId="0" applyFont="1" applyFill="1" applyBorder="1" applyAlignment="1">
      <alignment horizontal="left" vertical="top"/>
    </xf>
    <xf numFmtId="165" fontId="11" fillId="2" borderId="1" xfId="0" applyNumberFormat="1" applyFont="1" applyFill="1" applyBorder="1" applyAlignment="1">
      <alignment horizontal="left" vertical="top"/>
    </xf>
    <xf numFmtId="0" fontId="11" fillId="2" borderId="1" xfId="0" applyNumberFormat="1" applyFont="1" applyFill="1" applyBorder="1" applyAlignment="1">
      <alignment horizontal="left" vertical="top"/>
    </xf>
    <xf numFmtId="164" fontId="11" fillId="2" borderId="1" xfId="0" applyNumberFormat="1" applyFont="1" applyFill="1" applyBorder="1" applyAlignment="1">
      <alignment horizontal="left" vertical="top"/>
    </xf>
    <xf numFmtId="7" fontId="11" fillId="2" borderId="1" xfId="0" applyNumberFormat="1" applyFont="1" applyFill="1" applyBorder="1" applyAlignment="1">
      <alignment horizontal="left" vertical="top"/>
    </xf>
    <xf numFmtId="0" fontId="11" fillId="0" borderId="1" xfId="0" applyFont="1" applyFill="1" applyBorder="1" applyAlignment="1">
      <alignment horizontal="left" vertical="top"/>
    </xf>
    <xf numFmtId="0" fontId="11" fillId="0" borderId="1" xfId="0" applyNumberFormat="1" applyFont="1" applyFill="1" applyBorder="1" applyAlignment="1">
      <alignment horizontal="left" vertical="top"/>
    </xf>
    <xf numFmtId="0" fontId="13" fillId="2" borderId="20" xfId="0" applyFont="1" applyFill="1" applyBorder="1" applyAlignment="1">
      <alignment horizontal="left" vertical="top"/>
    </xf>
    <xf numFmtId="0" fontId="13" fillId="2" borderId="14" xfId="0" applyFont="1" applyFill="1" applyBorder="1" applyAlignment="1">
      <alignment horizontal="left" vertical="top"/>
    </xf>
    <xf numFmtId="7" fontId="13" fillId="2" borderId="14" xfId="0" applyNumberFormat="1" applyFont="1" applyFill="1" applyBorder="1" applyAlignment="1">
      <alignment horizontal="left" vertical="top"/>
    </xf>
    <xf numFmtId="7" fontId="14" fillId="2" borderId="15" xfId="0" applyNumberFormat="1" applyFont="1" applyFill="1" applyBorder="1" applyAlignment="1">
      <alignment horizontal="left" vertical="top"/>
    </xf>
    <xf numFmtId="164" fontId="11" fillId="2" borderId="13" xfId="0" applyNumberFormat="1" applyFont="1" applyFill="1" applyBorder="1" applyAlignment="1">
      <alignment horizontal="left" vertical="top"/>
    </xf>
    <xf numFmtId="164" fontId="11" fillId="2" borderId="28" xfId="0" applyNumberFormat="1" applyFont="1" applyFill="1" applyBorder="1" applyAlignment="1">
      <alignment horizontal="left" vertical="top"/>
    </xf>
    <xf numFmtId="0" fontId="4" fillId="2" borderId="2" xfId="0" applyFont="1" applyFill="1" applyBorder="1" applyAlignment="1">
      <alignment horizontal="left" vertical="top"/>
    </xf>
    <xf numFmtId="42" fontId="3" fillId="2" borderId="22" xfId="0" applyNumberFormat="1" applyFont="1" applyFill="1" applyBorder="1" applyAlignment="1" applyProtection="1">
      <alignment horizontal="left" vertical="top"/>
    </xf>
    <xf numFmtId="42" fontId="3" fillId="2" borderId="21" xfId="0" applyNumberFormat="1" applyFont="1" applyFill="1" applyBorder="1" applyAlignment="1" applyProtection="1">
      <alignment horizontal="left" vertical="top"/>
    </xf>
    <xf numFmtId="0" fontId="4" fillId="2" borderId="19" xfId="0" applyFont="1" applyFill="1" applyBorder="1" applyAlignment="1">
      <alignment horizontal="left" vertical="top"/>
    </xf>
    <xf numFmtId="0" fontId="5" fillId="2" borderId="35" xfId="0" applyFont="1" applyFill="1" applyBorder="1" applyAlignment="1">
      <alignment horizontal="left" vertical="top"/>
    </xf>
    <xf numFmtId="0" fontId="15" fillId="0" borderId="1" xfId="0" applyFont="1" applyBorder="1"/>
    <xf numFmtId="0" fontId="5" fillId="3" borderId="1" xfId="0" applyFont="1" applyFill="1" applyBorder="1"/>
    <xf numFmtId="0" fontId="5" fillId="3" borderId="26" xfId="0" applyFont="1" applyFill="1" applyBorder="1"/>
    <xf numFmtId="165" fontId="5" fillId="2" borderId="13" xfId="0" applyNumberFormat="1" applyFont="1" applyFill="1" applyBorder="1" applyAlignment="1">
      <alignment horizontal="left" vertical="top"/>
    </xf>
    <xf numFmtId="0" fontId="5" fillId="2" borderId="13" xfId="0" applyFont="1" applyFill="1" applyBorder="1" applyAlignment="1">
      <alignment horizontal="left" vertical="top"/>
    </xf>
    <xf numFmtId="0" fontId="5" fillId="2" borderId="13" xfId="0" applyNumberFormat="1" applyFont="1" applyFill="1" applyBorder="1" applyAlignment="1">
      <alignment horizontal="left" vertical="top"/>
    </xf>
    <xf numFmtId="7" fontId="5" fillId="2" borderId="13" xfId="0" applyNumberFormat="1" applyFont="1" applyFill="1" applyBorder="1" applyAlignment="1">
      <alignment horizontal="left" vertical="top"/>
    </xf>
    <xf numFmtId="7" fontId="7" fillId="2" borderId="25" xfId="0" applyNumberFormat="1" applyFont="1" applyFill="1" applyBorder="1" applyAlignment="1">
      <alignment horizontal="left" vertical="top"/>
    </xf>
    <xf numFmtId="7" fontId="12" fillId="2" borderId="1" xfId="0" applyNumberFormat="1" applyFont="1" applyFill="1" applyBorder="1" applyAlignment="1">
      <alignment horizontal="left" vertical="top"/>
    </xf>
    <xf numFmtId="0" fontId="5" fillId="2" borderId="0" xfId="0" applyFont="1" applyFill="1" applyAlignment="1">
      <alignment horizontal="center" vertical="center"/>
    </xf>
    <xf numFmtId="0" fontId="16" fillId="4" borderId="36" xfId="0" applyFont="1" applyFill="1" applyBorder="1" applyAlignment="1">
      <alignment horizontal="center" vertical="center"/>
    </xf>
    <xf numFmtId="0" fontId="16" fillId="4" borderId="37" xfId="0" applyFont="1" applyFill="1" applyBorder="1" applyAlignment="1">
      <alignment horizontal="center" vertical="center"/>
    </xf>
    <xf numFmtId="0" fontId="16" fillId="4" borderId="37" xfId="0" applyFont="1" applyFill="1" applyBorder="1" applyAlignment="1">
      <alignment horizontal="center" vertical="center" wrapText="1"/>
    </xf>
    <xf numFmtId="0" fontId="5" fillId="2" borderId="22" xfId="0" applyFont="1" applyFill="1" applyBorder="1" applyAlignment="1">
      <alignment horizontal="left" vertical="top"/>
    </xf>
    <xf numFmtId="0" fontId="5" fillId="2" borderId="38" xfId="0" applyFont="1" applyFill="1" applyBorder="1" applyAlignment="1">
      <alignment horizontal="left" vertical="top"/>
    </xf>
    <xf numFmtId="0" fontId="4" fillId="2" borderId="39" xfId="0" applyFont="1" applyFill="1" applyBorder="1" applyAlignment="1">
      <alignment horizontal="left" vertical="top"/>
    </xf>
  </cellXfs>
  <cellStyles count="2">
    <cellStyle name="Euro" xfId="1" xr:uid="{00000000-0005-0000-0000-000000000000}"/>
    <cellStyle name="Normal" xfId="0" builtinId="0"/>
  </cellStyles>
  <dxfs count="20"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b val="0"/>
        <strike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32" formatCode="_-* #,##0\ &quot;€&quot;_-;\-* #,##0\ &quot;€&quot;_-;_-* &quot;-&quot;\ &quot;€&quot;_-;_-@_-"/>
      <fill>
        <patternFill patternType="none">
          <fgColor indexed="64"/>
          <bgColor theme="0"/>
        </patternFill>
      </fill>
      <alignment horizontal="left" vertical="top" textRotation="0" wrapText="1" indent="0" justifyLastLine="0" shrinkToFit="0" readingOrder="0"/>
      <border diagonalUp="0" diagonalDown="0" outline="0">
        <left style="thin">
          <color indexed="64"/>
        </left>
        <right/>
        <top/>
        <bottom/>
      </border>
      <protection locked="1" hidden="0"/>
    </dxf>
    <dxf>
      <font>
        <b val="0"/>
        <strike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32" formatCode="_-* #,##0\ &quot;€&quot;_-;\-* #,##0\ &quot;€&quot;_-;_-* &quot;-&quot;\ &quot;€&quot;_-;_-@_-"/>
      <fill>
        <patternFill patternType="none">
          <fgColor indexed="64"/>
          <bgColor theme="0"/>
        </patternFill>
      </fill>
      <alignment horizontal="left" vertical="top" textRotation="0" indent="0" justifyLastLine="0" shrinkToFit="0"/>
      <border diagonalUp="0" diagonalDown="0" outline="0">
        <left style="thin">
          <color indexed="64"/>
        </left>
        <right/>
        <top/>
        <bottom/>
      </border>
      <protection locked="1" hidden="0"/>
    </dxf>
    <dxf>
      <font>
        <b val="0"/>
        <strike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32" formatCode="_-* #,##0\ &quot;€&quot;_-;\-* #,##0\ &quot;€&quot;_-;_-* &quot;-&quot;\ &quot;€&quot;_-;_-@_-"/>
      <fill>
        <patternFill patternType="none">
          <fgColor indexed="64"/>
          <bgColor theme="0"/>
        </patternFill>
      </fill>
      <alignment horizontal="left" vertical="top" textRotation="0" indent="0" justifyLastLine="0" shrinkToFit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32" formatCode="_-* #,##0\ &quot;€&quot;_-;\-* #,##0\ &quot;€&quot;_-;_-* &quot;-&quot;\ &quot;€&quot;_-;_-@_-"/>
      <fill>
        <patternFill patternType="none">
          <fgColor indexed="64"/>
          <bgColor theme="0"/>
        </patternFill>
      </fill>
      <alignment horizontal="left" vertical="top" textRotation="0" indent="0" justifyLastLine="0" shrinkToFit="0"/>
      <border diagonalUp="0" diagonalDown="0" outline="0">
        <left style="thin">
          <color indexed="64"/>
        </left>
        <right/>
        <top/>
        <bottom/>
      </border>
      <protection locked="1" hidden="0"/>
    </dxf>
    <dxf>
      <font>
        <b val="0"/>
        <strike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>
          <fgColor indexed="64"/>
          <bgColor theme="0"/>
        </patternFill>
      </fill>
      <alignment horizontal="left" vertical="top" textRotation="0" indent="0" justifyLastLine="0" shrinkToFit="0"/>
    </dxf>
    <dxf>
      <border outline="0">
        <top style="thin">
          <color indexed="64"/>
        </top>
      </border>
    </dxf>
    <dxf>
      <font>
        <b val="0"/>
        <strike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>
          <fgColor indexed="64"/>
          <bgColor theme="0"/>
        </patternFill>
      </fill>
      <alignment horizontal="left" vertical="top" textRotation="0" indent="0" justifyLastLine="0" shrinkToFit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solid">
          <fgColor indexed="64"/>
          <bgColor theme="0"/>
        </patternFill>
      </fill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9:D20" headerRowDxfId="16" dataDxfId="14" totalsRowDxfId="12" headerRowBorderDxfId="15" tableBorderDxfId="13">
  <tableColumns count="4">
    <tableColumn id="1" xr3:uid="{00000000-0010-0000-0000-000001000000}" name="BUDGET" totalsRowLabel="Total" dataDxfId="11"/>
    <tableColumn id="3" xr3:uid="{00000000-0010-0000-0000-000003000000}" name="2018" dataDxfId="10">
      <calculatedColumnFormula>Tableau1[BUDGET]-'Budget détaillé'!G45</calculatedColumnFormula>
    </tableColumn>
    <tableColumn id="4" xr3:uid="{00000000-0010-0000-0000-000004000000}" name="2019" dataDxfId="9">
      <calculatedColumnFormula>#REF!</calculatedColumnFormula>
    </tableColumn>
    <tableColumn id="5" xr3:uid="{00000000-0010-0000-0000-000005000000}" name="Remaining" totalsRowFunction="count" dataDxfId="8">
      <calculatedColumnFormula>'Budget consolidé'!$B$20:$B$20-'Budget consolidé'!$C$20:$C$20</calculatedColumnFormula>
    </tableColumn>
  </tableColumns>
  <tableStyleInfo name="TableStyleLight10" showFirstColumn="0" showLastColumn="0" showRowStripes="1" showColumnStripes="1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1"/>
  </sheetPr>
  <dimension ref="A1:G31"/>
  <sheetViews>
    <sheetView workbookViewId="0">
      <selection activeCell="C3" sqref="C3"/>
    </sheetView>
  </sheetViews>
  <sheetFormatPr baseColWidth="10" defaultRowHeight="12.75" x14ac:dyDescent="0.25"/>
  <cols>
    <col min="1" max="1" width="17.5703125" style="5" bestFit="1" customWidth="1"/>
    <col min="2" max="2" width="9.7109375" style="5" bestFit="1" customWidth="1"/>
    <col min="3" max="3" width="9" style="5" bestFit="1" customWidth="1"/>
    <col min="4" max="4" width="11.7109375" style="5" bestFit="1" customWidth="1"/>
    <col min="5" max="5" width="11.28515625" style="5" bestFit="1" customWidth="1"/>
    <col min="6" max="7" width="4.42578125" style="5" bestFit="1" customWidth="1"/>
    <col min="8" max="8" width="9.28515625" style="5" bestFit="1" customWidth="1"/>
    <col min="9" max="9" width="8.42578125" style="5" bestFit="1" customWidth="1"/>
    <col min="10" max="10" width="12" style="5" customWidth="1"/>
    <col min="11" max="16384" width="11.42578125" style="5"/>
  </cols>
  <sheetData>
    <row r="1" spans="1:4" ht="13.5" thickBot="1" x14ac:dyDescent="0.3">
      <c r="A1" s="47">
        <v>43648</v>
      </c>
      <c r="B1" s="49">
        <v>0.80694444444444446</v>
      </c>
    </row>
    <row r="2" spans="1:4" ht="24.75" customHeight="1" x14ac:dyDescent="0.25">
      <c r="A2" s="48" t="s">
        <v>2</v>
      </c>
      <c r="B2" s="48" t="s">
        <v>73</v>
      </c>
      <c r="C2" s="48" t="s">
        <v>25</v>
      </c>
    </row>
    <row r="3" spans="1:4" ht="22.5" customHeight="1" thickBot="1" x14ac:dyDescent="0.3">
      <c r="A3" s="45" t="s">
        <v>75</v>
      </c>
      <c r="B3" s="6">
        <v>43497</v>
      </c>
      <c r="C3" s="6" t="s">
        <v>118</v>
      </c>
    </row>
    <row r="5" spans="1:4" ht="13.5" thickBot="1" x14ac:dyDescent="0.3"/>
    <row r="6" spans="1:4" x14ac:dyDescent="0.25">
      <c r="A6" s="35" t="s">
        <v>1</v>
      </c>
      <c r="B6" s="36" t="s">
        <v>55</v>
      </c>
      <c r="C6" s="36">
        <v>2018</v>
      </c>
      <c r="D6" s="36">
        <v>2019</v>
      </c>
    </row>
    <row r="7" spans="1:4" ht="21" customHeight="1" x14ac:dyDescent="0.25">
      <c r="A7" s="2" t="s">
        <v>18</v>
      </c>
      <c r="B7" s="2">
        <f>'Budget détaillé'!G36</f>
        <v>80000</v>
      </c>
      <c r="C7" s="2">
        <f>'Budget détaillé'!H36</f>
        <v>80000</v>
      </c>
      <c r="D7" s="2">
        <f>'Budget détaillé'!I36</f>
        <v>0</v>
      </c>
    </row>
    <row r="8" spans="1:4" ht="21" customHeight="1" x14ac:dyDescent="0.25">
      <c r="A8" s="2" t="s">
        <v>11</v>
      </c>
      <c r="B8" s="2">
        <f>'Budget détaillé'!G37</f>
        <v>22000</v>
      </c>
      <c r="C8" s="2">
        <f>'Budget détaillé'!H37</f>
        <v>22000</v>
      </c>
      <c r="D8" s="2">
        <f>'Budget détaillé'!I37</f>
        <v>0</v>
      </c>
    </row>
    <row r="9" spans="1:4" ht="21" customHeight="1" x14ac:dyDescent="0.25">
      <c r="A9" s="2" t="s">
        <v>13</v>
      </c>
      <c r="B9" s="2">
        <f>'Budget détaillé'!G38</f>
        <v>96000</v>
      </c>
      <c r="C9" s="2">
        <f>'Budget détaillé'!H38</f>
        <v>80666.666666666672</v>
      </c>
      <c r="D9" s="2">
        <f>'Budget détaillé'!I38</f>
        <v>7666.666666666667</v>
      </c>
    </row>
    <row r="10" spans="1:4" ht="21" customHeight="1" x14ac:dyDescent="0.25">
      <c r="A10" s="2" t="s">
        <v>26</v>
      </c>
      <c r="B10" s="2">
        <f>'Budget détaillé'!G39</f>
        <v>7000</v>
      </c>
      <c r="C10" s="2">
        <f>'Budget détaillé'!H39</f>
        <v>2333.3333333333335</v>
      </c>
      <c r="D10" s="2">
        <f>'Budget détaillé'!I39</f>
        <v>2333.3333333333335</v>
      </c>
    </row>
    <row r="11" spans="1:4" ht="21" customHeight="1" x14ac:dyDescent="0.25">
      <c r="A11" s="2" t="s">
        <v>14</v>
      </c>
      <c r="B11" s="2">
        <f>'Budget détaillé'!G40</f>
        <v>118000</v>
      </c>
      <c r="C11" s="2">
        <f>'Budget détaillé'!H40</f>
        <v>91000</v>
      </c>
      <c r="D11" s="2">
        <f>'Budget détaillé'!I40</f>
        <v>27000</v>
      </c>
    </row>
    <row r="12" spans="1:4" ht="21" customHeight="1" x14ac:dyDescent="0.25">
      <c r="A12" s="2" t="s">
        <v>15</v>
      </c>
      <c r="B12" s="3">
        <f>'Budget détaillé'!G41</f>
        <v>3500</v>
      </c>
      <c r="C12" s="3">
        <f>'Budget détaillé'!H41</f>
        <v>3500</v>
      </c>
      <c r="D12" s="3">
        <f>'Budget détaillé'!I41</f>
        <v>0</v>
      </c>
    </row>
    <row r="13" spans="1:4" ht="21" customHeight="1" x14ac:dyDescent="0.25">
      <c r="A13" s="2" t="s">
        <v>16</v>
      </c>
      <c r="B13" s="3">
        <f>'Budget détaillé'!G42</f>
        <v>9600</v>
      </c>
      <c r="C13" s="3">
        <f>'Budget détaillé'!H42</f>
        <v>9600</v>
      </c>
      <c r="D13" s="3">
        <f>'Budget détaillé'!I42</f>
        <v>0</v>
      </c>
    </row>
    <row r="14" spans="1:4" ht="21" customHeight="1" x14ac:dyDescent="0.25">
      <c r="A14" s="2" t="s">
        <v>17</v>
      </c>
      <c r="B14" s="2">
        <f>'Budget détaillé'!G43</f>
        <v>1750</v>
      </c>
      <c r="C14" s="2">
        <f>'Budget détaillé'!H43</f>
        <v>1750</v>
      </c>
      <c r="D14" s="2">
        <f>'Budget détaillé'!I43</f>
        <v>0</v>
      </c>
    </row>
    <row r="15" spans="1:4" ht="21" customHeight="1" thickBot="1" x14ac:dyDescent="0.3">
      <c r="A15" s="2" t="s">
        <v>9</v>
      </c>
      <c r="B15" s="4">
        <f>'Budget détaillé'!G44</f>
        <v>0</v>
      </c>
      <c r="C15" s="4">
        <f>'Budget détaillé'!H44</f>
        <v>0</v>
      </c>
      <c r="D15" s="4">
        <f>'Budget détaillé'!I44</f>
        <v>0</v>
      </c>
    </row>
    <row r="16" spans="1:4" ht="21" customHeight="1" thickTop="1" thickBot="1" x14ac:dyDescent="0.3">
      <c r="A16" s="37" t="s">
        <v>0</v>
      </c>
      <c r="B16" s="38">
        <f>SUBTOTAL(109,B7:B15)</f>
        <v>337850</v>
      </c>
      <c r="C16" s="38">
        <f t="shared" ref="C16:D16" si="0">SUM(C7:C15)</f>
        <v>290850</v>
      </c>
      <c r="D16" s="38">
        <f t="shared" si="0"/>
        <v>37000</v>
      </c>
    </row>
    <row r="17" spans="1:7" ht="13.5" thickBot="1" x14ac:dyDescent="0.3">
      <c r="A17" s="7" t="s">
        <v>10</v>
      </c>
      <c r="B17" s="8">
        <f>B16-B15</f>
        <v>337850</v>
      </c>
      <c r="C17" s="8">
        <f t="shared" ref="C17:D17" si="1">C16-C15</f>
        <v>290850</v>
      </c>
      <c r="D17" s="8">
        <f t="shared" si="1"/>
        <v>37000</v>
      </c>
    </row>
    <row r="18" spans="1:7" x14ac:dyDescent="0.25">
      <c r="A18" s="9"/>
      <c r="B18" s="9"/>
      <c r="C18" s="9"/>
      <c r="D18" s="9"/>
      <c r="E18" s="9"/>
      <c r="F18" s="9"/>
      <c r="G18" s="9"/>
    </row>
    <row r="19" spans="1:7" ht="29.25" customHeight="1" x14ac:dyDescent="0.25">
      <c r="A19" s="39" t="s">
        <v>5</v>
      </c>
      <c r="B19" s="39" t="s">
        <v>72</v>
      </c>
      <c r="C19" s="39" t="s">
        <v>54</v>
      </c>
      <c r="D19" s="40" t="s">
        <v>8</v>
      </c>
      <c r="E19" s="9"/>
      <c r="F19" s="9"/>
    </row>
    <row r="20" spans="1:7" x14ac:dyDescent="0.25">
      <c r="A20" s="41">
        <v>384000</v>
      </c>
      <c r="B20" s="42">
        <f>Tableau1[BUDGET]-'Budget détaillé'!G45</f>
        <v>46150</v>
      </c>
      <c r="C20" s="41" t="e">
        <f>#REF!</f>
        <v>#REF!</v>
      </c>
      <c r="D20" s="43" t="e">
        <f>'Budget consolidé'!$B$20:$B$20-'Budget consolidé'!$C$20:$C$20</f>
        <v>#REF!</v>
      </c>
      <c r="E20" s="10"/>
      <c r="F20" s="9"/>
    </row>
    <row r="21" spans="1:7" x14ac:dyDescent="0.25">
      <c r="B21" s="11"/>
      <c r="D21" s="11"/>
      <c r="E21" s="12"/>
    </row>
    <row r="31" spans="1:7" x14ac:dyDescent="0.25">
      <c r="B31" s="12"/>
      <c r="C31" s="12"/>
      <c r="D31" s="12"/>
      <c r="E31" s="12"/>
      <c r="F31" s="12"/>
    </row>
  </sheetData>
  <phoneticPr fontId="1" type="noConversion"/>
  <conditionalFormatting sqref="A9:D15">
    <cfRule type="expression" dxfId="19" priority="1" stopIfTrue="1">
      <formula>MOD(ROW(A4),2)</formula>
    </cfRule>
  </conditionalFormatting>
  <conditionalFormatting sqref="A7:A8">
    <cfRule type="expression" dxfId="18" priority="4" stopIfTrue="1">
      <formula>MOD(ROW(#REF!),2)</formula>
    </cfRule>
  </conditionalFormatting>
  <conditionalFormatting sqref="B7:D8">
    <cfRule type="expression" dxfId="17" priority="19" stopIfTrue="1">
      <formula>MOD(ROW(#REF!),2)</formula>
    </cfRule>
  </conditionalFormatting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8760FF-4660-4CC5-9221-0857002853BC}">
  <sheetPr codeName="Feuil2" filterMode="1">
    <tabColor theme="1"/>
  </sheetPr>
  <dimension ref="A1:Q17"/>
  <sheetViews>
    <sheetView workbookViewId="0">
      <selection activeCell="Q3" sqref="Q3"/>
    </sheetView>
  </sheetViews>
  <sheetFormatPr baseColWidth="10" defaultRowHeight="15" x14ac:dyDescent="0.25"/>
  <cols>
    <col min="1" max="1" width="19.42578125" bestFit="1" customWidth="1"/>
    <col min="2" max="2" width="27.5703125" bestFit="1" customWidth="1"/>
    <col min="3" max="3" width="25" customWidth="1"/>
    <col min="4" max="4" width="9.7109375" bestFit="1" customWidth="1"/>
    <col min="5" max="5" width="10" bestFit="1" customWidth="1"/>
    <col min="6" max="6" width="16.42578125" bestFit="1" customWidth="1"/>
    <col min="7" max="7" width="14.7109375" bestFit="1" customWidth="1"/>
    <col min="8" max="8" width="13.5703125" bestFit="1" customWidth="1"/>
    <col min="9" max="9" width="12.7109375" bestFit="1" customWidth="1"/>
    <col min="10" max="10" width="15.7109375" bestFit="1" customWidth="1"/>
    <col min="11" max="12" width="11.28515625" bestFit="1" customWidth="1"/>
    <col min="13" max="13" width="10.28515625" bestFit="1" customWidth="1"/>
    <col min="14" max="16" width="9.7109375" bestFit="1" customWidth="1"/>
    <col min="17" max="17" width="30.42578125" style="52" bestFit="1" customWidth="1"/>
  </cols>
  <sheetData>
    <row r="1" spans="1:17" ht="16.5" x14ac:dyDescent="0.3">
      <c r="A1" s="56">
        <v>43654</v>
      </c>
      <c r="B1" s="57"/>
      <c r="C1" s="57"/>
      <c r="D1" s="57"/>
      <c r="E1" s="57"/>
      <c r="F1" s="57"/>
      <c r="G1" s="57"/>
      <c r="H1" s="57"/>
      <c r="I1" s="57"/>
      <c r="J1" s="57"/>
      <c r="K1" s="57"/>
      <c r="L1" s="57"/>
      <c r="M1" s="57"/>
      <c r="N1" s="57"/>
      <c r="O1" s="57"/>
      <c r="P1" s="57"/>
    </row>
    <row r="2" spans="1:17" s="55" customFormat="1" ht="33.75" thickBot="1" x14ac:dyDescent="0.3">
      <c r="A2" s="58" t="s">
        <v>65</v>
      </c>
      <c r="B2" s="58" t="s">
        <v>76</v>
      </c>
      <c r="C2" s="58" t="s">
        <v>56</v>
      </c>
      <c r="D2" s="58" t="s">
        <v>50</v>
      </c>
      <c r="E2" s="58" t="s">
        <v>77</v>
      </c>
      <c r="F2" s="58" t="s">
        <v>1</v>
      </c>
      <c r="G2" s="59" t="s">
        <v>51</v>
      </c>
      <c r="H2" s="59" t="s">
        <v>52</v>
      </c>
      <c r="I2" s="59" t="s">
        <v>114</v>
      </c>
      <c r="J2" s="59" t="s">
        <v>53</v>
      </c>
      <c r="K2" s="58">
        <v>2018</v>
      </c>
      <c r="L2" s="58" t="s">
        <v>54</v>
      </c>
      <c r="M2" s="58">
        <v>2020</v>
      </c>
      <c r="N2" s="58">
        <v>2021</v>
      </c>
      <c r="O2" s="58">
        <v>2022</v>
      </c>
      <c r="P2" s="58">
        <v>2023</v>
      </c>
      <c r="Q2" s="60" t="s">
        <v>78</v>
      </c>
    </row>
    <row r="3" spans="1:17" ht="16.5" x14ac:dyDescent="0.3">
      <c r="A3" s="61" t="s">
        <v>113</v>
      </c>
      <c r="B3" s="62" t="s">
        <v>68</v>
      </c>
      <c r="C3" s="63" t="s">
        <v>91</v>
      </c>
      <c r="D3" s="68">
        <v>43497</v>
      </c>
      <c r="E3" s="67" t="s">
        <v>102</v>
      </c>
      <c r="F3" s="67" t="s">
        <v>16</v>
      </c>
      <c r="G3" s="69" t="s">
        <v>97</v>
      </c>
      <c r="H3" s="70">
        <v>11050</v>
      </c>
      <c r="I3" s="67">
        <v>1</v>
      </c>
      <c r="J3" s="67">
        <v>1</v>
      </c>
      <c r="K3" s="71">
        <f t="shared" ref="K3:K9" si="0">IF(I3-J3&gt;0,(H3/I3)*J3,H3)</f>
        <v>11050</v>
      </c>
      <c r="L3" s="71">
        <v>0</v>
      </c>
      <c r="M3" s="71">
        <f t="shared" ref="M3:M16" si="1">IF((I3-J3-12)&gt;12,12*(H3/I3),IF((I3-J3-12)&lt;0,0,IF(I3-J3-12=0,0,(I3-J3-12)*(H3/I3))))</f>
        <v>0</v>
      </c>
      <c r="N3" s="71">
        <f t="shared" ref="N3:N16" si="2">IF((I3-J3-24)&gt;12,12*(H3/I3),IF((I3-J3-24)&lt;0,0,IF(I3-J3-24=0,0,(I3-J3-24)*(H3/I3))))</f>
        <v>0</v>
      </c>
      <c r="O3" s="71">
        <f t="shared" ref="O3:O16" si="3">IF((I3-J3-36)&gt;12,12*(H3/I3),IF((I3-J3-36)&lt;0,0,IF(I3-J3-36=0,0,(I3-J3-36)*(H3/I3))))</f>
        <v>0</v>
      </c>
      <c r="P3" s="71">
        <f t="shared" ref="P3:P16" si="4">IF((I3-J3-48)&gt;12,12*(H3/I3),IF((I3-J3-48)&lt;0,0,IF(I3-J3-48=0,0,(I3-J3-48)*(H3/I3))))</f>
        <v>0</v>
      </c>
      <c r="Q3" s="93"/>
    </row>
    <row r="4" spans="1:17" ht="16.5" x14ac:dyDescent="0.3">
      <c r="A4" s="65" t="s">
        <v>79</v>
      </c>
      <c r="B4" s="66" t="s">
        <v>69</v>
      </c>
      <c r="C4" s="67" t="s">
        <v>91</v>
      </c>
      <c r="D4" s="68">
        <v>43497</v>
      </c>
      <c r="E4" s="67" t="s">
        <v>103</v>
      </c>
      <c r="F4" s="67" t="s">
        <v>18</v>
      </c>
      <c r="G4" s="69" t="s">
        <v>99</v>
      </c>
      <c r="H4" s="70">
        <v>11050</v>
      </c>
      <c r="I4" s="67">
        <v>12</v>
      </c>
      <c r="J4" s="67">
        <v>0</v>
      </c>
      <c r="K4" s="71">
        <f t="shared" si="0"/>
        <v>0</v>
      </c>
      <c r="L4" s="71">
        <v>0</v>
      </c>
      <c r="M4" s="71">
        <f t="shared" si="1"/>
        <v>0</v>
      </c>
      <c r="N4" s="71">
        <f t="shared" si="2"/>
        <v>0</v>
      </c>
      <c r="O4" s="71">
        <f t="shared" si="3"/>
        <v>0</v>
      </c>
      <c r="P4" s="71">
        <f t="shared" si="4"/>
        <v>0</v>
      </c>
      <c r="Q4" s="93"/>
    </row>
    <row r="5" spans="1:17" ht="16.5" x14ac:dyDescent="0.3">
      <c r="A5" s="65" t="s">
        <v>113</v>
      </c>
      <c r="B5" s="66" t="s">
        <v>70</v>
      </c>
      <c r="C5" s="67" t="s">
        <v>92</v>
      </c>
      <c r="D5" s="68">
        <v>43497</v>
      </c>
      <c r="E5" s="67" t="s">
        <v>103</v>
      </c>
      <c r="F5" s="67" t="s">
        <v>13</v>
      </c>
      <c r="G5" s="69" t="s">
        <v>100</v>
      </c>
      <c r="H5" s="70">
        <v>3400</v>
      </c>
      <c r="I5" s="72">
        <v>12</v>
      </c>
      <c r="J5" s="73">
        <v>12</v>
      </c>
      <c r="K5" s="71">
        <f t="shared" si="0"/>
        <v>3400</v>
      </c>
      <c r="L5" s="71">
        <v>0</v>
      </c>
      <c r="M5" s="71">
        <f t="shared" si="1"/>
        <v>0</v>
      </c>
      <c r="N5" s="71">
        <f t="shared" si="2"/>
        <v>0</v>
      </c>
      <c r="O5" s="71">
        <f t="shared" si="3"/>
        <v>0</v>
      </c>
      <c r="P5" s="71">
        <f t="shared" si="4"/>
        <v>0</v>
      </c>
      <c r="Q5" s="93"/>
    </row>
    <row r="6" spans="1:17" ht="16.5" x14ac:dyDescent="0.3">
      <c r="A6" s="65" t="s">
        <v>113</v>
      </c>
      <c r="B6" s="66" t="s">
        <v>70</v>
      </c>
      <c r="C6" s="67" t="s">
        <v>92</v>
      </c>
      <c r="D6" s="68">
        <v>43497</v>
      </c>
      <c r="E6" s="67" t="s">
        <v>103</v>
      </c>
      <c r="F6" s="67" t="s">
        <v>16</v>
      </c>
      <c r="G6" s="69" t="s">
        <v>100</v>
      </c>
      <c r="H6" s="70">
        <v>15300</v>
      </c>
      <c r="I6" s="69">
        <v>12</v>
      </c>
      <c r="J6" s="69">
        <v>12</v>
      </c>
      <c r="K6" s="71">
        <f t="shared" si="0"/>
        <v>15300</v>
      </c>
      <c r="L6" s="71">
        <v>0</v>
      </c>
      <c r="M6" s="71">
        <f t="shared" si="1"/>
        <v>0</v>
      </c>
      <c r="N6" s="71">
        <f t="shared" si="2"/>
        <v>0</v>
      </c>
      <c r="O6" s="71">
        <f t="shared" si="3"/>
        <v>0</v>
      </c>
      <c r="P6" s="71">
        <f t="shared" si="4"/>
        <v>0</v>
      </c>
      <c r="Q6" s="93"/>
    </row>
    <row r="7" spans="1:17" ht="16.5" x14ac:dyDescent="0.3">
      <c r="A7" s="65" t="s">
        <v>113</v>
      </c>
      <c r="B7" s="66" t="s">
        <v>71</v>
      </c>
      <c r="C7" s="67" t="s">
        <v>93</v>
      </c>
      <c r="D7" s="68">
        <v>43497</v>
      </c>
      <c r="E7" s="67" t="s">
        <v>104</v>
      </c>
      <c r="F7" s="67" t="s">
        <v>12</v>
      </c>
      <c r="G7" s="69" t="s">
        <v>101</v>
      </c>
      <c r="H7" s="70">
        <v>1700</v>
      </c>
      <c r="I7" s="69">
        <v>12</v>
      </c>
      <c r="J7" s="69">
        <v>6</v>
      </c>
      <c r="K7" s="71">
        <f t="shared" si="0"/>
        <v>850</v>
      </c>
      <c r="L7" s="71">
        <v>0</v>
      </c>
      <c r="M7" s="71">
        <f t="shared" si="1"/>
        <v>0</v>
      </c>
      <c r="N7" s="71">
        <f t="shared" si="2"/>
        <v>0</v>
      </c>
      <c r="O7" s="71">
        <f t="shared" si="3"/>
        <v>0</v>
      </c>
      <c r="P7" s="71">
        <f t="shared" si="4"/>
        <v>0</v>
      </c>
      <c r="Q7" s="93"/>
    </row>
    <row r="8" spans="1:17" ht="16.5" x14ac:dyDescent="0.3">
      <c r="A8" s="65" t="s">
        <v>113</v>
      </c>
      <c r="B8" s="66" t="s">
        <v>71</v>
      </c>
      <c r="C8" s="67" t="s">
        <v>93</v>
      </c>
      <c r="D8" s="68">
        <v>43497</v>
      </c>
      <c r="E8" s="67" t="s">
        <v>104</v>
      </c>
      <c r="F8" s="67" t="s">
        <v>11</v>
      </c>
      <c r="G8" s="69" t="s">
        <v>101</v>
      </c>
      <c r="H8" s="70">
        <v>5100</v>
      </c>
      <c r="I8" s="69">
        <v>12</v>
      </c>
      <c r="J8" s="69">
        <v>6</v>
      </c>
      <c r="K8" s="71">
        <f t="shared" si="0"/>
        <v>2550</v>
      </c>
      <c r="L8" s="71">
        <v>0</v>
      </c>
      <c r="M8" s="71">
        <f t="shared" si="1"/>
        <v>0</v>
      </c>
      <c r="N8" s="71">
        <f t="shared" si="2"/>
        <v>0</v>
      </c>
      <c r="O8" s="71">
        <f t="shared" si="3"/>
        <v>0</v>
      </c>
      <c r="P8" s="71">
        <f t="shared" si="4"/>
        <v>0</v>
      </c>
      <c r="Q8" s="93"/>
    </row>
    <row r="9" spans="1:17" ht="16.5" x14ac:dyDescent="0.3">
      <c r="A9" s="65" t="s">
        <v>113</v>
      </c>
      <c r="B9" s="66" t="s">
        <v>71</v>
      </c>
      <c r="C9" s="67" t="s">
        <v>93</v>
      </c>
      <c r="D9" s="68">
        <v>43497</v>
      </c>
      <c r="E9" s="67" t="s">
        <v>104</v>
      </c>
      <c r="F9" s="67" t="s">
        <v>14</v>
      </c>
      <c r="G9" s="69" t="s">
        <v>101</v>
      </c>
      <c r="H9" s="70">
        <f>3400+0</f>
        <v>3400</v>
      </c>
      <c r="I9" s="69">
        <v>6</v>
      </c>
      <c r="J9" s="69">
        <v>4</v>
      </c>
      <c r="K9" s="71">
        <f t="shared" si="0"/>
        <v>2266.6666666666665</v>
      </c>
      <c r="L9" s="71">
        <v>0</v>
      </c>
      <c r="M9" s="71">
        <f t="shared" si="1"/>
        <v>0</v>
      </c>
      <c r="N9" s="71">
        <f t="shared" si="2"/>
        <v>0</v>
      </c>
      <c r="O9" s="71">
        <f t="shared" si="3"/>
        <v>0</v>
      </c>
      <c r="P9" s="71">
        <f t="shared" si="4"/>
        <v>0</v>
      </c>
      <c r="Q9" s="93"/>
    </row>
    <row r="10" spans="1:17" ht="17.25" hidden="1" thickBot="1" x14ac:dyDescent="0.3">
      <c r="A10" s="15" t="s">
        <v>79</v>
      </c>
      <c r="B10" s="51" t="s">
        <v>80</v>
      </c>
      <c r="C10" s="16" t="s">
        <v>57</v>
      </c>
      <c r="D10" s="88">
        <v>43647</v>
      </c>
      <c r="E10" s="89" t="s">
        <v>74</v>
      </c>
      <c r="F10" s="89" t="s">
        <v>18</v>
      </c>
      <c r="G10" s="90" t="s">
        <v>62</v>
      </c>
      <c r="H10" s="78">
        <v>3519.91</v>
      </c>
      <c r="I10" s="90"/>
      <c r="J10" s="90"/>
      <c r="K10" s="91">
        <v>0</v>
      </c>
      <c r="L10" s="91">
        <v>3519.91</v>
      </c>
      <c r="M10" s="91">
        <f t="shared" si="1"/>
        <v>0</v>
      </c>
      <c r="N10" s="91">
        <f t="shared" si="2"/>
        <v>0</v>
      </c>
      <c r="O10" s="91">
        <f t="shared" si="3"/>
        <v>0</v>
      </c>
      <c r="P10" s="91">
        <f t="shared" si="4"/>
        <v>0</v>
      </c>
      <c r="Q10" s="92" t="s">
        <v>84</v>
      </c>
    </row>
    <row r="11" spans="1:17" ht="17.25" hidden="1" thickBot="1" x14ac:dyDescent="0.3">
      <c r="A11" s="15" t="s">
        <v>79</v>
      </c>
      <c r="B11" s="51" t="s">
        <v>81</v>
      </c>
      <c r="C11" s="16" t="s">
        <v>57</v>
      </c>
      <c r="D11" s="50">
        <v>43644</v>
      </c>
      <c r="E11" s="16" t="s">
        <v>74</v>
      </c>
      <c r="F11" s="16" t="s">
        <v>18</v>
      </c>
      <c r="G11" s="44" t="s">
        <v>62</v>
      </c>
      <c r="H11" s="64">
        <v>20029.02</v>
      </c>
      <c r="I11" s="44"/>
      <c r="J11" s="44"/>
      <c r="K11" s="53">
        <v>0</v>
      </c>
      <c r="L11" s="46">
        <v>20029.02</v>
      </c>
      <c r="M11" s="46">
        <f t="shared" si="1"/>
        <v>0</v>
      </c>
      <c r="N11" s="46">
        <f t="shared" si="2"/>
        <v>0</v>
      </c>
      <c r="O11" s="46">
        <f t="shared" si="3"/>
        <v>0</v>
      </c>
      <c r="P11" s="46">
        <f t="shared" si="4"/>
        <v>0</v>
      </c>
      <c r="Q11" s="54" t="s">
        <v>82</v>
      </c>
    </row>
    <row r="12" spans="1:17" ht="17.25" hidden="1" thickBot="1" x14ac:dyDescent="0.3">
      <c r="A12" s="15" t="s">
        <v>79</v>
      </c>
      <c r="B12" s="51" t="s">
        <v>80</v>
      </c>
      <c r="C12" s="16" t="s">
        <v>57</v>
      </c>
      <c r="D12" s="50">
        <v>43644</v>
      </c>
      <c r="E12" s="16" t="s">
        <v>63</v>
      </c>
      <c r="F12" s="16" t="s">
        <v>18</v>
      </c>
      <c r="G12" s="44" t="s">
        <v>62</v>
      </c>
      <c r="H12" s="79">
        <v>4029.5</v>
      </c>
      <c r="I12" s="44"/>
      <c r="J12" s="44"/>
      <c r="K12" s="53">
        <v>0</v>
      </c>
      <c r="L12" s="46">
        <v>4029.5</v>
      </c>
      <c r="M12" s="46">
        <f t="shared" si="1"/>
        <v>0</v>
      </c>
      <c r="N12" s="46">
        <f t="shared" si="2"/>
        <v>0</v>
      </c>
      <c r="O12" s="46">
        <f t="shared" si="3"/>
        <v>0</v>
      </c>
      <c r="P12" s="46">
        <f t="shared" si="4"/>
        <v>0</v>
      </c>
      <c r="Q12" s="54" t="s">
        <v>83</v>
      </c>
    </row>
    <row r="13" spans="1:17" ht="16.5" x14ac:dyDescent="0.3">
      <c r="A13" s="65" t="s">
        <v>79</v>
      </c>
      <c r="B13" s="66" t="s">
        <v>67</v>
      </c>
      <c r="C13" s="67" t="s">
        <v>94</v>
      </c>
      <c r="D13" s="68">
        <v>43497</v>
      </c>
      <c r="E13" s="67" t="s">
        <v>105</v>
      </c>
      <c r="F13" s="67" t="s">
        <v>18</v>
      </c>
      <c r="G13" s="69" t="s">
        <v>96</v>
      </c>
      <c r="H13" s="70">
        <v>21501.27</v>
      </c>
      <c r="I13" s="69">
        <v>0</v>
      </c>
      <c r="J13" s="69">
        <v>0</v>
      </c>
      <c r="K13" s="71">
        <f t="shared" ref="K13" si="5">IF(I13-J13&gt;0,(H13/I13)*J13,H13)</f>
        <v>21501.27</v>
      </c>
      <c r="L13" s="71">
        <f t="shared" ref="L13" si="6">IF((I13-J13)&gt;12,12*(H13/I13),IF((I13-J13)&lt;0,0,IF(I13-J13=0,0,(I13-J13)*(H13/I13))))</f>
        <v>0</v>
      </c>
      <c r="M13" s="71">
        <f t="shared" si="1"/>
        <v>0</v>
      </c>
      <c r="N13" s="71">
        <f t="shared" si="2"/>
        <v>0</v>
      </c>
      <c r="O13" s="71">
        <f t="shared" si="3"/>
        <v>0</v>
      </c>
      <c r="P13" s="71">
        <f t="shared" si="4"/>
        <v>0</v>
      </c>
      <c r="Q13" s="93"/>
    </row>
    <row r="14" spans="1:17" ht="17.25" hidden="1" thickBot="1" x14ac:dyDescent="0.3">
      <c r="A14" s="15" t="s">
        <v>79</v>
      </c>
      <c r="B14" s="51" t="s">
        <v>85</v>
      </c>
      <c r="C14" s="16" t="s">
        <v>58</v>
      </c>
      <c r="D14" s="88">
        <v>43641</v>
      </c>
      <c r="E14" s="89" t="s">
        <v>63</v>
      </c>
      <c r="F14" s="89" t="s">
        <v>18</v>
      </c>
      <c r="G14" s="89" t="s">
        <v>60</v>
      </c>
      <c r="H14" s="78">
        <v>1300</v>
      </c>
      <c r="I14" s="89"/>
      <c r="J14" s="89"/>
      <c r="K14" s="91">
        <v>0</v>
      </c>
      <c r="L14" s="91">
        <v>1300</v>
      </c>
      <c r="M14" s="91">
        <f t="shared" ref="M14:M15" si="7">IF((I14-J14-12)&gt;12,12*(H14/I14),IF((I14-J14-12)&lt;0,0,IF(I14-J14-12=0,0,(I14-J14-12)*(H14/I14))))</f>
        <v>0</v>
      </c>
      <c r="N14" s="91">
        <f t="shared" ref="N14:N15" si="8">IF((I14-J14-24)&gt;12,12*(H14/I14),IF((I14-J14-24)&lt;0,0,IF(I14-J14-24=0,0,(I14-J14-24)*(H14/I14))))</f>
        <v>0</v>
      </c>
      <c r="O14" s="91">
        <f t="shared" ref="O14:O15" si="9">IF((I14-J14-36)&gt;12,12*(H14/I14),IF((I14-J14-36)&lt;0,0,IF(I14-J14-36=0,0,(I14-J14-36)*(H14/I14))))</f>
        <v>0</v>
      </c>
      <c r="P14" s="91">
        <f t="shared" ref="P14:P15" si="10">IF((I14-J14-48)&gt;12,12*(H14/I14),IF((I14-J14-48)&lt;0,0,IF(I14-J14-48=0,0,(I14-J14-48)*(H14/I14))))</f>
        <v>0</v>
      </c>
      <c r="Q14" s="92" t="s">
        <v>87</v>
      </c>
    </row>
    <row r="15" spans="1:17" ht="17.25" hidden="1" thickBot="1" x14ac:dyDescent="0.3">
      <c r="A15" s="15" t="s">
        <v>79</v>
      </c>
      <c r="B15" s="51" t="s">
        <v>85</v>
      </c>
      <c r="C15" s="16" t="s">
        <v>58</v>
      </c>
      <c r="D15" s="50">
        <v>43641</v>
      </c>
      <c r="E15" s="16" t="s">
        <v>63</v>
      </c>
      <c r="F15" s="16" t="s">
        <v>18</v>
      </c>
      <c r="G15" s="16" t="s">
        <v>60</v>
      </c>
      <c r="H15" s="64">
        <v>21143.96</v>
      </c>
      <c r="I15" s="16"/>
      <c r="J15" s="16"/>
      <c r="K15" s="46">
        <v>0</v>
      </c>
      <c r="L15" s="46">
        <v>21143.96</v>
      </c>
      <c r="M15" s="46">
        <f t="shared" si="7"/>
        <v>0</v>
      </c>
      <c r="N15" s="46">
        <f t="shared" si="8"/>
        <v>0</v>
      </c>
      <c r="O15" s="46">
        <f t="shared" si="9"/>
        <v>0</v>
      </c>
      <c r="P15" s="46">
        <f t="shared" si="10"/>
        <v>0</v>
      </c>
      <c r="Q15" s="54" t="s">
        <v>86</v>
      </c>
    </row>
    <row r="16" spans="1:17" ht="17.25" hidden="1" thickBot="1" x14ac:dyDescent="0.3">
      <c r="A16" s="15" t="s">
        <v>79</v>
      </c>
      <c r="B16" s="51" t="s">
        <v>88</v>
      </c>
      <c r="C16" s="16" t="s">
        <v>59</v>
      </c>
      <c r="D16" s="50">
        <v>43630</v>
      </c>
      <c r="E16" s="16" t="s">
        <v>64</v>
      </c>
      <c r="F16" s="16" t="s">
        <v>89</v>
      </c>
      <c r="G16" s="16" t="s">
        <v>61</v>
      </c>
      <c r="H16" s="79">
        <v>887</v>
      </c>
      <c r="I16" s="16"/>
      <c r="J16" s="16"/>
      <c r="K16" s="46">
        <v>0</v>
      </c>
      <c r="L16" s="46">
        <v>887</v>
      </c>
      <c r="M16" s="46">
        <f t="shared" si="1"/>
        <v>0</v>
      </c>
      <c r="N16" s="46">
        <f t="shared" si="2"/>
        <v>0</v>
      </c>
      <c r="O16" s="46">
        <f t="shared" si="3"/>
        <v>0</v>
      </c>
      <c r="P16" s="46">
        <f t="shared" si="4"/>
        <v>0</v>
      </c>
      <c r="Q16" s="54" t="s">
        <v>90</v>
      </c>
    </row>
    <row r="17" spans="1:17" ht="17.25" thickBot="1" x14ac:dyDescent="0.3">
      <c r="A17" s="74" t="s">
        <v>0</v>
      </c>
      <c r="B17" s="75"/>
      <c r="C17" s="75" t="s">
        <v>0</v>
      </c>
      <c r="D17" s="75"/>
      <c r="E17" s="75"/>
      <c r="F17" s="75"/>
      <c r="G17" s="75"/>
      <c r="H17" s="75"/>
      <c r="I17" s="75"/>
      <c r="J17" s="75"/>
      <c r="K17" s="76">
        <f t="shared" ref="K17:P17" si="11">SUBTOTAL(109,K3:K16)</f>
        <v>56917.936666666661</v>
      </c>
      <c r="L17" s="76">
        <f t="shared" si="11"/>
        <v>0</v>
      </c>
      <c r="M17" s="76">
        <f t="shared" si="11"/>
        <v>0</v>
      </c>
      <c r="N17" s="76">
        <f t="shared" si="11"/>
        <v>0</v>
      </c>
      <c r="O17" s="76">
        <f t="shared" si="11"/>
        <v>0</v>
      </c>
      <c r="P17" s="76">
        <f t="shared" si="11"/>
        <v>0</v>
      </c>
      <c r="Q17" s="77"/>
    </row>
  </sheetData>
  <autoFilter ref="A2:P16" xr:uid="{5C8C50B3-B1C9-4DC6-AC3E-47EB264AEF66}">
    <filterColumn colId="0">
      <filters blank="1">
        <filter val="Facture"/>
        <filter val="Facture Règlement OK"/>
      </filters>
    </filterColumn>
  </autoFilter>
  <conditionalFormatting sqref="L11:P12 C3:P3 A3:B11 A12 A17:P17 I11:J12 I4:P10 I13:P16 H4:H16 C4:G12 A13:G16">
    <cfRule type="expression" dxfId="7" priority="18">
      <formula>MOD(ROW(A3),2)</formula>
    </cfRule>
  </conditionalFormatting>
  <conditionalFormatting sqref="B12 Q3:Q17">
    <cfRule type="expression" dxfId="6" priority="15" stopIfTrue="1">
      <formula>MOD(ROW(B3),2)</formula>
    </cfRule>
  </conditionalFormatting>
  <conditionalFormatting sqref="H3:H16">
    <cfRule type="expression" dxfId="5" priority="5" stopIfTrue="1">
      <formula>A3="Facture Règlement OK"</formula>
    </cfRule>
  </conditionalFormatting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 xr:uid="{0ED920F5-0655-4219-A761-355138041A0C}">
          <x14:formula1>
            <xm:f>Lists!$C$2:$C$7</xm:f>
          </x14:formula1>
          <xm:sqref>G14:G16 G3:G13</xm:sqref>
        </x14:dataValidation>
        <x14:dataValidation type="list" allowBlank="1" showInputMessage="1" showErrorMessage="1" xr:uid="{882CA563-75D8-4DB2-A304-83E601A65451}">
          <x14:formula1>
            <xm:f>Lists!$D$2:$D$11</xm:f>
          </x14:formula1>
          <xm:sqref>F16 F3:F13</xm:sqref>
        </x14:dataValidation>
        <x14:dataValidation type="list" allowBlank="1" showInputMessage="1" showErrorMessage="1" xr:uid="{A89F023B-611F-43B0-B56B-A91C108B63B3}">
          <x14:formula1>
            <xm:f>Lists!$D$2:$D$10</xm:f>
          </x14:formula1>
          <xm:sqref>F14:F15</xm:sqref>
        </x14:dataValidation>
        <x14:dataValidation type="list" allowBlank="1" showInputMessage="1" showErrorMessage="1" xr:uid="{60C69CF2-2912-484F-8D6D-A0F707C42B09}">
          <x14:formula1>
            <xm:f>Lists!#REF!</xm:f>
          </x14:formula1>
          <xm:sqref>C14:C16</xm:sqref>
        </x14:dataValidation>
        <x14:dataValidation type="list" allowBlank="1" showInputMessage="1" showErrorMessage="1" xr:uid="{5DCD7BA2-AA2C-4A35-821A-2FF7A530353C}">
          <x14:formula1>
            <xm:f>Lists!$F$2:$F$4</xm:f>
          </x14:formula1>
          <xm:sqref>A3:A13</xm:sqref>
        </x14:dataValidation>
        <x14:dataValidation type="list" allowBlank="1" showInputMessage="1" showErrorMessage="1" xr:uid="{46210048-3E25-42C2-855F-8DC5B7B2E52E}">
          <x14:formula1>
            <xm:f>Lists!$E$2:$E$6</xm:f>
          </x14:formula1>
          <xm:sqref>C3:C13</xm:sqref>
        </x14:dataValidation>
        <x14:dataValidation type="list" allowBlank="1" showInputMessage="1" showErrorMessage="1" xr:uid="{193317C0-B992-4016-99BB-4A503B4D5F13}">
          <x14:formula1>
            <xm:f>Lists!$A$2:$A$6</xm:f>
          </x14:formula1>
          <xm:sqref>E3:E13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>
    <tabColor theme="1"/>
  </sheetPr>
  <dimension ref="A1:AK46"/>
  <sheetViews>
    <sheetView topLeftCell="C1" workbookViewId="0">
      <selection activeCell="M4" sqref="M4"/>
    </sheetView>
  </sheetViews>
  <sheetFormatPr baseColWidth="10" defaultRowHeight="12.75" x14ac:dyDescent="0.25"/>
  <cols>
    <col min="1" max="2" width="11.42578125" style="14"/>
    <col min="3" max="3" width="14.5703125" style="14" bestFit="1" customWidth="1"/>
    <col min="4" max="4" width="14.5703125" style="14" customWidth="1"/>
    <col min="5" max="5" width="21.42578125" style="14" bestFit="1" customWidth="1"/>
    <col min="6" max="6" width="21.42578125" style="14" customWidth="1"/>
    <col min="7" max="7" width="9" style="14" bestFit="1" customWidth="1"/>
    <col min="8" max="8" width="9.140625" style="14" bestFit="1" customWidth="1"/>
    <col min="9" max="9" width="10.140625" style="14" bestFit="1" customWidth="1"/>
    <col min="10" max="10" width="9" style="14" bestFit="1" customWidth="1"/>
    <col min="11" max="11" width="9" style="14" customWidth="1"/>
    <col min="12" max="17" width="8.140625" style="14" bestFit="1" customWidth="1"/>
    <col min="18" max="18" width="9.140625" style="14" bestFit="1" customWidth="1"/>
    <col min="19" max="19" width="8.140625" style="14" bestFit="1" customWidth="1"/>
    <col min="20" max="20" width="8.5703125" style="14" bestFit="1" customWidth="1"/>
    <col min="21" max="21" width="8.42578125" style="14" bestFit="1" customWidth="1"/>
    <col min="22" max="24" width="8.140625" style="14" bestFit="1" customWidth="1"/>
    <col min="25" max="25" width="6" style="14" bestFit="1" customWidth="1"/>
    <col min="26" max="26" width="4.5703125" style="14" bestFit="1" customWidth="1"/>
    <col min="27" max="27" width="4.28515625" style="14" bestFit="1" customWidth="1"/>
    <col min="28" max="28" width="3.5703125" style="14" bestFit="1" customWidth="1"/>
    <col min="29" max="29" width="4.28515625" style="14" bestFit="1" customWidth="1"/>
    <col min="30" max="30" width="5.5703125" style="14" bestFit="1" customWidth="1"/>
    <col min="31" max="31" width="4.5703125" style="14" bestFit="1" customWidth="1"/>
    <col min="32" max="32" width="9.140625" style="14" bestFit="1" customWidth="1"/>
    <col min="33" max="33" width="7.42578125" style="14" bestFit="1" customWidth="1"/>
    <col min="34" max="34" width="8.5703125" style="14" bestFit="1" customWidth="1"/>
    <col min="35" max="35" width="8.42578125" style="14" bestFit="1" customWidth="1"/>
    <col min="36" max="36" width="6.42578125" style="14" bestFit="1" customWidth="1"/>
    <col min="37" max="37" width="6.140625" style="14" bestFit="1" customWidth="1"/>
    <col min="38" max="16384" width="11.42578125" style="14"/>
  </cols>
  <sheetData>
    <row r="1" spans="1:37" x14ac:dyDescent="0.25">
      <c r="A1" s="13" t="s">
        <v>7</v>
      </c>
    </row>
    <row r="2" spans="1:37" ht="13.5" thickBot="1" x14ac:dyDescent="0.3"/>
    <row r="3" spans="1:37" s="94" customFormat="1" ht="25.5" x14ac:dyDescent="0.25">
      <c r="A3" s="95" t="s">
        <v>77</v>
      </c>
      <c r="B3" s="96" t="s">
        <v>51</v>
      </c>
      <c r="C3" s="96" t="s">
        <v>6</v>
      </c>
      <c r="D3" s="96" t="s">
        <v>115</v>
      </c>
      <c r="E3" s="96" t="s">
        <v>1</v>
      </c>
      <c r="F3" s="96" t="s">
        <v>56</v>
      </c>
      <c r="G3" s="96" t="s">
        <v>0</v>
      </c>
      <c r="H3" s="97" t="s">
        <v>48</v>
      </c>
      <c r="I3" s="97" t="s">
        <v>117</v>
      </c>
      <c r="J3" s="96">
        <v>2019</v>
      </c>
      <c r="K3" s="97" t="s">
        <v>120</v>
      </c>
      <c r="L3" s="96" t="s">
        <v>27</v>
      </c>
      <c r="M3" s="96" t="s">
        <v>28</v>
      </c>
      <c r="N3" s="96" t="s">
        <v>29</v>
      </c>
      <c r="O3" s="96" t="s">
        <v>30</v>
      </c>
      <c r="P3" s="96" t="s">
        <v>31</v>
      </c>
      <c r="Q3" s="96" t="s">
        <v>32</v>
      </c>
      <c r="R3" s="96" t="s">
        <v>33</v>
      </c>
      <c r="S3" s="96" t="s">
        <v>34</v>
      </c>
      <c r="T3" s="96" t="s">
        <v>35</v>
      </c>
      <c r="U3" s="96" t="s">
        <v>36</v>
      </c>
      <c r="V3" s="96" t="s">
        <v>37</v>
      </c>
      <c r="W3" s="96" t="s">
        <v>38</v>
      </c>
      <c r="X3" s="96">
        <v>2020</v>
      </c>
      <c r="Y3" s="97" t="s">
        <v>120</v>
      </c>
      <c r="Z3" s="96" t="s">
        <v>27</v>
      </c>
      <c r="AA3" s="96" t="s">
        <v>28</v>
      </c>
      <c r="AB3" s="96" t="s">
        <v>29</v>
      </c>
      <c r="AC3" s="96" t="s">
        <v>30</v>
      </c>
      <c r="AD3" s="96" t="s">
        <v>31</v>
      </c>
      <c r="AE3" s="96" t="s">
        <v>32</v>
      </c>
      <c r="AF3" s="96" t="s">
        <v>33</v>
      </c>
      <c r="AG3" s="96" t="s">
        <v>34</v>
      </c>
      <c r="AH3" s="96" t="s">
        <v>35</v>
      </c>
      <c r="AI3" s="96" t="s">
        <v>36</v>
      </c>
      <c r="AJ3" s="96" t="s">
        <v>37</v>
      </c>
      <c r="AK3" s="96" t="s">
        <v>38</v>
      </c>
    </row>
    <row r="4" spans="1:37" x14ac:dyDescent="0.25">
      <c r="A4" s="15"/>
      <c r="B4" s="15"/>
      <c r="C4" s="15"/>
      <c r="D4" s="98"/>
      <c r="E4" s="16" t="s">
        <v>13</v>
      </c>
      <c r="F4" s="16" t="s">
        <v>91</v>
      </c>
      <c r="G4" s="17">
        <v>73000</v>
      </c>
      <c r="H4" s="16">
        <v>0</v>
      </c>
      <c r="I4" s="16">
        <v>0</v>
      </c>
      <c r="J4" s="17">
        <f>IF(H4-I4&gt;0,(G4/H4)*I4,G4)</f>
        <v>73000</v>
      </c>
      <c r="K4" s="17">
        <f t="shared" ref="K4:K5" si="0">L4+M4+N4+O4+P4+Q4+R4+S4+T4+U4+V4+W4</f>
        <v>67242.97</v>
      </c>
      <c r="L4" s="17">
        <v>6000</v>
      </c>
      <c r="M4" s="17">
        <v>61242.97</v>
      </c>
      <c r="N4" s="17">
        <v>0</v>
      </c>
      <c r="O4" s="17">
        <v>0</v>
      </c>
      <c r="P4" s="17">
        <v>0</v>
      </c>
      <c r="Q4" s="17">
        <v>0</v>
      </c>
      <c r="R4" s="17">
        <v>0</v>
      </c>
      <c r="S4" s="17">
        <v>0</v>
      </c>
      <c r="T4" s="17">
        <v>0</v>
      </c>
      <c r="U4" s="17">
        <v>0</v>
      </c>
      <c r="V4" s="17">
        <v>0</v>
      </c>
      <c r="W4" s="17">
        <v>0</v>
      </c>
      <c r="X4" s="17">
        <f t="shared" ref="X4:X10" si="1">IF((H4-I4)&gt;12,12*(G4/H4),IF((H4-I4)&lt;0,0,IF(H4-I4=0,0,(H4-I4)*(G4/H4))))</f>
        <v>0</v>
      </c>
      <c r="Y4" s="17"/>
      <c r="Z4" s="17"/>
      <c r="AA4" s="17"/>
      <c r="AB4" s="17"/>
      <c r="AC4" s="17"/>
      <c r="AD4" s="17"/>
      <c r="AE4" s="17"/>
      <c r="AF4" s="17"/>
      <c r="AG4" s="17"/>
      <c r="AH4" s="17"/>
      <c r="AI4" s="17"/>
      <c r="AJ4" s="17"/>
      <c r="AK4" s="17"/>
    </row>
    <row r="5" spans="1:37" x14ac:dyDescent="0.25">
      <c r="A5" s="15"/>
      <c r="B5" s="15"/>
      <c r="C5" s="15"/>
      <c r="D5" s="98"/>
      <c r="E5" s="16" t="s">
        <v>18</v>
      </c>
      <c r="F5" s="16" t="s">
        <v>91</v>
      </c>
      <c r="G5" s="17">
        <v>25000</v>
      </c>
      <c r="H5" s="16"/>
      <c r="I5" s="16"/>
      <c r="J5" s="17">
        <f t="shared" ref="J5:J31" si="2">IF(H5-I5&gt;0,(G5/H5)*I5,G5)</f>
        <v>25000</v>
      </c>
      <c r="K5" s="17">
        <f t="shared" si="0"/>
        <v>0</v>
      </c>
      <c r="L5" s="17">
        <v>0</v>
      </c>
      <c r="M5" s="17">
        <v>0</v>
      </c>
      <c r="N5" s="17">
        <v>0</v>
      </c>
      <c r="O5" s="17">
        <v>0</v>
      </c>
      <c r="P5" s="17">
        <v>0</v>
      </c>
      <c r="Q5" s="17">
        <v>0</v>
      </c>
      <c r="R5" s="17">
        <v>0</v>
      </c>
      <c r="S5" s="17">
        <v>0</v>
      </c>
      <c r="T5" s="17">
        <v>0</v>
      </c>
      <c r="U5" s="17">
        <v>0</v>
      </c>
      <c r="V5" s="17">
        <v>0</v>
      </c>
      <c r="W5" s="17">
        <v>0</v>
      </c>
      <c r="X5" s="17">
        <f t="shared" si="1"/>
        <v>0</v>
      </c>
      <c r="Y5" s="17"/>
      <c r="Z5" s="17"/>
      <c r="AA5" s="17"/>
      <c r="AB5" s="17"/>
      <c r="AC5" s="17"/>
      <c r="AD5" s="17"/>
      <c r="AE5" s="17"/>
      <c r="AF5" s="17"/>
      <c r="AG5" s="17"/>
      <c r="AH5" s="17"/>
      <c r="AI5" s="17"/>
      <c r="AJ5" s="17"/>
      <c r="AK5" s="17"/>
    </row>
    <row r="6" spans="1:37" x14ac:dyDescent="0.25">
      <c r="A6" s="15"/>
      <c r="B6" s="15"/>
      <c r="C6" s="15"/>
      <c r="D6" s="98"/>
      <c r="E6" s="16" t="s">
        <v>14</v>
      </c>
      <c r="F6" s="16" t="s">
        <v>91</v>
      </c>
      <c r="G6" s="17">
        <v>54000</v>
      </c>
      <c r="H6" s="16">
        <v>12</v>
      </c>
      <c r="I6" s="16">
        <v>6</v>
      </c>
      <c r="J6" s="17">
        <f t="shared" si="2"/>
        <v>27000</v>
      </c>
      <c r="K6" s="17">
        <f>L6+M6+N6+O6+P6+Q6+R6+S6+T6+U6+V6+W6</f>
        <v>0</v>
      </c>
      <c r="L6" s="17">
        <v>0</v>
      </c>
      <c r="M6" s="17">
        <v>0</v>
      </c>
      <c r="N6" s="17">
        <v>0</v>
      </c>
      <c r="O6" s="17">
        <v>0</v>
      </c>
      <c r="P6" s="17">
        <v>0</v>
      </c>
      <c r="Q6" s="17">
        <v>0</v>
      </c>
      <c r="R6" s="17">
        <v>0</v>
      </c>
      <c r="S6" s="17">
        <v>0</v>
      </c>
      <c r="T6" s="17">
        <v>0</v>
      </c>
      <c r="U6" s="17">
        <v>0</v>
      </c>
      <c r="V6" s="17">
        <v>0</v>
      </c>
      <c r="W6" s="17">
        <v>0</v>
      </c>
      <c r="X6" s="17">
        <f t="shared" si="1"/>
        <v>27000</v>
      </c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</row>
    <row r="7" spans="1:37" x14ac:dyDescent="0.25">
      <c r="A7" s="15"/>
      <c r="B7" s="15"/>
      <c r="C7" s="15"/>
      <c r="D7" s="98"/>
      <c r="E7" s="16" t="s">
        <v>18</v>
      </c>
      <c r="F7" s="16" t="s">
        <v>92</v>
      </c>
      <c r="G7" s="17">
        <v>55000</v>
      </c>
      <c r="H7" s="16"/>
      <c r="I7" s="16"/>
      <c r="J7" s="17">
        <f t="shared" si="2"/>
        <v>55000</v>
      </c>
      <c r="K7" s="17">
        <f t="shared" ref="K7:K31" si="3">L7+M7+N7+O7+P7+Q7+R7+S7+T7+U7+V7+W7</f>
        <v>0</v>
      </c>
      <c r="L7" s="17">
        <v>0</v>
      </c>
      <c r="M7" s="17">
        <v>0</v>
      </c>
      <c r="N7" s="17">
        <v>0</v>
      </c>
      <c r="O7" s="17">
        <v>0</v>
      </c>
      <c r="P7" s="17">
        <v>0</v>
      </c>
      <c r="Q7" s="17">
        <v>0</v>
      </c>
      <c r="R7" s="17">
        <v>0</v>
      </c>
      <c r="S7" s="17">
        <v>0</v>
      </c>
      <c r="T7" s="17">
        <v>0</v>
      </c>
      <c r="U7" s="17">
        <v>0</v>
      </c>
      <c r="V7" s="17">
        <v>0</v>
      </c>
      <c r="W7" s="17">
        <v>0</v>
      </c>
      <c r="X7" s="17">
        <f t="shared" si="1"/>
        <v>0</v>
      </c>
      <c r="Y7" s="17"/>
      <c r="Z7" s="17"/>
      <c r="AA7" s="17"/>
      <c r="AB7" s="17"/>
      <c r="AC7" s="17"/>
      <c r="AD7" s="17"/>
      <c r="AE7" s="17"/>
      <c r="AF7" s="17"/>
      <c r="AG7" s="17"/>
      <c r="AH7" s="17"/>
      <c r="AI7" s="17"/>
      <c r="AJ7" s="17"/>
      <c r="AK7" s="17"/>
    </row>
    <row r="8" spans="1:37" x14ac:dyDescent="0.25">
      <c r="A8" s="15"/>
      <c r="B8" s="15"/>
      <c r="C8" s="15"/>
      <c r="D8" s="98"/>
      <c r="E8" s="16" t="s">
        <v>11</v>
      </c>
      <c r="F8" s="16" t="s">
        <v>93</v>
      </c>
      <c r="G8" s="17">
        <v>22000</v>
      </c>
      <c r="H8" s="16"/>
      <c r="I8" s="16"/>
      <c r="J8" s="17">
        <f t="shared" si="2"/>
        <v>22000</v>
      </c>
      <c r="K8" s="17">
        <f t="shared" si="3"/>
        <v>0</v>
      </c>
      <c r="L8" s="17">
        <v>0</v>
      </c>
      <c r="M8" s="17">
        <v>0</v>
      </c>
      <c r="N8" s="17">
        <v>0</v>
      </c>
      <c r="O8" s="17">
        <v>0</v>
      </c>
      <c r="P8" s="17">
        <v>0</v>
      </c>
      <c r="Q8" s="17">
        <v>0</v>
      </c>
      <c r="R8" s="17">
        <v>0</v>
      </c>
      <c r="S8" s="17">
        <v>0</v>
      </c>
      <c r="T8" s="17">
        <v>0</v>
      </c>
      <c r="U8" s="17">
        <v>0</v>
      </c>
      <c r="V8" s="17">
        <v>0</v>
      </c>
      <c r="W8" s="17">
        <v>0</v>
      </c>
      <c r="X8" s="17">
        <f t="shared" si="1"/>
        <v>0</v>
      </c>
      <c r="Y8" s="17"/>
      <c r="Z8" s="17"/>
      <c r="AA8" s="17"/>
      <c r="AB8" s="17"/>
      <c r="AC8" s="17"/>
      <c r="AD8" s="17"/>
      <c r="AE8" s="17"/>
      <c r="AF8" s="17"/>
      <c r="AG8" s="17"/>
      <c r="AH8" s="17"/>
      <c r="AI8" s="17"/>
      <c r="AJ8" s="17"/>
      <c r="AK8" s="17"/>
    </row>
    <row r="9" spans="1:37" x14ac:dyDescent="0.25">
      <c r="A9" s="15"/>
      <c r="B9" s="15"/>
      <c r="C9" s="15"/>
      <c r="D9" s="98"/>
      <c r="E9" s="16" t="s">
        <v>13</v>
      </c>
      <c r="F9" s="16" t="s">
        <v>93</v>
      </c>
      <c r="G9" s="17">
        <v>23000</v>
      </c>
      <c r="H9" s="16">
        <v>36</v>
      </c>
      <c r="I9" s="16">
        <v>12</v>
      </c>
      <c r="J9" s="17">
        <f>IF(H9-I9&gt;0,(G9/H9)*I9,G9)</f>
        <v>7666.666666666667</v>
      </c>
      <c r="K9" s="17">
        <f t="shared" si="3"/>
        <v>0</v>
      </c>
      <c r="L9" s="17">
        <v>0</v>
      </c>
      <c r="M9" s="17">
        <v>0</v>
      </c>
      <c r="N9" s="17">
        <v>0</v>
      </c>
      <c r="O9" s="17">
        <v>0</v>
      </c>
      <c r="P9" s="17">
        <v>0</v>
      </c>
      <c r="Q9" s="17">
        <v>0</v>
      </c>
      <c r="R9" s="17">
        <v>0</v>
      </c>
      <c r="S9" s="17">
        <v>0</v>
      </c>
      <c r="T9" s="17">
        <v>0</v>
      </c>
      <c r="U9" s="17">
        <v>0</v>
      </c>
      <c r="V9" s="17">
        <v>0</v>
      </c>
      <c r="W9" s="17">
        <v>0</v>
      </c>
      <c r="X9" s="17">
        <f t="shared" si="1"/>
        <v>7666.666666666667</v>
      </c>
      <c r="Y9" s="17"/>
      <c r="Z9" s="17"/>
      <c r="AA9" s="17"/>
      <c r="AB9" s="17"/>
      <c r="AC9" s="17"/>
      <c r="AD9" s="17"/>
      <c r="AE9" s="17"/>
      <c r="AF9" s="17"/>
      <c r="AG9" s="17"/>
      <c r="AH9" s="17"/>
      <c r="AI9" s="17"/>
      <c r="AJ9" s="17"/>
      <c r="AK9" s="17"/>
    </row>
    <row r="10" spans="1:37" x14ac:dyDescent="0.25">
      <c r="A10" s="15"/>
      <c r="B10" s="15"/>
      <c r="C10" s="15"/>
      <c r="D10" s="98"/>
      <c r="E10" s="16" t="s">
        <v>12</v>
      </c>
      <c r="F10" s="16" t="s">
        <v>93</v>
      </c>
      <c r="G10" s="17">
        <v>7000</v>
      </c>
      <c r="H10" s="16">
        <v>36</v>
      </c>
      <c r="I10" s="16">
        <v>12</v>
      </c>
      <c r="J10" s="17">
        <f t="shared" si="2"/>
        <v>2333.3333333333335</v>
      </c>
      <c r="K10" s="17">
        <f t="shared" si="3"/>
        <v>0</v>
      </c>
      <c r="L10" s="17">
        <v>0</v>
      </c>
      <c r="M10" s="17">
        <v>0</v>
      </c>
      <c r="N10" s="17">
        <v>0</v>
      </c>
      <c r="O10" s="17">
        <v>0</v>
      </c>
      <c r="P10" s="17">
        <v>0</v>
      </c>
      <c r="Q10" s="17">
        <v>0</v>
      </c>
      <c r="R10" s="17">
        <v>0</v>
      </c>
      <c r="S10" s="17">
        <v>0</v>
      </c>
      <c r="T10" s="17">
        <v>0</v>
      </c>
      <c r="U10" s="17">
        <v>0</v>
      </c>
      <c r="V10" s="17">
        <v>0</v>
      </c>
      <c r="W10" s="17">
        <v>0</v>
      </c>
      <c r="X10" s="17">
        <f t="shared" si="1"/>
        <v>2333.3333333333335</v>
      </c>
      <c r="Y10" s="17"/>
      <c r="Z10" s="17"/>
      <c r="AA10" s="17"/>
      <c r="AB10" s="17"/>
      <c r="AC10" s="17"/>
      <c r="AD10" s="17"/>
      <c r="AE10" s="17"/>
      <c r="AF10" s="17"/>
      <c r="AG10" s="17"/>
      <c r="AH10" s="17"/>
      <c r="AI10" s="17"/>
      <c r="AJ10" s="17"/>
      <c r="AK10" s="17"/>
    </row>
    <row r="11" spans="1:37" x14ac:dyDescent="0.25">
      <c r="A11" s="15"/>
      <c r="B11" s="15"/>
      <c r="C11" s="15"/>
      <c r="D11" s="98"/>
      <c r="E11" s="16" t="s">
        <v>14</v>
      </c>
      <c r="F11" s="16" t="s">
        <v>93</v>
      </c>
      <c r="G11" s="17">
        <v>64000</v>
      </c>
      <c r="H11" s="16">
        <v>12</v>
      </c>
      <c r="I11" s="16">
        <v>12</v>
      </c>
      <c r="J11" s="17">
        <f t="shared" si="2"/>
        <v>64000</v>
      </c>
      <c r="K11" s="17">
        <f t="shared" si="3"/>
        <v>0</v>
      </c>
      <c r="L11" s="17">
        <v>0</v>
      </c>
      <c r="M11" s="17">
        <v>0</v>
      </c>
      <c r="N11" s="17">
        <v>0</v>
      </c>
      <c r="O11" s="17">
        <v>0</v>
      </c>
      <c r="P11" s="17">
        <v>0</v>
      </c>
      <c r="Q11" s="17">
        <v>0</v>
      </c>
      <c r="R11" s="17">
        <v>0</v>
      </c>
      <c r="S11" s="17">
        <v>0</v>
      </c>
      <c r="T11" s="17">
        <v>0</v>
      </c>
      <c r="U11" s="17">
        <v>0</v>
      </c>
      <c r="V11" s="17">
        <v>0</v>
      </c>
      <c r="W11" s="17">
        <v>0</v>
      </c>
      <c r="X11" s="17">
        <f>IF((H11-I11)&gt;12,12*(G11/H11),IF((H11-I11)&lt;0,0,IF(H11-I11=0,0,(H11-I11)*(G11/H11))))</f>
        <v>0</v>
      </c>
      <c r="Y11" s="17"/>
      <c r="Z11" s="17"/>
      <c r="AA11" s="17"/>
      <c r="AB11" s="17"/>
      <c r="AC11" s="17"/>
      <c r="AD11" s="17"/>
      <c r="AE11" s="17"/>
      <c r="AF11" s="17"/>
      <c r="AG11" s="17"/>
      <c r="AH11" s="17"/>
      <c r="AI11" s="17"/>
      <c r="AJ11" s="17"/>
      <c r="AK11" s="17"/>
    </row>
    <row r="12" spans="1:37" x14ac:dyDescent="0.25">
      <c r="A12" s="15"/>
      <c r="B12" s="15"/>
      <c r="C12" s="15" t="s">
        <v>119</v>
      </c>
      <c r="D12" s="98"/>
      <c r="E12" s="16" t="s">
        <v>15</v>
      </c>
      <c r="F12" s="16" t="s">
        <v>93</v>
      </c>
      <c r="G12" s="17">
        <v>3500</v>
      </c>
      <c r="H12" s="16">
        <v>0</v>
      </c>
      <c r="I12" s="16">
        <v>0</v>
      </c>
      <c r="J12" s="17">
        <f t="shared" si="2"/>
        <v>3500</v>
      </c>
      <c r="K12" s="17">
        <f t="shared" si="3"/>
        <v>0</v>
      </c>
      <c r="L12" s="17">
        <v>0</v>
      </c>
      <c r="M12" s="17">
        <v>0</v>
      </c>
      <c r="N12" s="17">
        <v>0</v>
      </c>
      <c r="O12" s="17">
        <v>0</v>
      </c>
      <c r="P12" s="17">
        <v>0</v>
      </c>
      <c r="Q12" s="17">
        <v>0</v>
      </c>
      <c r="R12" s="17">
        <v>0</v>
      </c>
      <c r="S12" s="17">
        <v>0</v>
      </c>
      <c r="T12" s="17">
        <v>0</v>
      </c>
      <c r="U12" s="17">
        <v>0</v>
      </c>
      <c r="V12" s="17">
        <v>0</v>
      </c>
      <c r="W12" s="17">
        <v>0</v>
      </c>
      <c r="X12" s="17">
        <f t="shared" ref="X12:X31" si="4">IF((H12-I12)&gt;12,12*(G12/H12),IF((H12-I12)&lt;0,0,IF(H12-I12=0,0,(H12-I12)*(G12/H12))))</f>
        <v>0</v>
      </c>
      <c r="Y12" s="17"/>
      <c r="Z12" s="17"/>
      <c r="AA12" s="17"/>
      <c r="AB12" s="17"/>
      <c r="AC12" s="17"/>
      <c r="AD12" s="17"/>
      <c r="AE12" s="17"/>
      <c r="AF12" s="17"/>
      <c r="AG12" s="17"/>
      <c r="AH12" s="17"/>
      <c r="AI12" s="17"/>
      <c r="AJ12" s="17"/>
      <c r="AK12" s="17"/>
    </row>
    <row r="13" spans="1:37" x14ac:dyDescent="0.25">
      <c r="A13" s="15"/>
      <c r="B13" s="15"/>
      <c r="C13" s="15" t="s">
        <v>89</v>
      </c>
      <c r="D13" s="98"/>
      <c r="E13" s="16" t="s">
        <v>16</v>
      </c>
      <c r="F13" s="16" t="s">
        <v>93</v>
      </c>
      <c r="G13" s="17">
        <v>9600</v>
      </c>
      <c r="H13" s="16"/>
      <c r="I13" s="16"/>
      <c r="J13" s="17">
        <f t="shared" si="2"/>
        <v>9600</v>
      </c>
      <c r="K13" s="17">
        <f t="shared" si="3"/>
        <v>0</v>
      </c>
      <c r="L13" s="17">
        <v>0</v>
      </c>
      <c r="M13" s="17">
        <v>0</v>
      </c>
      <c r="N13" s="17">
        <v>0</v>
      </c>
      <c r="O13" s="17">
        <v>0</v>
      </c>
      <c r="P13" s="17">
        <v>0</v>
      </c>
      <c r="Q13" s="17">
        <v>0</v>
      </c>
      <c r="R13" s="17">
        <v>0</v>
      </c>
      <c r="S13" s="17">
        <v>0</v>
      </c>
      <c r="T13" s="17">
        <v>0</v>
      </c>
      <c r="U13" s="17">
        <v>0</v>
      </c>
      <c r="V13" s="17">
        <v>0</v>
      </c>
      <c r="W13" s="17">
        <v>0</v>
      </c>
      <c r="X13" s="17">
        <f t="shared" si="4"/>
        <v>0</v>
      </c>
      <c r="Y13" s="17"/>
      <c r="Z13" s="17"/>
      <c r="AA13" s="17"/>
      <c r="AB13" s="17"/>
      <c r="AC13" s="17"/>
      <c r="AD13" s="17"/>
      <c r="AE13" s="17"/>
      <c r="AF13" s="17"/>
      <c r="AG13" s="17"/>
      <c r="AH13" s="17"/>
      <c r="AI13" s="17"/>
      <c r="AJ13" s="17"/>
      <c r="AK13" s="17"/>
    </row>
    <row r="14" spans="1:37" x14ac:dyDescent="0.25">
      <c r="A14" s="15"/>
      <c r="B14" s="15"/>
      <c r="C14" s="15"/>
      <c r="D14" s="98"/>
      <c r="E14" s="16" t="s">
        <v>17</v>
      </c>
      <c r="F14" s="16" t="s">
        <v>93</v>
      </c>
      <c r="G14" s="17">
        <v>1750</v>
      </c>
      <c r="H14" s="16">
        <v>0</v>
      </c>
      <c r="I14" s="16">
        <v>0</v>
      </c>
      <c r="J14" s="17">
        <f t="shared" si="2"/>
        <v>1750</v>
      </c>
      <c r="K14" s="17">
        <f t="shared" si="3"/>
        <v>0</v>
      </c>
      <c r="L14" s="17">
        <v>0</v>
      </c>
      <c r="M14" s="17">
        <v>0</v>
      </c>
      <c r="N14" s="17">
        <v>0</v>
      </c>
      <c r="O14" s="17">
        <v>0</v>
      </c>
      <c r="P14" s="17">
        <v>0</v>
      </c>
      <c r="Q14" s="17">
        <v>0</v>
      </c>
      <c r="R14" s="17">
        <v>0</v>
      </c>
      <c r="S14" s="17">
        <v>0</v>
      </c>
      <c r="T14" s="17">
        <v>0</v>
      </c>
      <c r="U14" s="17">
        <v>0</v>
      </c>
      <c r="V14" s="17">
        <v>0</v>
      </c>
      <c r="W14" s="17">
        <v>0</v>
      </c>
      <c r="X14" s="17">
        <f t="shared" si="4"/>
        <v>0</v>
      </c>
      <c r="Y14" s="17"/>
      <c r="Z14" s="17"/>
      <c r="AA14" s="17"/>
      <c r="AB14" s="17"/>
      <c r="AC14" s="17"/>
      <c r="AD14" s="17"/>
      <c r="AE14" s="17"/>
      <c r="AF14" s="17"/>
      <c r="AG14" s="17"/>
      <c r="AH14" s="17"/>
      <c r="AI14" s="17"/>
      <c r="AJ14" s="17"/>
      <c r="AK14" s="17"/>
    </row>
    <row r="15" spans="1:37" x14ac:dyDescent="0.25">
      <c r="A15" s="15"/>
      <c r="B15" s="15"/>
      <c r="C15" s="15"/>
      <c r="D15" s="98"/>
      <c r="E15" s="16"/>
      <c r="F15" s="16"/>
      <c r="G15" s="17"/>
      <c r="H15" s="16"/>
      <c r="I15" s="16"/>
      <c r="J15" s="17">
        <f t="shared" si="2"/>
        <v>0</v>
      </c>
      <c r="K15" s="17">
        <f t="shared" si="3"/>
        <v>0</v>
      </c>
      <c r="L15" s="17">
        <v>0</v>
      </c>
      <c r="M15" s="17">
        <v>0</v>
      </c>
      <c r="N15" s="17">
        <v>0</v>
      </c>
      <c r="O15" s="17">
        <v>0</v>
      </c>
      <c r="P15" s="17">
        <v>0</v>
      </c>
      <c r="Q15" s="17">
        <v>0</v>
      </c>
      <c r="R15" s="17">
        <v>0</v>
      </c>
      <c r="S15" s="17">
        <v>0</v>
      </c>
      <c r="T15" s="17">
        <v>0</v>
      </c>
      <c r="U15" s="17">
        <v>0</v>
      </c>
      <c r="V15" s="17">
        <v>0</v>
      </c>
      <c r="W15" s="17">
        <v>0</v>
      </c>
      <c r="X15" s="17">
        <f t="shared" si="4"/>
        <v>0</v>
      </c>
      <c r="Y15" s="17"/>
      <c r="Z15" s="17"/>
      <c r="AA15" s="17"/>
      <c r="AB15" s="17"/>
      <c r="AC15" s="17"/>
      <c r="AD15" s="17"/>
      <c r="AE15" s="17"/>
      <c r="AF15" s="17"/>
      <c r="AG15" s="17"/>
      <c r="AH15" s="17"/>
      <c r="AI15" s="17"/>
      <c r="AJ15" s="17"/>
      <c r="AK15" s="17"/>
    </row>
    <row r="16" spans="1:37" x14ac:dyDescent="0.25">
      <c r="A16" s="15"/>
      <c r="B16" s="15"/>
      <c r="C16" s="15"/>
      <c r="D16" s="98"/>
      <c r="E16" s="16"/>
      <c r="F16" s="16"/>
      <c r="G16" s="17"/>
      <c r="H16" s="16"/>
      <c r="I16" s="16"/>
      <c r="J16" s="17">
        <f t="shared" si="2"/>
        <v>0</v>
      </c>
      <c r="K16" s="17">
        <f t="shared" si="3"/>
        <v>0</v>
      </c>
      <c r="L16" s="17">
        <v>0</v>
      </c>
      <c r="M16" s="17">
        <v>0</v>
      </c>
      <c r="N16" s="17">
        <v>0</v>
      </c>
      <c r="O16" s="17">
        <v>0</v>
      </c>
      <c r="P16" s="17">
        <v>0</v>
      </c>
      <c r="Q16" s="17">
        <v>0</v>
      </c>
      <c r="R16" s="17">
        <v>0</v>
      </c>
      <c r="S16" s="17">
        <v>0</v>
      </c>
      <c r="T16" s="17">
        <v>0</v>
      </c>
      <c r="U16" s="17">
        <v>0</v>
      </c>
      <c r="V16" s="17">
        <v>0</v>
      </c>
      <c r="W16" s="17">
        <v>0</v>
      </c>
      <c r="X16" s="17">
        <f t="shared" si="4"/>
        <v>0</v>
      </c>
      <c r="Y16" s="17"/>
      <c r="Z16" s="17"/>
      <c r="AA16" s="17"/>
      <c r="AB16" s="17"/>
      <c r="AC16" s="17"/>
      <c r="AD16" s="17"/>
      <c r="AE16" s="17"/>
      <c r="AF16" s="17"/>
      <c r="AG16" s="17"/>
      <c r="AH16" s="17"/>
      <c r="AI16" s="17"/>
      <c r="AJ16" s="17"/>
      <c r="AK16" s="17"/>
    </row>
    <row r="17" spans="1:37" x14ac:dyDescent="0.25">
      <c r="A17" s="15"/>
      <c r="B17" s="15"/>
      <c r="C17" s="15"/>
      <c r="D17" s="98"/>
      <c r="E17" s="16"/>
      <c r="F17" s="16"/>
      <c r="G17" s="17"/>
      <c r="H17" s="16"/>
      <c r="I17" s="16"/>
      <c r="J17" s="17">
        <f t="shared" si="2"/>
        <v>0</v>
      </c>
      <c r="K17" s="17">
        <f t="shared" si="3"/>
        <v>0</v>
      </c>
      <c r="L17" s="17">
        <v>0</v>
      </c>
      <c r="M17" s="17">
        <v>0</v>
      </c>
      <c r="N17" s="17">
        <v>0</v>
      </c>
      <c r="O17" s="17">
        <v>0</v>
      </c>
      <c r="P17" s="17">
        <v>0</v>
      </c>
      <c r="Q17" s="17">
        <v>0</v>
      </c>
      <c r="R17" s="17">
        <v>0</v>
      </c>
      <c r="S17" s="17">
        <v>0</v>
      </c>
      <c r="T17" s="17">
        <v>0</v>
      </c>
      <c r="U17" s="17">
        <v>0</v>
      </c>
      <c r="V17" s="17">
        <v>0</v>
      </c>
      <c r="W17" s="17">
        <v>0</v>
      </c>
      <c r="X17" s="17">
        <f t="shared" si="4"/>
        <v>0</v>
      </c>
      <c r="Y17" s="17"/>
      <c r="Z17" s="17"/>
      <c r="AA17" s="17"/>
      <c r="AB17" s="17"/>
      <c r="AC17" s="17"/>
      <c r="AD17" s="17"/>
      <c r="AE17" s="17"/>
      <c r="AF17" s="17"/>
      <c r="AG17" s="17"/>
      <c r="AH17" s="17"/>
      <c r="AI17" s="17"/>
      <c r="AJ17" s="17"/>
      <c r="AK17" s="17"/>
    </row>
    <row r="18" spans="1:37" x14ac:dyDescent="0.25">
      <c r="A18" s="15"/>
      <c r="B18" s="15"/>
      <c r="C18" s="15"/>
      <c r="D18" s="98"/>
      <c r="E18" s="16"/>
      <c r="F18" s="16"/>
      <c r="G18" s="17"/>
      <c r="H18" s="16"/>
      <c r="I18" s="16"/>
      <c r="J18" s="17">
        <f t="shared" si="2"/>
        <v>0</v>
      </c>
      <c r="K18" s="17">
        <f t="shared" si="3"/>
        <v>0</v>
      </c>
      <c r="L18" s="17">
        <v>0</v>
      </c>
      <c r="M18" s="17">
        <v>0</v>
      </c>
      <c r="N18" s="17">
        <v>0</v>
      </c>
      <c r="O18" s="17">
        <v>0</v>
      </c>
      <c r="P18" s="17">
        <v>0</v>
      </c>
      <c r="Q18" s="17">
        <v>0</v>
      </c>
      <c r="R18" s="17">
        <v>0</v>
      </c>
      <c r="S18" s="17">
        <v>0</v>
      </c>
      <c r="T18" s="17">
        <v>0</v>
      </c>
      <c r="U18" s="17">
        <v>0</v>
      </c>
      <c r="V18" s="17">
        <v>0</v>
      </c>
      <c r="W18" s="17">
        <v>0</v>
      </c>
      <c r="X18" s="17">
        <f t="shared" si="4"/>
        <v>0</v>
      </c>
      <c r="Y18" s="17"/>
      <c r="Z18" s="17"/>
      <c r="AA18" s="17"/>
      <c r="AB18" s="17"/>
      <c r="AC18" s="17"/>
      <c r="AD18" s="17"/>
      <c r="AE18" s="17"/>
      <c r="AF18" s="17"/>
      <c r="AG18" s="17"/>
      <c r="AH18" s="17"/>
      <c r="AI18" s="17"/>
      <c r="AJ18" s="17"/>
      <c r="AK18" s="17"/>
    </row>
    <row r="19" spans="1:37" x14ac:dyDescent="0.25">
      <c r="A19" s="15"/>
      <c r="B19" s="15"/>
      <c r="C19" s="15"/>
      <c r="D19" s="98"/>
      <c r="E19" s="16"/>
      <c r="F19" s="16"/>
      <c r="G19" s="17"/>
      <c r="H19" s="16"/>
      <c r="I19" s="16"/>
      <c r="J19" s="17">
        <f t="shared" si="2"/>
        <v>0</v>
      </c>
      <c r="K19" s="17">
        <f t="shared" si="3"/>
        <v>0</v>
      </c>
      <c r="L19" s="17">
        <v>0</v>
      </c>
      <c r="M19" s="17">
        <v>0</v>
      </c>
      <c r="N19" s="17">
        <v>0</v>
      </c>
      <c r="O19" s="17">
        <v>0</v>
      </c>
      <c r="P19" s="17">
        <v>0</v>
      </c>
      <c r="Q19" s="17">
        <v>0</v>
      </c>
      <c r="R19" s="17">
        <v>0</v>
      </c>
      <c r="S19" s="17">
        <v>0</v>
      </c>
      <c r="T19" s="17">
        <v>0</v>
      </c>
      <c r="U19" s="17">
        <v>0</v>
      </c>
      <c r="V19" s="17">
        <v>0</v>
      </c>
      <c r="W19" s="17">
        <v>0</v>
      </c>
      <c r="X19" s="17">
        <f t="shared" si="4"/>
        <v>0</v>
      </c>
      <c r="Y19" s="17"/>
      <c r="Z19" s="17"/>
      <c r="AA19" s="17"/>
      <c r="AB19" s="17"/>
      <c r="AC19" s="17"/>
      <c r="AD19" s="17"/>
      <c r="AE19" s="17"/>
      <c r="AF19" s="17"/>
      <c r="AG19" s="17"/>
      <c r="AH19" s="17"/>
      <c r="AI19" s="17"/>
      <c r="AJ19" s="17"/>
      <c r="AK19" s="17"/>
    </row>
    <row r="20" spans="1:37" x14ac:dyDescent="0.25">
      <c r="A20" s="15"/>
      <c r="B20" s="15"/>
      <c r="C20" s="15"/>
      <c r="D20" s="98"/>
      <c r="E20" s="16"/>
      <c r="F20" s="16"/>
      <c r="G20" s="17"/>
      <c r="H20" s="16"/>
      <c r="I20" s="16"/>
      <c r="J20" s="17">
        <f t="shared" si="2"/>
        <v>0</v>
      </c>
      <c r="K20" s="17">
        <f t="shared" si="3"/>
        <v>0</v>
      </c>
      <c r="L20" s="17">
        <v>0</v>
      </c>
      <c r="M20" s="17">
        <v>0</v>
      </c>
      <c r="N20" s="17">
        <v>0</v>
      </c>
      <c r="O20" s="17">
        <v>0</v>
      </c>
      <c r="P20" s="17">
        <v>0</v>
      </c>
      <c r="Q20" s="17">
        <v>0</v>
      </c>
      <c r="R20" s="17">
        <v>0</v>
      </c>
      <c r="S20" s="17">
        <v>0</v>
      </c>
      <c r="T20" s="17">
        <v>0</v>
      </c>
      <c r="U20" s="17">
        <v>0</v>
      </c>
      <c r="V20" s="17">
        <v>0</v>
      </c>
      <c r="W20" s="17">
        <v>0</v>
      </c>
      <c r="X20" s="17">
        <f t="shared" si="4"/>
        <v>0</v>
      </c>
      <c r="Y20" s="17"/>
      <c r="Z20" s="17"/>
      <c r="AA20" s="17"/>
      <c r="AB20" s="17"/>
      <c r="AC20" s="17"/>
      <c r="AD20" s="17"/>
      <c r="AE20" s="17"/>
      <c r="AF20" s="17"/>
      <c r="AG20" s="17"/>
      <c r="AH20" s="17"/>
      <c r="AI20" s="17"/>
      <c r="AJ20" s="17"/>
      <c r="AK20" s="17"/>
    </row>
    <row r="21" spans="1:37" x14ac:dyDescent="0.25">
      <c r="A21" s="15"/>
      <c r="B21" s="15"/>
      <c r="C21" s="15"/>
      <c r="D21" s="98"/>
      <c r="E21" s="16"/>
      <c r="F21" s="16"/>
      <c r="G21" s="17"/>
      <c r="H21" s="16"/>
      <c r="I21" s="16"/>
      <c r="J21" s="17">
        <f t="shared" si="2"/>
        <v>0</v>
      </c>
      <c r="K21" s="17">
        <f t="shared" si="3"/>
        <v>0</v>
      </c>
      <c r="L21" s="17">
        <v>0</v>
      </c>
      <c r="M21" s="17">
        <v>0</v>
      </c>
      <c r="N21" s="17">
        <v>0</v>
      </c>
      <c r="O21" s="17">
        <v>0</v>
      </c>
      <c r="P21" s="17">
        <v>0</v>
      </c>
      <c r="Q21" s="17">
        <v>0</v>
      </c>
      <c r="R21" s="17">
        <v>0</v>
      </c>
      <c r="S21" s="17">
        <v>0</v>
      </c>
      <c r="T21" s="17">
        <v>0</v>
      </c>
      <c r="U21" s="17">
        <v>0</v>
      </c>
      <c r="V21" s="17">
        <v>0</v>
      </c>
      <c r="W21" s="17">
        <v>0</v>
      </c>
      <c r="X21" s="17">
        <f t="shared" si="4"/>
        <v>0</v>
      </c>
      <c r="Y21" s="17"/>
      <c r="Z21" s="17"/>
      <c r="AA21" s="17"/>
      <c r="AB21" s="17"/>
      <c r="AC21" s="17"/>
      <c r="AD21" s="17"/>
      <c r="AE21" s="17"/>
      <c r="AF21" s="17"/>
      <c r="AG21" s="17"/>
      <c r="AH21" s="17"/>
      <c r="AI21" s="17"/>
      <c r="AJ21" s="17"/>
      <c r="AK21" s="17"/>
    </row>
    <row r="22" spans="1:37" x14ac:dyDescent="0.25">
      <c r="A22" s="15"/>
      <c r="B22" s="15"/>
      <c r="C22" s="15"/>
      <c r="D22" s="98"/>
      <c r="E22" s="16"/>
      <c r="F22" s="16"/>
      <c r="G22" s="17"/>
      <c r="H22" s="16"/>
      <c r="I22" s="16"/>
      <c r="J22" s="17">
        <f t="shared" si="2"/>
        <v>0</v>
      </c>
      <c r="K22" s="17">
        <f t="shared" si="3"/>
        <v>0</v>
      </c>
      <c r="L22" s="17">
        <v>0</v>
      </c>
      <c r="M22" s="17">
        <v>0</v>
      </c>
      <c r="N22" s="17">
        <v>0</v>
      </c>
      <c r="O22" s="17">
        <v>0</v>
      </c>
      <c r="P22" s="17">
        <v>0</v>
      </c>
      <c r="Q22" s="17">
        <v>0</v>
      </c>
      <c r="R22" s="17">
        <v>0</v>
      </c>
      <c r="S22" s="17">
        <v>0</v>
      </c>
      <c r="T22" s="17">
        <v>0</v>
      </c>
      <c r="U22" s="17">
        <v>0</v>
      </c>
      <c r="V22" s="17">
        <v>0</v>
      </c>
      <c r="W22" s="17">
        <v>0</v>
      </c>
      <c r="X22" s="17">
        <f t="shared" si="4"/>
        <v>0</v>
      </c>
      <c r="Y22" s="17"/>
      <c r="Z22" s="17"/>
      <c r="AA22" s="17"/>
      <c r="AB22" s="17"/>
      <c r="AC22" s="17"/>
      <c r="AD22" s="17"/>
      <c r="AE22" s="17"/>
      <c r="AF22" s="17"/>
      <c r="AG22" s="17"/>
      <c r="AH22" s="17"/>
      <c r="AI22" s="17"/>
      <c r="AJ22" s="17"/>
      <c r="AK22" s="17"/>
    </row>
    <row r="23" spans="1:37" x14ac:dyDescent="0.25">
      <c r="A23" s="15"/>
      <c r="B23" s="15"/>
      <c r="C23" s="15"/>
      <c r="D23" s="98"/>
      <c r="E23" s="16"/>
      <c r="F23" s="16"/>
      <c r="G23" s="17"/>
      <c r="H23" s="16"/>
      <c r="I23" s="16"/>
      <c r="J23" s="17">
        <f t="shared" si="2"/>
        <v>0</v>
      </c>
      <c r="K23" s="17">
        <f t="shared" si="3"/>
        <v>0</v>
      </c>
      <c r="L23" s="17">
        <v>0</v>
      </c>
      <c r="M23" s="17">
        <v>0</v>
      </c>
      <c r="N23" s="17">
        <v>0</v>
      </c>
      <c r="O23" s="17">
        <v>0</v>
      </c>
      <c r="P23" s="17">
        <v>0</v>
      </c>
      <c r="Q23" s="17">
        <v>0</v>
      </c>
      <c r="R23" s="17">
        <v>0</v>
      </c>
      <c r="S23" s="17">
        <v>0</v>
      </c>
      <c r="T23" s="17">
        <v>0</v>
      </c>
      <c r="U23" s="17">
        <v>0</v>
      </c>
      <c r="V23" s="17">
        <v>0</v>
      </c>
      <c r="W23" s="17">
        <v>0</v>
      </c>
      <c r="X23" s="17">
        <f t="shared" si="4"/>
        <v>0</v>
      </c>
      <c r="Y23" s="17"/>
      <c r="Z23" s="17"/>
      <c r="AA23" s="17"/>
      <c r="AB23" s="17"/>
      <c r="AC23" s="17"/>
      <c r="AD23" s="17"/>
      <c r="AE23" s="17"/>
      <c r="AF23" s="17"/>
      <c r="AG23" s="17"/>
      <c r="AH23" s="17"/>
      <c r="AI23" s="17"/>
      <c r="AJ23" s="17"/>
      <c r="AK23" s="17"/>
    </row>
    <row r="24" spans="1:37" x14ac:dyDescent="0.25">
      <c r="A24" s="15"/>
      <c r="B24" s="15"/>
      <c r="C24" s="15"/>
      <c r="D24" s="98"/>
      <c r="E24" s="16"/>
      <c r="F24" s="16"/>
      <c r="G24" s="17"/>
      <c r="H24" s="16"/>
      <c r="I24" s="16"/>
      <c r="J24" s="17">
        <f t="shared" si="2"/>
        <v>0</v>
      </c>
      <c r="K24" s="17">
        <f t="shared" si="3"/>
        <v>0</v>
      </c>
      <c r="L24" s="17">
        <v>0</v>
      </c>
      <c r="M24" s="17">
        <v>0</v>
      </c>
      <c r="N24" s="17">
        <v>0</v>
      </c>
      <c r="O24" s="17">
        <v>0</v>
      </c>
      <c r="P24" s="17">
        <v>0</v>
      </c>
      <c r="Q24" s="17">
        <v>0</v>
      </c>
      <c r="R24" s="17">
        <v>0</v>
      </c>
      <c r="S24" s="17">
        <v>0</v>
      </c>
      <c r="T24" s="17">
        <v>0</v>
      </c>
      <c r="U24" s="17">
        <v>0</v>
      </c>
      <c r="V24" s="17">
        <v>0</v>
      </c>
      <c r="W24" s="17">
        <v>0</v>
      </c>
      <c r="X24" s="17">
        <f t="shared" si="4"/>
        <v>0</v>
      </c>
      <c r="Y24" s="17"/>
      <c r="Z24" s="17"/>
      <c r="AA24" s="17"/>
      <c r="AB24" s="17"/>
      <c r="AC24" s="17"/>
      <c r="AD24" s="17"/>
      <c r="AE24" s="17"/>
      <c r="AF24" s="17"/>
      <c r="AG24" s="17"/>
      <c r="AH24" s="17"/>
      <c r="AI24" s="17"/>
      <c r="AJ24" s="17"/>
      <c r="AK24" s="17"/>
    </row>
    <row r="25" spans="1:37" x14ac:dyDescent="0.25">
      <c r="A25" s="15"/>
      <c r="B25" s="15"/>
      <c r="C25" s="15"/>
      <c r="D25" s="98"/>
      <c r="E25" s="16"/>
      <c r="F25" s="16"/>
      <c r="G25" s="17"/>
      <c r="H25" s="16"/>
      <c r="I25" s="16"/>
      <c r="J25" s="17">
        <f t="shared" si="2"/>
        <v>0</v>
      </c>
      <c r="K25" s="17">
        <f t="shared" si="3"/>
        <v>0</v>
      </c>
      <c r="L25" s="17">
        <v>0</v>
      </c>
      <c r="M25" s="17">
        <v>0</v>
      </c>
      <c r="N25" s="17">
        <v>0</v>
      </c>
      <c r="O25" s="17">
        <v>0</v>
      </c>
      <c r="P25" s="17">
        <v>0</v>
      </c>
      <c r="Q25" s="17">
        <v>0</v>
      </c>
      <c r="R25" s="17">
        <v>0</v>
      </c>
      <c r="S25" s="17">
        <v>0</v>
      </c>
      <c r="T25" s="17">
        <v>0</v>
      </c>
      <c r="U25" s="17">
        <v>0</v>
      </c>
      <c r="V25" s="17">
        <v>0</v>
      </c>
      <c r="W25" s="17">
        <v>0</v>
      </c>
      <c r="X25" s="17">
        <f t="shared" si="4"/>
        <v>0</v>
      </c>
      <c r="Y25" s="17"/>
      <c r="Z25" s="17"/>
      <c r="AA25" s="17"/>
      <c r="AB25" s="17"/>
      <c r="AC25" s="17"/>
      <c r="AD25" s="17"/>
      <c r="AE25" s="17"/>
      <c r="AF25" s="17"/>
      <c r="AG25" s="17"/>
      <c r="AH25" s="17"/>
      <c r="AI25" s="17"/>
      <c r="AJ25" s="17"/>
      <c r="AK25" s="17"/>
    </row>
    <row r="26" spans="1:37" x14ac:dyDescent="0.25">
      <c r="A26" s="15"/>
      <c r="B26" s="15"/>
      <c r="C26" s="15"/>
      <c r="D26" s="98"/>
      <c r="E26" s="16"/>
      <c r="F26" s="16"/>
      <c r="G26" s="17"/>
      <c r="H26" s="16"/>
      <c r="I26" s="16"/>
      <c r="J26" s="17">
        <f t="shared" si="2"/>
        <v>0</v>
      </c>
      <c r="K26" s="17">
        <f t="shared" si="3"/>
        <v>0</v>
      </c>
      <c r="L26" s="17">
        <v>0</v>
      </c>
      <c r="M26" s="17">
        <v>0</v>
      </c>
      <c r="N26" s="17">
        <v>0</v>
      </c>
      <c r="O26" s="17">
        <v>0</v>
      </c>
      <c r="P26" s="17">
        <v>0</v>
      </c>
      <c r="Q26" s="17">
        <v>0</v>
      </c>
      <c r="R26" s="17">
        <v>0</v>
      </c>
      <c r="S26" s="17">
        <v>0</v>
      </c>
      <c r="T26" s="17">
        <v>0</v>
      </c>
      <c r="U26" s="17">
        <v>0</v>
      </c>
      <c r="V26" s="17">
        <v>0</v>
      </c>
      <c r="W26" s="17">
        <v>0</v>
      </c>
      <c r="X26" s="17">
        <f t="shared" si="4"/>
        <v>0</v>
      </c>
      <c r="Y26" s="17"/>
      <c r="Z26" s="17"/>
      <c r="AA26" s="17"/>
      <c r="AB26" s="17"/>
      <c r="AC26" s="17"/>
      <c r="AD26" s="17"/>
      <c r="AE26" s="17"/>
      <c r="AF26" s="17"/>
      <c r="AG26" s="17"/>
      <c r="AH26" s="17"/>
      <c r="AI26" s="17"/>
      <c r="AJ26" s="17"/>
      <c r="AK26" s="17"/>
    </row>
    <row r="27" spans="1:37" x14ac:dyDescent="0.25">
      <c r="A27" s="15"/>
      <c r="B27" s="15"/>
      <c r="C27" s="15"/>
      <c r="D27" s="98"/>
      <c r="E27" s="16"/>
      <c r="F27" s="16"/>
      <c r="G27" s="17"/>
      <c r="H27" s="16"/>
      <c r="I27" s="16"/>
      <c r="J27" s="17">
        <f t="shared" si="2"/>
        <v>0</v>
      </c>
      <c r="K27" s="17">
        <f t="shared" si="3"/>
        <v>0</v>
      </c>
      <c r="L27" s="17">
        <v>0</v>
      </c>
      <c r="M27" s="17">
        <v>0</v>
      </c>
      <c r="N27" s="17">
        <v>0</v>
      </c>
      <c r="O27" s="17">
        <v>0</v>
      </c>
      <c r="P27" s="17">
        <v>0</v>
      </c>
      <c r="Q27" s="17">
        <v>0</v>
      </c>
      <c r="R27" s="17">
        <v>0</v>
      </c>
      <c r="S27" s="17">
        <v>0</v>
      </c>
      <c r="T27" s="17">
        <v>0</v>
      </c>
      <c r="U27" s="17">
        <v>0</v>
      </c>
      <c r="V27" s="17">
        <v>0</v>
      </c>
      <c r="W27" s="17">
        <v>0</v>
      </c>
      <c r="X27" s="17">
        <f t="shared" si="4"/>
        <v>0</v>
      </c>
      <c r="Y27" s="17"/>
      <c r="Z27" s="17"/>
      <c r="AA27" s="17"/>
      <c r="AB27" s="17"/>
      <c r="AC27" s="17"/>
      <c r="AD27" s="17"/>
      <c r="AE27" s="17"/>
      <c r="AF27" s="17"/>
      <c r="AG27" s="17"/>
      <c r="AH27" s="17"/>
      <c r="AI27" s="17"/>
      <c r="AJ27" s="17"/>
      <c r="AK27" s="17"/>
    </row>
    <row r="28" spans="1:37" x14ac:dyDescent="0.25">
      <c r="A28" s="15"/>
      <c r="B28" s="15"/>
      <c r="C28" s="15"/>
      <c r="D28" s="98"/>
      <c r="E28" s="16"/>
      <c r="F28" s="16"/>
      <c r="G28" s="17"/>
      <c r="H28" s="16"/>
      <c r="I28" s="16"/>
      <c r="J28" s="17">
        <f t="shared" si="2"/>
        <v>0</v>
      </c>
      <c r="K28" s="17">
        <f t="shared" si="3"/>
        <v>0</v>
      </c>
      <c r="L28" s="17">
        <v>0</v>
      </c>
      <c r="M28" s="17">
        <v>0</v>
      </c>
      <c r="N28" s="17">
        <v>0</v>
      </c>
      <c r="O28" s="17">
        <v>0</v>
      </c>
      <c r="P28" s="17">
        <v>0</v>
      </c>
      <c r="Q28" s="17">
        <v>0</v>
      </c>
      <c r="R28" s="17">
        <v>0</v>
      </c>
      <c r="S28" s="17">
        <v>0</v>
      </c>
      <c r="T28" s="17">
        <v>0</v>
      </c>
      <c r="U28" s="17">
        <v>0</v>
      </c>
      <c r="V28" s="17">
        <v>0</v>
      </c>
      <c r="W28" s="17">
        <v>0</v>
      </c>
      <c r="X28" s="17">
        <f t="shared" si="4"/>
        <v>0</v>
      </c>
      <c r="Y28" s="17"/>
      <c r="Z28" s="17"/>
      <c r="AA28" s="17"/>
      <c r="AB28" s="17"/>
      <c r="AC28" s="17"/>
      <c r="AD28" s="17"/>
      <c r="AE28" s="17"/>
      <c r="AF28" s="17"/>
      <c r="AG28" s="17"/>
      <c r="AH28" s="17"/>
      <c r="AI28" s="17"/>
      <c r="AJ28" s="17"/>
      <c r="AK28" s="17"/>
    </row>
    <row r="29" spans="1:37" x14ac:dyDescent="0.25">
      <c r="A29" s="15"/>
      <c r="B29" s="15"/>
      <c r="C29" s="15"/>
      <c r="D29" s="98"/>
      <c r="E29" s="16"/>
      <c r="F29" s="16"/>
      <c r="G29" s="17"/>
      <c r="H29" s="16"/>
      <c r="I29" s="16"/>
      <c r="J29" s="17">
        <f t="shared" si="2"/>
        <v>0</v>
      </c>
      <c r="K29" s="17">
        <f t="shared" si="3"/>
        <v>0</v>
      </c>
      <c r="L29" s="17">
        <v>0</v>
      </c>
      <c r="M29" s="17">
        <v>0</v>
      </c>
      <c r="N29" s="17">
        <v>0</v>
      </c>
      <c r="O29" s="17">
        <v>0</v>
      </c>
      <c r="P29" s="17">
        <v>0</v>
      </c>
      <c r="Q29" s="17">
        <v>0</v>
      </c>
      <c r="R29" s="17">
        <v>0</v>
      </c>
      <c r="S29" s="17">
        <v>0</v>
      </c>
      <c r="T29" s="17">
        <v>0</v>
      </c>
      <c r="U29" s="17">
        <v>0</v>
      </c>
      <c r="V29" s="17">
        <v>0</v>
      </c>
      <c r="W29" s="17">
        <v>0</v>
      </c>
      <c r="X29" s="17">
        <f t="shared" si="4"/>
        <v>0</v>
      </c>
      <c r="Y29" s="17"/>
      <c r="Z29" s="17"/>
      <c r="AA29" s="17"/>
      <c r="AB29" s="17"/>
      <c r="AC29" s="17"/>
      <c r="AD29" s="17"/>
      <c r="AE29" s="17"/>
      <c r="AF29" s="17"/>
      <c r="AG29" s="17"/>
      <c r="AH29" s="17"/>
      <c r="AI29" s="17"/>
      <c r="AJ29" s="17"/>
      <c r="AK29" s="17"/>
    </row>
    <row r="30" spans="1:37" x14ac:dyDescent="0.25">
      <c r="A30" s="15"/>
      <c r="B30" s="15"/>
      <c r="C30" s="15"/>
      <c r="D30" s="98"/>
      <c r="E30" s="16"/>
      <c r="F30" s="16"/>
      <c r="G30" s="17"/>
      <c r="H30" s="16"/>
      <c r="I30" s="16"/>
      <c r="J30" s="17">
        <f t="shared" si="2"/>
        <v>0</v>
      </c>
      <c r="K30" s="17">
        <f t="shared" si="3"/>
        <v>0</v>
      </c>
      <c r="L30" s="17">
        <v>0</v>
      </c>
      <c r="M30" s="17">
        <v>0</v>
      </c>
      <c r="N30" s="17">
        <v>0</v>
      </c>
      <c r="O30" s="17">
        <v>0</v>
      </c>
      <c r="P30" s="17">
        <v>0</v>
      </c>
      <c r="Q30" s="17">
        <v>0</v>
      </c>
      <c r="R30" s="17">
        <v>0</v>
      </c>
      <c r="S30" s="17">
        <v>0</v>
      </c>
      <c r="T30" s="17">
        <v>0</v>
      </c>
      <c r="U30" s="17">
        <v>0</v>
      </c>
      <c r="V30" s="17">
        <v>0</v>
      </c>
      <c r="W30" s="17">
        <v>0</v>
      </c>
      <c r="X30" s="17">
        <f t="shared" si="4"/>
        <v>0</v>
      </c>
      <c r="Y30" s="17"/>
      <c r="Z30" s="17"/>
      <c r="AA30" s="17"/>
      <c r="AB30" s="17"/>
      <c r="AC30" s="17"/>
      <c r="AD30" s="17"/>
      <c r="AE30" s="17"/>
      <c r="AF30" s="17"/>
      <c r="AG30" s="17"/>
      <c r="AH30" s="17"/>
      <c r="AI30" s="17"/>
      <c r="AJ30" s="17"/>
      <c r="AK30" s="17"/>
    </row>
    <row r="31" spans="1:37" ht="13.5" thickBot="1" x14ac:dyDescent="0.3">
      <c r="A31" s="18"/>
      <c r="B31" s="18"/>
      <c r="C31" s="18"/>
      <c r="D31" s="99"/>
      <c r="E31" s="19"/>
      <c r="F31" s="19"/>
      <c r="G31" s="17"/>
      <c r="H31" s="19"/>
      <c r="I31" s="19"/>
      <c r="J31" s="20">
        <f t="shared" si="2"/>
        <v>0</v>
      </c>
      <c r="K31" s="17">
        <f t="shared" si="3"/>
        <v>0</v>
      </c>
      <c r="L31" s="17">
        <v>0</v>
      </c>
      <c r="M31" s="17">
        <v>0</v>
      </c>
      <c r="N31" s="17">
        <v>0</v>
      </c>
      <c r="O31" s="17">
        <v>0</v>
      </c>
      <c r="P31" s="17">
        <v>0</v>
      </c>
      <c r="Q31" s="17">
        <v>0</v>
      </c>
      <c r="R31" s="17">
        <v>0</v>
      </c>
      <c r="S31" s="17">
        <v>0</v>
      </c>
      <c r="T31" s="17">
        <v>0</v>
      </c>
      <c r="U31" s="17">
        <v>0</v>
      </c>
      <c r="V31" s="17">
        <v>0</v>
      </c>
      <c r="W31" s="17">
        <v>0</v>
      </c>
      <c r="X31" s="20">
        <f t="shared" si="4"/>
        <v>0</v>
      </c>
      <c r="Y31" s="20"/>
      <c r="Z31" s="20"/>
      <c r="AA31" s="20"/>
      <c r="AB31" s="20"/>
      <c r="AC31" s="20"/>
      <c r="AD31" s="20"/>
      <c r="AE31" s="20"/>
      <c r="AF31" s="20"/>
      <c r="AG31" s="20"/>
      <c r="AH31" s="20"/>
      <c r="AI31" s="20"/>
      <c r="AJ31" s="20"/>
      <c r="AK31" s="20"/>
    </row>
    <row r="32" spans="1:37" ht="14.25" thickTop="1" thickBot="1" x14ac:dyDescent="0.3">
      <c r="A32" s="21"/>
      <c r="B32" s="21"/>
      <c r="C32" s="21"/>
      <c r="D32" s="100"/>
      <c r="E32" s="22" t="s">
        <v>0</v>
      </c>
      <c r="F32" s="22"/>
      <c r="G32" s="23">
        <f>SUBTOTAL(109,G4:G31)</f>
        <v>337850</v>
      </c>
      <c r="H32" s="24"/>
      <c r="I32" s="24"/>
      <c r="J32" s="25">
        <f t="shared" ref="J32:X32" si="5">SUBTOTAL(109,J4:J31)</f>
        <v>290850</v>
      </c>
      <c r="K32" s="25"/>
      <c r="L32" s="25"/>
      <c r="M32" s="25"/>
      <c r="N32" s="25"/>
      <c r="O32" s="25"/>
      <c r="P32" s="25"/>
      <c r="Q32" s="25"/>
      <c r="R32" s="25"/>
      <c r="S32" s="25"/>
      <c r="T32" s="25"/>
      <c r="U32" s="25"/>
      <c r="V32" s="25"/>
      <c r="W32" s="25"/>
      <c r="X32" s="25">
        <f t="shared" si="5"/>
        <v>37000</v>
      </c>
      <c r="Y32" s="25"/>
      <c r="Z32" s="25"/>
      <c r="AA32" s="25"/>
      <c r="AB32" s="25"/>
      <c r="AC32" s="25"/>
      <c r="AD32" s="25"/>
      <c r="AE32" s="25"/>
      <c r="AF32" s="25"/>
      <c r="AG32" s="25"/>
      <c r="AH32" s="25"/>
      <c r="AI32" s="25"/>
      <c r="AJ32" s="25"/>
      <c r="AK32" s="25"/>
    </row>
    <row r="33" spans="3:37" x14ac:dyDescent="0.25">
      <c r="E33" s="26"/>
      <c r="F33" s="26"/>
      <c r="G33" s="26"/>
      <c r="H33" s="26"/>
      <c r="I33" s="26"/>
      <c r="J33" s="26"/>
      <c r="K33" s="26"/>
      <c r="L33" s="26"/>
      <c r="M33" s="26"/>
      <c r="N33" s="26"/>
      <c r="O33" s="26"/>
      <c r="P33" s="26"/>
      <c r="Q33" s="26"/>
      <c r="R33" s="26"/>
      <c r="S33" s="26"/>
      <c r="T33" s="26"/>
      <c r="U33" s="26"/>
      <c r="V33" s="26"/>
      <c r="W33" s="26"/>
      <c r="X33" s="26"/>
      <c r="Y33" s="26"/>
      <c r="Z33" s="26"/>
      <c r="AA33" s="26"/>
      <c r="AB33" s="26"/>
      <c r="AC33" s="26"/>
      <c r="AD33" s="26"/>
      <c r="AE33" s="26"/>
      <c r="AF33" s="26"/>
      <c r="AG33" s="26"/>
      <c r="AH33" s="26"/>
      <c r="AI33" s="26"/>
      <c r="AJ33" s="26"/>
      <c r="AK33" s="26"/>
    </row>
    <row r="34" spans="3:37" ht="13.5" thickBot="1" x14ac:dyDescent="0.3">
      <c r="E34" s="26"/>
      <c r="F34" s="26"/>
      <c r="G34" s="26"/>
      <c r="H34" s="26"/>
      <c r="I34" s="26"/>
      <c r="J34" s="26"/>
      <c r="K34" s="26"/>
      <c r="L34" s="26"/>
      <c r="M34" s="26"/>
      <c r="N34" s="26"/>
      <c r="O34" s="26"/>
      <c r="P34" s="26"/>
      <c r="Q34" s="26"/>
      <c r="R34" s="26"/>
      <c r="S34" s="26"/>
      <c r="T34" s="26"/>
      <c r="U34" s="26"/>
      <c r="V34" s="26"/>
      <c r="W34" s="26"/>
      <c r="X34" s="26"/>
      <c r="Y34" s="26"/>
      <c r="Z34" s="26"/>
      <c r="AA34" s="26"/>
      <c r="AB34" s="26"/>
      <c r="AC34" s="26"/>
      <c r="AD34" s="26"/>
      <c r="AE34" s="26"/>
      <c r="AF34" s="26"/>
      <c r="AG34" s="26"/>
      <c r="AH34" s="26"/>
      <c r="AI34" s="26"/>
      <c r="AJ34" s="26"/>
      <c r="AK34" s="26"/>
    </row>
    <row r="35" spans="3:37" ht="13.5" thickBot="1" x14ac:dyDescent="0.3">
      <c r="E35" s="27" t="s">
        <v>3</v>
      </c>
      <c r="F35" s="80" t="s">
        <v>116</v>
      </c>
      <c r="G35" s="28" t="s">
        <v>4</v>
      </c>
      <c r="H35" s="28">
        <v>2018</v>
      </c>
      <c r="I35" s="29">
        <v>2019</v>
      </c>
    </row>
    <row r="36" spans="3:37" ht="13.5" thickTop="1" x14ac:dyDescent="0.25">
      <c r="C36" s="26"/>
      <c r="D36" s="26"/>
      <c r="E36" s="30" t="s">
        <v>39</v>
      </c>
      <c r="F36" s="81"/>
      <c r="G36" s="17">
        <f>SUMIF($E$4:$E$31,Lists!D2,$G$4:$G31)</f>
        <v>80000</v>
      </c>
      <c r="H36" s="17">
        <f>SUMIF($E$4:$E$31,Lists!$D2,$J$4:$J$31)</f>
        <v>80000</v>
      </c>
      <c r="I36" s="17">
        <f>SUMIF($E$4:$E$31,Lists!$D$2,$X$4:X31)</f>
        <v>0</v>
      </c>
    </row>
    <row r="37" spans="3:37" x14ac:dyDescent="0.25">
      <c r="C37" s="26"/>
      <c r="D37" s="26"/>
      <c r="E37" s="30" t="s">
        <v>40</v>
      </c>
      <c r="F37" s="81"/>
      <c r="G37" s="17">
        <f>SUMIF($E$4:$E$31,Lists!D3,$G$4:$G31)</f>
        <v>22000</v>
      </c>
      <c r="H37" s="17">
        <f>SUMIF($E$4:$E$31,Lists!$D$3,J4:J31)</f>
        <v>22000</v>
      </c>
      <c r="I37" s="17">
        <f>SUMIF($E$4:$E$31,Lists!$D$3,$X$4:X31)</f>
        <v>0</v>
      </c>
    </row>
    <row r="38" spans="3:37" x14ac:dyDescent="0.25">
      <c r="C38" s="26"/>
      <c r="D38" s="26"/>
      <c r="E38" s="30" t="s">
        <v>41</v>
      </c>
      <c r="F38" s="81"/>
      <c r="G38" s="17">
        <f>SUMIF($E$4:$E$31,Lists!D4,$G$4:$G31)</f>
        <v>96000</v>
      </c>
      <c r="H38" s="17">
        <f>SUMIF($E$4:$E$31,Lists!$D$4,J4:J31)</f>
        <v>80666.666666666672</v>
      </c>
      <c r="I38" s="17">
        <f>SUMIF($E$4:$E$31,Lists!$D$4,$X$4:X31)</f>
        <v>7666.666666666667</v>
      </c>
    </row>
    <row r="39" spans="3:37" x14ac:dyDescent="0.25">
      <c r="C39" s="26"/>
      <c r="D39" s="26"/>
      <c r="E39" s="30" t="s">
        <v>42</v>
      </c>
      <c r="F39" s="81"/>
      <c r="G39" s="17">
        <f>SUMIF($E$4:$E$31,Lists!D5,$G$4:$G31)</f>
        <v>7000</v>
      </c>
      <c r="H39" s="17">
        <f>SUMIF($E$4:$E$31,Lists!$D$5,J4:J31)</f>
        <v>2333.3333333333335</v>
      </c>
      <c r="I39" s="17">
        <f>SUMIF($E$4:$E$31,Lists!$D$5,$X$4:X31)</f>
        <v>2333.3333333333335</v>
      </c>
    </row>
    <row r="40" spans="3:37" x14ac:dyDescent="0.25">
      <c r="C40" s="26"/>
      <c r="D40" s="26"/>
      <c r="E40" s="30" t="s">
        <v>43</v>
      </c>
      <c r="F40" s="81"/>
      <c r="G40" s="17">
        <f>SUMIF($E$4:$E$31,Lists!D6,$G$4:$G31)</f>
        <v>118000</v>
      </c>
      <c r="H40" s="17">
        <f>SUMIF($E$4:$E$31,Lists!$D$6,J4:J31)</f>
        <v>91000</v>
      </c>
      <c r="I40" s="17">
        <f>SUMIF($E$4:$E$31,Lists!$D$6,$X$4:X31)</f>
        <v>27000</v>
      </c>
    </row>
    <row r="41" spans="3:37" x14ac:dyDescent="0.25">
      <c r="C41" s="26"/>
      <c r="D41" s="26"/>
      <c r="E41" s="30" t="s">
        <v>44</v>
      </c>
      <c r="F41" s="81"/>
      <c r="G41" s="17">
        <f>SUMIF($E$4:$E$31,Lists!D7,$G$4:$G31)</f>
        <v>3500</v>
      </c>
      <c r="H41" s="17">
        <f>SUMIF($E$4:$E$31,Lists!$D7,$J$4:$J$31)</f>
        <v>3500</v>
      </c>
      <c r="I41" s="17">
        <f>SUMIF($E$4:$E$31,Lists!$D7,$X$4:$X31)</f>
        <v>0</v>
      </c>
    </row>
    <row r="42" spans="3:37" x14ac:dyDescent="0.25">
      <c r="E42" s="30" t="s">
        <v>45</v>
      </c>
      <c r="F42" s="81"/>
      <c r="G42" s="17">
        <f>SUMIF($E$4:$E$31,Lists!D8,$G$4:$G31)</f>
        <v>9600</v>
      </c>
      <c r="H42" s="17">
        <f>SUMIF($E$4:$E$31,Lists!$D8,$J$4:$J$31)</f>
        <v>9600</v>
      </c>
      <c r="I42" s="17">
        <f>SUMIF($E$4:$E$31,Lists!$D8,$X$4:$X31)</f>
        <v>0</v>
      </c>
    </row>
    <row r="43" spans="3:37" x14ac:dyDescent="0.25">
      <c r="E43" s="30" t="s">
        <v>46</v>
      </c>
      <c r="F43" s="81"/>
      <c r="G43" s="17">
        <f>SUMIF($E$4:$E$31,Lists!D9,$G$4:$G31)</f>
        <v>1750</v>
      </c>
      <c r="H43" s="17">
        <f>SUMIF($E$4:$E$31,Lists!$D9,$J$4:$J$31)</f>
        <v>1750</v>
      </c>
      <c r="I43" s="17">
        <f>SUMIF($E$4:$E$31,Lists!$D9,$X$4:$X31)</f>
        <v>0</v>
      </c>
    </row>
    <row r="44" spans="3:37" ht="13.5" thickBot="1" x14ac:dyDescent="0.3">
      <c r="E44" s="30" t="s">
        <v>47</v>
      </c>
      <c r="F44" s="82"/>
      <c r="G44" s="20">
        <f>SUMIF($E$4:$E$31,Lists!D10,$G$4:$G31)</f>
        <v>0</v>
      </c>
      <c r="H44" s="20">
        <f>SUMIF($E$4:$E$31,Lists!$D10,$J$4:$J$31)</f>
        <v>0</v>
      </c>
      <c r="I44" s="20">
        <f>SUMIF($E$4:$E$31,Lists!$D10,$X$4:$X31)</f>
        <v>0</v>
      </c>
    </row>
    <row r="45" spans="3:37" ht="14.25" thickTop="1" thickBot="1" x14ac:dyDescent="0.3">
      <c r="E45" s="31" t="s">
        <v>0</v>
      </c>
      <c r="F45" s="83"/>
      <c r="G45" s="32">
        <f>SUM(G36:G44)</f>
        <v>337850</v>
      </c>
      <c r="H45" s="32">
        <f t="shared" ref="H45:I45" si="6">SUM(H36:H44)</f>
        <v>290850</v>
      </c>
      <c r="I45" s="32">
        <f t="shared" si="6"/>
        <v>37000</v>
      </c>
    </row>
    <row r="46" spans="3:37" ht="13.5" thickBot="1" x14ac:dyDescent="0.3">
      <c r="E46" s="33" t="s">
        <v>49</v>
      </c>
      <c r="F46" s="84"/>
      <c r="G46" s="34">
        <f>G45-G44</f>
        <v>337850</v>
      </c>
      <c r="H46" s="34">
        <f t="shared" ref="H46:I46" si="7">H45-H44</f>
        <v>290850</v>
      </c>
      <c r="I46" s="34">
        <f t="shared" si="7"/>
        <v>37000</v>
      </c>
    </row>
  </sheetData>
  <phoneticPr fontId="1" type="noConversion"/>
  <conditionalFormatting sqref="C4:AK31">
    <cfRule type="expression" dxfId="4" priority="11" stopIfTrue="1">
      <formula>MOD(ROW(C6),2)</formula>
    </cfRule>
  </conditionalFormatting>
  <conditionalFormatting sqref="A4:A31">
    <cfRule type="expression" dxfId="3" priority="9" stopIfTrue="1">
      <formula>MOD(ROW(A6),2)</formula>
    </cfRule>
  </conditionalFormatting>
  <conditionalFormatting sqref="B4:B31">
    <cfRule type="expression" dxfId="2" priority="7" stopIfTrue="1">
      <formula>MOD(ROW(B6),2)</formula>
    </cfRule>
  </conditionalFormatting>
  <conditionalFormatting sqref="L4:W31">
    <cfRule type="expression" dxfId="1" priority="3">
      <formula>SI=SUM($L$6+$M$6+$N$6)&gt;$J$6</formula>
    </cfRule>
    <cfRule type="colorScale" priority="4">
      <colorScale>
        <cfvo type="num" val="27000"/>
        <cfvo type="num" val="27001"/>
        <color rgb="FF00B050"/>
        <color rgb="FFFF0000"/>
      </colorScale>
    </cfRule>
    <cfRule type="colorScale" priority="6">
      <colorScale>
        <cfvo type="min"/>
        <cfvo type="max"/>
        <color rgb="FF00B050"/>
        <color theme="5"/>
      </colorScale>
    </cfRule>
  </conditionalFormatting>
  <conditionalFormatting sqref="L4:W31">
    <cfRule type="expression" dxfId="0" priority="1">
      <formula>SUM($L4:L4)&gt;$J4</formula>
    </cfRule>
  </conditionalFormatting>
  <dataValidations count="2">
    <dataValidation allowBlank="1" showInputMessage="1" showErrorMessage="1" prompt="Entité facturée" sqref="A3" xr:uid="{30C9B576-7C35-4AA1-B930-60D660796361}"/>
    <dataValidation allowBlank="1" showInputMessage="1" showErrorMessage="1" prompt="Description de l'objet de la facture" sqref="C3:D3" xr:uid="{D70ABF95-89CD-4E4F-A65B-99E734BF8CFF}"/>
  </dataValidations>
  <pageMargins left="0.78740157499999996" right="0.78740157499999996" top="0.984251969" bottom="0.984251969" header="0.4921259845" footer="0.4921259845"/>
  <pageSetup paperSize="9" orientation="landscape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84750FCF-4534-45AE-904F-F0D306BE6BDB}">
          <x14:formula1>
            <xm:f>Lists!$E$2:$E$6</xm:f>
          </x14:formula1>
          <xm:sqref>F4:F31</xm:sqref>
        </x14:dataValidation>
        <x14:dataValidation type="list" allowBlank="1" showInputMessage="1" showErrorMessage="1" xr:uid="{00000000-0002-0000-0100-000000000000}">
          <x14:formula1>
            <xm:f>Lists!$D$2:$D$11</xm:f>
          </x14:formula1>
          <xm:sqref>E4:E31</xm:sqref>
        </x14:dataValidation>
        <x14:dataValidation type="list" allowBlank="1" showInputMessage="1" showErrorMessage="1" xr:uid="{B9154B8D-F67C-40BB-B322-8FA427941A76}">
          <x14:formula1>
            <xm:f>Lists!$A$2:$A$6</xm:f>
          </x14:formula1>
          <xm:sqref>A4:A31</xm:sqref>
        </x14:dataValidation>
        <x14:dataValidation type="list" allowBlank="1" showInputMessage="1" showErrorMessage="1" xr:uid="{1536F695-8E7F-4EF2-83C6-CEA7B104B078}">
          <x14:formula1>
            <xm:f>Lists!$C$2:$C$7</xm:f>
          </x14:formula1>
          <xm:sqref>B4:B31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79F082-46D4-4C2A-A6E1-1A7A3AB8F16A}">
  <sheetPr codeName="Feuil4">
    <tabColor theme="1"/>
  </sheetPr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5">
    <tabColor theme="1"/>
  </sheetPr>
  <dimension ref="A1:F11"/>
  <sheetViews>
    <sheetView tabSelected="1" workbookViewId="0">
      <selection activeCell="A2" sqref="A2"/>
    </sheetView>
  </sheetViews>
  <sheetFormatPr baseColWidth="10" defaultRowHeight="12.75" x14ac:dyDescent="0.2"/>
  <cols>
    <col min="1" max="1" width="6.42578125" style="1" bestFit="1" customWidth="1"/>
    <col min="2" max="2" width="10" style="1" bestFit="1" customWidth="1"/>
    <col min="3" max="3" width="11.42578125" style="1"/>
    <col min="4" max="4" width="16.42578125" style="1" bestFit="1" customWidth="1"/>
    <col min="5" max="5" width="7" style="1" bestFit="1" customWidth="1"/>
    <col min="6" max="16384" width="11.42578125" style="1"/>
  </cols>
  <sheetData>
    <row r="1" spans="1:6" x14ac:dyDescent="0.2">
      <c r="A1" s="85" t="s">
        <v>107</v>
      </c>
      <c r="B1" s="85" t="s">
        <v>108</v>
      </c>
      <c r="C1" s="85" t="s">
        <v>109</v>
      </c>
      <c r="D1" s="85" t="s">
        <v>110</v>
      </c>
      <c r="E1" s="85" t="s">
        <v>111</v>
      </c>
      <c r="F1" s="85" t="s">
        <v>112</v>
      </c>
    </row>
    <row r="2" spans="1:6" x14ac:dyDescent="0.2">
      <c r="A2" s="87" t="s">
        <v>102</v>
      </c>
      <c r="B2" s="86" t="s">
        <v>19</v>
      </c>
      <c r="C2" s="87" t="s">
        <v>96</v>
      </c>
      <c r="D2" s="86" t="s">
        <v>18</v>
      </c>
      <c r="E2" s="86" t="s">
        <v>91</v>
      </c>
      <c r="F2" s="86" t="s">
        <v>113</v>
      </c>
    </row>
    <row r="3" spans="1:6" x14ac:dyDescent="0.2">
      <c r="A3" s="87" t="s">
        <v>103</v>
      </c>
      <c r="B3" s="86" t="s">
        <v>20</v>
      </c>
      <c r="C3" s="87" t="s">
        <v>97</v>
      </c>
      <c r="D3" s="86" t="s">
        <v>11</v>
      </c>
      <c r="E3" s="86" t="s">
        <v>92</v>
      </c>
      <c r="F3" s="86" t="s">
        <v>66</v>
      </c>
    </row>
    <row r="4" spans="1:6" x14ac:dyDescent="0.2">
      <c r="A4" s="87" t="s">
        <v>104</v>
      </c>
      <c r="B4" s="86" t="s">
        <v>21</v>
      </c>
      <c r="C4" s="87" t="s">
        <v>98</v>
      </c>
      <c r="D4" s="86" t="s">
        <v>13</v>
      </c>
      <c r="E4" s="86" t="s">
        <v>93</v>
      </c>
      <c r="F4" s="86" t="s">
        <v>79</v>
      </c>
    </row>
    <row r="5" spans="1:6" x14ac:dyDescent="0.2">
      <c r="A5" s="87" t="s">
        <v>105</v>
      </c>
      <c r="B5" s="86" t="s">
        <v>22</v>
      </c>
      <c r="C5" s="87" t="s">
        <v>99</v>
      </c>
      <c r="D5" s="86" t="s">
        <v>12</v>
      </c>
      <c r="E5" s="86" t="s">
        <v>94</v>
      </c>
    </row>
    <row r="6" spans="1:6" x14ac:dyDescent="0.2">
      <c r="A6" s="87" t="s">
        <v>106</v>
      </c>
      <c r="B6" s="86" t="s">
        <v>23</v>
      </c>
      <c r="C6" s="87" t="s">
        <v>100</v>
      </c>
      <c r="D6" s="86" t="s">
        <v>14</v>
      </c>
      <c r="E6" s="86" t="s">
        <v>95</v>
      </c>
    </row>
    <row r="7" spans="1:6" x14ac:dyDescent="0.2">
      <c r="B7" s="86" t="s">
        <v>24</v>
      </c>
      <c r="C7" s="87" t="s">
        <v>101</v>
      </c>
      <c r="D7" s="86" t="s">
        <v>15</v>
      </c>
    </row>
    <row r="8" spans="1:6" x14ac:dyDescent="0.2">
      <c r="D8" s="86" t="s">
        <v>16</v>
      </c>
    </row>
    <row r="9" spans="1:6" x14ac:dyDescent="0.2">
      <c r="D9" s="86" t="s">
        <v>17</v>
      </c>
    </row>
    <row r="10" spans="1:6" x14ac:dyDescent="0.2">
      <c r="D10" s="86" t="s">
        <v>9</v>
      </c>
    </row>
    <row r="11" spans="1:6" x14ac:dyDescent="0.2">
      <c r="D11" s="86"/>
    </row>
  </sheetData>
  <phoneticPr fontId="1" type="noConversion"/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Budget consolidé</vt:lpstr>
      <vt:lpstr>Suivi facture</vt:lpstr>
      <vt:lpstr>Budget détaillé</vt:lpstr>
      <vt:lpstr>Feuil2</vt:lpstr>
      <vt:lpstr>Lists</vt:lpstr>
      <vt:lpstr>status</vt:lpstr>
      <vt:lpstr>typefact</vt:lpstr>
    </vt:vector>
  </TitlesOfParts>
  <Company>Bureau Veritas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Project Management Toolkit</dc:title>
  <dc:subject>Budget Follow-Up Template</dc:subject>
  <dc:creator>Dumats Michel</dc:creator>
  <cp:lastModifiedBy>Christophe DUMERIL</cp:lastModifiedBy>
  <cp:lastPrinted>2019-07-02T16:52:09Z</cp:lastPrinted>
  <dcterms:created xsi:type="dcterms:W3CDTF">2008-08-11T12:23:27Z</dcterms:created>
  <dcterms:modified xsi:type="dcterms:W3CDTF">2019-07-25T12:50:39Z</dcterms:modified>
</cp:coreProperties>
</file>