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axime\Dropbox\"/>
    </mc:Choice>
  </mc:AlternateContent>
  <xr:revisionPtr revIDLastSave="0" documentId="13_ncr:1_{7E6EE476-FB2E-4EBB-AB2D-D5C932CEE596}" xr6:coauthVersionLast="43" xr6:coauthVersionMax="43" xr10:uidLastSave="{00000000-0000-0000-0000-000000000000}"/>
  <bookViews>
    <workbookView xWindow="-120" yWindow="-120" windowWidth="29040" windowHeight="15840" xr2:uid="{0F5459CF-E534-442C-8C24-29FD580DE4CC}"/>
  </bookViews>
  <sheets>
    <sheet name="Saisie des données BA" sheetId="1" r:id="rId1"/>
    <sheet name="BA" sheetId="3" r:id="rId2"/>
    <sheet name="Feuil2" sheetId="5" r:id="rId3"/>
    <sheet name="Sheet1" sheetId="4" r:id="rId4"/>
    <sheet name="Associe" sheetId="6" r:id="rId5"/>
    <sheet name="Sheet2" sheetId="7" r:id="rId6"/>
    <sheet name="Feuille technique" sheetId="2" state="hidden" r:id="rId7"/>
  </sheets>
  <functionGroups builtInGroupCount="19"/>
  <definedNames>
    <definedName name="_xlnm._FilterDatabase" localSheetId="5" hidden="1">Sheet2!$A$1:$BQ$11</definedName>
    <definedName name="a">'Saisie des données BA'!#REF!</definedName>
    <definedName name="Associe_1">'Saisie des données BA'!$73:$81</definedName>
    <definedName name="_xlnm.Criteria" localSheetId="5">Sheet2!$A$2:$A$11</definedName>
    <definedName name="_xlnm.Print_Titles" localSheetId="0">'Saisie des données BA'!$2:$3</definedName>
    <definedName name="_xlnm.Print_Area" localSheetId="1">BA!$B$2:$I$288</definedName>
    <definedName name="_xlnm.Print_Area" localSheetId="0">'Saisie des données BA'!$A$1:$I$198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6" l="1"/>
  <c r="A3" i="7" l="1"/>
  <c r="A4" i="7"/>
  <c r="A5" i="7"/>
  <c r="A6" i="7"/>
  <c r="A7" i="7"/>
  <c r="A8" i="7"/>
  <c r="A9" i="7"/>
  <c r="A10" i="7"/>
  <c r="A11" i="7"/>
  <c r="A2" i="7"/>
  <c r="B4" i="6"/>
  <c r="B8" i="6"/>
  <c r="B6" i="6"/>
  <c r="B7" i="6"/>
  <c r="B11" i="6"/>
  <c r="B9" i="6"/>
  <c r="B3" i="6"/>
  <c r="B10" i="6"/>
  <c r="B5" i="6"/>
  <c r="B12" i="6"/>
  <c r="C5" i="5" l="1"/>
  <c r="H18" i="5" s="1"/>
  <c r="A3" i="4"/>
  <c r="A2" i="4"/>
  <c r="F17" i="5" l="1"/>
  <c r="H17" i="5"/>
  <c r="E17" i="5"/>
  <c r="G17" i="5"/>
  <c r="E18" i="5"/>
  <c r="F18" i="5"/>
  <c r="G18" i="5"/>
  <c r="C6" i="5"/>
  <c r="F16" i="5"/>
  <c r="G16" i="5"/>
  <c r="E16" i="5"/>
  <c r="H16" i="5"/>
  <c r="E14" i="5"/>
  <c r="F14" i="5"/>
  <c r="G14" i="5"/>
  <c r="H15" i="5"/>
  <c r="H14" i="5"/>
  <c r="E15" i="5"/>
  <c r="F15" i="5"/>
  <c r="G15" i="5"/>
  <c r="C12" i="5"/>
  <c r="D12" i="5"/>
  <c r="F13" i="5"/>
  <c r="E13" i="5"/>
  <c r="E12" i="5"/>
  <c r="G13" i="5"/>
  <c r="H13" i="5"/>
  <c r="H12" i="5"/>
  <c r="C7" i="5"/>
  <c r="F12" i="5"/>
  <c r="G12" i="5"/>
  <c r="D272" i="3"/>
  <c r="E272" i="3"/>
  <c r="F272" i="3"/>
  <c r="G272" i="3"/>
  <c r="H272" i="3"/>
  <c r="C272" i="3"/>
  <c r="D271" i="3"/>
  <c r="E271" i="3"/>
  <c r="F271" i="3"/>
  <c r="G271" i="3"/>
  <c r="H271" i="3"/>
  <c r="C271" i="3"/>
  <c r="D270" i="3"/>
  <c r="E270" i="3"/>
  <c r="F270" i="3"/>
  <c r="G270" i="3"/>
  <c r="H270" i="3"/>
  <c r="C270" i="3"/>
  <c r="D269" i="3"/>
  <c r="E269" i="3"/>
  <c r="F269" i="3"/>
  <c r="G269" i="3"/>
  <c r="H269" i="3"/>
  <c r="C269" i="3"/>
  <c r="B283" i="3"/>
  <c r="D244" i="3"/>
  <c r="E244" i="3"/>
  <c r="F244" i="3"/>
  <c r="G244" i="3"/>
  <c r="H244" i="3"/>
  <c r="C244" i="3"/>
  <c r="D243" i="3"/>
  <c r="E243" i="3"/>
  <c r="F243" i="3"/>
  <c r="G243" i="3"/>
  <c r="H243" i="3"/>
  <c r="C243" i="3"/>
  <c r="D242" i="3"/>
  <c r="E242" i="3"/>
  <c r="F242" i="3"/>
  <c r="G242" i="3"/>
  <c r="H242" i="3"/>
  <c r="C242" i="3"/>
  <c r="D241" i="3"/>
  <c r="E241" i="3"/>
  <c r="F241" i="3"/>
  <c r="G241" i="3"/>
  <c r="H241" i="3"/>
  <c r="C241" i="3"/>
  <c r="B255" i="3"/>
  <c r="D216" i="3"/>
  <c r="E216" i="3"/>
  <c r="F216" i="3"/>
  <c r="G216" i="3"/>
  <c r="H216" i="3"/>
  <c r="C216" i="3"/>
  <c r="D215" i="3"/>
  <c r="E215" i="3"/>
  <c r="F215" i="3"/>
  <c r="G215" i="3"/>
  <c r="H215" i="3"/>
  <c r="C215" i="3"/>
  <c r="D214" i="3"/>
  <c r="E214" i="3"/>
  <c r="F214" i="3"/>
  <c r="G214" i="3"/>
  <c r="H214" i="3"/>
  <c r="C214" i="3"/>
  <c r="D213" i="3"/>
  <c r="E213" i="3"/>
  <c r="F213" i="3"/>
  <c r="G213" i="3"/>
  <c r="H213" i="3"/>
  <c r="C213" i="3"/>
  <c r="B227" i="3"/>
  <c r="D188" i="3"/>
  <c r="E188" i="3"/>
  <c r="F188" i="3"/>
  <c r="G188" i="3"/>
  <c r="H188" i="3"/>
  <c r="C188" i="3"/>
  <c r="D187" i="3"/>
  <c r="E187" i="3"/>
  <c r="F187" i="3"/>
  <c r="G187" i="3"/>
  <c r="H187" i="3"/>
  <c r="C187" i="3"/>
  <c r="D186" i="3"/>
  <c r="E186" i="3"/>
  <c r="F186" i="3"/>
  <c r="G186" i="3"/>
  <c r="H186" i="3"/>
  <c r="C186" i="3"/>
  <c r="D185" i="3"/>
  <c r="E185" i="3"/>
  <c r="F185" i="3"/>
  <c r="G185" i="3"/>
  <c r="H185" i="3"/>
  <c r="C185" i="3"/>
  <c r="B199" i="3"/>
  <c r="D160" i="3"/>
  <c r="E160" i="3"/>
  <c r="F160" i="3"/>
  <c r="G160" i="3"/>
  <c r="H160" i="3"/>
  <c r="C160" i="3"/>
  <c r="D159" i="3"/>
  <c r="E159" i="3"/>
  <c r="F159" i="3"/>
  <c r="G159" i="3"/>
  <c r="H159" i="3"/>
  <c r="C159" i="3"/>
  <c r="D158" i="3"/>
  <c r="E158" i="3"/>
  <c r="F158" i="3"/>
  <c r="G158" i="3"/>
  <c r="H158" i="3"/>
  <c r="C158" i="3"/>
  <c r="D157" i="3"/>
  <c r="E157" i="3"/>
  <c r="F157" i="3"/>
  <c r="G157" i="3"/>
  <c r="H157" i="3"/>
  <c r="C157" i="3"/>
  <c r="B171" i="3"/>
  <c r="D132" i="3"/>
  <c r="E132" i="3"/>
  <c r="F132" i="3"/>
  <c r="G132" i="3"/>
  <c r="H132" i="3"/>
  <c r="C132" i="3"/>
  <c r="D131" i="3"/>
  <c r="E131" i="3"/>
  <c r="F131" i="3"/>
  <c r="G131" i="3"/>
  <c r="H131" i="3"/>
  <c r="C131" i="3"/>
  <c r="D130" i="3"/>
  <c r="E130" i="3"/>
  <c r="F130" i="3"/>
  <c r="G130" i="3"/>
  <c r="H130" i="3"/>
  <c r="C130" i="3"/>
  <c r="D129" i="3"/>
  <c r="E129" i="3"/>
  <c r="F129" i="3"/>
  <c r="G129" i="3"/>
  <c r="H129" i="3"/>
  <c r="C129" i="3"/>
  <c r="B143" i="3"/>
  <c r="E105" i="3"/>
  <c r="D104" i="3"/>
  <c r="E104" i="3"/>
  <c r="F104" i="3"/>
  <c r="G104" i="3"/>
  <c r="H104" i="3"/>
  <c r="C104" i="3"/>
  <c r="D103" i="3"/>
  <c r="E103" i="3"/>
  <c r="F103" i="3"/>
  <c r="G103" i="3"/>
  <c r="H103" i="3"/>
  <c r="C103" i="3"/>
  <c r="D102" i="3"/>
  <c r="E102" i="3"/>
  <c r="F102" i="3"/>
  <c r="G102" i="3"/>
  <c r="H102" i="3"/>
  <c r="C102" i="3"/>
  <c r="D101" i="3"/>
  <c r="E101" i="3"/>
  <c r="F101" i="3"/>
  <c r="G101" i="3"/>
  <c r="H101" i="3"/>
  <c r="C101" i="3"/>
  <c r="B115" i="3"/>
  <c r="D39" i="1"/>
  <c r="E39" i="1"/>
  <c r="F39" i="1"/>
  <c r="G39" i="1"/>
  <c r="H39" i="1"/>
  <c r="C39" i="1"/>
  <c r="D76" i="3"/>
  <c r="E76" i="3"/>
  <c r="F76" i="3"/>
  <c r="G76" i="3"/>
  <c r="H76" i="3"/>
  <c r="D75" i="3"/>
  <c r="E75" i="3"/>
  <c r="F75" i="3"/>
  <c r="G75" i="3"/>
  <c r="H75" i="3"/>
  <c r="D74" i="3"/>
  <c r="E74" i="3"/>
  <c r="F74" i="3"/>
  <c r="G74" i="3"/>
  <c r="H74" i="3"/>
  <c r="C76" i="3"/>
  <c r="C75" i="3"/>
  <c r="C74" i="3"/>
  <c r="D73" i="3"/>
  <c r="E73" i="3"/>
  <c r="F73" i="3"/>
  <c r="G73" i="3"/>
  <c r="H73" i="3"/>
  <c r="C73" i="3"/>
  <c r="B87" i="3"/>
  <c r="D48" i="3"/>
  <c r="E48" i="3"/>
  <c r="F48" i="3"/>
  <c r="G48" i="3"/>
  <c r="H48" i="3"/>
  <c r="C48" i="3"/>
  <c r="D47" i="3"/>
  <c r="E47" i="3"/>
  <c r="F47" i="3"/>
  <c r="G47" i="3"/>
  <c r="H47" i="3"/>
  <c r="C47" i="3"/>
  <c r="D46" i="3"/>
  <c r="E46" i="3"/>
  <c r="F46" i="3"/>
  <c r="G46" i="3"/>
  <c r="H46" i="3"/>
  <c r="C46" i="3"/>
  <c r="D45" i="3"/>
  <c r="E45" i="3"/>
  <c r="F45" i="3"/>
  <c r="G45" i="3"/>
  <c r="H45" i="3"/>
  <c r="C45" i="3"/>
  <c r="B31" i="3"/>
  <c r="B59" i="3"/>
  <c r="D20" i="3"/>
  <c r="E20" i="3"/>
  <c r="F20" i="3"/>
  <c r="G20" i="3"/>
  <c r="H20" i="3"/>
  <c r="C20" i="3"/>
  <c r="D19" i="3"/>
  <c r="E19" i="3"/>
  <c r="F19" i="3"/>
  <c r="G19" i="3"/>
  <c r="H19" i="3"/>
  <c r="C19" i="3"/>
  <c r="D18" i="3"/>
  <c r="E18" i="3"/>
  <c r="F18" i="3"/>
  <c r="G18" i="3"/>
  <c r="H18" i="3"/>
  <c r="C18" i="3"/>
  <c r="D17" i="3"/>
  <c r="E17" i="3"/>
  <c r="F17" i="3"/>
  <c r="G17" i="3"/>
  <c r="H17" i="3"/>
  <c r="C17" i="3"/>
  <c r="B18" i="3"/>
  <c r="B46" i="3" s="1"/>
  <c r="B19" i="3"/>
  <c r="B47" i="3" s="1"/>
  <c r="B20" i="3"/>
  <c r="B48" i="3" s="1"/>
  <c r="B17" i="3"/>
  <c r="B45" i="3" s="1"/>
  <c r="D51" i="3"/>
  <c r="C8" i="3"/>
  <c r="C5" i="3"/>
  <c r="B52" i="3"/>
  <c r="B7" i="1"/>
  <c r="C7" i="3" s="1"/>
  <c r="B6" i="1"/>
  <c r="C6" i="3" s="1"/>
  <c r="F279" i="3" l="1"/>
  <c r="G279" i="3"/>
  <c r="H279" i="3"/>
  <c r="E279" i="3"/>
  <c r="D275" i="3"/>
  <c r="E275" i="3"/>
  <c r="F275" i="3"/>
  <c r="G275" i="3"/>
  <c r="H275" i="3"/>
  <c r="C275" i="3"/>
  <c r="D274" i="3"/>
  <c r="E274" i="3"/>
  <c r="F274" i="3"/>
  <c r="H274" i="3"/>
  <c r="C274" i="3"/>
  <c r="H273" i="3"/>
  <c r="D273" i="3"/>
  <c r="E273" i="3"/>
  <c r="F273" i="3"/>
  <c r="G273" i="3"/>
  <c r="C273" i="3"/>
  <c r="C267" i="3"/>
  <c r="D267" i="3"/>
  <c r="E267" i="3"/>
  <c r="F267" i="3"/>
  <c r="G267" i="3"/>
  <c r="H267" i="3"/>
  <c r="C268" i="3"/>
  <c r="D268" i="3"/>
  <c r="E268" i="3"/>
  <c r="F268" i="3"/>
  <c r="G268" i="3"/>
  <c r="H268" i="3"/>
  <c r="D266" i="3"/>
  <c r="E266" i="3"/>
  <c r="F266" i="3"/>
  <c r="G266" i="3"/>
  <c r="H266" i="3"/>
  <c r="D288" i="3" s="1"/>
  <c r="C266" i="3"/>
  <c r="D265" i="3"/>
  <c r="E265" i="3"/>
  <c r="F265" i="3"/>
  <c r="G265" i="3"/>
  <c r="G274" i="3" s="1"/>
  <c r="H265" i="3"/>
  <c r="C265" i="3"/>
  <c r="H277" i="3"/>
  <c r="G277" i="3"/>
  <c r="F277" i="3"/>
  <c r="E277" i="3"/>
  <c r="F251" i="3"/>
  <c r="G251" i="3"/>
  <c r="H251" i="3"/>
  <c r="E251" i="3"/>
  <c r="D247" i="3"/>
  <c r="E247" i="3"/>
  <c r="F247" i="3"/>
  <c r="G247" i="3"/>
  <c r="H247" i="3"/>
  <c r="C247" i="3"/>
  <c r="D246" i="3"/>
  <c r="E246" i="3"/>
  <c r="F246" i="3"/>
  <c r="H246" i="3"/>
  <c r="C246" i="3"/>
  <c r="D245" i="3"/>
  <c r="E245" i="3"/>
  <c r="F245" i="3"/>
  <c r="G245" i="3"/>
  <c r="H245" i="3"/>
  <c r="C245" i="3"/>
  <c r="D238" i="3"/>
  <c r="E238" i="3"/>
  <c r="F238" i="3"/>
  <c r="G238" i="3"/>
  <c r="H238" i="3"/>
  <c r="D260" i="3" s="1"/>
  <c r="D239" i="3"/>
  <c r="E239" i="3"/>
  <c r="F239" i="3"/>
  <c r="G239" i="3"/>
  <c r="H239" i="3"/>
  <c r="D240" i="3"/>
  <c r="E240" i="3"/>
  <c r="F240" i="3"/>
  <c r="G240" i="3"/>
  <c r="H240" i="3"/>
  <c r="C239" i="3"/>
  <c r="C240" i="3"/>
  <c r="C238" i="3"/>
  <c r="D237" i="3"/>
  <c r="E237" i="3"/>
  <c r="F237" i="3"/>
  <c r="G237" i="3"/>
  <c r="G246" i="3" s="1"/>
  <c r="H237" i="3"/>
  <c r="C237" i="3"/>
  <c r="H249" i="3"/>
  <c r="G249" i="3"/>
  <c r="F249" i="3"/>
  <c r="E249" i="3"/>
  <c r="F223" i="3"/>
  <c r="G223" i="3"/>
  <c r="H223" i="3"/>
  <c r="E223" i="3"/>
  <c r="D219" i="3"/>
  <c r="E219" i="3"/>
  <c r="F219" i="3"/>
  <c r="G219" i="3"/>
  <c r="H219" i="3"/>
  <c r="C219" i="3"/>
  <c r="D218" i="3"/>
  <c r="E218" i="3"/>
  <c r="F218" i="3"/>
  <c r="H218" i="3"/>
  <c r="C218" i="3"/>
  <c r="D217" i="3"/>
  <c r="E217" i="3"/>
  <c r="F217" i="3"/>
  <c r="G217" i="3"/>
  <c r="H217" i="3"/>
  <c r="C217" i="3"/>
  <c r="D210" i="3"/>
  <c r="E210" i="3"/>
  <c r="F210" i="3"/>
  <c r="G210" i="3"/>
  <c r="H210" i="3"/>
  <c r="D232" i="3" s="1"/>
  <c r="D211" i="3"/>
  <c r="E211" i="3"/>
  <c r="F211" i="3"/>
  <c r="G211" i="3"/>
  <c r="H211" i="3"/>
  <c r="D212" i="3"/>
  <c r="E212" i="3"/>
  <c r="F212" i="3"/>
  <c r="G212" i="3"/>
  <c r="H212" i="3"/>
  <c r="C211" i="3"/>
  <c r="C212" i="3"/>
  <c r="C210" i="3"/>
  <c r="D209" i="3"/>
  <c r="E209" i="3"/>
  <c r="F209" i="3"/>
  <c r="G209" i="3"/>
  <c r="G218" i="3" s="1"/>
  <c r="H209" i="3"/>
  <c r="C209" i="3"/>
  <c r="H221" i="3"/>
  <c r="G221" i="3"/>
  <c r="F221" i="3"/>
  <c r="E221" i="3"/>
  <c r="F195" i="3"/>
  <c r="G195" i="3"/>
  <c r="H195" i="3"/>
  <c r="E195" i="3"/>
  <c r="D191" i="3"/>
  <c r="E191" i="3"/>
  <c r="F191" i="3"/>
  <c r="G191" i="3"/>
  <c r="H191" i="3"/>
  <c r="C191" i="3"/>
  <c r="D190" i="3"/>
  <c r="E190" i="3"/>
  <c r="F190" i="3"/>
  <c r="H190" i="3"/>
  <c r="C190" i="3"/>
  <c r="D189" i="3"/>
  <c r="E189" i="3"/>
  <c r="F189" i="3"/>
  <c r="G189" i="3"/>
  <c r="H189" i="3"/>
  <c r="C189" i="3"/>
  <c r="D182" i="3"/>
  <c r="E182" i="3"/>
  <c r="F182" i="3"/>
  <c r="G182" i="3"/>
  <c r="H182" i="3"/>
  <c r="D204" i="3" s="1"/>
  <c r="D183" i="3"/>
  <c r="E183" i="3"/>
  <c r="F183" i="3"/>
  <c r="G183" i="3"/>
  <c r="H183" i="3"/>
  <c r="D184" i="3"/>
  <c r="E184" i="3"/>
  <c r="F184" i="3"/>
  <c r="G184" i="3"/>
  <c r="H184" i="3"/>
  <c r="C183" i="3"/>
  <c r="C184" i="3"/>
  <c r="C182" i="3"/>
  <c r="D181" i="3"/>
  <c r="E181" i="3"/>
  <c r="F181" i="3"/>
  <c r="G181" i="3"/>
  <c r="G190" i="3" s="1"/>
  <c r="H181" i="3"/>
  <c r="C181" i="3"/>
  <c r="H193" i="3"/>
  <c r="G193" i="3"/>
  <c r="F193" i="3"/>
  <c r="E193" i="3"/>
  <c r="F167" i="3"/>
  <c r="G167" i="3"/>
  <c r="H167" i="3"/>
  <c r="E167" i="3"/>
  <c r="D163" i="3"/>
  <c r="E163" i="3"/>
  <c r="F163" i="3"/>
  <c r="G163" i="3"/>
  <c r="H163" i="3"/>
  <c r="C163" i="3"/>
  <c r="D162" i="3"/>
  <c r="E162" i="3"/>
  <c r="F162" i="3"/>
  <c r="H162" i="3"/>
  <c r="C162" i="3"/>
  <c r="D161" i="3"/>
  <c r="E161" i="3"/>
  <c r="F161" i="3"/>
  <c r="G161" i="3"/>
  <c r="H161" i="3"/>
  <c r="C161" i="3"/>
  <c r="D154" i="3"/>
  <c r="E154" i="3"/>
  <c r="F154" i="3"/>
  <c r="G154" i="3"/>
  <c r="H154" i="3"/>
  <c r="D176" i="3" s="1"/>
  <c r="D155" i="3"/>
  <c r="E155" i="3"/>
  <c r="F155" i="3"/>
  <c r="G155" i="3"/>
  <c r="H155" i="3"/>
  <c r="D156" i="3"/>
  <c r="E156" i="3"/>
  <c r="F156" i="3"/>
  <c r="G156" i="3"/>
  <c r="H156" i="3"/>
  <c r="C155" i="3"/>
  <c r="C156" i="3"/>
  <c r="C154" i="3"/>
  <c r="D153" i="3"/>
  <c r="E153" i="3"/>
  <c r="F153" i="3"/>
  <c r="G153" i="3"/>
  <c r="G162" i="3" s="1"/>
  <c r="H153" i="3"/>
  <c r="C153" i="3"/>
  <c r="H165" i="3"/>
  <c r="G165" i="3"/>
  <c r="F165" i="3"/>
  <c r="E165" i="3"/>
  <c r="H139" i="3"/>
  <c r="F139" i="3"/>
  <c r="G139" i="3"/>
  <c r="E139" i="3"/>
  <c r="D135" i="3"/>
  <c r="E135" i="3"/>
  <c r="F135" i="3"/>
  <c r="G135" i="3"/>
  <c r="H135" i="3"/>
  <c r="C135" i="3"/>
  <c r="D134" i="3"/>
  <c r="E134" i="3"/>
  <c r="F134" i="3"/>
  <c r="H134" i="3"/>
  <c r="C134" i="3"/>
  <c r="D133" i="3"/>
  <c r="E133" i="3"/>
  <c r="F133" i="3"/>
  <c r="G133" i="3"/>
  <c r="H133" i="3"/>
  <c r="C133" i="3"/>
  <c r="C127" i="3"/>
  <c r="D127" i="3"/>
  <c r="E127" i="3"/>
  <c r="F127" i="3"/>
  <c r="G127" i="3"/>
  <c r="H127" i="3"/>
  <c r="C128" i="3"/>
  <c r="D128" i="3"/>
  <c r="E128" i="3"/>
  <c r="F128" i="3"/>
  <c r="G128" i="3"/>
  <c r="H128" i="3"/>
  <c r="D126" i="3"/>
  <c r="E126" i="3"/>
  <c r="F126" i="3"/>
  <c r="G126" i="3"/>
  <c r="H126" i="3"/>
  <c r="D148" i="3" s="1"/>
  <c r="C126" i="3"/>
  <c r="D125" i="3"/>
  <c r="E125" i="3"/>
  <c r="F125" i="3"/>
  <c r="G125" i="3"/>
  <c r="G134" i="3" s="1"/>
  <c r="H125" i="3"/>
  <c r="C125" i="3"/>
  <c r="H137" i="3"/>
  <c r="G137" i="3"/>
  <c r="F137" i="3"/>
  <c r="E137" i="3"/>
  <c r="F111" i="3"/>
  <c r="G111" i="3"/>
  <c r="H111" i="3"/>
  <c r="E111" i="3"/>
  <c r="D107" i="3"/>
  <c r="E107" i="3"/>
  <c r="F107" i="3"/>
  <c r="G107" i="3"/>
  <c r="H107" i="3"/>
  <c r="C107" i="3"/>
  <c r="D106" i="3"/>
  <c r="E106" i="3"/>
  <c r="F106" i="3"/>
  <c r="H106" i="3"/>
  <c r="C106" i="3"/>
  <c r="D105" i="3"/>
  <c r="F105" i="3"/>
  <c r="G105" i="3"/>
  <c r="H105" i="3"/>
  <c r="C105" i="3"/>
  <c r="D98" i="3"/>
  <c r="E98" i="3"/>
  <c r="F98" i="3"/>
  <c r="G98" i="3"/>
  <c r="H98" i="3"/>
  <c r="D120" i="3" s="1"/>
  <c r="D99" i="3"/>
  <c r="E99" i="3"/>
  <c r="F99" i="3"/>
  <c r="G99" i="3"/>
  <c r="H99" i="3"/>
  <c r="D100" i="3"/>
  <c r="E100" i="3"/>
  <c r="F100" i="3"/>
  <c r="G100" i="3"/>
  <c r="H100" i="3"/>
  <c r="C99" i="3"/>
  <c r="C100" i="3"/>
  <c r="C98" i="3"/>
  <c r="D97" i="3"/>
  <c r="E97" i="3"/>
  <c r="F97" i="3"/>
  <c r="G97" i="3"/>
  <c r="G106" i="3" s="1"/>
  <c r="H97" i="3"/>
  <c r="C97" i="3"/>
  <c r="H109" i="3"/>
  <c r="G109" i="3"/>
  <c r="F109" i="3"/>
  <c r="E109" i="3"/>
  <c r="C288" i="3" l="1"/>
  <c r="C260" i="3"/>
  <c r="B288" i="3"/>
  <c r="B260" i="3"/>
  <c r="B232" i="3"/>
  <c r="C232" i="3"/>
  <c r="C204" i="3"/>
  <c r="B204" i="3"/>
  <c r="C176" i="3"/>
  <c r="B176" i="3"/>
  <c r="B148" i="3"/>
  <c r="C148" i="3"/>
  <c r="B120" i="3"/>
  <c r="C120" i="3"/>
  <c r="I265" i="3"/>
  <c r="I237" i="3"/>
  <c r="I209" i="3"/>
  <c r="I181" i="3"/>
  <c r="I153" i="3"/>
  <c r="I125" i="3"/>
  <c r="I97" i="3"/>
  <c r="F83" i="3"/>
  <c r="G83" i="3"/>
  <c r="H83" i="3"/>
  <c r="E83" i="3"/>
  <c r="E81" i="3"/>
  <c r="F81" i="3"/>
  <c r="G81" i="3"/>
  <c r="H81" i="3"/>
  <c r="E53" i="3"/>
  <c r="F53" i="3"/>
  <c r="G53" i="3"/>
  <c r="H53" i="3"/>
  <c r="D79" i="3"/>
  <c r="E79" i="3"/>
  <c r="F79" i="3"/>
  <c r="G79" i="3"/>
  <c r="H79" i="3"/>
  <c r="C79" i="3"/>
  <c r="D78" i="3"/>
  <c r="F78" i="3"/>
  <c r="H78" i="3"/>
  <c r="C78" i="3"/>
  <c r="D77" i="3"/>
  <c r="E77" i="3"/>
  <c r="F77" i="3"/>
  <c r="G77" i="3"/>
  <c r="H77" i="3"/>
  <c r="C77" i="3"/>
  <c r="B80" i="3"/>
  <c r="B108" i="3" s="1"/>
  <c r="B136" i="3" s="1"/>
  <c r="B164" i="3" s="1"/>
  <c r="B192" i="3" s="1"/>
  <c r="B220" i="3" s="1"/>
  <c r="B248" i="3" s="1"/>
  <c r="B276" i="3" s="1"/>
  <c r="C71" i="3"/>
  <c r="D71" i="3"/>
  <c r="E71" i="3"/>
  <c r="F71" i="3"/>
  <c r="G71" i="3"/>
  <c r="H71" i="3"/>
  <c r="C72" i="3"/>
  <c r="D72" i="3"/>
  <c r="E72" i="3"/>
  <c r="F72" i="3"/>
  <c r="G72" i="3"/>
  <c r="H72" i="3"/>
  <c r="D70" i="3"/>
  <c r="E70" i="3"/>
  <c r="F70" i="3"/>
  <c r="G70" i="3"/>
  <c r="H70" i="3"/>
  <c r="D92" i="3" s="1"/>
  <c r="C70" i="3"/>
  <c r="D69" i="3"/>
  <c r="E69" i="3"/>
  <c r="E78" i="3" s="1"/>
  <c r="F69" i="3"/>
  <c r="G69" i="3"/>
  <c r="G78" i="3" s="1"/>
  <c r="H69" i="3"/>
  <c r="C69" i="3"/>
  <c r="F55" i="3"/>
  <c r="G55" i="3"/>
  <c r="H55" i="3"/>
  <c r="E55" i="3"/>
  <c r="D50" i="3"/>
  <c r="E50" i="3"/>
  <c r="F50" i="3"/>
  <c r="H50" i="3"/>
  <c r="E51" i="3"/>
  <c r="F51" i="3"/>
  <c r="G51" i="3"/>
  <c r="H51" i="3"/>
  <c r="C50" i="3"/>
  <c r="D49" i="3"/>
  <c r="E49" i="3"/>
  <c r="F49" i="3"/>
  <c r="G49" i="3"/>
  <c r="H49" i="3"/>
  <c r="C49" i="3"/>
  <c r="C22" i="3"/>
  <c r="B92" i="3" l="1"/>
  <c r="C92" i="3"/>
  <c r="I69" i="3"/>
  <c r="C51" i="3"/>
  <c r="B51" i="3"/>
  <c r="B79" i="3" s="1"/>
  <c r="B107" i="3" s="1"/>
  <c r="B135" i="3" s="1"/>
  <c r="B163" i="3" s="1"/>
  <c r="B191" i="3" s="1"/>
  <c r="B219" i="3" s="1"/>
  <c r="B247" i="3" s="1"/>
  <c r="B275" i="3" s="1"/>
  <c r="B43" i="3"/>
  <c r="B71" i="3" s="1"/>
  <c r="B99" i="3" s="1"/>
  <c r="B127" i="3" s="1"/>
  <c r="B155" i="3" s="1"/>
  <c r="B183" i="3" s="1"/>
  <c r="B211" i="3" s="1"/>
  <c r="B239" i="3" s="1"/>
  <c r="B267" i="3" s="1"/>
  <c r="B44" i="3"/>
  <c r="B72" i="3" s="1"/>
  <c r="B100" i="3" s="1"/>
  <c r="B128" i="3" s="1"/>
  <c r="B156" i="3" s="1"/>
  <c r="B184" i="3" s="1"/>
  <c r="B212" i="3" s="1"/>
  <c r="B240" i="3" s="1"/>
  <c r="B268" i="3" s="1"/>
  <c r="B73" i="3"/>
  <c r="B101" i="3" s="1"/>
  <c r="B129" i="3" s="1"/>
  <c r="B157" i="3" s="1"/>
  <c r="B185" i="3" s="1"/>
  <c r="B213" i="3" s="1"/>
  <c r="B241" i="3" s="1"/>
  <c r="B269" i="3" s="1"/>
  <c r="B74" i="3"/>
  <c r="B102" i="3" s="1"/>
  <c r="B130" i="3" s="1"/>
  <c r="B158" i="3" s="1"/>
  <c r="B186" i="3" s="1"/>
  <c r="B214" i="3" s="1"/>
  <c r="B242" i="3" s="1"/>
  <c r="B270" i="3" s="1"/>
  <c r="B75" i="3"/>
  <c r="B103" i="3" s="1"/>
  <c r="B131" i="3" s="1"/>
  <c r="B159" i="3" s="1"/>
  <c r="B187" i="3" s="1"/>
  <c r="B215" i="3" s="1"/>
  <c r="B243" i="3" s="1"/>
  <c r="B271" i="3" s="1"/>
  <c r="B76" i="3"/>
  <c r="B104" i="3" s="1"/>
  <c r="B132" i="3" s="1"/>
  <c r="B160" i="3" s="1"/>
  <c r="B188" i="3" s="1"/>
  <c r="B216" i="3" s="1"/>
  <c r="B244" i="3" s="1"/>
  <c r="B272" i="3" s="1"/>
  <c r="B49" i="3"/>
  <c r="B77" i="3" s="1"/>
  <c r="B105" i="3" s="1"/>
  <c r="B133" i="3" s="1"/>
  <c r="B161" i="3" s="1"/>
  <c r="B189" i="3" s="1"/>
  <c r="B217" i="3" s="1"/>
  <c r="B245" i="3" s="1"/>
  <c r="B273" i="3" s="1"/>
  <c r="B50" i="3"/>
  <c r="B78" i="3" s="1"/>
  <c r="B106" i="3" s="1"/>
  <c r="B134" i="3" s="1"/>
  <c r="B162" i="3" s="1"/>
  <c r="B190" i="3" s="1"/>
  <c r="B218" i="3" s="1"/>
  <c r="B246" i="3" s="1"/>
  <c r="B274" i="3" s="1"/>
  <c r="B42" i="3"/>
  <c r="B70" i="3" s="1"/>
  <c r="B98" i="3" s="1"/>
  <c r="B126" i="3" s="1"/>
  <c r="B154" i="3" s="1"/>
  <c r="B182" i="3" s="1"/>
  <c r="B210" i="3" s="1"/>
  <c r="B238" i="3" s="1"/>
  <c r="B266" i="3" s="1"/>
  <c r="D42" i="3"/>
  <c r="E42" i="3"/>
  <c r="F42" i="3"/>
  <c r="G42" i="3"/>
  <c r="H42" i="3"/>
  <c r="D64" i="3" s="1"/>
  <c r="D43" i="3"/>
  <c r="E43" i="3"/>
  <c r="F43" i="3"/>
  <c r="G43" i="3"/>
  <c r="H43" i="3"/>
  <c r="D44" i="3"/>
  <c r="E44" i="3"/>
  <c r="F44" i="3"/>
  <c r="G44" i="3"/>
  <c r="H44" i="3"/>
  <c r="C43" i="3"/>
  <c r="C44" i="3"/>
  <c r="C42" i="3"/>
  <c r="D41" i="3"/>
  <c r="E41" i="3"/>
  <c r="F41" i="3"/>
  <c r="G41" i="3"/>
  <c r="G50" i="3" s="1"/>
  <c r="H41" i="3"/>
  <c r="C41" i="3"/>
  <c r="B185" i="1"/>
  <c r="B171" i="1"/>
  <c r="B157" i="1"/>
  <c r="B143" i="1"/>
  <c r="B129" i="1"/>
  <c r="B115" i="1"/>
  <c r="B101" i="1"/>
  <c r="B87" i="1"/>
  <c r="B73" i="1"/>
  <c r="F27" i="3"/>
  <c r="G27" i="3"/>
  <c r="H27" i="3"/>
  <c r="E27" i="3"/>
  <c r="B64" i="3" l="1"/>
  <c r="C64" i="3"/>
  <c r="I41" i="3"/>
  <c r="B12" i="1"/>
  <c r="B13" i="1" l="1"/>
  <c r="E25" i="3"/>
  <c r="G25" i="3"/>
  <c r="H25" i="3"/>
  <c r="D23" i="3"/>
  <c r="E23" i="3"/>
  <c r="F23" i="3"/>
  <c r="G23" i="3"/>
  <c r="H23" i="3"/>
  <c r="C23" i="3"/>
  <c r="C13" i="3"/>
  <c r="D22" i="3"/>
  <c r="F22" i="3"/>
  <c r="D21" i="3"/>
  <c r="E21" i="3"/>
  <c r="F21" i="3"/>
  <c r="G21" i="3"/>
  <c r="H21" i="3"/>
  <c r="C21" i="3"/>
  <c r="C16" i="3"/>
  <c r="E15" i="3"/>
  <c r="F15" i="3"/>
  <c r="G15" i="3"/>
  <c r="H15" i="3"/>
  <c r="E16" i="3"/>
  <c r="F16" i="3"/>
  <c r="G16" i="3"/>
  <c r="H16" i="3"/>
  <c r="E14" i="3"/>
  <c r="F14" i="3"/>
  <c r="G14" i="3"/>
  <c r="H14" i="3"/>
  <c r="D36" i="3" s="1"/>
  <c r="C15" i="3"/>
  <c r="D15" i="3"/>
  <c r="D16" i="3"/>
  <c r="D14" i="3"/>
  <c r="C14" i="3"/>
  <c r="C36" i="3" l="1"/>
  <c r="D52" i="3"/>
  <c r="D53" i="3" s="1"/>
  <c r="H52" i="3"/>
  <c r="H54" i="3" s="1"/>
  <c r="G52" i="3"/>
  <c r="G54" i="3" s="1"/>
  <c r="F52" i="3"/>
  <c r="F54" i="3" s="1"/>
  <c r="E52" i="3"/>
  <c r="E54" i="3" s="1"/>
  <c r="C52" i="3"/>
  <c r="C53" i="3" s="1"/>
  <c r="C24" i="3"/>
  <c r="C25" i="3" s="1"/>
  <c r="B59" i="1"/>
  <c r="B10" i="3"/>
  <c r="H56" i="3" l="1"/>
  <c r="E80" i="3"/>
  <c r="E82" i="3" s="1"/>
  <c r="D80" i="3"/>
  <c r="H80" i="3"/>
  <c r="H82" i="3" s="1"/>
  <c r="G80" i="3"/>
  <c r="G82" i="3" s="1"/>
  <c r="B94" i="3" s="1"/>
  <c r="F80" i="3"/>
  <c r="F82" i="3" s="1"/>
  <c r="C80" i="3"/>
  <c r="C81" i="3" s="1"/>
  <c r="C82" i="3" s="1"/>
  <c r="B66" i="3"/>
  <c r="G56" i="3"/>
  <c r="G64" i="3" s="1"/>
  <c r="C56" i="3"/>
  <c r="C54" i="3"/>
  <c r="D56" i="3"/>
  <c r="D54" i="3"/>
  <c r="F56" i="3" s="1"/>
  <c r="F64" i="3" s="1"/>
  <c r="C26" i="3"/>
  <c r="C28" i="3"/>
  <c r="B40" i="1"/>
  <c r="D81" i="3" l="1"/>
  <c r="D84" i="3" s="1"/>
  <c r="H84" i="3"/>
  <c r="G108" i="3"/>
  <c r="G110" i="3" s="1"/>
  <c r="B122" i="3" s="1"/>
  <c r="F108" i="3"/>
  <c r="F110" i="3" s="1"/>
  <c r="E108" i="3"/>
  <c r="E110" i="3" s="1"/>
  <c r="C108" i="3"/>
  <c r="C109" i="3" s="1"/>
  <c r="C110" i="3" s="1"/>
  <c r="H108" i="3"/>
  <c r="H110" i="3" s="1"/>
  <c r="D108" i="3"/>
  <c r="E56" i="3"/>
  <c r="G84" i="3"/>
  <c r="G92" i="3" s="1"/>
  <c r="C84" i="3"/>
  <c r="D6" i="3"/>
  <c r="D7" i="3"/>
  <c r="D8" i="3"/>
  <c r="D5" i="3"/>
  <c r="D13" i="3"/>
  <c r="E13" i="3"/>
  <c r="E22" i="3" s="1"/>
  <c r="F13" i="3"/>
  <c r="G13" i="3"/>
  <c r="G22" i="3" s="1"/>
  <c r="H13" i="3"/>
  <c r="H22" i="3" s="1"/>
  <c r="D82" i="3" l="1"/>
  <c r="F84" i="3" s="1"/>
  <c r="F92" i="3" s="1"/>
  <c r="D109" i="3"/>
  <c r="D112" i="3" s="1"/>
  <c r="I56" i="3"/>
  <c r="E64" i="3"/>
  <c r="F24" i="3"/>
  <c r="F25" i="3" s="1"/>
  <c r="B36" i="3"/>
  <c r="H112" i="3"/>
  <c r="G136" i="3"/>
  <c r="G138" i="3" s="1"/>
  <c r="B150" i="3" s="1"/>
  <c r="E136" i="3"/>
  <c r="E138" i="3" s="1"/>
  <c r="D136" i="3"/>
  <c r="F136" i="3"/>
  <c r="F138" i="3" s="1"/>
  <c r="H136" i="3"/>
  <c r="H138" i="3" s="1"/>
  <c r="C136" i="3"/>
  <c r="C137" i="3" s="1"/>
  <c r="C138" i="3" s="1"/>
  <c r="G112" i="3"/>
  <c r="G120" i="3" s="1"/>
  <c r="C112" i="3"/>
  <c r="E24" i="3"/>
  <c r="E26" i="3" s="1"/>
  <c r="D24" i="3"/>
  <c r="G24" i="3"/>
  <c r="G26" i="3" s="1"/>
  <c r="H24" i="3"/>
  <c r="H26" i="3" s="1"/>
  <c r="D110" i="3" l="1"/>
  <c r="F112" i="3" s="1"/>
  <c r="F120" i="3" s="1"/>
  <c r="E84" i="3"/>
  <c r="E92" i="3" s="1"/>
  <c r="D137" i="3"/>
  <c r="D140" i="3" s="1"/>
  <c r="D25" i="3"/>
  <c r="D28" i="3" s="1"/>
  <c r="H140" i="3"/>
  <c r="G164" i="3"/>
  <c r="G166" i="3" s="1"/>
  <c r="B178" i="3" s="1"/>
  <c r="C164" i="3"/>
  <c r="C165" i="3" s="1"/>
  <c r="C166" i="3" s="1"/>
  <c r="E164" i="3"/>
  <c r="E166" i="3" s="1"/>
  <c r="H164" i="3"/>
  <c r="H166" i="3" s="1"/>
  <c r="F164" i="3"/>
  <c r="F166" i="3" s="1"/>
  <c r="D164" i="3"/>
  <c r="G140" i="3"/>
  <c r="G148" i="3" s="1"/>
  <c r="C140" i="3"/>
  <c r="B38" i="3"/>
  <c r="F26" i="3"/>
  <c r="G28" i="3" s="1"/>
  <c r="G36" i="3" s="1"/>
  <c r="B15" i="3"/>
  <c r="B16" i="3"/>
  <c r="B21" i="3"/>
  <c r="B22" i="3"/>
  <c r="B23" i="3"/>
  <c r="B14" i="3"/>
  <c r="I13" i="3"/>
  <c r="E112" i="3" l="1"/>
  <c r="I112" i="3" s="1"/>
  <c r="I84" i="3"/>
  <c r="D165" i="3"/>
  <c r="D166" i="3" s="1"/>
  <c r="D138" i="3"/>
  <c r="F140" i="3" s="1"/>
  <c r="F148" i="3" s="1"/>
  <c r="D26" i="3"/>
  <c r="E28" i="3" s="1"/>
  <c r="E36" i="3" s="1"/>
  <c r="H168" i="3"/>
  <c r="H192" i="3"/>
  <c r="H194" i="3" s="1"/>
  <c r="C192" i="3"/>
  <c r="C193" i="3" s="1"/>
  <c r="C194" i="3" s="1"/>
  <c r="E192" i="3"/>
  <c r="E194" i="3" s="1"/>
  <c r="D192" i="3"/>
  <c r="F192" i="3"/>
  <c r="F194" i="3" s="1"/>
  <c r="G192" i="3"/>
  <c r="G194" i="3" s="1"/>
  <c r="B206" i="3" s="1"/>
  <c r="G168" i="3"/>
  <c r="G176" i="3" s="1"/>
  <c r="C168" i="3"/>
  <c r="H28" i="3"/>
  <c r="F28" i="3" l="1"/>
  <c r="F36" i="3" s="1"/>
  <c r="E120" i="3"/>
  <c r="E140" i="3"/>
  <c r="I140" i="3" s="1"/>
  <c r="D168" i="3"/>
  <c r="D193" i="3"/>
  <c r="D194" i="3" s="1"/>
  <c r="E168" i="3"/>
  <c r="E176" i="3" s="1"/>
  <c r="F168" i="3"/>
  <c r="F176" i="3" s="1"/>
  <c r="H196" i="3"/>
  <c r="C220" i="3"/>
  <c r="C221" i="3" s="1"/>
  <c r="C222" i="3" s="1"/>
  <c r="D220" i="3"/>
  <c r="G220" i="3"/>
  <c r="G222" i="3" s="1"/>
  <c r="B234" i="3" s="1"/>
  <c r="H220" i="3"/>
  <c r="H222" i="3" s="1"/>
  <c r="E220" i="3"/>
  <c r="E222" i="3" s="1"/>
  <c r="F220" i="3"/>
  <c r="F222" i="3" s="1"/>
  <c r="C196" i="3"/>
  <c r="G196" i="3"/>
  <c r="G204" i="3" s="1"/>
  <c r="I28" i="3" l="1"/>
  <c r="E148" i="3"/>
  <c r="D196" i="3"/>
  <c r="E196" i="3"/>
  <c r="E204" i="3" s="1"/>
  <c r="F196" i="3"/>
  <c r="F204" i="3" s="1"/>
  <c r="D221" i="3"/>
  <c r="D222" i="3" s="1"/>
  <c r="I168" i="3"/>
  <c r="H224" i="3"/>
  <c r="E248" i="3"/>
  <c r="E250" i="3" s="1"/>
  <c r="G248" i="3"/>
  <c r="G250" i="3" s="1"/>
  <c r="B262" i="3" s="1"/>
  <c r="E276" i="3"/>
  <c r="E278" i="3" s="1"/>
  <c r="F248" i="3"/>
  <c r="F250" i="3" s="1"/>
  <c r="H248" i="3"/>
  <c r="H250" i="3" s="1"/>
  <c r="C276" i="3"/>
  <c r="C277" i="3" s="1"/>
  <c r="C278" i="3" s="1"/>
  <c r="C248" i="3"/>
  <c r="C249" i="3" s="1"/>
  <c r="C250" i="3" s="1"/>
  <c r="D248" i="3"/>
  <c r="D249" i="3" s="1"/>
  <c r="H276" i="3"/>
  <c r="H278" i="3" s="1"/>
  <c r="D276" i="3"/>
  <c r="D277" i="3" s="1"/>
  <c r="F276" i="3"/>
  <c r="F278" i="3" s="1"/>
  <c r="G276" i="3"/>
  <c r="G278" i="3" s="1"/>
  <c r="G224" i="3"/>
  <c r="G232" i="3" s="1"/>
  <c r="C224" i="3"/>
  <c r="D224" i="3" l="1"/>
  <c r="I196" i="3"/>
  <c r="F224" i="3"/>
  <c r="F232" i="3" s="1"/>
  <c r="E224" i="3"/>
  <c r="E232" i="3" s="1"/>
  <c r="H252" i="3"/>
  <c r="G252" i="3"/>
  <c r="G260" i="3" s="1"/>
  <c r="H280" i="3"/>
  <c r="C280" i="3"/>
  <c r="D278" i="3"/>
  <c r="F280" i="3" s="1"/>
  <c r="F288" i="3" s="1"/>
  <c r="D280" i="3"/>
  <c r="D252" i="3"/>
  <c r="D250" i="3"/>
  <c r="C252" i="3"/>
  <c r="G280" i="3"/>
  <c r="G288" i="3" s="1"/>
  <c r="I224" i="3" l="1"/>
  <c r="E280" i="3"/>
  <c r="E252" i="3"/>
  <c r="E260" i="3" s="1"/>
  <c r="F252" i="3"/>
  <c r="F260" i="3" s="1"/>
  <c r="I280" i="3" l="1"/>
  <c r="E288" i="3"/>
  <c r="I252" i="3"/>
</calcChain>
</file>

<file path=xl/sharedStrings.xml><?xml version="1.0" encoding="utf-8"?>
<sst xmlns="http://schemas.openxmlformats.org/spreadsheetml/2006/main" count="459" uniqueCount="122">
  <si>
    <t>Détermination de revenus - Saisie des données</t>
  </si>
  <si>
    <t>Adhérent</t>
  </si>
  <si>
    <t>Nom</t>
  </si>
  <si>
    <t>Prénom</t>
  </si>
  <si>
    <t>Adresse</t>
  </si>
  <si>
    <t>Entreprise</t>
  </si>
  <si>
    <t>Nombre de mois</t>
  </si>
  <si>
    <t>Moyenne Triennale</t>
  </si>
  <si>
    <t>OUI</t>
  </si>
  <si>
    <t>NON</t>
  </si>
  <si>
    <t>Données</t>
  </si>
  <si>
    <t>MV CT</t>
  </si>
  <si>
    <t>PV CT imposable</t>
  </si>
  <si>
    <t>PV CT en cours d'étalement</t>
  </si>
  <si>
    <t>QP Subvention 777</t>
  </si>
  <si>
    <t>Article 42 septies</t>
  </si>
  <si>
    <t>IAPEA</t>
  </si>
  <si>
    <t>7ème BA exceptionnel</t>
  </si>
  <si>
    <t>Abattement JA</t>
  </si>
  <si>
    <t>Majoration 25%</t>
  </si>
  <si>
    <t>Report déficit BA</t>
  </si>
  <si>
    <t>Individuelle</t>
  </si>
  <si>
    <t>Société</t>
  </si>
  <si>
    <t>Dépassement</t>
  </si>
  <si>
    <t>BA avant retraitement</t>
  </si>
  <si>
    <t>-</t>
  </si>
  <si>
    <t>BA après retraitement</t>
  </si>
  <si>
    <t>Ajustement Prorata</t>
  </si>
  <si>
    <t>Détermination du revenu exceptionnel 2018</t>
  </si>
  <si>
    <t>Associé 2</t>
  </si>
  <si>
    <t>Associé 3</t>
  </si>
  <si>
    <t>Associé 4</t>
  </si>
  <si>
    <t>Associé 5</t>
  </si>
  <si>
    <t>Associés</t>
  </si>
  <si>
    <t>Associé 6</t>
  </si>
  <si>
    <t>Associé 7</t>
  </si>
  <si>
    <t>Associé 8</t>
  </si>
  <si>
    <t>Associé 9</t>
  </si>
  <si>
    <t>Associé 10</t>
  </si>
  <si>
    <t>Associé 1</t>
  </si>
  <si>
    <t>Résultat après ajustement</t>
  </si>
  <si>
    <t>Moyenne triennale</t>
  </si>
  <si>
    <t>Mode d'emploi de la feuille excel</t>
  </si>
  <si>
    <t>*</t>
  </si>
  <si>
    <t>La feuille "Saisie des données BA" permet d'enter les données relatives à l'adhérents ;</t>
  </si>
  <si>
    <t xml:space="preserve">Seules les cellules bleus clairs ont vocation à être modifiées par l'utilisateur ; </t>
  </si>
  <si>
    <t>La feuille "BA" détermine le BA après retraitement automatiquement, il n'est pas possible de modifier la feuille.</t>
  </si>
  <si>
    <t>Les cellules noirs et sans remplissage ne doivent pas être modifiées.</t>
  </si>
  <si>
    <t>Données relatives à l'entreprise</t>
  </si>
  <si>
    <t>Remarque</t>
  </si>
  <si>
    <t>Répartition du résultat pour l'associé</t>
  </si>
  <si>
    <t>Résultat imposable</t>
  </si>
  <si>
    <t>Résultat après neutralisation des éléments exceptionnels</t>
  </si>
  <si>
    <t>Cases 2042</t>
  </si>
  <si>
    <t>5HC</t>
  </si>
  <si>
    <t>5AQ</t>
  </si>
  <si>
    <t>5AY</t>
  </si>
  <si>
    <t>5TD</t>
  </si>
  <si>
    <t>5TK</t>
  </si>
  <si>
    <t>5TL</t>
  </si>
  <si>
    <t>NUCPT</t>
  </si>
  <si>
    <t>NUDPT</t>
  </si>
  <si>
    <t>NULOC</t>
  </si>
  <si>
    <t>NUORD</t>
  </si>
  <si>
    <t>RS</t>
  </si>
  <si>
    <t>NOMAD</t>
  </si>
  <si>
    <t>ADR1</t>
  </si>
  <si>
    <t>CPS</t>
  </si>
  <si>
    <t>BURDI</t>
  </si>
  <si>
    <t>COD3</t>
  </si>
  <si>
    <t>C77700_13</t>
  </si>
  <si>
    <t>C77700_14</t>
  </si>
  <si>
    <t>C77700_15</t>
  </si>
  <si>
    <t>C77700_16</t>
  </si>
  <si>
    <t>C77700_17</t>
  </si>
  <si>
    <t>C77700_18</t>
  </si>
  <si>
    <t>C775XX_13</t>
  </si>
  <si>
    <t>C775XX_14</t>
  </si>
  <si>
    <t>C775XX_15</t>
  </si>
  <si>
    <t>C775XX_16</t>
  </si>
  <si>
    <t>C775XX_17</t>
  </si>
  <si>
    <t>C775XX_18</t>
  </si>
  <si>
    <t>CT_DEDUC_13</t>
  </si>
  <si>
    <t>CT_REINT_13</t>
  </si>
  <si>
    <t>CT_DEDUC_14</t>
  </si>
  <si>
    <t>CT_REINT_14</t>
  </si>
  <si>
    <t>CT_DEDUC_15</t>
  </si>
  <si>
    <t>CT_REINT_15</t>
  </si>
  <si>
    <t>CT_DEDUC_16</t>
  </si>
  <si>
    <t>CT_REINT_16</t>
  </si>
  <si>
    <t>CT_DEDUC_17</t>
  </si>
  <si>
    <t>CT_REINT_17</t>
  </si>
  <si>
    <t>CT_DEDUC_18</t>
  </si>
  <si>
    <t>CT_REINT_18</t>
  </si>
  <si>
    <t>DPI_13</t>
  </si>
  <si>
    <t>DPI_14</t>
  </si>
  <si>
    <t>DPI_15</t>
  </si>
  <si>
    <t>DPI_16</t>
  </si>
  <si>
    <t>DPI_17</t>
  </si>
  <si>
    <t>DPI_18</t>
  </si>
  <si>
    <t>ABAT_JA_13</t>
  </si>
  <si>
    <t>ABAT_JA_14</t>
  </si>
  <si>
    <t>numéro</t>
  </si>
  <si>
    <t>Année</t>
  </si>
  <si>
    <t>PV CT étalement</t>
  </si>
  <si>
    <t>CGA</t>
  </si>
  <si>
    <t>Résultat</t>
  </si>
  <si>
    <t>ASNUAS</t>
  </si>
  <si>
    <t>ASNOMP</t>
  </si>
  <si>
    <t>ASNOMM</t>
  </si>
  <si>
    <t>ASPREN</t>
  </si>
  <si>
    <t>ADH_CGA_13</t>
  </si>
  <si>
    <t>ADH_CGA_14</t>
  </si>
  <si>
    <t>ADH_CGA_15</t>
  </si>
  <si>
    <t>ADH_CGA_16</t>
  </si>
  <si>
    <t>ADH_CGA_17</t>
  </si>
  <si>
    <t>ADH_CGA_18</t>
  </si>
  <si>
    <t>CLE_FIS_13</t>
  </si>
  <si>
    <t>RES_FIS_13</t>
  </si>
  <si>
    <t>CLE_FIS_14</t>
  </si>
  <si>
    <t>RES_FIS_14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</si>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</sst>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10" xfId="0" applyBorder="1"/>
    <xf numFmtId="0" fontId="0" fillId="0" borderId="12" xfId="0" applyBorder="1"/>
    <xf numFmtId="0" fontId="0" fillId="0" borderId="15" xfId="0" applyBorder="1"/>
    <xf numFmtId="0" fontId="0" fillId="0" borderId="22" xfId="0" applyBorder="1"/>
    <xf numFmtId="0" fontId="2" fillId="0" borderId="21" xfId="0" applyFont="1" applyBorder="1"/>
    <xf numFmtId="0" fontId="0" fillId="0" borderId="24" xfId="0" applyBorder="1"/>
    <xf numFmtId="0" fontId="0" fillId="0" borderId="2" xfId="0" applyBorder="1"/>
    <xf numFmtId="0" fontId="0" fillId="0" borderId="0" xfId="0" applyAlignment="1">
      <alignment vertical="center"/>
    </xf>
    <xf numFmtId="0" fontId="0" fillId="0" borderId="0" xfId="0" applyNumberFormat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164" fontId="2" fillId="0" borderId="22" xfId="1" applyNumberFormat="1" applyFont="1" applyBorder="1"/>
    <xf numFmtId="164" fontId="0" fillId="0" borderId="16" xfId="1" applyNumberFormat="1" applyFont="1" applyBorder="1"/>
    <xf numFmtId="0" fontId="0" fillId="0" borderId="28" xfId="0" applyBorder="1"/>
    <xf numFmtId="0" fontId="2" fillId="0" borderId="6" xfId="0" applyFont="1" applyBorder="1"/>
    <xf numFmtId="164" fontId="2" fillId="0" borderId="30" xfId="0" applyNumberFormat="1" applyFont="1" applyBorder="1"/>
    <xf numFmtId="9" fontId="0" fillId="0" borderId="0" xfId="0" applyNumberFormat="1"/>
    <xf numFmtId="0" fontId="0" fillId="0" borderId="0" xfId="0" applyBorder="1"/>
    <xf numFmtId="0" fontId="0" fillId="0" borderId="0" xfId="0" applyFill="1" applyBorder="1"/>
    <xf numFmtId="9" fontId="0" fillId="0" borderId="0" xfId="2" applyFont="1" applyFill="1" applyBorder="1"/>
    <xf numFmtId="0" fontId="0" fillId="0" borderId="0" xfId="0" applyBorder="1" applyAlignment="1"/>
    <xf numFmtId="44" fontId="0" fillId="0" borderId="29" xfId="1" applyFont="1" applyBorder="1"/>
    <xf numFmtId="164" fontId="0" fillId="0" borderId="35" xfId="1" applyNumberFormat="1" applyFont="1" applyBorder="1"/>
    <xf numFmtId="44" fontId="2" fillId="0" borderId="23" xfId="1" applyFont="1" applyBorder="1"/>
    <xf numFmtId="164" fontId="0" fillId="0" borderId="22" xfId="1" applyNumberFormat="1" applyFont="1" applyFill="1" applyBorder="1"/>
    <xf numFmtId="0" fontId="0" fillId="0" borderId="36" xfId="0" applyBorder="1"/>
    <xf numFmtId="164" fontId="0" fillId="4" borderId="35" xfId="1" applyNumberFormat="1" applyFont="1" applyFill="1" applyBorder="1"/>
    <xf numFmtId="164" fontId="0" fillId="0" borderId="35" xfId="1" applyNumberFormat="1" applyFont="1" applyBorder="1" applyAlignment="1">
      <alignment horizontal="center"/>
    </xf>
    <xf numFmtId="164" fontId="3" fillId="0" borderId="31" xfId="1" applyNumberFormat="1" applyFont="1" applyBorder="1"/>
    <xf numFmtId="0" fontId="2" fillId="0" borderId="0" xfId="0" applyFont="1" applyBorder="1"/>
    <xf numFmtId="164" fontId="2" fillId="0" borderId="0" xfId="1" applyNumberFormat="1" applyFont="1" applyBorder="1"/>
    <xf numFmtId="164" fontId="0" fillId="5" borderId="35" xfId="1" applyNumberFormat="1" applyFont="1" applyFill="1" applyBorder="1"/>
    <xf numFmtId="164" fontId="0" fillId="0" borderId="0" xfId="1" applyNumberFormat="1" applyFont="1" applyFill="1" applyBorder="1"/>
    <xf numFmtId="164" fontId="2" fillId="4" borderId="30" xfId="0" applyNumberFormat="1" applyFont="1" applyFill="1" applyBorder="1"/>
    <xf numFmtId="0" fontId="0" fillId="0" borderId="1" xfId="0" applyBorder="1"/>
    <xf numFmtId="0" fontId="0" fillId="0" borderId="1" xfId="0" applyFill="1" applyBorder="1"/>
    <xf numFmtId="0" fontId="0" fillId="0" borderId="16" xfId="0" applyBorder="1"/>
    <xf numFmtId="0" fontId="0" fillId="0" borderId="29" xfId="0" applyBorder="1"/>
    <xf numFmtId="0" fontId="0" fillId="0" borderId="18" xfId="0" applyBorder="1"/>
    <xf numFmtId="2" fontId="0" fillId="0" borderId="0" xfId="2" applyNumberFormat="1" applyFont="1" applyFill="1" applyBorder="1"/>
    <xf numFmtId="0" fontId="2" fillId="0" borderId="10" xfId="0" applyFont="1" applyBorder="1"/>
    <xf numFmtId="0" fontId="2" fillId="0" borderId="12" xfId="0" applyFont="1" applyBorder="1"/>
    <xf numFmtId="0" fontId="2" fillId="0" borderId="15" xfId="0" applyFont="1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7" xfId="0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4" xfId="0" applyFont="1" applyBorder="1" applyAlignment="1">
      <alignment wrapText="1"/>
    </xf>
    <xf numFmtId="0" fontId="0" fillId="0" borderId="34" xfId="0" applyBorder="1" applyAlignment="1">
      <alignment wrapText="1"/>
    </xf>
    <xf numFmtId="0" fontId="0" fillId="0" borderId="15" xfId="0" applyBorder="1" applyAlignment="1">
      <alignment wrapText="1"/>
    </xf>
    <xf numFmtId="0" fontId="0" fillId="6" borderId="16" xfId="0" applyFill="1" applyBorder="1" applyAlignment="1"/>
    <xf numFmtId="0" fontId="0" fillId="6" borderId="17" xfId="0" applyFill="1" applyBorder="1" applyAlignment="1"/>
    <xf numFmtId="0" fontId="0" fillId="6" borderId="13" xfId="0" applyFill="1" applyBorder="1" applyAlignment="1"/>
    <xf numFmtId="0" fontId="0" fillId="6" borderId="14" xfId="0" applyFill="1" applyBorder="1" applyAlignment="1"/>
    <xf numFmtId="0" fontId="2" fillId="0" borderId="15" xfId="0" applyFont="1" applyBorder="1" applyAlignment="1"/>
    <xf numFmtId="0" fontId="2" fillId="0" borderId="16" xfId="0" applyFont="1" applyBorder="1" applyAlignment="1"/>
    <xf numFmtId="0" fontId="2" fillId="0" borderId="16" xfId="0" applyFont="1" applyFill="1" applyBorder="1" applyAlignment="1"/>
    <xf numFmtId="164" fontId="2" fillId="0" borderId="12" xfId="1" applyNumberFormat="1" applyFont="1" applyBorder="1" applyAlignment="1"/>
    <xf numFmtId="164" fontId="2" fillId="0" borderId="13" xfId="1" applyNumberFormat="1" applyFont="1" applyBorder="1" applyAlignment="1"/>
    <xf numFmtId="49" fontId="0" fillId="2" borderId="16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49" fontId="0" fillId="2" borderId="1" xfId="2" applyNumberFormat="1" applyFont="1" applyFill="1" applyBorder="1" applyProtection="1">
      <protection locked="0"/>
    </xf>
    <xf numFmtId="0" fontId="0" fillId="2" borderId="9" xfId="0" applyFill="1" applyBorder="1" applyProtection="1">
      <protection locked="0"/>
    </xf>
    <xf numFmtId="10" fontId="0" fillId="2" borderId="16" xfId="2" applyNumberFormat="1" applyFont="1" applyFill="1" applyBorder="1" applyProtection="1">
      <protection locked="0"/>
    </xf>
    <xf numFmtId="10" fontId="0" fillId="2" borderId="1" xfId="2" applyNumberFormat="1" applyFont="1" applyFill="1" applyBorder="1" applyProtection="1">
      <protection locked="0"/>
    </xf>
    <xf numFmtId="164" fontId="0" fillId="2" borderId="16" xfId="1" applyNumberFormat="1" applyFont="1" applyFill="1" applyBorder="1" applyProtection="1">
      <protection locked="0"/>
    </xf>
    <xf numFmtId="164" fontId="0" fillId="2" borderId="1" xfId="1" applyNumberFormat="1" applyFont="1" applyFill="1" applyBorder="1" applyProtection="1">
      <protection locked="0"/>
    </xf>
    <xf numFmtId="164" fontId="0" fillId="2" borderId="11" xfId="1" applyNumberFormat="1" applyFont="1" applyFill="1" applyBorder="1" applyProtection="1">
      <protection locked="0"/>
    </xf>
    <xf numFmtId="164" fontId="0" fillId="2" borderId="13" xfId="1" applyNumberFormat="1" applyFont="1" applyFill="1" applyBorder="1" applyProtection="1">
      <protection locked="0"/>
    </xf>
    <xf numFmtId="164" fontId="0" fillId="2" borderId="14" xfId="1" applyNumberFormat="1" applyFont="1" applyFill="1" applyBorder="1" applyProtection="1">
      <protection locked="0"/>
    </xf>
    <xf numFmtId="164" fontId="0" fillId="2" borderId="17" xfId="1" applyNumberFormat="1" applyFon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4" fillId="0" borderId="0" xfId="0" applyFont="1" applyAlignment="1">
      <alignment vertical="center"/>
    </xf>
    <xf numFmtId="1" fontId="0" fillId="0" borderId="0" xfId="0" applyNumberFormat="1"/>
    <xf numFmtId="3" fontId="0" fillId="0" borderId="0" xfId="0" applyNumberFormat="1"/>
    <xf numFmtId="0" fontId="2" fillId="0" borderId="1" xfId="0" applyFont="1" applyBorder="1"/>
    <xf numFmtId="0" fontId="2" fillId="0" borderId="39" xfId="0" applyFont="1" applyBorder="1"/>
    <xf numFmtId="0" fontId="0" fillId="0" borderId="39" xfId="0" applyBorder="1"/>
    <xf numFmtId="0" fontId="0" fillId="0" borderId="40" xfId="0" applyBorder="1"/>
    <xf numFmtId="0" fontId="0" fillId="7" borderId="0" xfId="0" applyFill="1"/>
    <xf numFmtId="0" fontId="6" fillId="8" borderId="42" xfId="0" applyFont="1" applyFill="1" applyBorder="1"/>
    <xf numFmtId="0" fontId="6" fillId="8" borderId="41" xfId="0" applyFont="1" applyFill="1" applyBorder="1"/>
    <xf numFmtId="0" fontId="0" fillId="0" borderId="42" xfId="0" applyFont="1" applyBorder="1"/>
    <xf numFmtId="0" fontId="0" fillId="0" borderId="39" xfId="0" applyFont="1" applyBorder="1"/>
    <xf numFmtId="0" fontId="0" fillId="2" borderId="15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3" fontId="5" fillId="2" borderId="38" xfId="0" applyNumberFormat="1" applyFont="1" applyFill="1" applyBorder="1" applyAlignment="1" applyProtection="1">
      <alignment horizontal="center"/>
      <protection locked="0"/>
    </xf>
    <xf numFmtId="3" fontId="5" fillId="2" borderId="25" xfId="0" applyNumberFormat="1" applyFont="1" applyFill="1" applyBorder="1" applyAlignment="1" applyProtection="1">
      <alignment horizontal="center"/>
      <protection locked="0"/>
    </xf>
    <xf numFmtId="3" fontId="5" fillId="2" borderId="1" xfId="0" applyNumberFormat="1" applyFont="1" applyFill="1" applyBorder="1" applyAlignment="1" applyProtection="1">
      <alignment horizontal="center"/>
      <protection locked="0"/>
    </xf>
    <xf numFmtId="3" fontId="5" fillId="2" borderId="11" xfId="0" applyNumberFormat="1" applyFont="1" applyFill="1" applyBorder="1" applyAlignment="1" applyProtection="1">
      <alignment horizontal="center"/>
      <protection locked="0"/>
    </xf>
    <xf numFmtId="3" fontId="5" fillId="2" borderId="13" xfId="0" applyNumberFormat="1" applyFont="1" applyFill="1" applyBorder="1" applyAlignment="1" applyProtection="1">
      <alignment horizontal="center"/>
      <protection locked="0"/>
    </xf>
    <xf numFmtId="3" fontId="5" fillId="2" borderId="14" xfId="0" applyNumberFormat="1" applyFont="1" applyFill="1" applyBorder="1" applyAlignment="1" applyProtection="1">
      <alignment horizontal="center"/>
      <protection locked="0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15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3" fontId="5" fillId="0" borderId="38" xfId="0" applyNumberFormat="1" applyFont="1" applyBorder="1" applyAlignment="1">
      <alignment horizontal="center"/>
    </xf>
    <xf numFmtId="3" fontId="5" fillId="0" borderId="25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5" fillId="0" borderId="14" xfId="0" applyNumberFormat="1" applyFon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1"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723900</xdr:colOff>
      <xdr:row>11</xdr:row>
      <xdr:rowOff>0</xdr:rowOff>
    </xdr:from>
    <xdr:to>
      <xdr:col>16</xdr:col>
      <xdr:colOff>600075</xdr:colOff>
      <xdr:row>13</xdr:row>
      <xdr:rowOff>118409</xdr:rowOff>
    </xdr:to>
    <xdr:sp macro="[0]!Clearcell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8F18874-C3DD-4171-AFA6-A8C6122F952E}"/>
            </a:ext>
          </a:extLst>
        </xdr:cNvPr>
        <xdr:cNvSpPr/>
      </xdr:nvSpPr>
      <xdr:spPr>
        <a:xfrm>
          <a:off x="10315575" y="2171700"/>
          <a:ext cx="3686175" cy="51845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Réinitialisation des données</a:t>
          </a:r>
          <a:endParaRPr lang="fr-FR" sz="2000" b="1" baseline="0"/>
        </a:p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685800</xdr:colOff>
      <xdr:row>15</xdr:row>
      <xdr:rowOff>104775</xdr:rowOff>
    </xdr:from>
    <xdr:to>
      <xdr:col>16</xdr:col>
      <xdr:colOff>514350</xdr:colOff>
      <xdr:row>18</xdr:row>
      <xdr:rowOff>19050</xdr:rowOff>
    </xdr:to>
    <xdr:sp macro="[0]!remplissag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4D33A67-E6B1-46A6-BBE3-D91F26119C03}"/>
            </a:ext>
          </a:extLst>
        </xdr:cNvPr>
        <xdr:cNvSpPr/>
      </xdr:nvSpPr>
      <xdr:spPr>
        <a:xfrm>
          <a:off x="10277475" y="3057525"/>
          <a:ext cx="3638550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Remplissage</a:t>
          </a:r>
          <a:r>
            <a:rPr lang="fr-FR" sz="1600" b="1" baseline="0"/>
            <a:t> automatique des données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FD197"/>
  <sheetViews>
    <sheetView tabSelected="1" workbookViewId="0">
      <selection activeCell="H14" sqref="H14"/>
    </sheetView>
  </sheetViews>
  <sheetFormatPr baseColWidth="10" defaultRowHeight="15" x14ac:dyDescent="0.25"/>
  <cols>
    <col min="2" max="2" width="25.42578125" customWidth="1"/>
    <col min="3" max="5" width="12.85546875" bestFit="1" customWidth="1"/>
    <col min="6" max="6" width="15.140625" customWidth="1"/>
    <col min="7" max="7" width="12.85546875" bestFit="1" customWidth="1"/>
    <col min="8" max="8" width="14.28515625" bestFit="1" customWidth="1"/>
    <col min="11" max="11" width="3.28515625" customWidth="1"/>
  </cols>
  <sheetData>
    <row r="1" spans="1:20" ht="15.75" thickBot="1" x14ac:dyDescent="0.3"/>
    <row r="2" spans="1:20" x14ac:dyDescent="0.25">
      <c r="B2" s="120" t="s">
        <v>0</v>
      </c>
      <c r="C2" s="121"/>
      <c r="D2" s="121"/>
      <c r="E2" s="121"/>
      <c r="F2" s="121"/>
      <c r="G2" s="121"/>
      <c r="H2" s="122"/>
      <c r="I2" s="8"/>
      <c r="J2" s="8"/>
      <c r="K2" s="114" t="s">
        <v>42</v>
      </c>
      <c r="L2" s="115"/>
      <c r="M2" s="115"/>
      <c r="N2" s="115"/>
      <c r="O2" s="115"/>
      <c r="P2" s="115"/>
      <c r="Q2" s="116"/>
    </row>
    <row r="3" spans="1:20" ht="15.75" thickBot="1" x14ac:dyDescent="0.3">
      <c r="A3" s="9"/>
      <c r="B3" s="123"/>
      <c r="C3" s="124"/>
      <c r="D3" s="124"/>
      <c r="E3" s="124"/>
      <c r="F3" s="124"/>
      <c r="G3" s="124"/>
      <c r="H3" s="125"/>
      <c r="I3" s="8"/>
      <c r="J3" s="8"/>
      <c r="K3" s="117"/>
      <c r="L3" s="118"/>
      <c r="M3" s="118"/>
      <c r="N3" s="118"/>
      <c r="O3" s="118"/>
      <c r="P3" s="118"/>
      <c r="Q3" s="119"/>
    </row>
    <row r="4" spans="1:20" ht="15.75" thickBot="1" x14ac:dyDescent="0.3"/>
    <row r="5" spans="1:20" ht="15.75" thickBot="1" x14ac:dyDescent="0.3">
      <c r="B5" s="6" t="s">
        <v>1</v>
      </c>
      <c r="C5" s="102"/>
      <c r="D5" s="102"/>
      <c r="E5" s="103"/>
      <c r="G5" s="7" t="s">
        <v>5</v>
      </c>
      <c r="H5" s="71" t="s">
        <v>22</v>
      </c>
    </row>
    <row r="6" spans="1:20" ht="15.75" thickBot="1" x14ac:dyDescent="0.3">
      <c r="B6" s="1" t="str">
        <f>IF($H$5="Individuelle","Nom","Forme sociale")</f>
        <v>Forme sociale</v>
      </c>
      <c r="C6" s="104"/>
      <c r="D6" s="104"/>
      <c r="E6" s="105"/>
      <c r="G6" s="7" t="s">
        <v>33</v>
      </c>
      <c r="H6" s="71">
        <v>10</v>
      </c>
      <c r="K6" t="s">
        <v>43</v>
      </c>
      <c r="L6" t="s">
        <v>44</v>
      </c>
    </row>
    <row r="7" spans="1:20" x14ac:dyDescent="0.25">
      <c r="B7" s="1" t="str">
        <f>IF($H$5="Individuelle","Prénom","Raison sociale")</f>
        <v>Raison sociale</v>
      </c>
      <c r="C7" s="104"/>
      <c r="D7" s="104"/>
      <c r="E7" s="105"/>
      <c r="I7" s="9"/>
      <c r="K7" t="s">
        <v>43</v>
      </c>
      <c r="L7" t="s">
        <v>46</v>
      </c>
    </row>
    <row r="8" spans="1:20" ht="15.75" thickBot="1" x14ac:dyDescent="0.3">
      <c r="B8" s="2" t="s">
        <v>4</v>
      </c>
      <c r="C8" s="106"/>
      <c r="D8" s="106"/>
      <c r="E8" s="107"/>
    </row>
    <row r="9" spans="1:20" x14ac:dyDescent="0.25">
      <c r="C9" s="19"/>
      <c r="J9" s="19"/>
      <c r="K9" s="21" t="s">
        <v>43</v>
      </c>
      <c r="L9" s="21" t="s">
        <v>45</v>
      </c>
      <c r="M9" s="21"/>
      <c r="N9" s="21"/>
      <c r="O9" s="21"/>
      <c r="P9" s="21"/>
      <c r="Q9" s="21"/>
      <c r="R9" s="21"/>
      <c r="S9" s="21"/>
      <c r="T9" s="21"/>
    </row>
    <row r="10" spans="1:20" ht="15.75" thickBot="1" x14ac:dyDescent="0.3">
      <c r="K10" t="s">
        <v>43</v>
      </c>
      <c r="L10" t="s">
        <v>47</v>
      </c>
      <c r="M10" s="22"/>
      <c r="N10" s="22"/>
      <c r="O10" s="22"/>
      <c r="P10" s="22"/>
      <c r="Q10" s="22"/>
      <c r="R10" s="22"/>
      <c r="S10" s="22"/>
      <c r="T10" s="22"/>
    </row>
    <row r="11" spans="1:20" ht="15.75" thickBot="1" x14ac:dyDescent="0.3">
      <c r="E11" s="111" t="s">
        <v>7</v>
      </c>
      <c r="F11" s="112"/>
      <c r="G11" s="112"/>
      <c r="H11" s="113"/>
    </row>
    <row r="12" spans="1:20" ht="15.75" thickBot="1" x14ac:dyDescent="0.3">
      <c r="B12" s="39" t="str">
        <f>IF(H5="Individuelle"," ","Associé(s)")</f>
        <v>Associé(s)</v>
      </c>
      <c r="C12" s="53" t="s">
        <v>2</v>
      </c>
      <c r="D12" s="53" t="s">
        <v>3</v>
      </c>
      <c r="E12" s="50">
        <v>2015</v>
      </c>
      <c r="F12" s="50">
        <v>2016</v>
      </c>
      <c r="G12" s="50">
        <v>2017</v>
      </c>
      <c r="H12" s="50">
        <v>2018</v>
      </c>
    </row>
    <row r="13" spans="1:20" ht="15.75" customHeight="1" thickTop="1" x14ac:dyDescent="0.25">
      <c r="B13" s="38" t="str">
        <f>IF(H5="Individuelle","Exploitant","Associé 1")</f>
        <v>Associé 1</v>
      </c>
      <c r="C13" s="66"/>
      <c r="D13" s="66"/>
      <c r="E13" s="67" t="s">
        <v>8</v>
      </c>
      <c r="F13" s="67" t="s">
        <v>8</v>
      </c>
      <c r="G13" s="67" t="s">
        <v>8</v>
      </c>
      <c r="H13" s="67" t="s">
        <v>8</v>
      </c>
      <c r="L13" s="81"/>
      <c r="M13" s="81"/>
      <c r="N13" s="81"/>
      <c r="O13" s="81"/>
      <c r="P13" s="81"/>
      <c r="Q13" s="81"/>
    </row>
    <row r="14" spans="1:20" ht="15" customHeight="1" x14ac:dyDescent="0.25">
      <c r="B14" s="36" t="s">
        <v>29</v>
      </c>
      <c r="C14" s="68"/>
      <c r="D14" s="68"/>
      <c r="E14" s="69" t="s">
        <v>8</v>
      </c>
      <c r="F14" s="69" t="s">
        <v>8</v>
      </c>
      <c r="G14" s="69" t="s">
        <v>8</v>
      </c>
      <c r="H14" s="69" t="s">
        <v>8</v>
      </c>
      <c r="L14" s="81"/>
      <c r="M14" s="81"/>
      <c r="N14" s="81"/>
      <c r="O14" s="81"/>
      <c r="P14" s="81"/>
      <c r="Q14" s="81"/>
    </row>
    <row r="15" spans="1:20" ht="15" customHeight="1" x14ac:dyDescent="0.25">
      <c r="B15" s="36" t="s">
        <v>30</v>
      </c>
      <c r="C15" s="70"/>
      <c r="D15" s="70"/>
      <c r="E15" s="69" t="s">
        <v>8</v>
      </c>
      <c r="F15" s="69" t="s">
        <v>8</v>
      </c>
      <c r="G15" s="69" t="s">
        <v>8</v>
      </c>
      <c r="H15" s="69" t="s">
        <v>8</v>
      </c>
      <c r="L15" s="81"/>
      <c r="M15" s="81"/>
      <c r="N15" s="81"/>
      <c r="O15" s="81"/>
      <c r="P15" s="81"/>
      <c r="Q15" s="81"/>
    </row>
    <row r="16" spans="1:20" x14ac:dyDescent="0.25">
      <c r="B16" s="36" t="s">
        <v>31</v>
      </c>
      <c r="C16" s="70"/>
      <c r="D16" s="70"/>
      <c r="E16" s="69" t="s">
        <v>8</v>
      </c>
      <c r="F16" s="69" t="s">
        <v>8</v>
      </c>
      <c r="G16" s="69" t="s">
        <v>8</v>
      </c>
      <c r="H16" s="69" t="s">
        <v>8</v>
      </c>
    </row>
    <row r="17" spans="2:8" x14ac:dyDescent="0.25">
      <c r="B17" s="36" t="s">
        <v>32</v>
      </c>
      <c r="C17" s="70"/>
      <c r="D17" s="70"/>
      <c r="E17" s="69" t="s">
        <v>8</v>
      </c>
      <c r="F17" s="69" t="s">
        <v>8</v>
      </c>
      <c r="G17" s="69" t="s">
        <v>8</v>
      </c>
      <c r="H17" s="69" t="s">
        <v>8</v>
      </c>
    </row>
    <row r="18" spans="2:8" x14ac:dyDescent="0.25">
      <c r="B18" s="37" t="s">
        <v>34</v>
      </c>
      <c r="C18" s="70"/>
      <c r="D18" s="70"/>
      <c r="E18" s="69" t="s">
        <v>8</v>
      </c>
      <c r="F18" s="69" t="s">
        <v>8</v>
      </c>
      <c r="G18" s="69" t="s">
        <v>8</v>
      </c>
      <c r="H18" s="69" t="s">
        <v>8</v>
      </c>
    </row>
    <row r="19" spans="2:8" x14ac:dyDescent="0.25">
      <c r="B19" s="36" t="s">
        <v>35</v>
      </c>
      <c r="C19" s="70"/>
      <c r="D19" s="70"/>
      <c r="E19" s="69" t="s">
        <v>8</v>
      </c>
      <c r="F19" s="69" t="s">
        <v>8</v>
      </c>
      <c r="G19" s="69" t="s">
        <v>8</v>
      </c>
      <c r="H19" s="69" t="s">
        <v>8</v>
      </c>
    </row>
    <row r="20" spans="2:8" x14ac:dyDescent="0.25">
      <c r="B20" s="36" t="s">
        <v>36</v>
      </c>
      <c r="C20" s="70"/>
      <c r="D20" s="70"/>
      <c r="E20" s="69" t="s">
        <v>8</v>
      </c>
      <c r="F20" s="69" t="s">
        <v>8</v>
      </c>
      <c r="G20" s="69" t="s">
        <v>8</v>
      </c>
      <c r="H20" s="69" t="s">
        <v>8</v>
      </c>
    </row>
    <row r="21" spans="2:8" x14ac:dyDescent="0.25">
      <c r="B21" s="37" t="s">
        <v>37</v>
      </c>
      <c r="C21" s="70"/>
      <c r="D21" s="70"/>
      <c r="E21" s="69" t="s">
        <v>8</v>
      </c>
      <c r="F21" s="69" t="s">
        <v>8</v>
      </c>
      <c r="G21" s="69" t="s">
        <v>8</v>
      </c>
      <c r="H21" s="69" t="s">
        <v>8</v>
      </c>
    </row>
    <row r="22" spans="2:8" x14ac:dyDescent="0.25">
      <c r="B22" s="36" t="s">
        <v>38</v>
      </c>
      <c r="C22" s="70"/>
      <c r="D22" s="70"/>
      <c r="E22" s="69" t="s">
        <v>8</v>
      </c>
      <c r="F22" s="69" t="s">
        <v>8</v>
      </c>
      <c r="G22" s="69" t="s">
        <v>8</v>
      </c>
      <c r="H22" s="69" t="s">
        <v>8</v>
      </c>
    </row>
    <row r="23" spans="2:8" x14ac:dyDescent="0.25">
      <c r="D23" s="19"/>
      <c r="E23" s="20"/>
      <c r="F23" s="20"/>
      <c r="G23" s="20"/>
      <c r="H23" s="20"/>
    </row>
    <row r="24" spans="2:8" ht="15.75" thickBot="1" x14ac:dyDescent="0.3">
      <c r="D24" s="19"/>
      <c r="E24" s="20"/>
      <c r="F24" s="20"/>
      <c r="G24" s="20"/>
      <c r="H24" s="20"/>
    </row>
    <row r="25" spans="2:8" ht="15.75" thickBot="1" x14ac:dyDescent="0.3">
      <c r="C25" s="111" t="s">
        <v>50</v>
      </c>
      <c r="D25" s="112"/>
      <c r="E25" s="112"/>
      <c r="F25" s="112"/>
      <c r="G25" s="112"/>
      <c r="H25" s="113"/>
    </row>
    <row r="26" spans="2:8" ht="15.75" thickBot="1" x14ac:dyDescent="0.3">
      <c r="C26" s="50">
        <v>2013</v>
      </c>
      <c r="D26" s="50">
        <v>2014</v>
      </c>
      <c r="E26" s="50">
        <v>2015</v>
      </c>
      <c r="F26" s="50">
        <v>2016</v>
      </c>
      <c r="G26" s="50">
        <v>2017</v>
      </c>
      <c r="H26" s="50">
        <v>2018</v>
      </c>
    </row>
    <row r="27" spans="2:8" ht="15.75" thickTop="1" x14ac:dyDescent="0.25">
      <c r="B27" s="36" t="s">
        <v>39</v>
      </c>
      <c r="C27" s="72"/>
      <c r="D27" s="72"/>
      <c r="E27" s="72"/>
      <c r="F27" s="72"/>
      <c r="G27" s="72"/>
      <c r="H27" s="72"/>
    </row>
    <row r="28" spans="2:8" x14ac:dyDescent="0.25">
      <c r="B28" s="36" t="s">
        <v>29</v>
      </c>
      <c r="C28" s="73"/>
      <c r="D28" s="73"/>
      <c r="E28" s="73"/>
      <c r="F28" s="73"/>
      <c r="G28" s="73"/>
      <c r="H28" s="73"/>
    </row>
    <row r="29" spans="2:8" x14ac:dyDescent="0.25">
      <c r="B29" s="36" t="s">
        <v>30</v>
      </c>
      <c r="C29" s="73"/>
      <c r="D29" s="73"/>
      <c r="E29" s="73"/>
      <c r="F29" s="73"/>
      <c r="G29" s="73"/>
      <c r="H29" s="73"/>
    </row>
    <row r="30" spans="2:8" x14ac:dyDescent="0.25">
      <c r="B30" s="36" t="s">
        <v>31</v>
      </c>
      <c r="C30" s="72"/>
      <c r="D30" s="72"/>
      <c r="E30" s="72"/>
      <c r="F30" s="72"/>
      <c r="G30" s="72"/>
      <c r="H30" s="72"/>
    </row>
    <row r="31" spans="2:8" x14ac:dyDescent="0.25">
      <c r="B31" s="36" t="s">
        <v>32</v>
      </c>
      <c r="C31" s="73"/>
      <c r="D31" s="73"/>
      <c r="E31" s="73"/>
      <c r="F31" s="73"/>
      <c r="G31" s="73"/>
      <c r="H31" s="73"/>
    </row>
    <row r="32" spans="2:8" x14ac:dyDescent="0.25">
      <c r="B32" s="36" t="s">
        <v>34</v>
      </c>
      <c r="C32" s="72"/>
      <c r="D32" s="72"/>
      <c r="E32" s="72"/>
      <c r="F32" s="72"/>
      <c r="G32" s="72"/>
      <c r="H32" s="72"/>
    </row>
    <row r="33" spans="2:8 16383:16384" x14ac:dyDescent="0.25">
      <c r="B33" s="36" t="s">
        <v>35</v>
      </c>
      <c r="C33" s="73"/>
      <c r="D33" s="73"/>
      <c r="E33" s="73"/>
      <c r="F33" s="73"/>
      <c r="G33" s="73"/>
      <c r="H33" s="73"/>
    </row>
    <row r="34" spans="2:8 16383:16384" x14ac:dyDescent="0.25">
      <c r="B34" s="36" t="s">
        <v>36</v>
      </c>
      <c r="C34" s="73"/>
      <c r="D34" s="73"/>
      <c r="E34" s="73"/>
      <c r="F34" s="73"/>
      <c r="G34" s="73"/>
      <c r="H34" s="73"/>
    </row>
    <row r="35" spans="2:8 16383:16384" x14ac:dyDescent="0.25">
      <c r="B35" s="36" t="s">
        <v>37</v>
      </c>
      <c r="C35" s="72"/>
      <c r="D35" s="72"/>
      <c r="E35" s="72"/>
      <c r="F35" s="72"/>
      <c r="G35" s="72"/>
      <c r="H35" s="72"/>
    </row>
    <row r="36" spans="2:8 16383:16384" x14ac:dyDescent="0.25">
      <c r="B36" s="36" t="s">
        <v>38</v>
      </c>
      <c r="C36" s="73"/>
      <c r="D36" s="73"/>
      <c r="E36" s="73"/>
      <c r="F36" s="73"/>
      <c r="G36" s="73"/>
      <c r="H36" s="73"/>
    </row>
    <row r="37" spans="2:8 16383:16384" ht="15.75" thickBot="1" x14ac:dyDescent="0.3"/>
    <row r="38" spans="2:8 16383:16384" ht="15.75" thickBot="1" x14ac:dyDescent="0.3">
      <c r="B38" s="40"/>
      <c r="C38" s="45">
        <v>2013</v>
      </c>
      <c r="D38" s="45">
        <v>2014</v>
      </c>
      <c r="E38" s="45">
        <v>2015</v>
      </c>
      <c r="F38" s="45">
        <v>2016</v>
      </c>
      <c r="G38" s="45">
        <v>2017</v>
      </c>
      <c r="H38" s="46">
        <v>2018</v>
      </c>
    </row>
    <row r="39" spans="2:8 16383:16384" ht="15.75" thickBot="1" x14ac:dyDescent="0.3">
      <c r="B39" s="4" t="s">
        <v>51</v>
      </c>
      <c r="C39" s="26">
        <f>SUM(C40:C49)</f>
        <v>0</v>
      </c>
      <c r="D39" s="26">
        <f t="shared" ref="D39:H39" si="0">SUM(D40:D49)</f>
        <v>0</v>
      </c>
      <c r="E39" s="26">
        <f t="shared" si="0"/>
        <v>0</v>
      </c>
      <c r="F39" s="26">
        <f t="shared" si="0"/>
        <v>0</v>
      </c>
      <c r="G39" s="26">
        <f t="shared" si="0"/>
        <v>0</v>
      </c>
      <c r="H39" s="26">
        <f t="shared" si="0"/>
        <v>0</v>
      </c>
    </row>
    <row r="40" spans="2:8 16383:16384" ht="15.75" thickTop="1" x14ac:dyDescent="0.25">
      <c r="B40" s="38" t="str">
        <f>IF(H5="Individuelle","Exploitant","Associé 1")</f>
        <v>Associé 1</v>
      </c>
      <c r="C40" s="74"/>
      <c r="D40" s="74"/>
      <c r="E40" s="74"/>
      <c r="F40" s="74"/>
      <c r="G40" s="74"/>
      <c r="H40" s="74"/>
    </row>
    <row r="41" spans="2:8 16383:16384" x14ac:dyDescent="0.25">
      <c r="B41" s="36" t="s">
        <v>29</v>
      </c>
      <c r="C41" s="75"/>
      <c r="D41" s="75"/>
      <c r="E41" s="75"/>
      <c r="F41" s="75"/>
      <c r="G41" s="75"/>
      <c r="H41" s="75"/>
    </row>
    <row r="42" spans="2:8 16383:16384" x14ac:dyDescent="0.25">
      <c r="B42" s="36" t="s">
        <v>30</v>
      </c>
      <c r="C42" s="75"/>
      <c r="D42" s="75"/>
      <c r="E42" s="75"/>
      <c r="F42" s="75"/>
      <c r="G42" s="75"/>
      <c r="H42" s="75"/>
      <c r="XFC42" s="20"/>
      <c r="XFD42" s="20"/>
    </row>
    <row r="43" spans="2:8 16383:16384" x14ac:dyDescent="0.25">
      <c r="B43" s="36" t="s">
        <v>31</v>
      </c>
      <c r="C43" s="75"/>
      <c r="D43" s="75"/>
      <c r="E43" s="75"/>
      <c r="F43" s="75"/>
      <c r="G43" s="75"/>
      <c r="H43" s="75"/>
      <c r="XFC43" s="20"/>
      <c r="XFD43" s="20"/>
    </row>
    <row r="44" spans="2:8 16383:16384" x14ac:dyDescent="0.25">
      <c r="B44" s="36" t="s">
        <v>32</v>
      </c>
      <c r="C44" s="75"/>
      <c r="D44" s="75"/>
      <c r="E44" s="75"/>
      <c r="F44" s="75"/>
      <c r="G44" s="75"/>
      <c r="H44" s="75"/>
      <c r="XFC44" s="20"/>
      <c r="XFD44" s="20"/>
    </row>
    <row r="45" spans="2:8 16383:16384" x14ac:dyDescent="0.25">
      <c r="B45" s="36" t="s">
        <v>34</v>
      </c>
      <c r="C45" s="75"/>
      <c r="D45" s="75"/>
      <c r="E45" s="75"/>
      <c r="F45" s="75"/>
      <c r="G45" s="75"/>
      <c r="H45" s="75"/>
      <c r="XFC45" s="20"/>
      <c r="XFD45" s="20"/>
    </row>
    <row r="46" spans="2:8 16383:16384" x14ac:dyDescent="0.25">
      <c r="B46" s="36" t="s">
        <v>35</v>
      </c>
      <c r="C46" s="75"/>
      <c r="D46" s="75"/>
      <c r="E46" s="75"/>
      <c r="F46" s="75"/>
      <c r="G46" s="75"/>
      <c r="H46" s="75"/>
      <c r="XFC46" s="20"/>
      <c r="XFD46" s="34"/>
    </row>
    <row r="47" spans="2:8 16383:16384" x14ac:dyDescent="0.25">
      <c r="B47" s="36" t="s">
        <v>36</v>
      </c>
      <c r="C47" s="75"/>
      <c r="D47" s="75"/>
      <c r="E47" s="75"/>
      <c r="F47" s="75"/>
      <c r="G47" s="75"/>
      <c r="H47" s="75"/>
      <c r="XFC47" s="20"/>
      <c r="XFD47" s="20"/>
    </row>
    <row r="48" spans="2:8 16383:16384" x14ac:dyDescent="0.25">
      <c r="B48" s="36" t="s">
        <v>37</v>
      </c>
      <c r="C48" s="75"/>
      <c r="D48" s="75"/>
      <c r="E48" s="75"/>
      <c r="F48" s="75"/>
      <c r="G48" s="75"/>
      <c r="H48" s="75"/>
      <c r="XFC48" s="20"/>
      <c r="XFD48" s="20"/>
    </row>
    <row r="49" spans="2:8 16383:16384" x14ac:dyDescent="0.25">
      <c r="B49" s="36" t="s">
        <v>38</v>
      </c>
      <c r="C49" s="75"/>
      <c r="D49" s="75"/>
      <c r="E49" s="75"/>
      <c r="F49" s="75"/>
      <c r="G49" s="75"/>
      <c r="H49" s="75"/>
      <c r="XFC49" s="20"/>
      <c r="XFD49" s="20"/>
    </row>
    <row r="50" spans="2:8 16383:16384" x14ac:dyDescent="0.25">
      <c r="B50" s="36" t="s">
        <v>6</v>
      </c>
      <c r="C50" s="69">
        <v>12</v>
      </c>
      <c r="D50" s="69">
        <v>12</v>
      </c>
      <c r="E50" s="69">
        <v>12</v>
      </c>
      <c r="F50" s="69">
        <v>12</v>
      </c>
      <c r="G50" s="69">
        <v>12</v>
      </c>
      <c r="H50" s="69">
        <v>12</v>
      </c>
      <c r="XFC50" s="20"/>
      <c r="XFD50" s="20"/>
    </row>
    <row r="51" spans="2:8 16383:16384" ht="15.75" thickBot="1" x14ac:dyDescent="0.3">
      <c r="XFC51" s="20"/>
      <c r="XFD51" s="20"/>
    </row>
    <row r="52" spans="2:8 16383:16384" x14ac:dyDescent="0.25">
      <c r="B52" s="126" t="s">
        <v>48</v>
      </c>
      <c r="C52" s="127"/>
      <c r="D52" s="127"/>
      <c r="E52" s="127"/>
      <c r="F52" s="127"/>
      <c r="G52" s="127"/>
      <c r="H52" s="128"/>
      <c r="XFC52" s="20"/>
      <c r="XFD52" s="20"/>
    </row>
    <row r="53" spans="2:8 16383:16384" x14ac:dyDescent="0.25">
      <c r="B53" s="48"/>
      <c r="C53" s="47">
        <v>2013</v>
      </c>
      <c r="D53" s="47">
        <v>2014</v>
      </c>
      <c r="E53" s="47">
        <v>2015</v>
      </c>
      <c r="F53" s="47">
        <v>2016</v>
      </c>
      <c r="G53" s="47">
        <v>2017</v>
      </c>
      <c r="H53" s="49">
        <v>2018</v>
      </c>
      <c r="XFC53" s="20"/>
      <c r="XFD53" s="20"/>
    </row>
    <row r="54" spans="2:8 16383:16384" x14ac:dyDescent="0.25">
      <c r="B54" s="42" t="s">
        <v>14</v>
      </c>
      <c r="C54" s="75"/>
      <c r="D54" s="75"/>
      <c r="E54" s="75"/>
      <c r="F54" s="75"/>
      <c r="G54" s="75"/>
      <c r="H54" s="76"/>
      <c r="XFC54" s="20"/>
      <c r="XFD54" s="20"/>
    </row>
    <row r="55" spans="2:8 16383:16384" x14ac:dyDescent="0.25">
      <c r="B55" s="42" t="s">
        <v>15</v>
      </c>
      <c r="C55" s="75"/>
      <c r="D55" s="75"/>
      <c r="E55" s="75"/>
      <c r="F55" s="75"/>
      <c r="G55" s="75"/>
      <c r="H55" s="76"/>
      <c r="XFC55" s="20"/>
      <c r="XFD55" s="20"/>
    </row>
    <row r="56" spans="2:8 16383:16384" x14ac:dyDescent="0.25">
      <c r="B56" s="42" t="s">
        <v>16</v>
      </c>
      <c r="C56" s="75"/>
      <c r="D56" s="75"/>
      <c r="E56" s="75"/>
      <c r="F56" s="75"/>
      <c r="G56" s="75"/>
      <c r="H56" s="76"/>
      <c r="XFC56" s="20"/>
      <c r="XFD56" s="20"/>
    </row>
    <row r="57" spans="2:8 16383:16384" ht="15.75" thickBot="1" x14ac:dyDescent="0.3">
      <c r="B57" s="43" t="s">
        <v>17</v>
      </c>
      <c r="C57" s="77"/>
      <c r="D57" s="77"/>
      <c r="E57" s="77"/>
      <c r="F57" s="77"/>
      <c r="G57" s="77"/>
      <c r="H57" s="78"/>
      <c r="XFC57" s="20"/>
      <c r="XFD57" s="20"/>
    </row>
    <row r="58" spans="2:8 16383:16384" ht="15.75" thickBot="1" x14ac:dyDescent="0.3">
      <c r="XFC58" s="20"/>
      <c r="XFD58" s="20"/>
    </row>
    <row r="59" spans="2:8 16383:16384" ht="15.75" thickBot="1" x14ac:dyDescent="0.3">
      <c r="B59" s="108" t="str">
        <f>IF(H5="Individuelle","Exploitant",IF(ISBLANK(C13),B13,CONCATENATE(C13," ",D13)))</f>
        <v>Associé 1</v>
      </c>
      <c r="C59" s="109"/>
      <c r="D59" s="109"/>
      <c r="E59" s="109"/>
      <c r="F59" s="109"/>
      <c r="G59" s="109"/>
      <c r="H59" s="110"/>
      <c r="XFC59" s="20"/>
      <c r="XFD59" s="20"/>
    </row>
    <row r="60" spans="2:8 16383:16384" ht="15.75" thickBot="1" x14ac:dyDescent="0.3"/>
    <row r="61" spans="2:8 16383:16384" ht="15.75" thickBot="1" x14ac:dyDescent="0.3">
      <c r="B61" s="5" t="s">
        <v>10</v>
      </c>
      <c r="C61" s="51">
        <v>2013</v>
      </c>
      <c r="D61" s="51">
        <v>2014</v>
      </c>
      <c r="E61" s="51">
        <v>2015</v>
      </c>
      <c r="F61" s="51">
        <v>2016</v>
      </c>
      <c r="G61" s="51">
        <v>2017</v>
      </c>
      <c r="H61" s="52">
        <v>2018</v>
      </c>
    </row>
    <row r="62" spans="2:8 16383:16384" ht="15.75" thickTop="1" x14ac:dyDescent="0.25">
      <c r="B62" s="44" t="s">
        <v>11</v>
      </c>
      <c r="C62" s="74"/>
      <c r="D62" s="74"/>
      <c r="E62" s="74"/>
      <c r="F62" s="74"/>
      <c r="G62" s="74"/>
      <c r="H62" s="79"/>
    </row>
    <row r="63" spans="2:8 16383:16384" x14ac:dyDescent="0.25">
      <c r="B63" s="42" t="s">
        <v>12</v>
      </c>
      <c r="C63" s="75"/>
      <c r="D63" s="75"/>
      <c r="E63" s="75"/>
      <c r="F63" s="75"/>
      <c r="G63" s="75"/>
      <c r="H63" s="76"/>
    </row>
    <row r="64" spans="2:8 16383:16384" x14ac:dyDescent="0.25">
      <c r="B64" s="42" t="s">
        <v>13</v>
      </c>
      <c r="C64" s="75"/>
      <c r="D64" s="75"/>
      <c r="E64" s="75"/>
      <c r="F64" s="75"/>
      <c r="G64" s="75"/>
      <c r="H64" s="76"/>
    </row>
    <row r="65" spans="2:9" x14ac:dyDescent="0.25">
      <c r="B65" s="42" t="s">
        <v>18</v>
      </c>
      <c r="C65" s="75"/>
      <c r="D65" s="75"/>
      <c r="E65" s="75"/>
      <c r="F65" s="75"/>
      <c r="G65" s="75"/>
      <c r="H65" s="76"/>
      <c r="I65" s="41"/>
    </row>
    <row r="66" spans="2:9" x14ac:dyDescent="0.25">
      <c r="B66" s="42" t="s">
        <v>19</v>
      </c>
      <c r="C66" s="69" t="s">
        <v>9</v>
      </c>
      <c r="D66" s="69" t="s">
        <v>9</v>
      </c>
      <c r="E66" s="69" t="s">
        <v>9</v>
      </c>
      <c r="F66" s="69" t="s">
        <v>9</v>
      </c>
      <c r="G66" s="69" t="s">
        <v>9</v>
      </c>
      <c r="H66" s="80" t="s">
        <v>9</v>
      </c>
    </row>
    <row r="67" spans="2:9" ht="15.75" thickBot="1" x14ac:dyDescent="0.3">
      <c r="B67" s="43" t="s">
        <v>20</v>
      </c>
      <c r="C67" s="77"/>
      <c r="D67" s="77"/>
      <c r="E67" s="77"/>
      <c r="F67" s="77"/>
      <c r="G67" s="77"/>
      <c r="H67" s="78"/>
    </row>
    <row r="68" spans="2:9" ht="15.75" thickBot="1" x14ac:dyDescent="0.3"/>
    <row r="69" spans="2:9" ht="15.75" thickBot="1" x14ac:dyDescent="0.3">
      <c r="B69" s="99" t="s">
        <v>49</v>
      </c>
      <c r="C69" s="100"/>
      <c r="D69" s="100"/>
      <c r="E69" s="100"/>
      <c r="F69" s="100"/>
      <c r="G69" s="100"/>
      <c r="H69" s="101"/>
    </row>
    <row r="70" spans="2:9" ht="15.75" thickTop="1" x14ac:dyDescent="0.25">
      <c r="B70" s="93"/>
      <c r="C70" s="94"/>
      <c r="D70" s="94"/>
      <c r="E70" s="94"/>
      <c r="F70" s="94"/>
      <c r="G70" s="94"/>
      <c r="H70" s="95"/>
    </row>
    <row r="71" spans="2:9" ht="15.75" thickBot="1" x14ac:dyDescent="0.3">
      <c r="B71" s="96"/>
      <c r="C71" s="97"/>
      <c r="D71" s="97"/>
      <c r="E71" s="97"/>
      <c r="F71" s="97"/>
      <c r="G71" s="97"/>
      <c r="H71" s="98"/>
    </row>
    <row r="72" spans="2:9" ht="15.75" thickBot="1" x14ac:dyDescent="0.3"/>
    <row r="73" spans="2:9" ht="15.75" thickBot="1" x14ac:dyDescent="0.3">
      <c r="B73" s="108" t="str">
        <f>IF(G15="Individuelle","Exploitant",IF(ISBLANK(C14),B14,CONCATENATE(C14," ",D14)))</f>
        <v>Associé 2</v>
      </c>
      <c r="C73" s="109"/>
      <c r="D73" s="109"/>
      <c r="E73" s="109"/>
      <c r="F73" s="109"/>
      <c r="G73" s="109"/>
      <c r="H73" s="110"/>
    </row>
    <row r="74" spans="2:9" ht="15.75" thickBot="1" x14ac:dyDescent="0.3"/>
    <row r="75" spans="2:9" ht="15.75" thickBot="1" x14ac:dyDescent="0.3">
      <c r="B75" s="5" t="s">
        <v>10</v>
      </c>
      <c r="C75" s="51">
        <v>2013</v>
      </c>
      <c r="D75" s="51">
        <v>2014</v>
      </c>
      <c r="E75" s="51">
        <v>2015</v>
      </c>
      <c r="F75" s="51">
        <v>2016</v>
      </c>
      <c r="G75" s="51">
        <v>2017</v>
      </c>
      <c r="H75" s="52">
        <v>2018</v>
      </c>
    </row>
    <row r="76" spans="2:9" ht="15.75" thickTop="1" x14ac:dyDescent="0.25">
      <c r="B76" s="44" t="s">
        <v>11</v>
      </c>
      <c r="C76" s="74"/>
      <c r="D76" s="74"/>
      <c r="E76" s="74"/>
      <c r="F76" s="74"/>
      <c r="G76" s="74"/>
      <c r="H76" s="74"/>
    </row>
    <row r="77" spans="2:9" x14ac:dyDescent="0.25">
      <c r="B77" s="42" t="s">
        <v>12</v>
      </c>
      <c r="C77" s="75"/>
      <c r="D77" s="75"/>
      <c r="E77" s="75"/>
      <c r="F77" s="75"/>
      <c r="G77" s="75"/>
      <c r="H77" s="75"/>
    </row>
    <row r="78" spans="2:9" x14ac:dyDescent="0.25">
      <c r="B78" s="42" t="s">
        <v>13</v>
      </c>
      <c r="C78" s="75"/>
      <c r="D78" s="75"/>
      <c r="E78" s="75"/>
      <c r="F78" s="75"/>
      <c r="G78" s="75"/>
      <c r="H78" s="75"/>
    </row>
    <row r="79" spans="2:9" x14ac:dyDescent="0.25">
      <c r="B79" s="42" t="s">
        <v>18</v>
      </c>
      <c r="C79" s="75"/>
      <c r="D79" s="75"/>
      <c r="E79" s="75"/>
      <c r="F79" s="75"/>
      <c r="G79" s="75"/>
      <c r="H79" s="76"/>
    </row>
    <row r="80" spans="2:9" x14ac:dyDescent="0.25">
      <c r="B80" s="42" t="s">
        <v>19</v>
      </c>
      <c r="C80" s="69" t="s">
        <v>9</v>
      </c>
      <c r="D80" s="69" t="s">
        <v>9</v>
      </c>
      <c r="E80" s="69" t="s">
        <v>9</v>
      </c>
      <c r="F80" s="69" t="s">
        <v>9</v>
      </c>
      <c r="G80" s="69" t="s">
        <v>9</v>
      </c>
      <c r="H80" s="80" t="s">
        <v>9</v>
      </c>
    </row>
    <row r="81" spans="2:9" ht="15.75" thickBot="1" x14ac:dyDescent="0.3">
      <c r="B81" s="43" t="s">
        <v>20</v>
      </c>
      <c r="C81" s="77"/>
      <c r="D81" s="77"/>
      <c r="E81" s="77"/>
      <c r="F81" s="77"/>
      <c r="G81" s="77"/>
      <c r="H81" s="78"/>
      <c r="I81" s="20"/>
    </row>
    <row r="82" spans="2:9" ht="15.75" thickBot="1" x14ac:dyDescent="0.3"/>
    <row r="83" spans="2:9" ht="15.75" thickBot="1" x14ac:dyDescent="0.3">
      <c r="B83" s="99" t="s">
        <v>49</v>
      </c>
      <c r="C83" s="100"/>
      <c r="D83" s="100"/>
      <c r="E83" s="100"/>
      <c r="F83" s="100"/>
      <c r="G83" s="100"/>
      <c r="H83" s="101"/>
    </row>
    <row r="84" spans="2:9" ht="15.75" thickTop="1" x14ac:dyDescent="0.25">
      <c r="B84" s="93"/>
      <c r="C84" s="94"/>
      <c r="D84" s="94"/>
      <c r="E84" s="94"/>
      <c r="F84" s="94"/>
      <c r="G84" s="94"/>
      <c r="H84" s="95"/>
    </row>
    <row r="85" spans="2:9" ht="15.75" thickBot="1" x14ac:dyDescent="0.3">
      <c r="B85" s="96"/>
      <c r="C85" s="97"/>
      <c r="D85" s="97"/>
      <c r="E85" s="97"/>
      <c r="F85" s="97"/>
      <c r="G85" s="97"/>
      <c r="H85" s="98"/>
    </row>
    <row r="86" spans="2:9" ht="15.75" thickBot="1" x14ac:dyDescent="0.3"/>
    <row r="87" spans="2:9" ht="15.75" thickBot="1" x14ac:dyDescent="0.3">
      <c r="B87" s="108" t="str">
        <f>IF(G43="Individuelle","Exploitant",IF(ISBLANK(C15),B15,CONCATENATE(C15," ",D15)))</f>
        <v>Associé 3</v>
      </c>
      <c r="C87" s="109"/>
      <c r="D87" s="109"/>
      <c r="E87" s="109"/>
      <c r="F87" s="109"/>
      <c r="G87" s="109"/>
      <c r="H87" s="110"/>
    </row>
    <row r="88" spans="2:9" ht="15.75" thickBot="1" x14ac:dyDescent="0.3"/>
    <row r="89" spans="2:9" ht="15.75" thickBot="1" x14ac:dyDescent="0.3">
      <c r="B89" s="5" t="s">
        <v>10</v>
      </c>
      <c r="C89" s="51">
        <v>2013</v>
      </c>
      <c r="D89" s="51">
        <v>2014</v>
      </c>
      <c r="E89" s="51">
        <v>2015</v>
      </c>
      <c r="F89" s="51">
        <v>2016</v>
      </c>
      <c r="G89" s="51">
        <v>2017</v>
      </c>
      <c r="H89" s="52">
        <v>2018</v>
      </c>
    </row>
    <row r="90" spans="2:9" ht="15.75" thickTop="1" x14ac:dyDescent="0.25">
      <c r="B90" s="44" t="s">
        <v>11</v>
      </c>
      <c r="C90" s="74"/>
      <c r="D90" s="74"/>
      <c r="E90" s="74"/>
      <c r="F90" s="74"/>
      <c r="G90" s="74"/>
      <c r="H90" s="79"/>
    </row>
    <row r="91" spans="2:9" x14ac:dyDescent="0.25">
      <c r="B91" s="42" t="s">
        <v>12</v>
      </c>
      <c r="C91" s="75"/>
      <c r="D91" s="75"/>
      <c r="E91" s="75"/>
      <c r="F91" s="75"/>
      <c r="G91" s="75"/>
      <c r="H91" s="76"/>
    </row>
    <row r="92" spans="2:9" x14ac:dyDescent="0.25">
      <c r="B92" s="42" t="s">
        <v>13</v>
      </c>
      <c r="C92" s="75"/>
      <c r="D92" s="75"/>
      <c r="E92" s="75"/>
      <c r="F92" s="75"/>
      <c r="G92" s="75"/>
      <c r="H92" s="76"/>
    </row>
    <row r="93" spans="2:9" x14ac:dyDescent="0.25">
      <c r="B93" s="42" t="s">
        <v>18</v>
      </c>
      <c r="C93" s="75"/>
      <c r="D93" s="75"/>
      <c r="E93" s="75"/>
      <c r="F93" s="75"/>
      <c r="G93" s="75"/>
      <c r="H93" s="76"/>
    </row>
    <row r="94" spans="2:9" x14ac:dyDescent="0.25">
      <c r="B94" s="42" t="s">
        <v>19</v>
      </c>
      <c r="C94" s="69" t="s">
        <v>9</v>
      </c>
      <c r="D94" s="69" t="s">
        <v>9</v>
      </c>
      <c r="E94" s="69" t="s">
        <v>9</v>
      </c>
      <c r="F94" s="69" t="s">
        <v>9</v>
      </c>
      <c r="G94" s="69" t="s">
        <v>9</v>
      </c>
      <c r="H94" s="80" t="s">
        <v>9</v>
      </c>
    </row>
    <row r="95" spans="2:9" ht="15.75" thickBot="1" x14ac:dyDescent="0.3">
      <c r="B95" s="43" t="s">
        <v>20</v>
      </c>
      <c r="C95" s="77"/>
      <c r="D95" s="77"/>
      <c r="E95" s="77"/>
      <c r="F95" s="77"/>
      <c r="G95" s="77"/>
      <c r="H95" s="78"/>
    </row>
    <row r="96" spans="2:9" ht="15.75" thickBot="1" x14ac:dyDescent="0.3"/>
    <row r="97" spans="2:8" ht="15.75" thickBot="1" x14ac:dyDescent="0.3">
      <c r="B97" s="99" t="s">
        <v>49</v>
      </c>
      <c r="C97" s="100"/>
      <c r="D97" s="100"/>
      <c r="E97" s="100"/>
      <c r="F97" s="100"/>
      <c r="G97" s="100"/>
      <c r="H97" s="101"/>
    </row>
    <row r="98" spans="2:8" ht="15.75" thickTop="1" x14ac:dyDescent="0.25">
      <c r="B98" s="93"/>
      <c r="C98" s="94"/>
      <c r="D98" s="94"/>
      <c r="E98" s="94"/>
      <c r="F98" s="94"/>
      <c r="G98" s="94"/>
      <c r="H98" s="95"/>
    </row>
    <row r="99" spans="2:8" ht="15.75" thickBot="1" x14ac:dyDescent="0.3">
      <c r="B99" s="96"/>
      <c r="C99" s="97"/>
      <c r="D99" s="97"/>
      <c r="E99" s="97"/>
      <c r="F99" s="97"/>
      <c r="G99" s="97"/>
      <c r="H99" s="98"/>
    </row>
    <row r="100" spans="2:8" ht="15.75" thickBot="1" x14ac:dyDescent="0.3"/>
    <row r="101" spans="2:8" ht="15.75" thickBot="1" x14ac:dyDescent="0.3">
      <c r="B101" s="108" t="str">
        <f>IF(G64="Individuelle","Exploitant",IF(ISBLANK(C16),B16,CONCATENATE(C16," ",D16)))</f>
        <v>Associé 4</v>
      </c>
      <c r="C101" s="109"/>
      <c r="D101" s="109"/>
      <c r="E101" s="109"/>
      <c r="F101" s="109"/>
      <c r="G101" s="109"/>
      <c r="H101" s="110"/>
    </row>
    <row r="102" spans="2:8" ht="15.75" thickBot="1" x14ac:dyDescent="0.3"/>
    <row r="103" spans="2:8" ht="15.75" thickBot="1" x14ac:dyDescent="0.3">
      <c r="B103" s="5" t="s">
        <v>10</v>
      </c>
      <c r="C103" s="51">
        <v>2013</v>
      </c>
      <c r="D103" s="51">
        <v>2014</v>
      </c>
      <c r="E103" s="51">
        <v>2015</v>
      </c>
      <c r="F103" s="51">
        <v>2016</v>
      </c>
      <c r="G103" s="51">
        <v>2017</v>
      </c>
      <c r="H103" s="52">
        <v>2018</v>
      </c>
    </row>
    <row r="104" spans="2:8" ht="15.75" thickTop="1" x14ac:dyDescent="0.25">
      <c r="B104" s="44" t="s">
        <v>11</v>
      </c>
      <c r="C104" s="74"/>
      <c r="D104" s="74"/>
      <c r="E104" s="74"/>
      <c r="F104" s="74"/>
      <c r="G104" s="74"/>
      <c r="H104" s="79"/>
    </row>
    <row r="105" spans="2:8" x14ac:dyDescent="0.25">
      <c r="B105" s="42" t="s">
        <v>12</v>
      </c>
      <c r="C105" s="75"/>
      <c r="D105" s="75"/>
      <c r="E105" s="75"/>
      <c r="F105" s="75"/>
      <c r="G105" s="75"/>
      <c r="H105" s="76"/>
    </row>
    <row r="106" spans="2:8" x14ac:dyDescent="0.25">
      <c r="B106" s="42" t="s">
        <v>13</v>
      </c>
      <c r="C106" s="75"/>
      <c r="D106" s="75"/>
      <c r="E106" s="75"/>
      <c r="F106" s="75"/>
      <c r="G106" s="75"/>
      <c r="H106" s="76"/>
    </row>
    <row r="107" spans="2:8" x14ac:dyDescent="0.25">
      <c r="B107" s="42" t="s">
        <v>18</v>
      </c>
      <c r="C107" s="75"/>
      <c r="D107" s="75"/>
      <c r="E107" s="75"/>
      <c r="F107" s="75"/>
      <c r="G107" s="75"/>
      <c r="H107" s="76"/>
    </row>
    <row r="108" spans="2:8" x14ac:dyDescent="0.25">
      <c r="B108" s="42" t="s">
        <v>19</v>
      </c>
      <c r="C108" s="69" t="s">
        <v>9</v>
      </c>
      <c r="D108" s="69" t="s">
        <v>9</v>
      </c>
      <c r="E108" s="69" t="s">
        <v>9</v>
      </c>
      <c r="F108" s="69" t="s">
        <v>9</v>
      </c>
      <c r="G108" s="69" t="s">
        <v>9</v>
      </c>
      <c r="H108" s="80" t="s">
        <v>9</v>
      </c>
    </row>
    <row r="109" spans="2:8" ht="15.75" thickBot="1" x14ac:dyDescent="0.3">
      <c r="B109" s="43" t="s">
        <v>20</v>
      </c>
      <c r="C109" s="77"/>
      <c r="D109" s="77"/>
      <c r="E109" s="77"/>
      <c r="F109" s="77"/>
      <c r="G109" s="77"/>
      <c r="H109" s="78"/>
    </row>
    <row r="110" spans="2:8" ht="15.75" thickBot="1" x14ac:dyDescent="0.3"/>
    <row r="111" spans="2:8" ht="15.75" thickBot="1" x14ac:dyDescent="0.3">
      <c r="B111" s="99" t="s">
        <v>49</v>
      </c>
      <c r="C111" s="100"/>
      <c r="D111" s="100"/>
      <c r="E111" s="100"/>
      <c r="F111" s="100"/>
      <c r="G111" s="100"/>
      <c r="H111" s="101"/>
    </row>
    <row r="112" spans="2:8" ht="15.75" thickTop="1" x14ac:dyDescent="0.25">
      <c r="B112" s="93"/>
      <c r="C112" s="94"/>
      <c r="D112" s="94"/>
      <c r="E112" s="94"/>
      <c r="F112" s="94"/>
      <c r="G112" s="94"/>
      <c r="H112" s="95"/>
    </row>
    <row r="113" spans="2:8" ht="15.75" thickBot="1" x14ac:dyDescent="0.3">
      <c r="B113" s="96"/>
      <c r="C113" s="97"/>
      <c r="D113" s="97"/>
      <c r="E113" s="97"/>
      <c r="F113" s="97"/>
      <c r="G113" s="97"/>
      <c r="H113" s="98"/>
    </row>
    <row r="114" spans="2:8" ht="15.75" thickBot="1" x14ac:dyDescent="0.3"/>
    <row r="115" spans="2:8" ht="15.75" thickBot="1" x14ac:dyDescent="0.3">
      <c r="B115" s="108" t="str">
        <f>IF(G78="Individuelle","Exploitant",IF(ISBLANK(C17),B17,CONCATENATE(C17," ",D17)))</f>
        <v>Associé 5</v>
      </c>
      <c r="C115" s="109"/>
      <c r="D115" s="109"/>
      <c r="E115" s="109"/>
      <c r="F115" s="109"/>
      <c r="G115" s="109"/>
      <c r="H115" s="110"/>
    </row>
    <row r="116" spans="2:8" ht="15.75" thickBot="1" x14ac:dyDescent="0.3"/>
    <row r="117" spans="2:8" ht="15.75" thickBot="1" x14ac:dyDescent="0.3">
      <c r="B117" s="5" t="s">
        <v>10</v>
      </c>
      <c r="C117" s="51">
        <v>2013</v>
      </c>
      <c r="D117" s="51">
        <v>2014</v>
      </c>
      <c r="E117" s="51">
        <v>2015</v>
      </c>
      <c r="F117" s="51">
        <v>2016</v>
      </c>
      <c r="G117" s="51">
        <v>2017</v>
      </c>
      <c r="H117" s="52">
        <v>2018</v>
      </c>
    </row>
    <row r="118" spans="2:8" ht="15.75" thickTop="1" x14ac:dyDescent="0.25">
      <c r="B118" s="44" t="s">
        <v>11</v>
      </c>
      <c r="C118" s="74"/>
      <c r="D118" s="74"/>
      <c r="E118" s="74"/>
      <c r="F118" s="74"/>
      <c r="G118" s="74"/>
      <c r="H118" s="79"/>
    </row>
    <row r="119" spans="2:8" x14ac:dyDescent="0.25">
      <c r="B119" s="42" t="s">
        <v>12</v>
      </c>
      <c r="C119" s="75"/>
      <c r="D119" s="75"/>
      <c r="E119" s="75"/>
      <c r="F119" s="75"/>
      <c r="G119" s="75"/>
      <c r="H119" s="76"/>
    </row>
    <row r="120" spans="2:8" x14ac:dyDescent="0.25">
      <c r="B120" s="42" t="s">
        <v>13</v>
      </c>
      <c r="C120" s="75"/>
      <c r="D120" s="75"/>
      <c r="E120" s="75"/>
      <c r="F120" s="75"/>
      <c r="G120" s="75"/>
      <c r="H120" s="76"/>
    </row>
    <row r="121" spans="2:8" x14ac:dyDescent="0.25">
      <c r="B121" s="42" t="s">
        <v>18</v>
      </c>
      <c r="C121" s="75"/>
      <c r="D121" s="75"/>
      <c r="E121" s="75"/>
      <c r="F121" s="75"/>
      <c r="G121" s="75"/>
      <c r="H121" s="76"/>
    </row>
    <row r="122" spans="2:8" x14ac:dyDescent="0.25">
      <c r="B122" s="42" t="s">
        <v>19</v>
      </c>
      <c r="C122" s="69" t="s">
        <v>9</v>
      </c>
      <c r="D122" s="69" t="s">
        <v>9</v>
      </c>
      <c r="E122" s="69" t="s">
        <v>9</v>
      </c>
      <c r="F122" s="69" t="s">
        <v>9</v>
      </c>
      <c r="G122" s="69" t="s">
        <v>9</v>
      </c>
      <c r="H122" s="80" t="s">
        <v>9</v>
      </c>
    </row>
    <row r="123" spans="2:8" ht="15.75" thickBot="1" x14ac:dyDescent="0.3">
      <c r="B123" s="43" t="s">
        <v>20</v>
      </c>
      <c r="C123" s="77"/>
      <c r="D123" s="77"/>
      <c r="E123" s="77"/>
      <c r="F123" s="77"/>
      <c r="G123" s="77"/>
      <c r="H123" s="78"/>
    </row>
    <row r="124" spans="2:8" ht="15.75" thickBot="1" x14ac:dyDescent="0.3"/>
    <row r="125" spans="2:8" ht="15.75" thickBot="1" x14ac:dyDescent="0.3">
      <c r="B125" s="99" t="s">
        <v>49</v>
      </c>
      <c r="C125" s="100"/>
      <c r="D125" s="100"/>
      <c r="E125" s="100"/>
      <c r="F125" s="100"/>
      <c r="G125" s="100"/>
      <c r="H125" s="101"/>
    </row>
    <row r="126" spans="2:8" ht="15.75" thickTop="1" x14ac:dyDescent="0.25">
      <c r="B126" s="93"/>
      <c r="C126" s="94"/>
      <c r="D126" s="94"/>
      <c r="E126" s="94"/>
      <c r="F126" s="94"/>
      <c r="G126" s="94"/>
      <c r="H126" s="95"/>
    </row>
    <row r="127" spans="2:8" ht="15.75" thickBot="1" x14ac:dyDescent="0.3">
      <c r="B127" s="96"/>
      <c r="C127" s="97"/>
      <c r="D127" s="97"/>
      <c r="E127" s="97"/>
      <c r="F127" s="97"/>
      <c r="G127" s="97"/>
      <c r="H127" s="98"/>
    </row>
    <row r="128" spans="2:8" ht="15.75" thickBot="1" x14ac:dyDescent="0.3"/>
    <row r="129" spans="2:8" ht="15.75" thickBot="1" x14ac:dyDescent="0.3">
      <c r="B129" s="108" t="str">
        <f>IF(G92="Individuelle","Exploitant",IF(ISBLANK(C18),B18,CONCATENATE(C18," ",D18)))</f>
        <v>Associé 6</v>
      </c>
      <c r="C129" s="109"/>
      <c r="D129" s="109"/>
      <c r="E129" s="109"/>
      <c r="F129" s="109"/>
      <c r="G129" s="109"/>
      <c r="H129" s="110"/>
    </row>
    <row r="130" spans="2:8" ht="15.75" thickBot="1" x14ac:dyDescent="0.3"/>
    <row r="131" spans="2:8" ht="15.75" thickBot="1" x14ac:dyDescent="0.3">
      <c r="B131" s="5" t="s">
        <v>10</v>
      </c>
      <c r="C131" s="51">
        <v>2013</v>
      </c>
      <c r="D131" s="51">
        <v>2014</v>
      </c>
      <c r="E131" s="51">
        <v>2015</v>
      </c>
      <c r="F131" s="51">
        <v>2016</v>
      </c>
      <c r="G131" s="51">
        <v>2017</v>
      </c>
      <c r="H131" s="52">
        <v>2018</v>
      </c>
    </row>
    <row r="132" spans="2:8" ht="15.75" thickTop="1" x14ac:dyDescent="0.25">
      <c r="B132" s="44" t="s">
        <v>11</v>
      </c>
      <c r="C132" s="74"/>
      <c r="D132" s="74"/>
      <c r="E132" s="74"/>
      <c r="F132" s="74"/>
      <c r="G132" s="74"/>
      <c r="H132" s="79"/>
    </row>
    <row r="133" spans="2:8" x14ac:dyDescent="0.25">
      <c r="B133" s="42" t="s">
        <v>12</v>
      </c>
      <c r="C133" s="75"/>
      <c r="D133" s="75"/>
      <c r="E133" s="75"/>
      <c r="F133" s="75"/>
      <c r="G133" s="75"/>
      <c r="H133" s="76"/>
    </row>
    <row r="134" spans="2:8" x14ac:dyDescent="0.25">
      <c r="B134" s="42" t="s">
        <v>13</v>
      </c>
      <c r="C134" s="75"/>
      <c r="D134" s="75"/>
      <c r="E134" s="75"/>
      <c r="F134" s="75"/>
      <c r="G134" s="75"/>
      <c r="H134" s="76"/>
    </row>
    <row r="135" spans="2:8" x14ac:dyDescent="0.25">
      <c r="B135" s="42" t="s">
        <v>18</v>
      </c>
      <c r="C135" s="75"/>
      <c r="D135" s="75"/>
      <c r="E135" s="75"/>
      <c r="F135" s="75"/>
      <c r="G135" s="75"/>
      <c r="H135" s="76"/>
    </row>
    <row r="136" spans="2:8" x14ac:dyDescent="0.25">
      <c r="B136" s="42" t="s">
        <v>19</v>
      </c>
      <c r="C136" s="69" t="s">
        <v>9</v>
      </c>
      <c r="D136" s="69" t="s">
        <v>9</v>
      </c>
      <c r="E136" s="69" t="s">
        <v>9</v>
      </c>
      <c r="F136" s="69" t="s">
        <v>9</v>
      </c>
      <c r="G136" s="69" t="s">
        <v>9</v>
      </c>
      <c r="H136" s="80" t="s">
        <v>9</v>
      </c>
    </row>
    <row r="137" spans="2:8" ht="15.75" thickBot="1" x14ac:dyDescent="0.3">
      <c r="B137" s="43" t="s">
        <v>20</v>
      </c>
      <c r="C137" s="77"/>
      <c r="D137" s="77"/>
      <c r="E137" s="77"/>
      <c r="F137" s="77"/>
      <c r="G137" s="77"/>
      <c r="H137" s="78"/>
    </row>
    <row r="138" spans="2:8" ht="15.75" thickBot="1" x14ac:dyDescent="0.3"/>
    <row r="139" spans="2:8" ht="15.75" thickBot="1" x14ac:dyDescent="0.3">
      <c r="B139" s="99" t="s">
        <v>49</v>
      </c>
      <c r="C139" s="100"/>
      <c r="D139" s="100"/>
      <c r="E139" s="100"/>
      <c r="F139" s="100"/>
      <c r="G139" s="100"/>
      <c r="H139" s="101"/>
    </row>
    <row r="140" spans="2:8" ht="15.75" thickTop="1" x14ac:dyDescent="0.25">
      <c r="B140" s="93"/>
      <c r="C140" s="94"/>
      <c r="D140" s="94"/>
      <c r="E140" s="94"/>
      <c r="F140" s="94"/>
      <c r="G140" s="94"/>
      <c r="H140" s="95"/>
    </row>
    <row r="141" spans="2:8" ht="15.75" thickBot="1" x14ac:dyDescent="0.3">
      <c r="B141" s="96"/>
      <c r="C141" s="97"/>
      <c r="D141" s="97"/>
      <c r="E141" s="97"/>
      <c r="F141" s="97"/>
      <c r="G141" s="97"/>
      <c r="H141" s="98"/>
    </row>
    <row r="142" spans="2:8" ht="15.75" thickBot="1" x14ac:dyDescent="0.3"/>
    <row r="143" spans="2:8" ht="15.75" thickBot="1" x14ac:dyDescent="0.3">
      <c r="B143" s="108" t="str">
        <f>IF(G106="Individuelle","Exploitant",IF(ISBLANK(C19),B19,CONCATENATE(C19," ",D19)))</f>
        <v>Associé 7</v>
      </c>
      <c r="C143" s="109"/>
      <c r="D143" s="109"/>
      <c r="E143" s="109"/>
      <c r="F143" s="109"/>
      <c r="G143" s="109"/>
      <c r="H143" s="110"/>
    </row>
    <row r="144" spans="2:8" ht="15.75" thickBot="1" x14ac:dyDescent="0.3"/>
    <row r="145" spans="2:8" ht="15.75" thickBot="1" x14ac:dyDescent="0.3">
      <c r="B145" s="5" t="s">
        <v>10</v>
      </c>
      <c r="C145" s="51">
        <v>2013</v>
      </c>
      <c r="D145" s="51">
        <v>2014</v>
      </c>
      <c r="E145" s="51">
        <v>2015</v>
      </c>
      <c r="F145" s="51">
        <v>2016</v>
      </c>
      <c r="G145" s="51">
        <v>2017</v>
      </c>
      <c r="H145" s="52">
        <v>2018</v>
      </c>
    </row>
    <row r="146" spans="2:8" ht="15.75" thickTop="1" x14ac:dyDescent="0.25">
      <c r="B146" s="44" t="s">
        <v>11</v>
      </c>
      <c r="C146" s="74"/>
      <c r="D146" s="74"/>
      <c r="E146" s="74"/>
      <c r="F146" s="74"/>
      <c r="G146" s="74"/>
      <c r="H146" s="79"/>
    </row>
    <row r="147" spans="2:8" x14ac:dyDescent="0.25">
      <c r="B147" s="42" t="s">
        <v>12</v>
      </c>
      <c r="C147" s="75"/>
      <c r="D147" s="75"/>
      <c r="E147" s="75"/>
      <c r="F147" s="75"/>
      <c r="G147" s="75"/>
      <c r="H147" s="76"/>
    </row>
    <row r="148" spans="2:8" x14ac:dyDescent="0.25">
      <c r="B148" s="42" t="s">
        <v>13</v>
      </c>
      <c r="C148" s="75"/>
      <c r="D148" s="75"/>
      <c r="E148" s="75"/>
      <c r="F148" s="75"/>
      <c r="G148" s="75"/>
      <c r="H148" s="76"/>
    </row>
    <row r="149" spans="2:8" x14ac:dyDescent="0.25">
      <c r="B149" s="42" t="s">
        <v>18</v>
      </c>
      <c r="C149" s="75"/>
      <c r="D149" s="75"/>
      <c r="E149" s="75"/>
      <c r="F149" s="75"/>
      <c r="G149" s="75"/>
      <c r="H149" s="76"/>
    </row>
    <row r="150" spans="2:8" x14ac:dyDescent="0.25">
      <c r="B150" s="42" t="s">
        <v>19</v>
      </c>
      <c r="C150" s="69" t="s">
        <v>9</v>
      </c>
      <c r="D150" s="69" t="s">
        <v>9</v>
      </c>
      <c r="E150" s="69" t="s">
        <v>9</v>
      </c>
      <c r="F150" s="69" t="s">
        <v>9</v>
      </c>
      <c r="G150" s="69" t="s">
        <v>9</v>
      </c>
      <c r="H150" s="80" t="s">
        <v>9</v>
      </c>
    </row>
    <row r="151" spans="2:8" ht="15.75" thickBot="1" x14ac:dyDescent="0.3">
      <c r="B151" s="43" t="s">
        <v>20</v>
      </c>
      <c r="C151" s="77"/>
      <c r="D151" s="77"/>
      <c r="E151" s="77"/>
      <c r="F151" s="77"/>
      <c r="G151" s="77"/>
      <c r="H151" s="78"/>
    </row>
    <row r="152" spans="2:8" ht="15.75" thickBot="1" x14ac:dyDescent="0.3"/>
    <row r="153" spans="2:8" ht="15.75" thickBot="1" x14ac:dyDescent="0.3">
      <c r="B153" s="99" t="s">
        <v>49</v>
      </c>
      <c r="C153" s="100"/>
      <c r="D153" s="100"/>
      <c r="E153" s="100"/>
      <c r="F153" s="100"/>
      <c r="G153" s="100"/>
      <c r="H153" s="101"/>
    </row>
    <row r="154" spans="2:8" ht="15.75" thickTop="1" x14ac:dyDescent="0.25">
      <c r="B154" s="93"/>
      <c r="C154" s="94"/>
      <c r="D154" s="94"/>
      <c r="E154" s="94"/>
      <c r="F154" s="94"/>
      <c r="G154" s="94"/>
      <c r="H154" s="95"/>
    </row>
    <row r="155" spans="2:8" ht="15.75" thickBot="1" x14ac:dyDescent="0.3">
      <c r="B155" s="96"/>
      <c r="C155" s="97"/>
      <c r="D155" s="97"/>
      <c r="E155" s="97"/>
      <c r="F155" s="97"/>
      <c r="G155" s="97"/>
      <c r="H155" s="98"/>
    </row>
    <row r="156" spans="2:8" ht="15.75" thickBot="1" x14ac:dyDescent="0.3"/>
    <row r="157" spans="2:8" ht="15.75" thickBot="1" x14ac:dyDescent="0.3">
      <c r="B157" s="108" t="str">
        <f>IF(G120="Individuelle","Exploitant",IF(ISBLANK(C20),B20,CONCATENATE(C20," ",D20)))</f>
        <v>Associé 8</v>
      </c>
      <c r="C157" s="109"/>
      <c r="D157" s="109"/>
      <c r="E157" s="109"/>
      <c r="F157" s="109"/>
      <c r="G157" s="109"/>
      <c r="H157" s="110"/>
    </row>
    <row r="158" spans="2:8" ht="15.75" thickBot="1" x14ac:dyDescent="0.3"/>
    <row r="159" spans="2:8" ht="15.75" thickBot="1" x14ac:dyDescent="0.3">
      <c r="B159" s="5" t="s">
        <v>10</v>
      </c>
      <c r="C159" s="51">
        <v>2013</v>
      </c>
      <c r="D159" s="51">
        <v>2014</v>
      </c>
      <c r="E159" s="51">
        <v>2015</v>
      </c>
      <c r="F159" s="51">
        <v>2016</v>
      </c>
      <c r="G159" s="51">
        <v>2017</v>
      </c>
      <c r="H159" s="52">
        <v>2018</v>
      </c>
    </row>
    <row r="160" spans="2:8" ht="15.75" thickTop="1" x14ac:dyDescent="0.25">
      <c r="B160" s="44" t="s">
        <v>11</v>
      </c>
      <c r="C160" s="74"/>
      <c r="D160" s="74"/>
      <c r="E160" s="74"/>
      <c r="F160" s="74"/>
      <c r="G160" s="74"/>
      <c r="H160" s="79"/>
    </row>
    <row r="161" spans="2:8" x14ac:dyDescent="0.25">
      <c r="B161" s="42" t="s">
        <v>12</v>
      </c>
      <c r="C161" s="75"/>
      <c r="D161" s="75"/>
      <c r="E161" s="75"/>
      <c r="F161" s="75"/>
      <c r="G161" s="75"/>
      <c r="H161" s="76"/>
    </row>
    <row r="162" spans="2:8" x14ac:dyDescent="0.25">
      <c r="B162" s="42" t="s">
        <v>13</v>
      </c>
      <c r="C162" s="75"/>
      <c r="D162" s="75"/>
      <c r="E162" s="75"/>
      <c r="F162" s="75"/>
      <c r="G162" s="75"/>
      <c r="H162" s="76"/>
    </row>
    <row r="163" spans="2:8" x14ac:dyDescent="0.25">
      <c r="B163" s="42" t="s">
        <v>18</v>
      </c>
      <c r="C163" s="75"/>
      <c r="D163" s="75"/>
      <c r="E163" s="75"/>
      <c r="F163" s="75"/>
      <c r="G163" s="75"/>
      <c r="H163" s="76"/>
    </row>
    <row r="164" spans="2:8" x14ac:dyDescent="0.25">
      <c r="B164" s="42" t="s">
        <v>19</v>
      </c>
      <c r="C164" s="69" t="s">
        <v>9</v>
      </c>
      <c r="D164" s="69" t="s">
        <v>9</v>
      </c>
      <c r="E164" s="69" t="s">
        <v>9</v>
      </c>
      <c r="F164" s="69" t="s">
        <v>9</v>
      </c>
      <c r="G164" s="69" t="s">
        <v>9</v>
      </c>
      <c r="H164" s="80" t="s">
        <v>9</v>
      </c>
    </row>
    <row r="165" spans="2:8" ht="15.75" thickBot="1" x14ac:dyDescent="0.3">
      <c r="B165" s="43" t="s">
        <v>20</v>
      </c>
      <c r="C165" s="77"/>
      <c r="D165" s="77"/>
      <c r="E165" s="77"/>
      <c r="F165" s="77"/>
      <c r="G165" s="77"/>
      <c r="H165" s="78"/>
    </row>
    <row r="166" spans="2:8" ht="15.75" thickBot="1" x14ac:dyDescent="0.3"/>
    <row r="167" spans="2:8" ht="15.75" thickBot="1" x14ac:dyDescent="0.3">
      <c r="B167" s="99" t="s">
        <v>49</v>
      </c>
      <c r="C167" s="100"/>
      <c r="D167" s="100"/>
      <c r="E167" s="100"/>
      <c r="F167" s="100"/>
      <c r="G167" s="100"/>
      <c r="H167" s="101"/>
    </row>
    <row r="168" spans="2:8" ht="15.75" thickTop="1" x14ac:dyDescent="0.25">
      <c r="B168" s="93"/>
      <c r="C168" s="94"/>
      <c r="D168" s="94"/>
      <c r="E168" s="94"/>
      <c r="F168" s="94"/>
      <c r="G168" s="94"/>
      <c r="H168" s="95"/>
    </row>
    <row r="169" spans="2:8" ht="15.75" thickBot="1" x14ac:dyDescent="0.3">
      <c r="B169" s="96"/>
      <c r="C169" s="97"/>
      <c r="D169" s="97"/>
      <c r="E169" s="97"/>
      <c r="F169" s="97"/>
      <c r="G169" s="97"/>
      <c r="H169" s="98"/>
    </row>
    <row r="170" spans="2:8" ht="15.75" thickBot="1" x14ac:dyDescent="0.3"/>
    <row r="171" spans="2:8" ht="15.75" thickBot="1" x14ac:dyDescent="0.3">
      <c r="B171" s="108" t="str">
        <f>IF(G134="Individuelle","Exploitant",IF(ISBLANK(C21),B21,CONCATENATE(C21," ",D21)))</f>
        <v>Associé 9</v>
      </c>
      <c r="C171" s="109"/>
      <c r="D171" s="109"/>
      <c r="E171" s="109"/>
      <c r="F171" s="109"/>
      <c r="G171" s="109"/>
      <c r="H171" s="110"/>
    </row>
    <row r="172" spans="2:8" ht="15.75" thickBot="1" x14ac:dyDescent="0.3"/>
    <row r="173" spans="2:8" ht="15.75" thickBot="1" x14ac:dyDescent="0.3">
      <c r="B173" s="5" t="s">
        <v>10</v>
      </c>
      <c r="C173" s="51">
        <v>2013</v>
      </c>
      <c r="D173" s="51">
        <v>2014</v>
      </c>
      <c r="E173" s="51">
        <v>2015</v>
      </c>
      <c r="F173" s="51">
        <v>2016</v>
      </c>
      <c r="G173" s="51">
        <v>2017</v>
      </c>
      <c r="H173" s="52">
        <v>2018</v>
      </c>
    </row>
    <row r="174" spans="2:8" ht="15.75" thickTop="1" x14ac:dyDescent="0.25">
      <c r="B174" s="44" t="s">
        <v>11</v>
      </c>
      <c r="C174" s="74"/>
      <c r="D174" s="74"/>
      <c r="E174" s="74"/>
      <c r="F174" s="74"/>
      <c r="G174" s="74"/>
      <c r="H174" s="79"/>
    </row>
    <row r="175" spans="2:8" x14ac:dyDescent="0.25">
      <c r="B175" s="42" t="s">
        <v>12</v>
      </c>
      <c r="C175" s="75"/>
      <c r="D175" s="75"/>
      <c r="E175" s="75"/>
      <c r="F175" s="75"/>
      <c r="G175" s="75"/>
      <c r="H175" s="76"/>
    </row>
    <row r="176" spans="2:8" x14ac:dyDescent="0.25">
      <c r="B176" s="42" t="s">
        <v>13</v>
      </c>
      <c r="C176" s="75"/>
      <c r="D176" s="75"/>
      <c r="E176" s="75"/>
      <c r="F176" s="75"/>
      <c r="G176" s="75"/>
      <c r="H176" s="76"/>
    </row>
    <row r="177" spans="2:8" x14ac:dyDescent="0.25">
      <c r="B177" s="42" t="s">
        <v>18</v>
      </c>
      <c r="C177" s="75"/>
      <c r="D177" s="75"/>
      <c r="E177" s="75"/>
      <c r="F177" s="75"/>
      <c r="G177" s="75"/>
      <c r="H177" s="76"/>
    </row>
    <row r="178" spans="2:8" x14ac:dyDescent="0.25">
      <c r="B178" s="42" t="s">
        <v>19</v>
      </c>
      <c r="C178" s="69" t="s">
        <v>9</v>
      </c>
      <c r="D178" s="69" t="s">
        <v>9</v>
      </c>
      <c r="E178" s="69" t="s">
        <v>9</v>
      </c>
      <c r="F178" s="69" t="s">
        <v>9</v>
      </c>
      <c r="G178" s="69" t="s">
        <v>9</v>
      </c>
      <c r="H178" s="80" t="s">
        <v>9</v>
      </c>
    </row>
    <row r="179" spans="2:8" ht="15.75" thickBot="1" x14ac:dyDescent="0.3">
      <c r="B179" s="43" t="s">
        <v>20</v>
      </c>
      <c r="C179" s="77"/>
      <c r="D179" s="77"/>
      <c r="E179" s="77"/>
      <c r="F179" s="77"/>
      <c r="G179" s="77"/>
      <c r="H179" s="78"/>
    </row>
    <row r="180" spans="2:8" ht="15.75" thickBot="1" x14ac:dyDescent="0.3"/>
    <row r="181" spans="2:8" ht="15.75" thickBot="1" x14ac:dyDescent="0.3">
      <c r="B181" s="99" t="s">
        <v>49</v>
      </c>
      <c r="C181" s="100"/>
      <c r="D181" s="100"/>
      <c r="E181" s="100"/>
      <c r="F181" s="100"/>
      <c r="G181" s="100"/>
      <c r="H181" s="101"/>
    </row>
    <row r="182" spans="2:8" ht="15.75" thickTop="1" x14ac:dyDescent="0.25">
      <c r="B182" s="93"/>
      <c r="C182" s="94"/>
      <c r="D182" s="94"/>
      <c r="E182" s="94"/>
      <c r="F182" s="94"/>
      <c r="G182" s="94"/>
      <c r="H182" s="95"/>
    </row>
    <row r="183" spans="2:8" ht="15.75" thickBot="1" x14ac:dyDescent="0.3">
      <c r="B183" s="96"/>
      <c r="C183" s="97"/>
      <c r="D183" s="97"/>
      <c r="E183" s="97"/>
      <c r="F183" s="97"/>
      <c r="G183" s="97"/>
      <c r="H183" s="98"/>
    </row>
    <row r="184" spans="2:8" ht="15.75" thickBot="1" x14ac:dyDescent="0.3"/>
    <row r="185" spans="2:8" ht="15.75" thickBot="1" x14ac:dyDescent="0.3">
      <c r="B185" s="108" t="str">
        <f>IF(G148="Individuelle","Exploitant",IF(ISBLANK(C22),B22,CONCATENATE(C22," ",D22)))</f>
        <v>Associé 10</v>
      </c>
      <c r="C185" s="109"/>
      <c r="D185" s="109"/>
      <c r="E185" s="109"/>
      <c r="F185" s="109"/>
      <c r="G185" s="109"/>
      <c r="H185" s="110"/>
    </row>
    <row r="186" spans="2:8" ht="15.75" thickBot="1" x14ac:dyDescent="0.3"/>
    <row r="187" spans="2:8" ht="15.75" thickBot="1" x14ac:dyDescent="0.3">
      <c r="B187" s="5" t="s">
        <v>10</v>
      </c>
      <c r="C187" s="51">
        <v>2013</v>
      </c>
      <c r="D187" s="51">
        <v>2014</v>
      </c>
      <c r="E187" s="51">
        <v>2015</v>
      </c>
      <c r="F187" s="51">
        <v>2016</v>
      </c>
      <c r="G187" s="51">
        <v>2017</v>
      </c>
      <c r="H187" s="52">
        <v>2018</v>
      </c>
    </row>
    <row r="188" spans="2:8" ht="15.75" thickTop="1" x14ac:dyDescent="0.25">
      <c r="B188" s="44" t="s">
        <v>11</v>
      </c>
      <c r="C188" s="74"/>
      <c r="D188" s="74"/>
      <c r="E188" s="74"/>
      <c r="F188" s="74"/>
      <c r="G188" s="74"/>
      <c r="H188" s="79"/>
    </row>
    <row r="189" spans="2:8" x14ac:dyDescent="0.25">
      <c r="B189" s="42" t="s">
        <v>12</v>
      </c>
      <c r="C189" s="75"/>
      <c r="D189" s="75"/>
      <c r="E189" s="75"/>
      <c r="F189" s="75"/>
      <c r="G189" s="75"/>
      <c r="H189" s="76"/>
    </row>
    <row r="190" spans="2:8" x14ac:dyDescent="0.25">
      <c r="B190" s="42" t="s">
        <v>13</v>
      </c>
      <c r="C190" s="75"/>
      <c r="D190" s="75"/>
      <c r="E190" s="75"/>
      <c r="F190" s="75"/>
      <c r="G190" s="75"/>
      <c r="H190" s="76"/>
    </row>
    <row r="191" spans="2:8" x14ac:dyDescent="0.25">
      <c r="B191" s="42" t="s">
        <v>18</v>
      </c>
      <c r="C191" s="75"/>
      <c r="D191" s="75"/>
      <c r="E191" s="75"/>
      <c r="F191" s="75"/>
      <c r="G191" s="75"/>
      <c r="H191" s="76"/>
    </row>
    <row r="192" spans="2:8" x14ac:dyDescent="0.25">
      <c r="B192" s="42" t="s">
        <v>19</v>
      </c>
      <c r="C192" s="69" t="s">
        <v>9</v>
      </c>
      <c r="D192" s="69" t="s">
        <v>9</v>
      </c>
      <c r="E192" s="69" t="s">
        <v>9</v>
      </c>
      <c r="F192" s="69" t="s">
        <v>9</v>
      </c>
      <c r="G192" s="69" t="s">
        <v>9</v>
      </c>
      <c r="H192" s="80" t="s">
        <v>9</v>
      </c>
    </row>
    <row r="193" spans="2:8" ht="15.75" thickBot="1" x14ac:dyDescent="0.3">
      <c r="B193" s="43" t="s">
        <v>20</v>
      </c>
      <c r="C193" s="77"/>
      <c r="D193" s="77"/>
      <c r="E193" s="77"/>
      <c r="F193" s="77"/>
      <c r="G193" s="77"/>
      <c r="H193" s="78"/>
    </row>
    <row r="194" spans="2:8" ht="15.75" thickBot="1" x14ac:dyDescent="0.3"/>
    <row r="195" spans="2:8" ht="15.75" thickBot="1" x14ac:dyDescent="0.3">
      <c r="B195" s="99" t="s">
        <v>49</v>
      </c>
      <c r="C195" s="100"/>
      <c r="D195" s="100"/>
      <c r="E195" s="100"/>
      <c r="F195" s="100"/>
      <c r="G195" s="100"/>
      <c r="H195" s="101"/>
    </row>
    <row r="196" spans="2:8" ht="15.75" thickTop="1" x14ac:dyDescent="0.25">
      <c r="B196" s="93"/>
      <c r="C196" s="94"/>
      <c r="D196" s="94"/>
      <c r="E196" s="94"/>
      <c r="F196" s="94"/>
      <c r="G196" s="94"/>
      <c r="H196" s="95"/>
    </row>
    <row r="197" spans="2:8" ht="15.75" thickBot="1" x14ac:dyDescent="0.3">
      <c r="B197" s="96"/>
      <c r="C197" s="97"/>
      <c r="D197" s="97"/>
      <c r="E197" s="97"/>
      <c r="F197" s="97"/>
      <c r="G197" s="97"/>
      <c r="H197" s="98"/>
    </row>
  </sheetData>
  <sheetProtection sheet="1" objects="1" scenarios="1" selectLockedCells="1"/>
  <mergeCells count="39">
    <mergeCell ref="K2:Q3"/>
    <mergeCell ref="E11:H11"/>
    <mergeCell ref="B2:H3"/>
    <mergeCell ref="B59:H59"/>
    <mergeCell ref="B143:H143"/>
    <mergeCell ref="B111:H111"/>
    <mergeCell ref="B112:H113"/>
    <mergeCell ref="B125:H125"/>
    <mergeCell ref="B126:H127"/>
    <mergeCell ref="B139:H139"/>
    <mergeCell ref="B140:H141"/>
    <mergeCell ref="B52:H52"/>
    <mergeCell ref="B69:H69"/>
    <mergeCell ref="B70:H71"/>
    <mergeCell ref="B83:H83"/>
    <mergeCell ref="B84:H85"/>
    <mergeCell ref="B73:H73"/>
    <mergeCell ref="B87:H87"/>
    <mergeCell ref="B101:H101"/>
    <mergeCell ref="B115:H115"/>
    <mergeCell ref="B129:H129"/>
    <mergeCell ref="B97:H97"/>
    <mergeCell ref="B98:H99"/>
    <mergeCell ref="B182:H183"/>
    <mergeCell ref="B195:H195"/>
    <mergeCell ref="B196:H197"/>
    <mergeCell ref="C5:E5"/>
    <mergeCell ref="C6:E6"/>
    <mergeCell ref="C7:E7"/>
    <mergeCell ref="C8:E8"/>
    <mergeCell ref="B153:H153"/>
    <mergeCell ref="B154:H155"/>
    <mergeCell ref="B167:H167"/>
    <mergeCell ref="B168:H169"/>
    <mergeCell ref="B181:H181"/>
    <mergeCell ref="B157:H157"/>
    <mergeCell ref="B171:H171"/>
    <mergeCell ref="B185:H185"/>
    <mergeCell ref="C25:H25"/>
  </mergeCells>
  <conditionalFormatting sqref="H6 C13:D13">
    <cfRule type="expression" dxfId="20" priority="33">
      <formula>$H$5="Individuelle"</formula>
    </cfRule>
  </conditionalFormatting>
  <conditionalFormatting sqref="C27 C40 C62:C67">
    <cfRule type="expression" dxfId="19" priority="20">
      <formula>$E$13="NON"</formula>
    </cfRule>
  </conditionalFormatting>
  <conditionalFormatting sqref="C27:D27 C40:D40 C62:D67">
    <cfRule type="expression" dxfId="18" priority="19">
      <formula>AND($E$13="NON",$F$13="NON")</formula>
    </cfRule>
  </conditionalFormatting>
  <conditionalFormatting sqref="C28 C41 C76:C81">
    <cfRule type="expression" dxfId="17" priority="18">
      <formula>$E$14="NON"</formula>
    </cfRule>
  </conditionalFormatting>
  <conditionalFormatting sqref="C28:D28 C41:D41 C76:D81">
    <cfRule type="expression" dxfId="16" priority="17">
      <formula>AND($E$14="NON",$F$14="NON")</formula>
    </cfRule>
  </conditionalFormatting>
  <conditionalFormatting sqref="C29 C42 C90:C95">
    <cfRule type="expression" dxfId="15" priority="16">
      <formula>$E$15="NON"</formula>
    </cfRule>
  </conditionalFormatting>
  <conditionalFormatting sqref="C29:D29 C42:D42 C90:D95">
    <cfRule type="expression" dxfId="14" priority="15">
      <formula>AND($E$15="NON",$F$15="NON")</formula>
    </cfRule>
  </conditionalFormatting>
  <conditionalFormatting sqref="C30 C43 C104:C109">
    <cfRule type="expression" dxfId="13" priority="14">
      <formula>$E$16="NON"</formula>
    </cfRule>
  </conditionalFormatting>
  <conditionalFormatting sqref="C30:D30 C43:D43 C104:D109">
    <cfRule type="expression" dxfId="12" priority="13">
      <formula>AND($E$16="NON",$F$16="NON")</formula>
    </cfRule>
  </conditionalFormatting>
  <conditionalFormatting sqref="C31 C44 C118:C123">
    <cfRule type="expression" dxfId="11" priority="12">
      <formula>$E$17="NON"</formula>
    </cfRule>
  </conditionalFormatting>
  <conditionalFormatting sqref="C31:D31 C44:D44 C118:D123">
    <cfRule type="expression" dxfId="10" priority="11">
      <formula>AND($E$17="NON",$F$17="NON")</formula>
    </cfRule>
  </conditionalFormatting>
  <conditionalFormatting sqref="C32 C45 C132:C137">
    <cfRule type="expression" dxfId="9" priority="10">
      <formula>$E$18="NON"</formula>
    </cfRule>
  </conditionalFormatting>
  <conditionalFormatting sqref="C32:D32 C45:D45 C132:D137">
    <cfRule type="expression" dxfId="8" priority="9">
      <formula>AND($E$18="NON",$F$18="NON")</formula>
    </cfRule>
  </conditionalFormatting>
  <conditionalFormatting sqref="C33 C46 C146:C151">
    <cfRule type="expression" dxfId="7" priority="8">
      <formula>$E$19="NON"</formula>
    </cfRule>
  </conditionalFormatting>
  <conditionalFormatting sqref="C33:D33 C46:D46 C146:D151">
    <cfRule type="expression" dxfId="6" priority="7">
      <formula>AND($E$19="NON",$F$19="NON")</formula>
    </cfRule>
  </conditionalFormatting>
  <conditionalFormatting sqref="C34 C47 C160:C165">
    <cfRule type="expression" dxfId="5" priority="6">
      <formula>$E$20="NON"</formula>
    </cfRule>
  </conditionalFormatting>
  <conditionalFormatting sqref="C34:D34 C47:D47 C160:D165">
    <cfRule type="expression" dxfId="4" priority="5">
      <formula>AND($E$20="NON",$F$20="NON")</formula>
    </cfRule>
  </conditionalFormatting>
  <conditionalFormatting sqref="C35 C48 C174:C179">
    <cfRule type="expression" dxfId="3" priority="4">
      <formula>$E$21="NON"</formula>
    </cfRule>
  </conditionalFormatting>
  <conditionalFormatting sqref="C35:D35 C48:D48 C174:D179">
    <cfRule type="expression" dxfId="2" priority="3">
      <formula>AND($E$21="NON",$F$21="NON")</formula>
    </cfRule>
  </conditionalFormatting>
  <conditionalFormatting sqref="C36 C49 C188:C193">
    <cfRule type="expression" dxfId="1" priority="2">
      <formula>$E$22="NON"</formula>
    </cfRule>
  </conditionalFormatting>
  <conditionalFormatting sqref="C36:D36 C49:D49 C188:D193">
    <cfRule type="expression" dxfId="0" priority="1">
      <formula>AND($E$22="NON",$F$22="NON")</formula>
    </cfRule>
  </conditionalFormatting>
  <dataValidations xWindow="328" yWindow="854" count="5">
    <dataValidation type="whole" allowBlank="1" showInputMessage="1" showErrorMessage="1" sqref="C50:H50" xr:uid="{00000000-0002-0000-0000-000000000000}">
      <formula1>0</formula1>
      <formula2>12</formula2>
    </dataValidation>
    <dataValidation type="decimal" allowBlank="1" showInputMessage="1" showErrorMessage="1" errorTitle="Interdit" error="Cette cellule doit contenir un pourcentage compris entre 0 et 100." sqref="C27:H36" xr:uid="{00000000-0002-0000-0000-000001000000}">
      <formula1>0</formula1>
      <formula2>1</formula2>
    </dataValidation>
    <dataValidation type="whole" allowBlank="1" showInputMessage="1" showErrorMessage="1" errorTitle="Interdit" error="Le nombre d'associé doit être compris entre 1 et 10._x000a_" sqref="H6" xr:uid="{00000000-0002-0000-0000-000002000000}">
      <formula1>1</formula1>
      <formula2>10</formula2>
    </dataValidation>
    <dataValidation allowBlank="1" showInputMessage="1" showErrorMessage="1" promptTitle="Aide" prompt="Montant par associé_x000a_" sqref="C62:H65 C188:H191 C76:H79 C104:H107 C118:H121 C132:H135 C146:H149 C160:H163 C174:H177 C90:H93" xr:uid="{00000000-0002-0000-0000-000003000000}"/>
    <dataValidation allowBlank="1" showInputMessage="1" showErrorMessage="1" prompt="Indemnité d'assurance pour perte d'élément d'actif" sqref="B56" xr:uid="{4B72CD94-0DF6-44C7-871D-F3D6934FBBCB}"/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  <rowBreaks count="7" manualBreakCount="7">
    <brk id="23" max="16383" man="1"/>
    <brk id="36" max="16383" man="1"/>
    <brk id="57" max="16383" man="1"/>
    <brk id="85" max="16383" man="1"/>
    <brk id="113" max="16383" man="1"/>
    <brk id="141" max="16383" man="1"/>
    <brk id="169" max="16383" man="1"/>
  </rowBreaks>
  <ignoredErrors>
    <ignoredError sqref="C39:H39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xWindow="328" yWindow="854" count="4">
        <x14:dataValidation type="list" allowBlank="1" showInputMessage="1" showErrorMessage="1" errorTitle="Interdit" error="La réponse doit être &quot;OUI&quot; ou &quot;NON&quot;_x000a_" xr:uid="{00000000-0002-0000-0000-000005000000}">
          <x14:formula1>
            <xm:f>'Feuille technique'!$C$3:$C$4</xm:f>
          </x14:formula1>
          <xm:sqref>F13:H24 E14:E24</xm:sqref>
        </x14:dataValidation>
        <x14:dataValidation type="list" allowBlank="1" showInputMessage="1" showErrorMessage="1" xr:uid="{00000000-0002-0000-0000-000006000000}">
          <x14:formula1>
            <xm:f>'Feuille technique'!$B$3:$B$4</xm:f>
          </x14:formula1>
          <xm:sqref>H5</xm:sqref>
        </x14:dataValidation>
        <x14:dataValidation type="list" allowBlank="1" showInputMessage="1" showErrorMessage="1" errorTitle="Interdit" error="Cette cellule doit contenir OUI ou NON" xr:uid="{00000000-0002-0000-0000-000007000000}">
          <x14:formula1>
            <xm:f>'Feuille technique'!$C$3:$C$4</xm:f>
          </x14:formula1>
          <xm:sqref>C192:H192 C80:H80 C66:H66 C108:H108 C122:H122 C136:H136 C150:H150 C164:H164 C178:H178 C94:H94</xm:sqref>
        </x14:dataValidation>
        <x14:dataValidation type="list" allowBlank="1" showInputMessage="1" showErrorMessage="1" xr:uid="{00000000-0002-0000-0000-000008000000}">
          <x14:formula1>
            <xm:f>'Feuille technique'!$C$3:$C$4</xm:f>
          </x14:formula1>
          <xm:sqref>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O288"/>
  <sheetViews>
    <sheetView topLeftCell="A40" workbookViewId="0">
      <selection activeCell="D64" sqref="D64"/>
    </sheetView>
  </sheetViews>
  <sheetFormatPr baseColWidth="10" defaultRowHeight="15" x14ac:dyDescent="0.25"/>
  <cols>
    <col min="1" max="1" width="4.85546875" customWidth="1"/>
    <col min="2" max="2" width="32" bestFit="1" customWidth="1"/>
    <col min="3" max="3" width="14.42578125" customWidth="1"/>
    <col min="4" max="4" width="21.7109375" customWidth="1"/>
    <col min="5" max="8" width="12.85546875" bestFit="1" customWidth="1"/>
    <col min="9" max="9" width="13.140625" bestFit="1" customWidth="1"/>
  </cols>
  <sheetData>
    <row r="1" spans="2:15" ht="15.75" thickBot="1" x14ac:dyDescent="0.3"/>
    <row r="2" spans="2:15" x14ac:dyDescent="0.25">
      <c r="B2" s="120" t="s">
        <v>28</v>
      </c>
      <c r="C2" s="121"/>
      <c r="D2" s="121"/>
      <c r="E2" s="121"/>
      <c r="F2" s="121"/>
      <c r="G2" s="121"/>
      <c r="H2" s="121"/>
      <c r="I2" s="122"/>
    </row>
    <row r="3" spans="2:15" ht="15.75" thickBot="1" x14ac:dyDescent="0.3">
      <c r="B3" s="123"/>
      <c r="C3" s="124"/>
      <c r="D3" s="124"/>
      <c r="E3" s="124"/>
      <c r="F3" s="124"/>
      <c r="G3" s="124"/>
      <c r="H3" s="124"/>
      <c r="I3" s="125"/>
    </row>
    <row r="4" spans="2:15" ht="15.75" thickBot="1" x14ac:dyDescent="0.3"/>
    <row r="5" spans="2:15" x14ac:dyDescent="0.25">
      <c r="C5" s="6" t="str">
        <f>'Saisie des données BA'!B5</f>
        <v>Adhérent</v>
      </c>
      <c r="D5" s="141" t="str">
        <f>IF(ISBLANK('Saisie des données BA'!C5)," ",'Saisie des données BA'!C5)</f>
        <v xml:space="preserve"> </v>
      </c>
      <c r="E5" s="141"/>
      <c r="F5" s="142"/>
    </row>
    <row r="6" spans="2:15" x14ac:dyDescent="0.25">
      <c r="C6" s="1" t="str">
        <f>'Saisie des données BA'!B6</f>
        <v>Forme sociale</v>
      </c>
      <c r="D6" s="143" t="str">
        <f>IF(ISBLANK('Saisie des données BA'!C6)," ",'Saisie des données BA'!C6)</f>
        <v xml:space="preserve"> </v>
      </c>
      <c r="E6" s="143"/>
      <c r="F6" s="144"/>
    </row>
    <row r="7" spans="2:15" x14ac:dyDescent="0.25">
      <c r="C7" s="1" t="str">
        <f>'Saisie des données BA'!B7</f>
        <v>Raison sociale</v>
      </c>
      <c r="D7" s="143" t="str">
        <f>IF(ISBLANK('Saisie des données BA'!C7)," ",'Saisie des données BA'!C7)</f>
        <v xml:space="preserve"> </v>
      </c>
      <c r="E7" s="143"/>
      <c r="F7" s="144"/>
    </row>
    <row r="8" spans="2:15" ht="15.75" thickBot="1" x14ac:dyDescent="0.3">
      <c r="C8" s="2" t="str">
        <f>'Saisie des données BA'!B8</f>
        <v>Adresse</v>
      </c>
      <c r="D8" s="145" t="str">
        <f>IF(ISBLANK('Saisie des données BA'!C8)," ",'Saisie des données BA'!C8)</f>
        <v xml:space="preserve"> </v>
      </c>
      <c r="E8" s="145"/>
      <c r="F8" s="146"/>
    </row>
    <row r="9" spans="2:15" ht="15.75" thickBot="1" x14ac:dyDescent="0.3"/>
    <row r="10" spans="2:15" ht="15.75" thickBot="1" x14ac:dyDescent="0.3">
      <c r="B10" s="108" t="str">
        <f>IF(G5="Individuelle","Exploitant",IF(ISBLANK('Saisie des données BA'!C13),'Saisie des données BA'!B13,CONCATENATE('Saisie des données BA'!C13," ",'Saisie des données BA'!D13)))</f>
        <v>Associé 1</v>
      </c>
      <c r="C10" s="109"/>
      <c r="D10" s="109"/>
      <c r="E10" s="109"/>
      <c r="F10" s="109"/>
      <c r="G10" s="109"/>
      <c r="H10" s="109"/>
      <c r="I10" s="110"/>
    </row>
    <row r="11" spans="2:15" ht="15.75" thickBot="1" x14ac:dyDescent="0.3"/>
    <row r="12" spans="2:15" ht="15.75" thickBot="1" x14ac:dyDescent="0.3">
      <c r="B12" s="10"/>
      <c r="C12" s="11">
        <v>2013</v>
      </c>
      <c r="D12" s="11">
        <v>2014</v>
      </c>
      <c r="E12" s="11">
        <v>2015</v>
      </c>
      <c r="F12" s="11">
        <v>2016</v>
      </c>
      <c r="G12" s="11">
        <v>2017</v>
      </c>
      <c r="H12" s="11">
        <v>2018</v>
      </c>
      <c r="I12" s="12" t="s">
        <v>23</v>
      </c>
      <c r="O12" s="18"/>
    </row>
    <row r="13" spans="2:15" ht="15.75" thickBot="1" x14ac:dyDescent="0.3">
      <c r="B13" s="5" t="s">
        <v>24</v>
      </c>
      <c r="C13" s="13">
        <f>'Saisie des données BA'!C40</f>
        <v>0</v>
      </c>
      <c r="D13" s="13">
        <f>'Saisie des données BA'!D40</f>
        <v>0</v>
      </c>
      <c r="E13" s="13">
        <f>'Saisie des données BA'!E40</f>
        <v>0</v>
      </c>
      <c r="F13" s="13">
        <f>'Saisie des données BA'!F40</f>
        <v>0</v>
      </c>
      <c r="G13" s="13">
        <f>'Saisie des données BA'!G40</f>
        <v>0</v>
      </c>
      <c r="H13" s="13">
        <f>'Saisie des données BA'!H40</f>
        <v>0</v>
      </c>
      <c r="I13" s="25" t="str">
        <f>IF(H13&gt;MAX(E13:G13),H13-MAX(E13:G13),"N/A")</f>
        <v>N/A</v>
      </c>
    </row>
    <row r="14" spans="2:15" ht="15.75" thickTop="1" x14ac:dyDescent="0.25">
      <c r="B14" s="3" t="str">
        <f>'Saisie des données BA'!B62</f>
        <v>MV CT</v>
      </c>
      <c r="C14" s="14">
        <f>'Saisie des données BA'!C62</f>
        <v>0</v>
      </c>
      <c r="D14" s="14">
        <f>'Saisie des données BA'!D62</f>
        <v>0</v>
      </c>
      <c r="E14" s="14">
        <f>'Saisie des données BA'!E62</f>
        <v>0</v>
      </c>
      <c r="F14" s="14">
        <f>'Saisie des données BA'!F62</f>
        <v>0</v>
      </c>
      <c r="G14" s="14">
        <f>'Saisie des données BA'!G62</f>
        <v>0</v>
      </c>
      <c r="H14" s="14">
        <f>'Saisie des données BA'!H62</f>
        <v>0</v>
      </c>
      <c r="I14" s="138" t="s">
        <v>25</v>
      </c>
    </row>
    <row r="15" spans="2:15" x14ac:dyDescent="0.25">
      <c r="B15" s="3" t="str">
        <f>'Saisie des données BA'!B63</f>
        <v>PV CT imposable</v>
      </c>
      <c r="C15" s="14">
        <f>'Saisie des données BA'!C63</f>
        <v>0</v>
      </c>
      <c r="D15" s="14">
        <f>'Saisie des données BA'!D63</f>
        <v>0</v>
      </c>
      <c r="E15" s="14">
        <f>'Saisie des données BA'!E63</f>
        <v>0</v>
      </c>
      <c r="F15" s="14">
        <f>'Saisie des données BA'!F63</f>
        <v>0</v>
      </c>
      <c r="G15" s="14">
        <f>'Saisie des données BA'!G63</f>
        <v>0</v>
      </c>
      <c r="H15" s="14">
        <f>'Saisie des données BA'!H63</f>
        <v>0</v>
      </c>
      <c r="I15" s="139"/>
    </row>
    <row r="16" spans="2:15" x14ac:dyDescent="0.25">
      <c r="B16" s="3" t="str">
        <f>'Saisie des données BA'!B64</f>
        <v>PV CT en cours d'étalement</v>
      </c>
      <c r="C16" s="14">
        <f>'Saisie des données BA'!C64</f>
        <v>0</v>
      </c>
      <c r="D16" s="14">
        <f>'Saisie des données BA'!D64</f>
        <v>0</v>
      </c>
      <c r="E16" s="14">
        <f>'Saisie des données BA'!E64</f>
        <v>0</v>
      </c>
      <c r="F16" s="14">
        <f>'Saisie des données BA'!F64</f>
        <v>0</v>
      </c>
      <c r="G16" s="14">
        <f>'Saisie des données BA'!G64</f>
        <v>0</v>
      </c>
      <c r="H16" s="14">
        <f>'Saisie des données BA'!H64</f>
        <v>0</v>
      </c>
      <c r="I16" s="139"/>
    </row>
    <row r="17" spans="2:9" x14ac:dyDescent="0.25">
      <c r="B17" s="3" t="str">
        <f>'Saisie des données BA'!B54</f>
        <v>QP Subvention 777</v>
      </c>
      <c r="C17" s="14">
        <f>IF('Saisie des données BA'!$H$5="Individuelle",'Saisie des données BA'!C$54,'Saisie des données BA'!C$54*'Saisie des données BA'!C$27)</f>
        <v>0</v>
      </c>
      <c r="D17" s="14">
        <f>IF('Saisie des données BA'!$H$5="Individuelle",'Saisie des données BA'!D$54,'Saisie des données BA'!D$54*'Saisie des données BA'!D$27)</f>
        <v>0</v>
      </c>
      <c r="E17" s="14">
        <f>IF('Saisie des données BA'!$H$5="Individuelle",'Saisie des données BA'!E$54,'Saisie des données BA'!E$54*'Saisie des données BA'!E$27)</f>
        <v>0</v>
      </c>
      <c r="F17" s="14">
        <f>IF('Saisie des données BA'!$H$5="Individuelle",'Saisie des données BA'!F$54,'Saisie des données BA'!F$54*'Saisie des données BA'!F$27)</f>
        <v>0</v>
      </c>
      <c r="G17" s="14">
        <f>IF('Saisie des données BA'!$H$5="Individuelle",'Saisie des données BA'!G$54,'Saisie des données BA'!G$54*'Saisie des données BA'!G$27)</f>
        <v>0</v>
      </c>
      <c r="H17" s="14">
        <f>IF('Saisie des données BA'!$H$5="Individuelle",'Saisie des données BA'!H$54,'Saisie des données BA'!H$54*'Saisie des données BA'!H$27)</f>
        <v>0</v>
      </c>
      <c r="I17" s="139"/>
    </row>
    <row r="18" spans="2:9" x14ac:dyDescent="0.25">
      <c r="B18" s="3" t="str">
        <f>'Saisie des données BA'!B55</f>
        <v>Article 42 septies</v>
      </c>
      <c r="C18" s="14">
        <f>IF('Saisie des données BA'!$H$5="Individuelle",'Saisie des données BA'!C$55,'Saisie des données BA'!C$55*'Saisie des données BA'!C$27)</f>
        <v>0</v>
      </c>
      <c r="D18" s="14">
        <f>IF('Saisie des données BA'!$H$5="Individuelle",'Saisie des données BA'!D$55,'Saisie des données BA'!D$55*'Saisie des données BA'!D$27)</f>
        <v>0</v>
      </c>
      <c r="E18" s="14">
        <f>IF('Saisie des données BA'!$H$5="Individuelle",'Saisie des données BA'!E$55,'Saisie des données BA'!E$55*'Saisie des données BA'!E$27)</f>
        <v>0</v>
      </c>
      <c r="F18" s="14">
        <f>IF('Saisie des données BA'!$H$5="Individuelle",'Saisie des données BA'!F$55,'Saisie des données BA'!F$55*'Saisie des données BA'!F$27)</f>
        <v>0</v>
      </c>
      <c r="G18" s="14">
        <f>IF('Saisie des données BA'!$H$5="Individuelle",'Saisie des données BA'!G$55,'Saisie des données BA'!G$55*'Saisie des données BA'!G$27)</f>
        <v>0</v>
      </c>
      <c r="H18" s="14">
        <f>IF('Saisie des données BA'!$H$5="Individuelle",'Saisie des données BA'!H$55,'Saisie des données BA'!H$55*'Saisie des données BA'!H$27)</f>
        <v>0</v>
      </c>
      <c r="I18" s="139"/>
    </row>
    <row r="19" spans="2:9" x14ac:dyDescent="0.25">
      <c r="B19" s="3" t="str">
        <f>'Saisie des données BA'!B56</f>
        <v>IAPEA</v>
      </c>
      <c r="C19" s="14">
        <f>IF('Saisie des données BA'!$H$5="Individuelle",'Saisie des données BA'!C$56,'Saisie des données BA'!C$56*'Saisie des données BA'!C$27)</f>
        <v>0</v>
      </c>
      <c r="D19" s="14">
        <f>IF('Saisie des données BA'!$H$5="Individuelle",'Saisie des données BA'!D$56,'Saisie des données BA'!D$56*'Saisie des données BA'!D$27)</f>
        <v>0</v>
      </c>
      <c r="E19" s="14">
        <f>IF('Saisie des données BA'!$H$5="Individuelle",'Saisie des données BA'!E$56,'Saisie des données BA'!E$56*'Saisie des données BA'!E$27)</f>
        <v>0</v>
      </c>
      <c r="F19" s="14">
        <f>IF('Saisie des données BA'!$H$5="Individuelle",'Saisie des données BA'!F$56,'Saisie des données BA'!F$56*'Saisie des données BA'!F$27)</f>
        <v>0</v>
      </c>
      <c r="G19" s="14">
        <f>IF('Saisie des données BA'!$H$5="Individuelle",'Saisie des données BA'!G$56,'Saisie des données BA'!G$56*'Saisie des données BA'!G$27)</f>
        <v>0</v>
      </c>
      <c r="H19" s="14">
        <f>IF('Saisie des données BA'!$H$5="Individuelle",'Saisie des données BA'!H$56,'Saisie des données BA'!H$56*'Saisie des données BA'!H$27)</f>
        <v>0</v>
      </c>
      <c r="I19" s="139"/>
    </row>
    <row r="20" spans="2:9" x14ac:dyDescent="0.25">
      <c r="B20" s="3" t="str">
        <f>'Saisie des données BA'!B57</f>
        <v>7ème BA exceptionnel</v>
      </c>
      <c r="C20" s="14">
        <f>IF('Saisie des données BA'!$H$5="Individuelle",'Saisie des données BA'!C$57,'Saisie des données BA'!C$57*'Saisie des données BA'!C$27)</f>
        <v>0</v>
      </c>
      <c r="D20" s="14">
        <f>IF('Saisie des données BA'!$H$5="Individuelle",'Saisie des données BA'!D$57,'Saisie des données BA'!D$57*'Saisie des données BA'!D$27)</f>
        <v>0</v>
      </c>
      <c r="E20" s="14">
        <f>IF('Saisie des données BA'!$H$5="Individuelle",'Saisie des données BA'!E$57,'Saisie des données BA'!E$57*'Saisie des données BA'!E$27)</f>
        <v>0</v>
      </c>
      <c r="F20" s="14">
        <f>IF('Saisie des données BA'!$H$5="Individuelle",'Saisie des données BA'!F$57,'Saisie des données BA'!F$57*'Saisie des données BA'!F$27)</f>
        <v>0</v>
      </c>
      <c r="G20" s="14">
        <f>IF('Saisie des données BA'!$H$5="Individuelle",'Saisie des données BA'!G$57,'Saisie des données BA'!G$57*'Saisie des données BA'!G$27)</f>
        <v>0</v>
      </c>
      <c r="H20" s="14">
        <f>IF('Saisie des données BA'!$H$5="Individuelle",'Saisie des données BA'!H$57,'Saisie des données BA'!H$57*'Saisie des données BA'!H$27)</f>
        <v>0</v>
      </c>
      <c r="I20" s="139"/>
    </row>
    <row r="21" spans="2:9" x14ac:dyDescent="0.25">
      <c r="B21" s="3" t="str">
        <f>'Saisie des données BA'!B65</f>
        <v>Abattement JA</v>
      </c>
      <c r="C21" s="14">
        <f>'Saisie des données BA'!C65</f>
        <v>0</v>
      </c>
      <c r="D21" s="14">
        <f>'Saisie des données BA'!D65</f>
        <v>0</v>
      </c>
      <c r="E21" s="14">
        <f>'Saisie des données BA'!E65</f>
        <v>0</v>
      </c>
      <c r="F21" s="14">
        <f>'Saisie des données BA'!F65</f>
        <v>0</v>
      </c>
      <c r="G21" s="14">
        <f>'Saisie des données BA'!G65</f>
        <v>0</v>
      </c>
      <c r="H21" s="14">
        <f>'Saisie des données BA'!H65</f>
        <v>0</v>
      </c>
      <c r="I21" s="139"/>
    </row>
    <row r="22" spans="2:9" x14ac:dyDescent="0.25">
      <c r="B22" s="3" t="str">
        <f>'Saisie des données BA'!B66</f>
        <v>Majoration 25%</v>
      </c>
      <c r="C22" s="14">
        <f>IF('Saisie des données BA'!C66="OUI",BA!C13/1.25*0.25,0)</f>
        <v>0</v>
      </c>
      <c r="D22" s="14">
        <f>IF('Saisie des données BA'!D66="OUI",BA!D13/1.25*0.25,0)</f>
        <v>0</v>
      </c>
      <c r="E22" s="14">
        <f>IF('Saisie des données BA'!E66="OUI",BA!E13/1.25*0.25,0)</f>
        <v>0</v>
      </c>
      <c r="F22" s="14">
        <f>IF('Saisie des données BA'!F66="OUI",BA!F13/1.25*0.25,0)</f>
        <v>0</v>
      </c>
      <c r="G22" s="14">
        <f>IF('Saisie des données BA'!G66="OUI",BA!G13/1.25*0.25,0)</f>
        <v>0</v>
      </c>
      <c r="H22" s="14">
        <f>IF('Saisie des données BA'!H66="OUI",BA!H13/1.25*0.25,0)</f>
        <v>0</v>
      </c>
      <c r="I22" s="139"/>
    </row>
    <row r="23" spans="2:9" x14ac:dyDescent="0.25">
      <c r="B23" s="3" t="str">
        <f>'Saisie des données BA'!B67</f>
        <v>Report déficit BA</v>
      </c>
      <c r="C23" s="14">
        <f>'Saisie des données BA'!C67</f>
        <v>0</v>
      </c>
      <c r="D23" s="14">
        <f>'Saisie des données BA'!D67</f>
        <v>0</v>
      </c>
      <c r="E23" s="14">
        <f>'Saisie des données BA'!E67</f>
        <v>0</v>
      </c>
      <c r="F23" s="14">
        <f>'Saisie des données BA'!F67</f>
        <v>0</v>
      </c>
      <c r="G23" s="14">
        <f>'Saisie des données BA'!G67</f>
        <v>0</v>
      </c>
      <c r="H23" s="14">
        <f>'Saisie des données BA'!H67</f>
        <v>0</v>
      </c>
      <c r="I23" s="139"/>
    </row>
    <row r="24" spans="2:9" ht="30" x14ac:dyDescent="0.25">
      <c r="B24" s="54" t="s">
        <v>52</v>
      </c>
      <c r="C24" s="24">
        <f>C13+C14-C15-C16-C17-C18-C19-C20+C21+C22+C23</f>
        <v>0</v>
      </c>
      <c r="D24" s="24">
        <f t="shared" ref="D24:H24" si="0">D13+D14-D15-D16-D17-D18-D19-D20+D21+D22+D23</f>
        <v>0</v>
      </c>
      <c r="E24" s="24">
        <f t="shared" si="0"/>
        <v>0</v>
      </c>
      <c r="F24" s="24">
        <f t="shared" si="0"/>
        <v>0</v>
      </c>
      <c r="G24" s="24">
        <f t="shared" si="0"/>
        <v>0</v>
      </c>
      <c r="H24" s="24">
        <f t="shared" si="0"/>
        <v>0</v>
      </c>
      <c r="I24" s="139"/>
    </row>
    <row r="25" spans="2:9" ht="15.75" thickBot="1" x14ac:dyDescent="0.3">
      <c r="B25" s="15" t="s">
        <v>27</v>
      </c>
      <c r="C25" s="23">
        <f>IF('Saisie des données BA'!C50=12,0,BA!C24/'Saisie des données BA'!C50*12)</f>
        <v>0</v>
      </c>
      <c r="D25" s="23">
        <f>IF(D24&lt;0,0,IF('Saisie des données BA'!D50=12,0,BA!D24/'Saisie des données BA'!D50*12))</f>
        <v>0</v>
      </c>
      <c r="E25" s="23">
        <f>IF('Saisie des données BA'!E50=12,0,BA!E24/'Saisie des données BA'!E50*12)</f>
        <v>0</v>
      </c>
      <c r="F25" s="23">
        <f>IF('Saisie des données BA'!F50=12,0,BA!F24/'Saisie des données BA'!F50*12)</f>
        <v>0</v>
      </c>
      <c r="G25" s="23">
        <f>IF('Saisie des données BA'!G50=12,0,BA!G24/'Saisie des données BA'!G50*12)</f>
        <v>0</v>
      </c>
      <c r="H25" s="23">
        <f>IF('Saisie des données BA'!H50=12,0,BA!H24/'Saisie des données BA'!H50*12)</f>
        <v>0</v>
      </c>
      <c r="I25" s="139"/>
    </row>
    <row r="26" spans="2:9" ht="15.75" thickTop="1" x14ac:dyDescent="0.25">
      <c r="B26" s="27" t="s">
        <v>40</v>
      </c>
      <c r="C26" s="33">
        <f>IF(C25=0,C24,C25)</f>
        <v>0</v>
      </c>
      <c r="D26" s="33">
        <f t="shared" ref="D26:H26" si="1">IF(D25=0,D24,D25)</f>
        <v>0</v>
      </c>
      <c r="E26" s="24">
        <f t="shared" si="1"/>
        <v>0</v>
      </c>
      <c r="F26" s="24">
        <f t="shared" si="1"/>
        <v>0</v>
      </c>
      <c r="G26" s="24">
        <f t="shared" si="1"/>
        <v>0</v>
      </c>
      <c r="H26" s="24">
        <f t="shared" si="1"/>
        <v>0</v>
      </c>
      <c r="I26" s="139"/>
    </row>
    <row r="27" spans="2:9" x14ac:dyDescent="0.25">
      <c r="B27" s="27" t="s">
        <v>41</v>
      </c>
      <c r="C27" s="28"/>
      <c r="D27" s="28"/>
      <c r="E27" s="29" t="str">
        <f>'Saisie des données BA'!E13</f>
        <v>OUI</v>
      </c>
      <c r="F27" s="29" t="str">
        <f>'Saisie des données BA'!F13</f>
        <v>OUI</v>
      </c>
      <c r="G27" s="29" t="str">
        <f>'Saisie des données BA'!G13</f>
        <v>OUI</v>
      </c>
      <c r="H27" s="29" t="str">
        <f>'Saisie des données BA'!H13</f>
        <v>OUI</v>
      </c>
      <c r="I27" s="140"/>
    </row>
    <row r="28" spans="2:9" ht="15.75" thickBot="1" x14ac:dyDescent="0.3">
      <c r="B28" s="16" t="s">
        <v>26</v>
      </c>
      <c r="C28" s="35">
        <f>IF(C25=0,C24,C25)</f>
        <v>0</v>
      </c>
      <c r="D28" s="35">
        <f t="shared" ref="D28" si="2">IF(D25=0,D24,D25)</f>
        <v>0</v>
      </c>
      <c r="E28" s="17">
        <f>IF('Saisie des données BA'!E13="NON",BA!E26,AVERAGE(BA!C26:E26))</f>
        <v>0</v>
      </c>
      <c r="F28" s="17">
        <f>IF('Saisie des données BA'!F13="NON",BA!F26,AVERAGE(BA!D26:F26))</f>
        <v>0</v>
      </c>
      <c r="G28" s="17">
        <f>IF('Saisie des données BA'!G13="NON",BA!G26,AVERAGE(BA!E26:G26))</f>
        <v>0</v>
      </c>
      <c r="H28" s="17">
        <f>IF('Saisie des données BA'!H13="NON",BA!H26,AVERAGE(BA!F26:H26))</f>
        <v>0</v>
      </c>
      <c r="I28" s="30" t="str">
        <f>IF(H28&gt;MAX(E28:G28),H28-MAX(E28:G28),"N/A")</f>
        <v>N/A</v>
      </c>
    </row>
    <row r="29" spans="2:9" ht="15.75" thickBot="1" x14ac:dyDescent="0.3"/>
    <row r="30" spans="2:9" ht="15.75" thickBot="1" x14ac:dyDescent="0.3">
      <c r="B30" s="129" t="s">
        <v>49</v>
      </c>
      <c r="C30" s="130"/>
      <c r="D30" s="130"/>
      <c r="E30" s="130"/>
      <c r="F30" s="130"/>
      <c r="G30" s="130"/>
      <c r="H30" s="130"/>
      <c r="I30" s="131"/>
    </row>
    <row r="31" spans="2:9" ht="15.75" thickTop="1" x14ac:dyDescent="0.25">
      <c r="B31" s="132" t="str">
        <f>IF(ISBLANK('Saisie des données BA'!B70)," ",'Saisie des données BA'!B70)</f>
        <v xml:space="preserve"> </v>
      </c>
      <c r="C31" s="133"/>
      <c r="D31" s="133"/>
      <c r="E31" s="133"/>
      <c r="F31" s="133"/>
      <c r="G31" s="133"/>
      <c r="H31" s="133"/>
      <c r="I31" s="134"/>
    </row>
    <row r="32" spans="2:9" ht="15.75" thickBot="1" x14ac:dyDescent="0.3">
      <c r="B32" s="135"/>
      <c r="C32" s="136"/>
      <c r="D32" s="136"/>
      <c r="E32" s="136"/>
      <c r="F32" s="136"/>
      <c r="G32" s="136"/>
      <c r="H32" s="136"/>
      <c r="I32" s="137"/>
    </row>
    <row r="33" spans="2:9" ht="15.75" thickBot="1" x14ac:dyDescent="0.3"/>
    <row r="34" spans="2:9" ht="15.75" thickBot="1" x14ac:dyDescent="0.3">
      <c r="B34" s="129" t="s">
        <v>53</v>
      </c>
      <c r="C34" s="130"/>
      <c r="D34" s="130"/>
      <c r="E34" s="130"/>
      <c r="F34" s="130"/>
      <c r="G34" s="130"/>
      <c r="H34" s="130"/>
      <c r="I34" s="131"/>
    </row>
    <row r="35" spans="2:9" ht="15.75" thickTop="1" x14ac:dyDescent="0.25">
      <c r="B35" s="61" t="s">
        <v>54</v>
      </c>
      <c r="C35" s="62" t="s">
        <v>55</v>
      </c>
      <c r="D35" s="62" t="s">
        <v>56</v>
      </c>
      <c r="E35" s="63" t="s">
        <v>57</v>
      </c>
      <c r="F35" s="63" t="s">
        <v>58</v>
      </c>
      <c r="G35" s="63" t="s">
        <v>59</v>
      </c>
      <c r="H35" s="57"/>
      <c r="I35" s="58"/>
    </row>
    <row r="36" spans="2:9" ht="15.75" thickBot="1" x14ac:dyDescent="0.3">
      <c r="B36" s="64">
        <f>IF(H27="OUI",AVERAGE(F13:H13),H13)</f>
        <v>0</v>
      </c>
      <c r="C36" s="65">
        <f>H15+H16+H17+H18+H19+H20</f>
        <v>0</v>
      </c>
      <c r="D36" s="65">
        <f>H14</f>
        <v>0</v>
      </c>
      <c r="E36" s="65">
        <f>E28</f>
        <v>0</v>
      </c>
      <c r="F36" s="65">
        <f>F28</f>
        <v>0</v>
      </c>
      <c r="G36" s="65">
        <f>G28</f>
        <v>0</v>
      </c>
      <c r="H36" s="59"/>
      <c r="I36" s="60"/>
    </row>
    <row r="37" spans="2:9" ht="15.75" thickBot="1" x14ac:dyDescent="0.3">
      <c r="B37" s="22"/>
      <c r="C37" s="22"/>
      <c r="D37" s="22"/>
      <c r="E37" s="22"/>
      <c r="F37" s="22"/>
      <c r="G37" s="22"/>
      <c r="H37" s="22"/>
      <c r="I37" s="22"/>
    </row>
    <row r="38" spans="2:9" ht="15.75" thickBot="1" x14ac:dyDescent="0.3">
      <c r="B38" s="108" t="str">
        <f>IF(G26="Individuelle","Exploitant",IF(ISBLANK('Saisie des données BA'!C14),'Saisie des données BA'!B14,CONCATENATE('Saisie des données BA'!C14," ",'Saisie des données BA'!D14)))</f>
        <v>Associé 2</v>
      </c>
      <c r="C38" s="109"/>
      <c r="D38" s="109"/>
      <c r="E38" s="109"/>
      <c r="F38" s="109"/>
      <c r="G38" s="109"/>
      <c r="H38" s="109"/>
      <c r="I38" s="110"/>
    </row>
    <row r="39" spans="2:9" ht="15.75" thickBot="1" x14ac:dyDescent="0.3"/>
    <row r="40" spans="2:9" ht="15.75" thickBot="1" x14ac:dyDescent="0.3">
      <c r="B40" s="10"/>
      <c r="C40" s="11">
        <v>2013</v>
      </c>
      <c r="D40" s="11">
        <v>2014</v>
      </c>
      <c r="E40" s="11">
        <v>2015</v>
      </c>
      <c r="F40" s="11">
        <v>2016</v>
      </c>
      <c r="G40" s="11">
        <v>2017</v>
      </c>
      <c r="H40" s="11">
        <v>2018</v>
      </c>
      <c r="I40" s="12" t="s">
        <v>23</v>
      </c>
    </row>
    <row r="41" spans="2:9" ht="15.75" thickBot="1" x14ac:dyDescent="0.3">
      <c r="B41" s="5" t="s">
        <v>24</v>
      </c>
      <c r="C41" s="13">
        <f>'Saisie des données BA'!C41</f>
        <v>0</v>
      </c>
      <c r="D41" s="13">
        <f>'Saisie des données BA'!D41</f>
        <v>0</v>
      </c>
      <c r="E41" s="13">
        <f>'Saisie des données BA'!E41</f>
        <v>0</v>
      </c>
      <c r="F41" s="13">
        <f>'Saisie des données BA'!F41</f>
        <v>0</v>
      </c>
      <c r="G41" s="13">
        <f>'Saisie des données BA'!G41</f>
        <v>0</v>
      </c>
      <c r="H41" s="13">
        <f>'Saisie des données BA'!H41</f>
        <v>0</v>
      </c>
      <c r="I41" s="25" t="str">
        <f>IF(H41&gt;MAX(E41:G41),H41-MAX(E41:G41),"N/A")</f>
        <v>N/A</v>
      </c>
    </row>
    <row r="42" spans="2:9" ht="15.75" thickTop="1" x14ac:dyDescent="0.25">
      <c r="B42" s="3" t="str">
        <f>'Saisie des données BA'!B76</f>
        <v>MV CT</v>
      </c>
      <c r="C42" s="14">
        <f>'Saisie des données BA'!C76</f>
        <v>0</v>
      </c>
      <c r="D42" s="14">
        <f>'Saisie des données BA'!D76</f>
        <v>0</v>
      </c>
      <c r="E42" s="14">
        <f>'Saisie des données BA'!E76</f>
        <v>0</v>
      </c>
      <c r="F42" s="14">
        <f>'Saisie des données BA'!F76</f>
        <v>0</v>
      </c>
      <c r="G42" s="14">
        <f>'Saisie des données BA'!G76</f>
        <v>0</v>
      </c>
      <c r="H42" s="14">
        <f>'Saisie des données BA'!H76</f>
        <v>0</v>
      </c>
      <c r="I42" s="138" t="s">
        <v>25</v>
      </c>
    </row>
    <row r="43" spans="2:9" x14ac:dyDescent="0.25">
      <c r="B43" s="3" t="str">
        <f>'Saisie des données BA'!B77</f>
        <v>PV CT imposable</v>
      </c>
      <c r="C43" s="14">
        <f>'Saisie des données BA'!C77</f>
        <v>0</v>
      </c>
      <c r="D43" s="14">
        <f>'Saisie des données BA'!D77</f>
        <v>0</v>
      </c>
      <c r="E43" s="14">
        <f>'Saisie des données BA'!E77</f>
        <v>0</v>
      </c>
      <c r="F43" s="14">
        <f>'Saisie des données BA'!F77</f>
        <v>0</v>
      </c>
      <c r="G43" s="14">
        <f>'Saisie des données BA'!G77</f>
        <v>0</v>
      </c>
      <c r="H43" s="14">
        <f>'Saisie des données BA'!H77</f>
        <v>0</v>
      </c>
      <c r="I43" s="139"/>
    </row>
    <row r="44" spans="2:9" x14ac:dyDescent="0.25">
      <c r="B44" s="3" t="str">
        <f>'Saisie des données BA'!B78</f>
        <v>PV CT en cours d'étalement</v>
      </c>
      <c r="C44" s="14">
        <f>'Saisie des données BA'!C78</f>
        <v>0</v>
      </c>
      <c r="D44" s="14">
        <f>'Saisie des données BA'!D78</f>
        <v>0</v>
      </c>
      <c r="E44" s="14">
        <f>'Saisie des données BA'!E78</f>
        <v>0</v>
      </c>
      <c r="F44" s="14">
        <f>'Saisie des données BA'!F78</f>
        <v>0</v>
      </c>
      <c r="G44" s="14">
        <f>'Saisie des données BA'!G78</f>
        <v>0</v>
      </c>
      <c r="H44" s="14">
        <f>'Saisie des données BA'!H78</f>
        <v>0</v>
      </c>
      <c r="I44" s="139"/>
    </row>
    <row r="45" spans="2:9" x14ac:dyDescent="0.25">
      <c r="B45" s="3" t="str">
        <f>B17</f>
        <v>QP Subvention 777</v>
      </c>
      <c r="C45" s="14">
        <f>IF('Saisie des données BA'!$H$5="Individuelle",'Saisie des données BA'!C$54,'Saisie des données BA'!C$54*'Saisie des données BA'!C$28)</f>
        <v>0</v>
      </c>
      <c r="D45" s="14">
        <f>IF('Saisie des données BA'!$H$5="Individuelle",'Saisie des données BA'!D$54,'Saisie des données BA'!D$54*'Saisie des données BA'!D$28)</f>
        <v>0</v>
      </c>
      <c r="E45" s="14">
        <f>IF('Saisie des données BA'!$H$5="Individuelle",'Saisie des données BA'!E$54,'Saisie des données BA'!E$54*'Saisie des données BA'!E$28)</f>
        <v>0</v>
      </c>
      <c r="F45" s="14">
        <f>IF('Saisie des données BA'!$H$5="Individuelle",'Saisie des données BA'!F$54,'Saisie des données BA'!F$54*'Saisie des données BA'!F$28)</f>
        <v>0</v>
      </c>
      <c r="G45" s="14">
        <f>IF('Saisie des données BA'!$H$5="Individuelle",'Saisie des données BA'!G$54,'Saisie des données BA'!G$54*'Saisie des données BA'!G$28)</f>
        <v>0</v>
      </c>
      <c r="H45" s="14">
        <f>IF('Saisie des données BA'!$H$5="Individuelle",'Saisie des données BA'!H$54,'Saisie des données BA'!H$54*'Saisie des données BA'!H$28)</f>
        <v>0</v>
      </c>
      <c r="I45" s="139"/>
    </row>
    <row r="46" spans="2:9" x14ac:dyDescent="0.25">
      <c r="B46" s="3" t="str">
        <f t="shared" ref="B46:B48" si="3">B18</f>
        <v>Article 42 septies</v>
      </c>
      <c r="C46" s="14">
        <f>IF('Saisie des données BA'!$H$5="Individuelle",'Saisie des données BA'!C$55,'Saisie des données BA'!C$55*'Saisie des données BA'!C$28)</f>
        <v>0</v>
      </c>
      <c r="D46" s="14">
        <f>IF('Saisie des données BA'!$H$5="Individuelle",'Saisie des données BA'!D$55,'Saisie des données BA'!D$55*'Saisie des données BA'!D$28)</f>
        <v>0</v>
      </c>
      <c r="E46" s="14">
        <f>IF('Saisie des données BA'!$H$5="Individuelle",'Saisie des données BA'!E$55,'Saisie des données BA'!E$55*'Saisie des données BA'!E$28)</f>
        <v>0</v>
      </c>
      <c r="F46" s="14">
        <f>IF('Saisie des données BA'!$H$5="Individuelle",'Saisie des données BA'!F$55,'Saisie des données BA'!F$55*'Saisie des données BA'!F$28)</f>
        <v>0</v>
      </c>
      <c r="G46" s="14">
        <f>IF('Saisie des données BA'!$H$5="Individuelle",'Saisie des données BA'!G$55,'Saisie des données BA'!G$55*'Saisie des données BA'!G$28)</f>
        <v>0</v>
      </c>
      <c r="H46" s="14">
        <f>IF('Saisie des données BA'!$H$5="Individuelle",'Saisie des données BA'!H$55,'Saisie des données BA'!H$55*'Saisie des données BA'!H$28)</f>
        <v>0</v>
      </c>
      <c r="I46" s="139"/>
    </row>
    <row r="47" spans="2:9" x14ac:dyDescent="0.25">
      <c r="B47" s="3" t="str">
        <f t="shared" si="3"/>
        <v>IAPEA</v>
      </c>
      <c r="C47" s="14">
        <f>IF('Saisie des données BA'!$H$5="Individuelle",'Saisie des données BA'!C$56,'Saisie des données BA'!C$56*'Saisie des données BA'!C$28)</f>
        <v>0</v>
      </c>
      <c r="D47" s="14">
        <f>IF('Saisie des données BA'!$H$5="Individuelle",'Saisie des données BA'!D$56,'Saisie des données BA'!D$56*'Saisie des données BA'!D$28)</f>
        <v>0</v>
      </c>
      <c r="E47" s="14">
        <f>IF('Saisie des données BA'!$H$5="Individuelle",'Saisie des données BA'!E$56,'Saisie des données BA'!E$56*'Saisie des données BA'!E$28)</f>
        <v>0</v>
      </c>
      <c r="F47" s="14">
        <f>IF('Saisie des données BA'!$H$5="Individuelle",'Saisie des données BA'!F$56,'Saisie des données BA'!F$56*'Saisie des données BA'!F$28)</f>
        <v>0</v>
      </c>
      <c r="G47" s="14">
        <f>IF('Saisie des données BA'!$H$5="Individuelle",'Saisie des données BA'!G$56,'Saisie des données BA'!G$56*'Saisie des données BA'!G$28)</f>
        <v>0</v>
      </c>
      <c r="H47" s="14">
        <f>IF('Saisie des données BA'!$H$5="Individuelle",'Saisie des données BA'!H$56,'Saisie des données BA'!H$56*'Saisie des données BA'!H$28)</f>
        <v>0</v>
      </c>
      <c r="I47" s="139"/>
    </row>
    <row r="48" spans="2:9" x14ac:dyDescent="0.25">
      <c r="B48" s="3" t="str">
        <f t="shared" si="3"/>
        <v>7ème BA exceptionnel</v>
      </c>
      <c r="C48" s="14">
        <f>IF('Saisie des données BA'!$H$5="Individuelle",'Saisie des données BA'!C$57,'Saisie des données BA'!C$57*'Saisie des données BA'!C$28)</f>
        <v>0</v>
      </c>
      <c r="D48" s="14">
        <f>IF('Saisie des données BA'!$H$5="Individuelle",'Saisie des données BA'!D$57,'Saisie des données BA'!D$57*'Saisie des données BA'!D$28)</f>
        <v>0</v>
      </c>
      <c r="E48" s="14">
        <f>IF('Saisie des données BA'!$H$5="Individuelle",'Saisie des données BA'!E$57,'Saisie des données BA'!E$57*'Saisie des données BA'!E$28)</f>
        <v>0</v>
      </c>
      <c r="F48" s="14">
        <f>IF('Saisie des données BA'!$H$5="Individuelle",'Saisie des données BA'!F$57,'Saisie des données BA'!F$57*'Saisie des données BA'!F$28)</f>
        <v>0</v>
      </c>
      <c r="G48" s="14">
        <f>IF('Saisie des données BA'!$H$5="Individuelle",'Saisie des données BA'!G$57,'Saisie des données BA'!G$57*'Saisie des données BA'!G$28)</f>
        <v>0</v>
      </c>
      <c r="H48" s="14">
        <f>IF('Saisie des données BA'!$H$5="Individuelle",'Saisie des données BA'!H$57,'Saisie des données BA'!H$57*'Saisie des données BA'!H$28)</f>
        <v>0</v>
      </c>
      <c r="I48" s="139"/>
    </row>
    <row r="49" spans="2:9" x14ac:dyDescent="0.25">
      <c r="B49" s="3" t="str">
        <f>'Saisie des données BA'!B79</f>
        <v>Abattement JA</v>
      </c>
      <c r="C49" s="14">
        <f>'Saisie des données BA'!C79</f>
        <v>0</v>
      </c>
      <c r="D49" s="14">
        <f>'Saisie des données BA'!D79</f>
        <v>0</v>
      </c>
      <c r="E49" s="14">
        <f>'Saisie des données BA'!E79</f>
        <v>0</v>
      </c>
      <c r="F49" s="14">
        <f>'Saisie des données BA'!F79</f>
        <v>0</v>
      </c>
      <c r="G49" s="14">
        <f>'Saisie des données BA'!G79</f>
        <v>0</v>
      </c>
      <c r="H49" s="14">
        <f>'Saisie des données BA'!H79</f>
        <v>0</v>
      </c>
      <c r="I49" s="139"/>
    </row>
    <row r="50" spans="2:9" x14ac:dyDescent="0.25">
      <c r="B50" s="3" t="str">
        <f>'Saisie des données BA'!B80</f>
        <v>Majoration 25%</v>
      </c>
      <c r="C50" s="14">
        <f>IF('Saisie des données BA'!C80="OUI",BA!C41/1.25*0.25,0)</f>
        <v>0</v>
      </c>
      <c r="D50" s="14">
        <f>IF('Saisie des données BA'!D80="OUI",BA!D41/1.25*0.25,0)</f>
        <v>0</v>
      </c>
      <c r="E50" s="14">
        <f>IF('Saisie des données BA'!E80="OUI",BA!E41/1.25*0.25,0)</f>
        <v>0</v>
      </c>
      <c r="F50" s="14">
        <f>IF('Saisie des données BA'!F80="OUI",BA!F41/1.25*0.25,0)</f>
        <v>0</v>
      </c>
      <c r="G50" s="14">
        <f>IF('Saisie des données BA'!G80="OUI",BA!G41/1.25*0.25,0)</f>
        <v>0</v>
      </c>
      <c r="H50" s="14">
        <f>IF('Saisie des données BA'!H80="OUI",BA!H41/1.25*0.25,0)</f>
        <v>0</v>
      </c>
      <c r="I50" s="139"/>
    </row>
    <row r="51" spans="2:9" x14ac:dyDescent="0.25">
      <c r="B51" s="3" t="str">
        <f>'Saisie des données BA'!B81</f>
        <v>Report déficit BA</v>
      </c>
      <c r="C51" s="14">
        <f>'Saisie des données BA'!C81</f>
        <v>0</v>
      </c>
      <c r="D51" s="14">
        <f>'Saisie des données BA'!D81</f>
        <v>0</v>
      </c>
      <c r="E51" s="14">
        <f>'Saisie des données BA'!E81</f>
        <v>0</v>
      </c>
      <c r="F51" s="14">
        <f>'Saisie des données BA'!F81</f>
        <v>0</v>
      </c>
      <c r="G51" s="14">
        <f>'Saisie des données BA'!G81</f>
        <v>0</v>
      </c>
      <c r="H51" s="14">
        <f>'Saisie des données BA'!H81</f>
        <v>0</v>
      </c>
      <c r="I51" s="139"/>
    </row>
    <row r="52" spans="2:9" ht="30" x14ac:dyDescent="0.25">
      <c r="B52" s="55" t="str">
        <f>B24</f>
        <v>Résultat après neutralisation des éléments exceptionnels</v>
      </c>
      <c r="C52" s="24">
        <f>C41+C42-C43-C44-C45-C46-C47-C48+C49+C50+C51</f>
        <v>0</v>
      </c>
      <c r="D52" s="24">
        <f>D41+D42-D43-D44-D45-D46-D47-D48+D49+D50+D51</f>
        <v>0</v>
      </c>
      <c r="E52" s="24">
        <f t="shared" ref="E52" si="4">E41+E42-E43-E44-E45-E46-E47-E48+E49+E50+E51</f>
        <v>0</v>
      </c>
      <c r="F52" s="24">
        <f t="shared" ref="F52" si="5">F41+F42-F43-F44-F45-F46-F47-F48+F49+F50+F51</f>
        <v>0</v>
      </c>
      <c r="G52" s="24">
        <f t="shared" ref="G52" si="6">G41+G42-G43-G44-G45-G46-G47-G48+G49+G50+G51</f>
        <v>0</v>
      </c>
      <c r="H52" s="24">
        <f t="shared" ref="H52" si="7">H41+H42-H43-H44-H45-H46-H47-H48+H49+H50+H51</f>
        <v>0</v>
      </c>
      <c r="I52" s="139"/>
    </row>
    <row r="53" spans="2:9" ht="15.75" thickBot="1" x14ac:dyDescent="0.3">
      <c r="B53" s="15" t="s">
        <v>27</v>
      </c>
      <c r="C53" s="23">
        <f>IF('Saisie des données BA'!C50=12,0,BA!C52/'Saisie des données BA'!C50*12)</f>
        <v>0</v>
      </c>
      <c r="D53" s="23">
        <f>IF(D52&lt;0,0,IF('Saisie des données BA'!D50=12,0,BA!D52/'Saisie des données BA'!D50*12))</f>
        <v>0</v>
      </c>
      <c r="E53" s="23">
        <f>IF('Saisie des données BA'!E50=12,0,BA!E52/'Saisie des données BA'!E50*12)</f>
        <v>0</v>
      </c>
      <c r="F53" s="23">
        <f>IF('Saisie des données BA'!F50=12,0,BA!F52/'Saisie des données BA'!F50*12)</f>
        <v>0</v>
      </c>
      <c r="G53" s="23">
        <f>IF('Saisie des données BA'!G50=12,0,BA!G52/'Saisie des données BA'!G50*12)</f>
        <v>0</v>
      </c>
      <c r="H53" s="23">
        <f>IF('Saisie des données BA'!H50=12,0,BA!H52/'Saisie des données BA'!H50*12)</f>
        <v>0</v>
      </c>
      <c r="I53" s="139"/>
    </row>
    <row r="54" spans="2:9" ht="15.75" thickTop="1" x14ac:dyDescent="0.25">
      <c r="B54" s="27" t="s">
        <v>40</v>
      </c>
      <c r="C54" s="33">
        <f>IF(C53=0,C52,C53)</f>
        <v>0</v>
      </c>
      <c r="D54" s="33">
        <f t="shared" ref="D54" si="8">IF(D53=0,D52,D53)</f>
        <v>0</v>
      </c>
      <c r="E54" s="24">
        <f t="shared" ref="E54" si="9">IF(E53=0,E52,E53)</f>
        <v>0</v>
      </c>
      <c r="F54" s="24">
        <f t="shared" ref="F54" si="10">IF(F53=0,F52,F53)</f>
        <v>0</v>
      </c>
      <c r="G54" s="24">
        <f t="shared" ref="G54" si="11">IF(G53=0,G52,G53)</f>
        <v>0</v>
      </c>
      <c r="H54" s="24">
        <f t="shared" ref="H54" si="12">IF(H53=0,H52,H53)</f>
        <v>0</v>
      </c>
      <c r="I54" s="139"/>
    </row>
    <row r="55" spans="2:9" x14ac:dyDescent="0.25">
      <c r="B55" s="27" t="s">
        <v>41</v>
      </c>
      <c r="C55" s="28"/>
      <c r="D55" s="28"/>
      <c r="E55" s="29" t="str">
        <f>'Saisie des données BA'!E14</f>
        <v>OUI</v>
      </c>
      <c r="F55" s="29" t="str">
        <f>'Saisie des données BA'!F14</f>
        <v>OUI</v>
      </c>
      <c r="G55" s="29" t="str">
        <f>'Saisie des données BA'!G14</f>
        <v>OUI</v>
      </c>
      <c r="H55" s="29" t="str">
        <f>'Saisie des données BA'!H14</f>
        <v>OUI</v>
      </c>
      <c r="I55" s="140"/>
    </row>
    <row r="56" spans="2:9" ht="15.75" thickBot="1" x14ac:dyDescent="0.3">
      <c r="B56" s="16" t="s">
        <v>26</v>
      </c>
      <c r="C56" s="35">
        <f>IF(C53=0,C52,C53)</f>
        <v>0</v>
      </c>
      <c r="D56" s="35">
        <f t="shared" ref="D56" si="13">IF(D53=0,D52,D53)</f>
        <v>0</v>
      </c>
      <c r="E56" s="17">
        <f>IF(E55="NON",BA!E54,AVERAGE(BA!C54:E54))</f>
        <v>0</v>
      </c>
      <c r="F56" s="17">
        <f>IF(F55="NON",BA!F54,AVERAGE(BA!D54:F54))</f>
        <v>0</v>
      </c>
      <c r="G56" s="17">
        <f>IF(G55="NON",BA!G54,AVERAGE(BA!E54:G54))</f>
        <v>0</v>
      </c>
      <c r="H56" s="17">
        <f>IF(H55="NON",BA!H54,AVERAGE(BA!F54:H54))</f>
        <v>0</v>
      </c>
      <c r="I56" s="30" t="str">
        <f>IF(H56&gt;MAX(E56:G56),H56-MAX(E56:G56),"N/A")</f>
        <v>N/A</v>
      </c>
    </row>
    <row r="57" spans="2:9" ht="15.75" thickBot="1" x14ac:dyDescent="0.3">
      <c r="B57" s="31"/>
      <c r="C57" s="32"/>
      <c r="D57" s="32"/>
      <c r="E57" s="32"/>
      <c r="F57" s="32"/>
      <c r="G57" s="32"/>
      <c r="H57" s="32"/>
      <c r="I57" s="31"/>
    </row>
    <row r="58" spans="2:9" ht="15.75" thickBot="1" x14ac:dyDescent="0.3">
      <c r="B58" s="129" t="s">
        <v>49</v>
      </c>
      <c r="C58" s="130"/>
      <c r="D58" s="130"/>
      <c r="E58" s="130"/>
      <c r="F58" s="130"/>
      <c r="G58" s="130"/>
      <c r="H58" s="130"/>
      <c r="I58" s="131"/>
    </row>
    <row r="59" spans="2:9" ht="15.75" thickTop="1" x14ac:dyDescent="0.25">
      <c r="B59" s="132" t="str">
        <f>IF(ISBLANK('Saisie des données BA'!B84)," ",'Saisie des données BA'!B84)</f>
        <v xml:space="preserve"> </v>
      </c>
      <c r="C59" s="133"/>
      <c r="D59" s="133"/>
      <c r="E59" s="133"/>
      <c r="F59" s="133"/>
      <c r="G59" s="133"/>
      <c r="H59" s="133"/>
      <c r="I59" s="134"/>
    </row>
    <row r="60" spans="2:9" ht="15.75" thickBot="1" x14ac:dyDescent="0.3">
      <c r="B60" s="135"/>
      <c r="C60" s="136"/>
      <c r="D60" s="136"/>
      <c r="E60" s="136"/>
      <c r="F60" s="136"/>
      <c r="G60" s="136"/>
      <c r="H60" s="136"/>
      <c r="I60" s="137"/>
    </row>
    <row r="61" spans="2:9" ht="15.75" thickBot="1" x14ac:dyDescent="0.3">
      <c r="B61" s="31"/>
      <c r="C61" s="32"/>
      <c r="D61" s="32"/>
      <c r="E61" s="32"/>
      <c r="F61" s="32"/>
      <c r="G61" s="32"/>
      <c r="H61" s="32"/>
      <c r="I61" s="31"/>
    </row>
    <row r="62" spans="2:9" ht="15.75" thickBot="1" x14ac:dyDescent="0.3">
      <c r="B62" s="129" t="s">
        <v>53</v>
      </c>
      <c r="C62" s="130"/>
      <c r="D62" s="130"/>
      <c r="E62" s="130"/>
      <c r="F62" s="130"/>
      <c r="G62" s="130"/>
      <c r="H62" s="130"/>
      <c r="I62" s="131"/>
    </row>
    <row r="63" spans="2:9" ht="15.75" thickTop="1" x14ac:dyDescent="0.25">
      <c r="B63" s="61" t="s">
        <v>54</v>
      </c>
      <c r="C63" s="62" t="s">
        <v>55</v>
      </c>
      <c r="D63" s="62" t="s">
        <v>56</v>
      </c>
      <c r="E63" s="63" t="s">
        <v>57</v>
      </c>
      <c r="F63" s="63" t="s">
        <v>58</v>
      </c>
      <c r="G63" s="63" t="s">
        <v>59</v>
      </c>
      <c r="H63" s="57"/>
      <c r="I63" s="58"/>
    </row>
    <row r="64" spans="2:9" ht="15.75" thickBot="1" x14ac:dyDescent="0.3">
      <c r="B64" s="64">
        <f>IF(H55="OUI",AVERAGE(F41:H41),H41)</f>
        <v>0</v>
      </c>
      <c r="C64" s="65">
        <f>H43+H44+H45+H46+H47+H48</f>
        <v>0</v>
      </c>
      <c r="D64" s="65">
        <f>H42</f>
        <v>0</v>
      </c>
      <c r="E64" s="65">
        <f>E56</f>
        <v>0</v>
      </c>
      <c r="F64" s="65">
        <f>F56</f>
        <v>0</v>
      </c>
      <c r="G64" s="65">
        <f>G56</f>
        <v>0</v>
      </c>
      <c r="H64" s="59"/>
      <c r="I64" s="60"/>
    </row>
    <row r="65" spans="2:9" ht="15.75" thickBot="1" x14ac:dyDescent="0.3">
      <c r="B65" s="31"/>
      <c r="C65" s="32"/>
      <c r="D65" s="32"/>
      <c r="E65" s="32"/>
      <c r="F65" s="32"/>
      <c r="G65" s="32"/>
      <c r="H65" s="32"/>
      <c r="I65" s="31"/>
    </row>
    <row r="66" spans="2:9" ht="15.75" thickBot="1" x14ac:dyDescent="0.3">
      <c r="B66" s="108" t="str">
        <f>IF(G54="Individuelle","Exploitant",IF(ISBLANK('Saisie des données BA'!C15),'Saisie des données BA'!B15,CONCATENATE('Saisie des données BA'!C15," ",'Saisie des données BA'!D15)))</f>
        <v>Associé 3</v>
      </c>
      <c r="C66" s="109"/>
      <c r="D66" s="109"/>
      <c r="E66" s="109"/>
      <c r="F66" s="109"/>
      <c r="G66" s="109"/>
      <c r="H66" s="109"/>
      <c r="I66" s="110"/>
    </row>
    <row r="67" spans="2:9" ht="15.75" thickBot="1" x14ac:dyDescent="0.3"/>
    <row r="68" spans="2:9" ht="15.75" thickBot="1" x14ac:dyDescent="0.3">
      <c r="B68" s="10"/>
      <c r="C68" s="11">
        <v>2013</v>
      </c>
      <c r="D68" s="11">
        <v>2014</v>
      </c>
      <c r="E68" s="11">
        <v>2015</v>
      </c>
      <c r="F68" s="11">
        <v>2016</v>
      </c>
      <c r="G68" s="11">
        <v>2017</v>
      </c>
      <c r="H68" s="11">
        <v>2018</v>
      </c>
      <c r="I68" s="12" t="s">
        <v>23</v>
      </c>
    </row>
    <row r="69" spans="2:9" ht="15.75" thickBot="1" x14ac:dyDescent="0.3">
      <c r="B69" s="5" t="s">
        <v>24</v>
      </c>
      <c r="C69" s="13">
        <f>'Saisie des données BA'!C42</f>
        <v>0</v>
      </c>
      <c r="D69" s="13">
        <f>'Saisie des données BA'!D42</f>
        <v>0</v>
      </c>
      <c r="E69" s="13">
        <f>'Saisie des données BA'!E42</f>
        <v>0</v>
      </c>
      <c r="F69" s="13">
        <f>'Saisie des données BA'!F42</f>
        <v>0</v>
      </c>
      <c r="G69" s="13">
        <f>'Saisie des données BA'!G42</f>
        <v>0</v>
      </c>
      <c r="H69" s="13">
        <f>'Saisie des données BA'!H42</f>
        <v>0</v>
      </c>
      <c r="I69" s="25" t="str">
        <f>IF(H69&gt;MAX(E69:G69),H69-MAX(E69:G69),"N/A")</f>
        <v>N/A</v>
      </c>
    </row>
    <row r="70" spans="2:9" ht="15.75" thickTop="1" x14ac:dyDescent="0.25">
      <c r="B70" s="3" t="str">
        <f t="shared" ref="B70:B80" si="14">B42</f>
        <v>MV CT</v>
      </c>
      <c r="C70" s="14">
        <f>'Saisie des données BA'!C90</f>
        <v>0</v>
      </c>
      <c r="D70" s="14">
        <f>'Saisie des données BA'!D90</f>
        <v>0</v>
      </c>
      <c r="E70" s="14">
        <f>'Saisie des données BA'!E90</f>
        <v>0</v>
      </c>
      <c r="F70" s="14">
        <f>'Saisie des données BA'!F90</f>
        <v>0</v>
      </c>
      <c r="G70" s="14">
        <f>'Saisie des données BA'!G90</f>
        <v>0</v>
      </c>
      <c r="H70" s="14">
        <f>'Saisie des données BA'!H90</f>
        <v>0</v>
      </c>
      <c r="I70" s="138" t="s">
        <v>25</v>
      </c>
    </row>
    <row r="71" spans="2:9" x14ac:dyDescent="0.25">
      <c r="B71" s="3" t="str">
        <f t="shared" si="14"/>
        <v>PV CT imposable</v>
      </c>
      <c r="C71" s="14">
        <f>'Saisie des données BA'!C91</f>
        <v>0</v>
      </c>
      <c r="D71" s="14">
        <f>'Saisie des données BA'!D91</f>
        <v>0</v>
      </c>
      <c r="E71" s="14">
        <f>'Saisie des données BA'!E91</f>
        <v>0</v>
      </c>
      <c r="F71" s="14">
        <f>'Saisie des données BA'!F91</f>
        <v>0</v>
      </c>
      <c r="G71" s="14">
        <f>'Saisie des données BA'!G91</f>
        <v>0</v>
      </c>
      <c r="H71" s="14">
        <f>'Saisie des données BA'!H91</f>
        <v>0</v>
      </c>
      <c r="I71" s="139"/>
    </row>
    <row r="72" spans="2:9" x14ac:dyDescent="0.25">
      <c r="B72" s="3" t="str">
        <f t="shared" si="14"/>
        <v>PV CT en cours d'étalement</v>
      </c>
      <c r="C72" s="14">
        <f>'Saisie des données BA'!C92</f>
        <v>0</v>
      </c>
      <c r="D72" s="14">
        <f>'Saisie des données BA'!D92</f>
        <v>0</v>
      </c>
      <c r="E72" s="14">
        <f>'Saisie des données BA'!E92</f>
        <v>0</v>
      </c>
      <c r="F72" s="14">
        <f>'Saisie des données BA'!F92</f>
        <v>0</v>
      </c>
      <c r="G72" s="14">
        <f>'Saisie des données BA'!G92</f>
        <v>0</v>
      </c>
      <c r="H72" s="14">
        <f>'Saisie des données BA'!H92</f>
        <v>0</v>
      </c>
      <c r="I72" s="139"/>
    </row>
    <row r="73" spans="2:9" x14ac:dyDescent="0.25">
      <c r="B73" s="3" t="str">
        <f t="shared" si="14"/>
        <v>QP Subvention 777</v>
      </c>
      <c r="C73" s="14">
        <f>IF('Saisie des données BA'!$H$5="Individuelle",'Saisie des données BA'!C$54,'Saisie des données BA'!C$54*'Saisie des données BA'!C$29)</f>
        <v>0</v>
      </c>
      <c r="D73" s="14">
        <f>IF('Saisie des données BA'!$H$5="Individuelle",'Saisie des données BA'!D$54,'Saisie des données BA'!D$54*'Saisie des données BA'!D$29)</f>
        <v>0</v>
      </c>
      <c r="E73" s="14">
        <f>IF('Saisie des données BA'!$H$5="Individuelle",'Saisie des données BA'!E$54,'Saisie des données BA'!E$54*'Saisie des données BA'!E$29)</f>
        <v>0</v>
      </c>
      <c r="F73" s="14">
        <f>IF('Saisie des données BA'!$H$5="Individuelle",'Saisie des données BA'!F$54,'Saisie des données BA'!F$54*'Saisie des données BA'!F$29)</f>
        <v>0</v>
      </c>
      <c r="G73" s="14">
        <f>IF('Saisie des données BA'!$H$5="Individuelle",'Saisie des données BA'!G$54,'Saisie des données BA'!G$54*'Saisie des données BA'!G$29)</f>
        <v>0</v>
      </c>
      <c r="H73" s="14">
        <f>IF('Saisie des données BA'!$H$5="Individuelle",'Saisie des données BA'!H$54,'Saisie des données BA'!H$54*'Saisie des données BA'!H$29)</f>
        <v>0</v>
      </c>
      <c r="I73" s="139"/>
    </row>
    <row r="74" spans="2:9" x14ac:dyDescent="0.25">
      <c r="B74" s="3" t="str">
        <f t="shared" si="14"/>
        <v>Article 42 septies</v>
      </c>
      <c r="C74" s="14">
        <f>IF('Saisie des données BA'!$H$5="Individuelle",'Saisie des données BA'!C$55,'Saisie des données BA'!C$55*'Saisie des données BA'!C$29)</f>
        <v>0</v>
      </c>
      <c r="D74" s="14">
        <f>IF('Saisie des données BA'!$H$5="Individuelle",'Saisie des données BA'!D$55,'Saisie des données BA'!D$55*'Saisie des données BA'!D$29)</f>
        <v>0</v>
      </c>
      <c r="E74" s="14">
        <f>IF('Saisie des données BA'!$H$5="Individuelle",'Saisie des données BA'!E$55,'Saisie des données BA'!E$55*'Saisie des données BA'!E$29)</f>
        <v>0</v>
      </c>
      <c r="F74" s="14">
        <f>IF('Saisie des données BA'!$H$5="Individuelle",'Saisie des données BA'!F$55,'Saisie des données BA'!F$55*'Saisie des données BA'!F$29)</f>
        <v>0</v>
      </c>
      <c r="G74" s="14">
        <f>IF('Saisie des données BA'!$H$5="Individuelle",'Saisie des données BA'!G$55,'Saisie des données BA'!G$55*'Saisie des données BA'!G$29)</f>
        <v>0</v>
      </c>
      <c r="H74" s="14">
        <f>IF('Saisie des données BA'!$H$5="Individuelle",'Saisie des données BA'!H$55,'Saisie des données BA'!H$55*'Saisie des données BA'!H$29)</f>
        <v>0</v>
      </c>
      <c r="I74" s="139"/>
    </row>
    <row r="75" spans="2:9" x14ac:dyDescent="0.25">
      <c r="B75" s="3" t="str">
        <f t="shared" si="14"/>
        <v>IAPEA</v>
      </c>
      <c r="C75" s="14">
        <f>IF('Saisie des données BA'!$H$5="Individuelle",'Saisie des données BA'!C$56,'Saisie des données BA'!C$56*'Saisie des données BA'!C$29)</f>
        <v>0</v>
      </c>
      <c r="D75" s="14">
        <f>IF('Saisie des données BA'!$H$5="Individuelle",'Saisie des données BA'!D$56,'Saisie des données BA'!D$56*'Saisie des données BA'!D$29)</f>
        <v>0</v>
      </c>
      <c r="E75" s="14">
        <f>IF('Saisie des données BA'!$H$5="Individuelle",'Saisie des données BA'!E$56,'Saisie des données BA'!E$56*'Saisie des données BA'!E$29)</f>
        <v>0</v>
      </c>
      <c r="F75" s="14">
        <f>IF('Saisie des données BA'!$H$5="Individuelle",'Saisie des données BA'!F$56,'Saisie des données BA'!F$56*'Saisie des données BA'!F$29)</f>
        <v>0</v>
      </c>
      <c r="G75" s="14">
        <f>IF('Saisie des données BA'!$H$5="Individuelle",'Saisie des données BA'!G$56,'Saisie des données BA'!G$56*'Saisie des données BA'!G$29)</f>
        <v>0</v>
      </c>
      <c r="H75" s="14">
        <f>IF('Saisie des données BA'!$H$5="Individuelle",'Saisie des données BA'!H$56,'Saisie des données BA'!H$56*'Saisie des données BA'!H$29)</f>
        <v>0</v>
      </c>
      <c r="I75" s="139"/>
    </row>
    <row r="76" spans="2:9" x14ac:dyDescent="0.25">
      <c r="B76" s="3" t="str">
        <f t="shared" si="14"/>
        <v>7ème BA exceptionnel</v>
      </c>
      <c r="C76" s="14">
        <f>IF('Saisie des données BA'!$H$5="Individuelle",'Saisie des données BA'!C$57,'Saisie des données BA'!C$57*'Saisie des données BA'!C$29)</f>
        <v>0</v>
      </c>
      <c r="D76" s="14">
        <f>IF('Saisie des données BA'!$H$5="Individuelle",'Saisie des données BA'!D$57,'Saisie des données BA'!D$57*'Saisie des données BA'!D$29)</f>
        <v>0</v>
      </c>
      <c r="E76" s="14">
        <f>IF('Saisie des données BA'!$H$5="Individuelle",'Saisie des données BA'!E$57,'Saisie des données BA'!E$57*'Saisie des données BA'!E$29)</f>
        <v>0</v>
      </c>
      <c r="F76" s="14">
        <f>IF('Saisie des données BA'!$H$5="Individuelle",'Saisie des données BA'!F$57,'Saisie des données BA'!F$57*'Saisie des données BA'!F$29)</f>
        <v>0</v>
      </c>
      <c r="G76" s="14">
        <f>IF('Saisie des données BA'!$H$5="Individuelle",'Saisie des données BA'!G$57,'Saisie des données BA'!G$57*'Saisie des données BA'!G$29)</f>
        <v>0</v>
      </c>
      <c r="H76" s="14">
        <f>IF('Saisie des données BA'!$H$5="Individuelle",'Saisie des données BA'!H$57,'Saisie des données BA'!H$57*'Saisie des données BA'!H$29)</f>
        <v>0</v>
      </c>
      <c r="I76" s="139"/>
    </row>
    <row r="77" spans="2:9" x14ac:dyDescent="0.25">
      <c r="B77" s="3" t="str">
        <f t="shared" si="14"/>
        <v>Abattement JA</v>
      </c>
      <c r="C77" s="14">
        <f>'Saisie des données BA'!C93</f>
        <v>0</v>
      </c>
      <c r="D77" s="14">
        <f>'Saisie des données BA'!D93</f>
        <v>0</v>
      </c>
      <c r="E77" s="14">
        <f>'Saisie des données BA'!E93</f>
        <v>0</v>
      </c>
      <c r="F77" s="14">
        <f>'Saisie des données BA'!F93</f>
        <v>0</v>
      </c>
      <c r="G77" s="14">
        <f>'Saisie des données BA'!G93</f>
        <v>0</v>
      </c>
      <c r="H77" s="14">
        <f>'Saisie des données BA'!H93</f>
        <v>0</v>
      </c>
      <c r="I77" s="139"/>
    </row>
    <row r="78" spans="2:9" x14ac:dyDescent="0.25">
      <c r="B78" s="3" t="str">
        <f t="shared" si="14"/>
        <v>Majoration 25%</v>
      </c>
      <c r="C78" s="14">
        <f>IF('Saisie des données BA'!C94="OUI",BA!C69/1.25*0.25,0)</f>
        <v>0</v>
      </c>
      <c r="D78" s="14">
        <f>IF('Saisie des données BA'!D94="OUI",BA!D69/1.25*0.25,0)</f>
        <v>0</v>
      </c>
      <c r="E78" s="14">
        <f>IF('Saisie des données BA'!E94="OUI",BA!E69/1.25*0.25,0)</f>
        <v>0</v>
      </c>
      <c r="F78" s="14">
        <f>IF('Saisie des données BA'!F94="OUI",BA!F69/1.25*0.25,0)</f>
        <v>0</v>
      </c>
      <c r="G78" s="14">
        <f>IF('Saisie des données BA'!G94="OUI",BA!G69/1.25*0.25,0)</f>
        <v>0</v>
      </c>
      <c r="H78" s="14">
        <f>IF('Saisie des données BA'!H94="OUI",BA!H69/1.25*0.25,0)</f>
        <v>0</v>
      </c>
      <c r="I78" s="139"/>
    </row>
    <row r="79" spans="2:9" x14ac:dyDescent="0.25">
      <c r="B79" s="3" t="str">
        <f t="shared" si="14"/>
        <v>Report déficit BA</v>
      </c>
      <c r="C79" s="14">
        <f>'Saisie des données BA'!C95</f>
        <v>0</v>
      </c>
      <c r="D79" s="14">
        <f>'Saisie des données BA'!D95</f>
        <v>0</v>
      </c>
      <c r="E79" s="14">
        <f>'Saisie des données BA'!E95</f>
        <v>0</v>
      </c>
      <c r="F79" s="14">
        <f>'Saisie des données BA'!F95</f>
        <v>0</v>
      </c>
      <c r="G79" s="14">
        <f>'Saisie des données BA'!G95</f>
        <v>0</v>
      </c>
      <c r="H79" s="14">
        <f>'Saisie des données BA'!H95</f>
        <v>0</v>
      </c>
      <c r="I79" s="139"/>
    </row>
    <row r="80" spans="2:9" ht="30" x14ac:dyDescent="0.25">
      <c r="B80" s="56" t="str">
        <f t="shared" si="14"/>
        <v>Résultat après neutralisation des éléments exceptionnels</v>
      </c>
      <c r="C80" s="24">
        <f>C69+C70-C71-C72-C73-C74-C75-C76+C77+C78+C79</f>
        <v>0</v>
      </c>
      <c r="D80" s="24">
        <f t="shared" ref="D80:H80" si="15">D69+D70-D71-D72-D73-D74-D75-D76+D77+D78+D79</f>
        <v>0</v>
      </c>
      <c r="E80" s="24">
        <f t="shared" si="15"/>
        <v>0</v>
      </c>
      <c r="F80" s="24">
        <f t="shared" si="15"/>
        <v>0</v>
      </c>
      <c r="G80" s="24">
        <f t="shared" si="15"/>
        <v>0</v>
      </c>
      <c r="H80" s="24">
        <f t="shared" si="15"/>
        <v>0</v>
      </c>
      <c r="I80" s="139"/>
    </row>
    <row r="81" spans="2:9" ht="15.75" thickBot="1" x14ac:dyDescent="0.3">
      <c r="B81" s="15" t="s">
        <v>27</v>
      </c>
      <c r="C81" s="23">
        <f>IF('Saisie des données BA'!C$50=12,0,BA!C80/'Saisie des données BA'!C$50*12)</f>
        <v>0</v>
      </c>
      <c r="D81" s="23">
        <f>IF(D80&lt;0,0,IF('Saisie des données BA'!D$50=12,0,BA!D80/'Saisie des données BA'!D$50*12))</f>
        <v>0</v>
      </c>
      <c r="E81" s="23">
        <f>IF('Saisie des données BA'!E$50=12,0,BA!E80/'Saisie des données BA'!E$50*12)</f>
        <v>0</v>
      </c>
      <c r="F81" s="23">
        <f>IF('Saisie des données BA'!F$50=12,0,BA!F80/'Saisie des données BA'!F$50*12)</f>
        <v>0</v>
      </c>
      <c r="G81" s="23">
        <f>IF('Saisie des données BA'!G$50=12,0,BA!G80/'Saisie des données BA'!G$50*12)</f>
        <v>0</v>
      </c>
      <c r="H81" s="23">
        <f>IF('Saisie des données BA'!H$50=12,0,BA!H80/'Saisie des données BA'!H$50*12)</f>
        <v>0</v>
      </c>
      <c r="I81" s="139"/>
    </row>
    <row r="82" spans="2:9" ht="15.75" thickTop="1" x14ac:dyDescent="0.25">
      <c r="B82" s="27" t="s">
        <v>40</v>
      </c>
      <c r="C82" s="33">
        <f>IF(C81=0,C80,C81)</f>
        <v>0</v>
      </c>
      <c r="D82" s="33">
        <f t="shared" ref="D82:H82" si="16">IF(D81=0,D80,D81)</f>
        <v>0</v>
      </c>
      <c r="E82" s="24">
        <f t="shared" si="16"/>
        <v>0</v>
      </c>
      <c r="F82" s="24">
        <f t="shared" si="16"/>
        <v>0</v>
      </c>
      <c r="G82" s="24">
        <f t="shared" si="16"/>
        <v>0</v>
      </c>
      <c r="H82" s="24">
        <f t="shared" si="16"/>
        <v>0</v>
      </c>
      <c r="I82" s="139"/>
    </row>
    <row r="83" spans="2:9" x14ac:dyDescent="0.25">
      <c r="B83" s="27" t="s">
        <v>41</v>
      </c>
      <c r="C83" s="28"/>
      <c r="D83" s="28"/>
      <c r="E83" s="29" t="str">
        <f>'Saisie des données BA'!E15</f>
        <v>OUI</v>
      </c>
      <c r="F83" s="29" t="str">
        <f>'Saisie des données BA'!F15</f>
        <v>OUI</v>
      </c>
      <c r="G83" s="29" t="str">
        <f>'Saisie des données BA'!G15</f>
        <v>OUI</v>
      </c>
      <c r="H83" s="29" t="str">
        <f>'Saisie des données BA'!H15</f>
        <v>OUI</v>
      </c>
      <c r="I83" s="140"/>
    </row>
    <row r="84" spans="2:9" ht="15.75" thickBot="1" x14ac:dyDescent="0.3">
      <c r="B84" s="16" t="s">
        <v>26</v>
      </c>
      <c r="C84" s="35">
        <f>IF(C81=0,C80,C81)</f>
        <v>0</v>
      </c>
      <c r="D84" s="35">
        <f t="shared" ref="D84" si="17">IF(D81=0,D80,D81)</f>
        <v>0</v>
      </c>
      <c r="E84" s="17">
        <f>IF(E83="NON",BA!E82,AVERAGE(BA!C82:E82))</f>
        <v>0</v>
      </c>
      <c r="F84" s="17">
        <f>IF(F83="NON",BA!F82,AVERAGE(BA!D82:F82))</f>
        <v>0</v>
      </c>
      <c r="G84" s="17">
        <f>IF(G83="NON",BA!G82,AVERAGE(BA!E82:G82))</f>
        <v>0</v>
      </c>
      <c r="H84" s="17">
        <f>IF(H83="NON",BA!H82,AVERAGE(BA!F82:H82))</f>
        <v>0</v>
      </c>
      <c r="I84" s="30" t="str">
        <f>IF(H84&gt;MAX(E84:G84),H84-MAX(E84:G84),"N/A")</f>
        <v>N/A</v>
      </c>
    </row>
    <row r="85" spans="2:9" ht="15.75" thickBot="1" x14ac:dyDescent="0.3"/>
    <row r="86" spans="2:9" ht="15.75" thickBot="1" x14ac:dyDescent="0.3">
      <c r="B86" s="129" t="s">
        <v>49</v>
      </c>
      <c r="C86" s="130"/>
      <c r="D86" s="130"/>
      <c r="E86" s="130"/>
      <c r="F86" s="130"/>
      <c r="G86" s="130"/>
      <c r="H86" s="130"/>
      <c r="I86" s="131"/>
    </row>
    <row r="87" spans="2:9" ht="15.75" thickTop="1" x14ac:dyDescent="0.25">
      <c r="B87" s="132" t="str">
        <f>IF(ISBLANK('Saisie des données BA'!B98)," ",'Saisie des données BA'!B98)</f>
        <v xml:space="preserve"> </v>
      </c>
      <c r="C87" s="133"/>
      <c r="D87" s="133"/>
      <c r="E87" s="133"/>
      <c r="F87" s="133"/>
      <c r="G87" s="133"/>
      <c r="H87" s="133"/>
      <c r="I87" s="134"/>
    </row>
    <row r="88" spans="2:9" ht="15.75" thickBot="1" x14ac:dyDescent="0.3">
      <c r="B88" s="135"/>
      <c r="C88" s="136"/>
      <c r="D88" s="136"/>
      <c r="E88" s="136"/>
      <c r="F88" s="136"/>
      <c r="G88" s="136"/>
      <c r="H88" s="136"/>
      <c r="I88" s="137"/>
    </row>
    <row r="89" spans="2:9" ht="15.75" thickBot="1" x14ac:dyDescent="0.3"/>
    <row r="90" spans="2:9" ht="15.75" thickBot="1" x14ac:dyDescent="0.3">
      <c r="B90" s="129" t="s">
        <v>53</v>
      </c>
      <c r="C90" s="130"/>
      <c r="D90" s="130"/>
      <c r="E90" s="130"/>
      <c r="F90" s="130"/>
      <c r="G90" s="130"/>
      <c r="H90" s="130"/>
      <c r="I90" s="131"/>
    </row>
    <row r="91" spans="2:9" ht="15.75" thickTop="1" x14ac:dyDescent="0.25">
      <c r="B91" s="61" t="s">
        <v>54</v>
      </c>
      <c r="C91" s="62" t="s">
        <v>55</v>
      </c>
      <c r="D91" s="62" t="s">
        <v>56</v>
      </c>
      <c r="E91" s="63" t="s">
        <v>57</v>
      </c>
      <c r="F91" s="63" t="s">
        <v>58</v>
      </c>
      <c r="G91" s="63" t="s">
        <v>59</v>
      </c>
      <c r="H91" s="57"/>
      <c r="I91" s="58"/>
    </row>
    <row r="92" spans="2:9" ht="15.75" thickBot="1" x14ac:dyDescent="0.3">
      <c r="B92" s="64">
        <f>IF(H83="OUI",AVERAGE(F69:H69),H69)</f>
        <v>0</v>
      </c>
      <c r="C92" s="65">
        <f>H71+H72+H73+H74+H75+H76</f>
        <v>0</v>
      </c>
      <c r="D92" s="65">
        <f>H70</f>
        <v>0</v>
      </c>
      <c r="E92" s="65">
        <f>E84</f>
        <v>0</v>
      </c>
      <c r="F92" s="65">
        <f>F84</f>
        <v>0</v>
      </c>
      <c r="G92" s="65">
        <f>G84</f>
        <v>0</v>
      </c>
      <c r="H92" s="59"/>
      <c r="I92" s="60"/>
    </row>
    <row r="93" spans="2:9" ht="15.75" thickBot="1" x14ac:dyDescent="0.3"/>
    <row r="94" spans="2:9" ht="15.75" thickBot="1" x14ac:dyDescent="0.3">
      <c r="B94" s="108" t="str">
        <f>IF(G82="Individuelle","Exploitant",IF(ISBLANK('Saisie des données BA'!C16),'Saisie des données BA'!B16,CONCATENATE('Saisie des données BA'!C16," ",'Saisie des données BA'!D16)))</f>
        <v>Associé 4</v>
      </c>
      <c r="C94" s="109"/>
      <c r="D94" s="109"/>
      <c r="E94" s="109"/>
      <c r="F94" s="109"/>
      <c r="G94" s="109"/>
      <c r="H94" s="109"/>
      <c r="I94" s="110"/>
    </row>
    <row r="95" spans="2:9" ht="15.75" thickBot="1" x14ac:dyDescent="0.3"/>
    <row r="96" spans="2:9" ht="15.75" thickBot="1" x14ac:dyDescent="0.3">
      <c r="B96" s="10"/>
      <c r="C96" s="11">
        <v>2013</v>
      </c>
      <c r="D96" s="11">
        <v>2014</v>
      </c>
      <c r="E96" s="11">
        <v>2015</v>
      </c>
      <c r="F96" s="11">
        <v>2016</v>
      </c>
      <c r="G96" s="11">
        <v>2017</v>
      </c>
      <c r="H96" s="11">
        <v>2018</v>
      </c>
      <c r="I96" s="12" t="s">
        <v>23</v>
      </c>
    </row>
    <row r="97" spans="2:9" ht="15.75" thickBot="1" x14ac:dyDescent="0.3">
      <c r="B97" s="5" t="s">
        <v>24</v>
      </c>
      <c r="C97" s="13">
        <f>'Saisie des données BA'!C43</f>
        <v>0</v>
      </c>
      <c r="D97" s="13">
        <f>'Saisie des données BA'!D43</f>
        <v>0</v>
      </c>
      <c r="E97" s="13">
        <f>'Saisie des données BA'!E43</f>
        <v>0</v>
      </c>
      <c r="F97" s="13">
        <f>'Saisie des données BA'!F43</f>
        <v>0</v>
      </c>
      <c r="G97" s="13">
        <f>'Saisie des données BA'!G43</f>
        <v>0</v>
      </c>
      <c r="H97" s="13">
        <f>'Saisie des données BA'!H43</f>
        <v>0</v>
      </c>
      <c r="I97" s="25" t="str">
        <f>IF(H97&gt;MAX(E97:G97),H97-MAX(E97:G97),"N/A")</f>
        <v>N/A</v>
      </c>
    </row>
    <row r="98" spans="2:9" ht="15.75" thickTop="1" x14ac:dyDescent="0.25">
      <c r="B98" s="3" t="str">
        <f t="shared" ref="B98:B108" si="18">B70</f>
        <v>MV CT</v>
      </c>
      <c r="C98" s="14">
        <f>'Saisie des données BA'!C104</f>
        <v>0</v>
      </c>
      <c r="D98" s="14">
        <f>'Saisie des données BA'!D104</f>
        <v>0</v>
      </c>
      <c r="E98" s="14">
        <f>'Saisie des données BA'!E104</f>
        <v>0</v>
      </c>
      <c r="F98" s="14">
        <f>'Saisie des données BA'!F104</f>
        <v>0</v>
      </c>
      <c r="G98" s="14">
        <f>'Saisie des données BA'!G104</f>
        <v>0</v>
      </c>
      <c r="H98" s="14">
        <f>'Saisie des données BA'!H104</f>
        <v>0</v>
      </c>
      <c r="I98" s="138" t="s">
        <v>25</v>
      </c>
    </row>
    <row r="99" spans="2:9" x14ac:dyDescent="0.25">
      <c r="B99" s="3" t="str">
        <f t="shared" si="18"/>
        <v>PV CT imposable</v>
      </c>
      <c r="C99" s="14">
        <f>'Saisie des données BA'!C105</f>
        <v>0</v>
      </c>
      <c r="D99" s="14">
        <f>'Saisie des données BA'!D105</f>
        <v>0</v>
      </c>
      <c r="E99" s="14">
        <f>'Saisie des données BA'!E105</f>
        <v>0</v>
      </c>
      <c r="F99" s="14">
        <f>'Saisie des données BA'!F105</f>
        <v>0</v>
      </c>
      <c r="G99" s="14">
        <f>'Saisie des données BA'!G105</f>
        <v>0</v>
      </c>
      <c r="H99" s="14">
        <f>'Saisie des données BA'!H105</f>
        <v>0</v>
      </c>
      <c r="I99" s="139"/>
    </row>
    <row r="100" spans="2:9" x14ac:dyDescent="0.25">
      <c r="B100" s="3" t="str">
        <f t="shared" si="18"/>
        <v>PV CT en cours d'étalement</v>
      </c>
      <c r="C100" s="14">
        <f>'Saisie des données BA'!C106</f>
        <v>0</v>
      </c>
      <c r="D100" s="14">
        <f>'Saisie des données BA'!D106</f>
        <v>0</v>
      </c>
      <c r="E100" s="14">
        <f>'Saisie des données BA'!E106</f>
        <v>0</v>
      </c>
      <c r="F100" s="14">
        <f>'Saisie des données BA'!F106</f>
        <v>0</v>
      </c>
      <c r="G100" s="14">
        <f>'Saisie des données BA'!G106</f>
        <v>0</v>
      </c>
      <c r="H100" s="14">
        <f>'Saisie des données BA'!H106</f>
        <v>0</v>
      </c>
      <c r="I100" s="139"/>
    </row>
    <row r="101" spans="2:9" x14ac:dyDescent="0.25">
      <c r="B101" s="3" t="str">
        <f t="shared" si="18"/>
        <v>QP Subvention 777</v>
      </c>
      <c r="C101" s="14">
        <f>IF('Saisie des données BA'!$H$5="Individuelle",'Saisie des données BA'!C$54,'Saisie des données BA'!C$54*'Saisie des données BA'!C$30)</f>
        <v>0</v>
      </c>
      <c r="D101" s="14">
        <f>IF('Saisie des données BA'!$H$5="Individuelle",'Saisie des données BA'!D$54,'Saisie des données BA'!D$54*'Saisie des données BA'!D$30)</f>
        <v>0</v>
      </c>
      <c r="E101" s="14">
        <f>IF('Saisie des données BA'!$H$5="Individuelle",'Saisie des données BA'!E$54,'Saisie des données BA'!E$54*'Saisie des données BA'!E$30)</f>
        <v>0</v>
      </c>
      <c r="F101" s="14">
        <f>IF('Saisie des données BA'!$H$5="Individuelle",'Saisie des données BA'!F$54,'Saisie des données BA'!F$54*'Saisie des données BA'!F$30)</f>
        <v>0</v>
      </c>
      <c r="G101" s="14">
        <f>IF('Saisie des données BA'!$H$5="Individuelle",'Saisie des données BA'!G$54,'Saisie des données BA'!G$54*'Saisie des données BA'!G$30)</f>
        <v>0</v>
      </c>
      <c r="H101" s="14">
        <f>IF('Saisie des données BA'!$H$5="Individuelle",'Saisie des données BA'!H$54,'Saisie des données BA'!H$54*'Saisie des données BA'!H$30)</f>
        <v>0</v>
      </c>
      <c r="I101" s="139"/>
    </row>
    <row r="102" spans="2:9" x14ac:dyDescent="0.25">
      <c r="B102" s="3" t="str">
        <f t="shared" si="18"/>
        <v>Article 42 septies</v>
      </c>
      <c r="C102" s="14">
        <f>IF('Saisie des données BA'!$H$5="Individuelle",'Saisie des données BA'!C$55,'Saisie des données BA'!C$55*'Saisie des données BA'!C$30)</f>
        <v>0</v>
      </c>
      <c r="D102" s="14">
        <f>IF('Saisie des données BA'!$H$5="Individuelle",'Saisie des données BA'!D$55,'Saisie des données BA'!D$55*'Saisie des données BA'!D$30)</f>
        <v>0</v>
      </c>
      <c r="E102" s="14">
        <f>IF('Saisie des données BA'!$H$5="Individuelle",'Saisie des données BA'!E$55,'Saisie des données BA'!E$55*'Saisie des données BA'!E$30)</f>
        <v>0</v>
      </c>
      <c r="F102" s="14">
        <f>IF('Saisie des données BA'!$H$5="Individuelle",'Saisie des données BA'!F$55,'Saisie des données BA'!F$55*'Saisie des données BA'!F$30)</f>
        <v>0</v>
      </c>
      <c r="G102" s="14">
        <f>IF('Saisie des données BA'!$H$5="Individuelle",'Saisie des données BA'!G$55,'Saisie des données BA'!G$55*'Saisie des données BA'!G$30)</f>
        <v>0</v>
      </c>
      <c r="H102" s="14">
        <f>IF('Saisie des données BA'!$H$5="Individuelle",'Saisie des données BA'!H$55,'Saisie des données BA'!H$55*'Saisie des données BA'!H$30)</f>
        <v>0</v>
      </c>
      <c r="I102" s="139"/>
    </row>
    <row r="103" spans="2:9" x14ac:dyDescent="0.25">
      <c r="B103" s="3" t="str">
        <f t="shared" si="18"/>
        <v>IAPEA</v>
      </c>
      <c r="C103" s="14">
        <f>IF('Saisie des données BA'!$H$5="Individuelle",'Saisie des données BA'!C$56,'Saisie des données BA'!C$56*'Saisie des données BA'!C$30)</f>
        <v>0</v>
      </c>
      <c r="D103" s="14">
        <f>IF('Saisie des données BA'!$H$5="Individuelle",'Saisie des données BA'!D$56,'Saisie des données BA'!D$56*'Saisie des données BA'!D$30)</f>
        <v>0</v>
      </c>
      <c r="E103" s="14">
        <f>IF('Saisie des données BA'!$H$5="Individuelle",'Saisie des données BA'!E$56,'Saisie des données BA'!E$56*'Saisie des données BA'!E$30)</f>
        <v>0</v>
      </c>
      <c r="F103" s="14">
        <f>IF('Saisie des données BA'!$H$5="Individuelle",'Saisie des données BA'!F$56,'Saisie des données BA'!F$56*'Saisie des données BA'!F$30)</f>
        <v>0</v>
      </c>
      <c r="G103" s="14">
        <f>IF('Saisie des données BA'!$H$5="Individuelle",'Saisie des données BA'!G$56,'Saisie des données BA'!G$56*'Saisie des données BA'!G$30)</f>
        <v>0</v>
      </c>
      <c r="H103" s="14">
        <f>IF('Saisie des données BA'!$H$5="Individuelle",'Saisie des données BA'!H$56,'Saisie des données BA'!H$56*'Saisie des données BA'!H$30)</f>
        <v>0</v>
      </c>
      <c r="I103" s="139"/>
    </row>
    <row r="104" spans="2:9" x14ac:dyDescent="0.25">
      <c r="B104" s="3" t="str">
        <f t="shared" si="18"/>
        <v>7ème BA exceptionnel</v>
      </c>
      <c r="C104" s="14">
        <f>IF('Saisie des données BA'!$H$5="Individuelle",'Saisie des données BA'!C$57,'Saisie des données BA'!C$57*'Saisie des données BA'!C$30)</f>
        <v>0</v>
      </c>
      <c r="D104" s="14">
        <f>IF('Saisie des données BA'!$H$5="Individuelle",'Saisie des données BA'!D$57,'Saisie des données BA'!D$57*'Saisie des données BA'!D$30)</f>
        <v>0</v>
      </c>
      <c r="E104" s="14">
        <f>IF('Saisie des données BA'!$H$5="Individuelle",'Saisie des données BA'!E$57,'Saisie des données BA'!E$57*'Saisie des données BA'!E$30)</f>
        <v>0</v>
      </c>
      <c r="F104" s="14">
        <f>IF('Saisie des données BA'!$H$5="Individuelle",'Saisie des données BA'!F$57,'Saisie des données BA'!F$57*'Saisie des données BA'!F$30)</f>
        <v>0</v>
      </c>
      <c r="G104" s="14">
        <f>IF('Saisie des données BA'!$H$5="Individuelle",'Saisie des données BA'!G$57,'Saisie des données BA'!G$57*'Saisie des données BA'!G$30)</f>
        <v>0</v>
      </c>
      <c r="H104" s="14">
        <f>IF('Saisie des données BA'!$H$5="Individuelle",'Saisie des données BA'!H$57,'Saisie des données BA'!H$57*'Saisie des données BA'!H$30)</f>
        <v>0</v>
      </c>
      <c r="I104" s="139"/>
    </row>
    <row r="105" spans="2:9" x14ac:dyDescent="0.25">
      <c r="B105" s="3" t="str">
        <f t="shared" si="18"/>
        <v>Abattement JA</v>
      </c>
      <c r="C105" s="14">
        <f>'Saisie des données BA'!C107</f>
        <v>0</v>
      </c>
      <c r="D105" s="14">
        <f>'Saisie des données BA'!D107</f>
        <v>0</v>
      </c>
      <c r="E105" s="14">
        <f>'Saisie des données BA'!E107</f>
        <v>0</v>
      </c>
      <c r="F105" s="14">
        <f>'Saisie des données BA'!F107</f>
        <v>0</v>
      </c>
      <c r="G105" s="14">
        <f>'Saisie des données BA'!G107</f>
        <v>0</v>
      </c>
      <c r="H105" s="14">
        <f>'Saisie des données BA'!H107</f>
        <v>0</v>
      </c>
      <c r="I105" s="139"/>
    </row>
    <row r="106" spans="2:9" x14ac:dyDescent="0.25">
      <c r="B106" s="3" t="str">
        <f t="shared" si="18"/>
        <v>Majoration 25%</v>
      </c>
      <c r="C106" s="14">
        <f>IF('Saisie des données BA'!C108="OUI",BA!C97/1.25*0.25,0)</f>
        <v>0</v>
      </c>
      <c r="D106" s="14">
        <f>IF('Saisie des données BA'!D108="OUI",BA!D97/1.25*0.25,0)</f>
        <v>0</v>
      </c>
      <c r="E106" s="14">
        <f>IF('Saisie des données BA'!E108="OUI",BA!E97/1.25*0.25,0)</f>
        <v>0</v>
      </c>
      <c r="F106" s="14">
        <f>IF('Saisie des données BA'!F108="OUI",BA!F97/1.25*0.25,0)</f>
        <v>0</v>
      </c>
      <c r="G106" s="14">
        <f>IF('Saisie des données BA'!G108="OUI",BA!G97/1.25*0.25,0)</f>
        <v>0</v>
      </c>
      <c r="H106" s="14">
        <f>IF('Saisie des données BA'!H108="OUI",BA!H97/1.25*0.25,0)</f>
        <v>0</v>
      </c>
      <c r="I106" s="139"/>
    </row>
    <row r="107" spans="2:9" x14ac:dyDescent="0.25">
      <c r="B107" s="3" t="str">
        <f t="shared" si="18"/>
        <v>Report déficit BA</v>
      </c>
      <c r="C107" s="14">
        <f>'Saisie des données BA'!C109</f>
        <v>0</v>
      </c>
      <c r="D107" s="14">
        <f>'Saisie des données BA'!D109</f>
        <v>0</v>
      </c>
      <c r="E107" s="14">
        <f>'Saisie des données BA'!E109</f>
        <v>0</v>
      </c>
      <c r="F107" s="14">
        <f>'Saisie des données BA'!F109</f>
        <v>0</v>
      </c>
      <c r="G107" s="14">
        <f>'Saisie des données BA'!G109</f>
        <v>0</v>
      </c>
      <c r="H107" s="14">
        <f>'Saisie des données BA'!H109</f>
        <v>0</v>
      </c>
      <c r="I107" s="139"/>
    </row>
    <row r="108" spans="2:9" ht="30" x14ac:dyDescent="0.25">
      <c r="B108" s="56" t="str">
        <f t="shared" si="18"/>
        <v>Résultat après neutralisation des éléments exceptionnels</v>
      </c>
      <c r="C108" s="24">
        <f>C97+C98-C99-C100-C101-C102-C103-C104+C105+C106+C107</f>
        <v>0</v>
      </c>
      <c r="D108" s="24">
        <f t="shared" ref="D108:H108" si="19">D97+D98-D99-D100-D101-D102-D103-D104+D105+D106+D107</f>
        <v>0</v>
      </c>
      <c r="E108" s="24">
        <f t="shared" si="19"/>
        <v>0</v>
      </c>
      <c r="F108" s="24">
        <f t="shared" si="19"/>
        <v>0</v>
      </c>
      <c r="G108" s="24">
        <f t="shared" si="19"/>
        <v>0</v>
      </c>
      <c r="H108" s="24">
        <f t="shared" si="19"/>
        <v>0</v>
      </c>
      <c r="I108" s="139"/>
    </row>
    <row r="109" spans="2:9" ht="15.75" thickBot="1" x14ac:dyDescent="0.3">
      <c r="B109" s="15" t="s">
        <v>27</v>
      </c>
      <c r="C109" s="23">
        <f>IF('Saisie des données BA'!C$50=12,0,BA!C108/'Saisie des données BA'!C$50*12)</f>
        <v>0</v>
      </c>
      <c r="D109" s="23">
        <f>IF(D108&lt;0,0,IF('Saisie des données BA'!D$50=12,0,BA!D108/'Saisie des données BA'!D$50*12))</f>
        <v>0</v>
      </c>
      <c r="E109" s="23">
        <f>IF('Saisie des données BA'!E$50=12,0,BA!E108/'Saisie des données BA'!E$50*12)</f>
        <v>0</v>
      </c>
      <c r="F109" s="23">
        <f>IF('Saisie des données BA'!F$50=12,0,BA!F108/'Saisie des données BA'!F$50*12)</f>
        <v>0</v>
      </c>
      <c r="G109" s="23">
        <f>IF('Saisie des données BA'!G$50=12,0,BA!G108/'Saisie des données BA'!G$50*12)</f>
        <v>0</v>
      </c>
      <c r="H109" s="23">
        <f>IF('Saisie des données BA'!H$50=12,0,BA!H108/'Saisie des données BA'!H$50*12)</f>
        <v>0</v>
      </c>
      <c r="I109" s="139"/>
    </row>
    <row r="110" spans="2:9" ht="15.75" thickTop="1" x14ac:dyDescent="0.25">
      <c r="B110" s="27" t="s">
        <v>40</v>
      </c>
      <c r="C110" s="33">
        <f>IF(C109=0,C108,C109)</f>
        <v>0</v>
      </c>
      <c r="D110" s="33">
        <f t="shared" ref="D110:H110" si="20">IF(D109=0,D108,D109)</f>
        <v>0</v>
      </c>
      <c r="E110" s="24">
        <f t="shared" si="20"/>
        <v>0</v>
      </c>
      <c r="F110" s="24">
        <f t="shared" si="20"/>
        <v>0</v>
      </c>
      <c r="G110" s="24">
        <f t="shared" si="20"/>
        <v>0</v>
      </c>
      <c r="H110" s="24">
        <f t="shared" si="20"/>
        <v>0</v>
      </c>
      <c r="I110" s="139"/>
    </row>
    <row r="111" spans="2:9" x14ac:dyDescent="0.25">
      <c r="B111" s="27" t="s">
        <v>41</v>
      </c>
      <c r="C111" s="28"/>
      <c r="D111" s="28"/>
      <c r="E111" s="29" t="str">
        <f>'Saisie des données BA'!E16</f>
        <v>OUI</v>
      </c>
      <c r="F111" s="29" t="str">
        <f>'Saisie des données BA'!F16</f>
        <v>OUI</v>
      </c>
      <c r="G111" s="29" t="str">
        <f>'Saisie des données BA'!G16</f>
        <v>OUI</v>
      </c>
      <c r="H111" s="29" t="str">
        <f>'Saisie des données BA'!H16</f>
        <v>OUI</v>
      </c>
      <c r="I111" s="140"/>
    </row>
    <row r="112" spans="2:9" ht="15.75" thickBot="1" x14ac:dyDescent="0.3">
      <c r="B112" s="16" t="s">
        <v>26</v>
      </c>
      <c r="C112" s="35">
        <f>IF(C109=0,C108,C109)</f>
        <v>0</v>
      </c>
      <c r="D112" s="35">
        <f t="shared" ref="D112" si="21">IF(D109=0,D108,D109)</f>
        <v>0</v>
      </c>
      <c r="E112" s="17">
        <f>IF(E111="NON",BA!E110,AVERAGE(BA!C110:E110))</f>
        <v>0</v>
      </c>
      <c r="F112" s="17">
        <f>IF(F111="NON",BA!F110,AVERAGE(BA!D110:F110))</f>
        <v>0</v>
      </c>
      <c r="G112" s="17">
        <f>IF(G111="NON",BA!G110,AVERAGE(BA!E110:G110))</f>
        <v>0</v>
      </c>
      <c r="H112" s="17">
        <f>IF(H111="NON",BA!H110,AVERAGE(BA!F110:H110))</f>
        <v>0</v>
      </c>
      <c r="I112" s="30" t="str">
        <f>IF(H112&gt;MAX(E112:G112),H112-MAX(E112:G112),"N/A")</f>
        <v>N/A</v>
      </c>
    </row>
    <row r="113" spans="2:9" ht="15.75" thickBot="1" x14ac:dyDescent="0.3"/>
    <row r="114" spans="2:9" ht="15.75" thickBot="1" x14ac:dyDescent="0.3">
      <c r="B114" s="129" t="s">
        <v>49</v>
      </c>
      <c r="C114" s="130"/>
      <c r="D114" s="130"/>
      <c r="E114" s="130"/>
      <c r="F114" s="130"/>
      <c r="G114" s="130"/>
      <c r="H114" s="130"/>
      <c r="I114" s="131"/>
    </row>
    <row r="115" spans="2:9" ht="15.75" thickTop="1" x14ac:dyDescent="0.25">
      <c r="B115" s="132" t="str">
        <f>IF(ISBLANK('Saisie des données BA'!B112)," ",'Saisie des données BA'!B112)</f>
        <v xml:space="preserve"> </v>
      </c>
      <c r="C115" s="133"/>
      <c r="D115" s="133"/>
      <c r="E115" s="133"/>
      <c r="F115" s="133"/>
      <c r="G115" s="133"/>
      <c r="H115" s="133"/>
      <c r="I115" s="134"/>
    </row>
    <row r="116" spans="2:9" ht="15.75" thickBot="1" x14ac:dyDescent="0.3">
      <c r="B116" s="135"/>
      <c r="C116" s="136"/>
      <c r="D116" s="136"/>
      <c r="E116" s="136"/>
      <c r="F116" s="136"/>
      <c r="G116" s="136"/>
      <c r="H116" s="136"/>
      <c r="I116" s="137"/>
    </row>
    <row r="117" spans="2:9" ht="15.75" thickBot="1" x14ac:dyDescent="0.3"/>
    <row r="118" spans="2:9" ht="15.75" thickBot="1" x14ac:dyDescent="0.3">
      <c r="B118" s="129" t="s">
        <v>53</v>
      </c>
      <c r="C118" s="130"/>
      <c r="D118" s="130"/>
      <c r="E118" s="130"/>
      <c r="F118" s="130"/>
      <c r="G118" s="130"/>
      <c r="H118" s="130"/>
      <c r="I118" s="131"/>
    </row>
    <row r="119" spans="2:9" ht="15.75" thickTop="1" x14ac:dyDescent="0.25">
      <c r="B119" s="61" t="s">
        <v>54</v>
      </c>
      <c r="C119" s="62" t="s">
        <v>55</v>
      </c>
      <c r="D119" s="62" t="s">
        <v>56</v>
      </c>
      <c r="E119" s="63" t="s">
        <v>57</v>
      </c>
      <c r="F119" s="63" t="s">
        <v>58</v>
      </c>
      <c r="G119" s="63" t="s">
        <v>59</v>
      </c>
      <c r="H119" s="57"/>
      <c r="I119" s="58"/>
    </row>
    <row r="120" spans="2:9" ht="15.75" thickBot="1" x14ac:dyDescent="0.3">
      <c r="B120" s="64">
        <f>IF(H111="OUI",AVERAGE(F97:H97),H97)</f>
        <v>0</v>
      </c>
      <c r="C120" s="65">
        <f>H99+H100+H101+H102+H103+H104</f>
        <v>0</v>
      </c>
      <c r="D120" s="65">
        <f>H98</f>
        <v>0</v>
      </c>
      <c r="E120" s="65">
        <f>E112</f>
        <v>0</v>
      </c>
      <c r="F120" s="65">
        <f>F112</f>
        <v>0</v>
      </c>
      <c r="G120" s="65">
        <f>G112</f>
        <v>0</v>
      </c>
      <c r="H120" s="59"/>
      <c r="I120" s="60"/>
    </row>
    <row r="121" spans="2:9" ht="15.75" thickBot="1" x14ac:dyDescent="0.3"/>
    <row r="122" spans="2:9" ht="15.75" thickBot="1" x14ac:dyDescent="0.3">
      <c r="B122" s="108" t="str">
        <f>IF(G110="Individuelle","Exploitant",IF(ISBLANK('Saisie des données BA'!C17),'Saisie des données BA'!B17,CONCATENATE('Saisie des données BA'!C17," ",'Saisie des données BA'!D17)))</f>
        <v>Associé 5</v>
      </c>
      <c r="C122" s="109"/>
      <c r="D122" s="109"/>
      <c r="E122" s="109"/>
      <c r="F122" s="109"/>
      <c r="G122" s="109"/>
      <c r="H122" s="109"/>
      <c r="I122" s="110"/>
    </row>
    <row r="123" spans="2:9" ht="15.75" thickBot="1" x14ac:dyDescent="0.3"/>
    <row r="124" spans="2:9" ht="15.75" thickBot="1" x14ac:dyDescent="0.3">
      <c r="B124" s="10"/>
      <c r="C124" s="11">
        <v>2013</v>
      </c>
      <c r="D124" s="11">
        <v>2014</v>
      </c>
      <c r="E124" s="11">
        <v>2015</v>
      </c>
      <c r="F124" s="11">
        <v>2016</v>
      </c>
      <c r="G124" s="11">
        <v>2017</v>
      </c>
      <c r="H124" s="11">
        <v>2018</v>
      </c>
      <c r="I124" s="12" t="s">
        <v>23</v>
      </c>
    </row>
    <row r="125" spans="2:9" ht="15.75" thickBot="1" x14ac:dyDescent="0.3">
      <c r="B125" s="5" t="s">
        <v>24</v>
      </c>
      <c r="C125" s="13">
        <f>'Saisie des données BA'!C44</f>
        <v>0</v>
      </c>
      <c r="D125" s="13">
        <f>'Saisie des données BA'!D44</f>
        <v>0</v>
      </c>
      <c r="E125" s="13">
        <f>'Saisie des données BA'!E44</f>
        <v>0</v>
      </c>
      <c r="F125" s="13">
        <f>'Saisie des données BA'!F44</f>
        <v>0</v>
      </c>
      <c r="G125" s="13">
        <f>'Saisie des données BA'!G44</f>
        <v>0</v>
      </c>
      <c r="H125" s="13">
        <f>'Saisie des données BA'!H44</f>
        <v>0</v>
      </c>
      <c r="I125" s="25" t="str">
        <f>IF(H125&gt;MAX(E125:G125),H125-MAX(E125:G125),"N/A")</f>
        <v>N/A</v>
      </c>
    </row>
    <row r="126" spans="2:9" ht="15.75" thickTop="1" x14ac:dyDescent="0.25">
      <c r="B126" s="3" t="str">
        <f t="shared" ref="B126:B136" si="22">B98</f>
        <v>MV CT</v>
      </c>
      <c r="C126" s="14">
        <f>'Saisie des données BA'!C118</f>
        <v>0</v>
      </c>
      <c r="D126" s="14">
        <f>'Saisie des données BA'!D118</f>
        <v>0</v>
      </c>
      <c r="E126" s="14">
        <f>'Saisie des données BA'!E118</f>
        <v>0</v>
      </c>
      <c r="F126" s="14">
        <f>'Saisie des données BA'!F118</f>
        <v>0</v>
      </c>
      <c r="G126" s="14">
        <f>'Saisie des données BA'!G118</f>
        <v>0</v>
      </c>
      <c r="H126" s="14">
        <f>'Saisie des données BA'!H118</f>
        <v>0</v>
      </c>
      <c r="I126" s="138" t="s">
        <v>25</v>
      </c>
    </row>
    <row r="127" spans="2:9" x14ac:dyDescent="0.25">
      <c r="B127" s="3" t="str">
        <f t="shared" si="22"/>
        <v>PV CT imposable</v>
      </c>
      <c r="C127" s="14">
        <f>'Saisie des données BA'!C119</f>
        <v>0</v>
      </c>
      <c r="D127" s="14">
        <f>'Saisie des données BA'!D119</f>
        <v>0</v>
      </c>
      <c r="E127" s="14">
        <f>'Saisie des données BA'!E119</f>
        <v>0</v>
      </c>
      <c r="F127" s="14">
        <f>'Saisie des données BA'!F119</f>
        <v>0</v>
      </c>
      <c r="G127" s="14">
        <f>'Saisie des données BA'!G119</f>
        <v>0</v>
      </c>
      <c r="H127" s="14">
        <f>'Saisie des données BA'!H119</f>
        <v>0</v>
      </c>
      <c r="I127" s="139"/>
    </row>
    <row r="128" spans="2:9" x14ac:dyDescent="0.25">
      <c r="B128" s="3" t="str">
        <f t="shared" si="22"/>
        <v>PV CT en cours d'étalement</v>
      </c>
      <c r="C128" s="14">
        <f>'Saisie des données BA'!C120</f>
        <v>0</v>
      </c>
      <c r="D128" s="14">
        <f>'Saisie des données BA'!D120</f>
        <v>0</v>
      </c>
      <c r="E128" s="14">
        <f>'Saisie des données BA'!E120</f>
        <v>0</v>
      </c>
      <c r="F128" s="14">
        <f>'Saisie des données BA'!F120</f>
        <v>0</v>
      </c>
      <c r="G128" s="14">
        <f>'Saisie des données BA'!G120</f>
        <v>0</v>
      </c>
      <c r="H128" s="14">
        <f>'Saisie des données BA'!H120</f>
        <v>0</v>
      </c>
      <c r="I128" s="139"/>
    </row>
    <row r="129" spans="2:9" x14ac:dyDescent="0.25">
      <c r="B129" s="3" t="str">
        <f t="shared" si="22"/>
        <v>QP Subvention 777</v>
      </c>
      <c r="C129" s="14">
        <f>IF('Saisie des données BA'!$H$5="Individuelle",'Saisie des données BA'!C$54,'Saisie des données BA'!C$54*'Saisie des données BA'!C$31)</f>
        <v>0</v>
      </c>
      <c r="D129" s="14">
        <f>IF('Saisie des données BA'!$H$5="Individuelle",'Saisie des données BA'!D$54,'Saisie des données BA'!D$54*'Saisie des données BA'!D$31)</f>
        <v>0</v>
      </c>
      <c r="E129" s="14">
        <f>IF('Saisie des données BA'!$H$5="Individuelle",'Saisie des données BA'!E$54,'Saisie des données BA'!E$54*'Saisie des données BA'!E$31)</f>
        <v>0</v>
      </c>
      <c r="F129" s="14">
        <f>IF('Saisie des données BA'!$H$5="Individuelle",'Saisie des données BA'!F$54,'Saisie des données BA'!F$54*'Saisie des données BA'!F$31)</f>
        <v>0</v>
      </c>
      <c r="G129" s="14">
        <f>IF('Saisie des données BA'!$H$5="Individuelle",'Saisie des données BA'!G$54,'Saisie des données BA'!G$54*'Saisie des données BA'!G$31)</f>
        <v>0</v>
      </c>
      <c r="H129" s="14">
        <f>IF('Saisie des données BA'!$H$5="Individuelle",'Saisie des données BA'!H$54,'Saisie des données BA'!H$54*'Saisie des données BA'!H$31)</f>
        <v>0</v>
      </c>
      <c r="I129" s="139"/>
    </row>
    <row r="130" spans="2:9" x14ac:dyDescent="0.25">
      <c r="B130" s="3" t="str">
        <f t="shared" si="22"/>
        <v>Article 42 septies</v>
      </c>
      <c r="C130" s="14">
        <f>IF('Saisie des données BA'!$H$5="Individuelle",'Saisie des données BA'!C$55,'Saisie des données BA'!C$55*'Saisie des données BA'!C$31)</f>
        <v>0</v>
      </c>
      <c r="D130" s="14">
        <f>IF('Saisie des données BA'!$H$5="Individuelle",'Saisie des données BA'!D$55,'Saisie des données BA'!D$55*'Saisie des données BA'!D$31)</f>
        <v>0</v>
      </c>
      <c r="E130" s="14">
        <f>IF('Saisie des données BA'!$H$5="Individuelle",'Saisie des données BA'!E$55,'Saisie des données BA'!E$55*'Saisie des données BA'!E$31)</f>
        <v>0</v>
      </c>
      <c r="F130" s="14">
        <f>IF('Saisie des données BA'!$H$5="Individuelle",'Saisie des données BA'!F$55,'Saisie des données BA'!F$55*'Saisie des données BA'!F$31)</f>
        <v>0</v>
      </c>
      <c r="G130" s="14">
        <f>IF('Saisie des données BA'!$H$5="Individuelle",'Saisie des données BA'!G$55,'Saisie des données BA'!G$55*'Saisie des données BA'!G$31)</f>
        <v>0</v>
      </c>
      <c r="H130" s="14">
        <f>IF('Saisie des données BA'!$H$5="Individuelle",'Saisie des données BA'!H$55,'Saisie des données BA'!H$55*'Saisie des données BA'!H$31)</f>
        <v>0</v>
      </c>
      <c r="I130" s="139"/>
    </row>
    <row r="131" spans="2:9" x14ac:dyDescent="0.25">
      <c r="B131" s="3" t="str">
        <f t="shared" si="22"/>
        <v>IAPEA</v>
      </c>
      <c r="C131" s="14">
        <f>IF('Saisie des données BA'!$H$5="Individuelle",'Saisie des données BA'!C$56,'Saisie des données BA'!C$56*'Saisie des données BA'!C$31)</f>
        <v>0</v>
      </c>
      <c r="D131" s="14">
        <f>IF('Saisie des données BA'!$H$5="Individuelle",'Saisie des données BA'!D$56,'Saisie des données BA'!D$56*'Saisie des données BA'!D$31)</f>
        <v>0</v>
      </c>
      <c r="E131" s="14">
        <f>IF('Saisie des données BA'!$H$5="Individuelle",'Saisie des données BA'!E$56,'Saisie des données BA'!E$56*'Saisie des données BA'!E$31)</f>
        <v>0</v>
      </c>
      <c r="F131" s="14">
        <f>IF('Saisie des données BA'!$H$5="Individuelle",'Saisie des données BA'!F$56,'Saisie des données BA'!F$56*'Saisie des données BA'!F$31)</f>
        <v>0</v>
      </c>
      <c r="G131" s="14">
        <f>IF('Saisie des données BA'!$H$5="Individuelle",'Saisie des données BA'!G$56,'Saisie des données BA'!G$56*'Saisie des données BA'!G$31)</f>
        <v>0</v>
      </c>
      <c r="H131" s="14">
        <f>IF('Saisie des données BA'!$H$5="Individuelle",'Saisie des données BA'!H$56,'Saisie des données BA'!H$56*'Saisie des données BA'!H$31)</f>
        <v>0</v>
      </c>
      <c r="I131" s="139"/>
    </row>
    <row r="132" spans="2:9" x14ac:dyDescent="0.25">
      <c r="B132" s="3" t="str">
        <f t="shared" si="22"/>
        <v>7ème BA exceptionnel</v>
      </c>
      <c r="C132" s="14">
        <f>IF('Saisie des données BA'!$H$5="Individuelle",'Saisie des données BA'!C$57,'Saisie des données BA'!C$57*'Saisie des données BA'!C$31)</f>
        <v>0</v>
      </c>
      <c r="D132" s="14">
        <f>IF('Saisie des données BA'!$H$5="Individuelle",'Saisie des données BA'!D$57,'Saisie des données BA'!D$57*'Saisie des données BA'!D$31)</f>
        <v>0</v>
      </c>
      <c r="E132" s="14">
        <f>IF('Saisie des données BA'!$H$5="Individuelle",'Saisie des données BA'!E$57,'Saisie des données BA'!E$57*'Saisie des données BA'!E$31)</f>
        <v>0</v>
      </c>
      <c r="F132" s="14">
        <f>IF('Saisie des données BA'!$H$5="Individuelle",'Saisie des données BA'!F$57,'Saisie des données BA'!F$57*'Saisie des données BA'!F$31)</f>
        <v>0</v>
      </c>
      <c r="G132" s="14">
        <f>IF('Saisie des données BA'!$H$5="Individuelle",'Saisie des données BA'!G$57,'Saisie des données BA'!G$57*'Saisie des données BA'!G$31)</f>
        <v>0</v>
      </c>
      <c r="H132" s="14">
        <f>IF('Saisie des données BA'!$H$5="Individuelle",'Saisie des données BA'!H$57,'Saisie des données BA'!H$57*'Saisie des données BA'!H$31)</f>
        <v>0</v>
      </c>
      <c r="I132" s="139"/>
    </row>
    <row r="133" spans="2:9" x14ac:dyDescent="0.25">
      <c r="B133" s="3" t="str">
        <f t="shared" si="22"/>
        <v>Abattement JA</v>
      </c>
      <c r="C133" s="14">
        <f>'Saisie des données BA'!C121</f>
        <v>0</v>
      </c>
      <c r="D133" s="14">
        <f>'Saisie des données BA'!D121</f>
        <v>0</v>
      </c>
      <c r="E133" s="14">
        <f>'Saisie des données BA'!E121</f>
        <v>0</v>
      </c>
      <c r="F133" s="14">
        <f>'Saisie des données BA'!F121</f>
        <v>0</v>
      </c>
      <c r="G133" s="14">
        <f>'Saisie des données BA'!G121</f>
        <v>0</v>
      </c>
      <c r="H133" s="14">
        <f>'Saisie des données BA'!H121</f>
        <v>0</v>
      </c>
      <c r="I133" s="139"/>
    </row>
    <row r="134" spans="2:9" x14ac:dyDescent="0.25">
      <c r="B134" s="3" t="str">
        <f t="shared" si="22"/>
        <v>Majoration 25%</v>
      </c>
      <c r="C134" s="14">
        <f>IF('Saisie des données BA'!C122="OUI",BA!C125/1.25*0.25,0)</f>
        <v>0</v>
      </c>
      <c r="D134" s="14">
        <f>IF('Saisie des données BA'!D122="OUI",BA!D125/1.25*0.25,0)</f>
        <v>0</v>
      </c>
      <c r="E134" s="14">
        <f>IF('Saisie des données BA'!E122="OUI",BA!E125/1.25*0.25,0)</f>
        <v>0</v>
      </c>
      <c r="F134" s="14">
        <f>IF('Saisie des données BA'!F122="OUI",BA!F125/1.25*0.25,0)</f>
        <v>0</v>
      </c>
      <c r="G134" s="14">
        <f>IF('Saisie des données BA'!G122="OUI",BA!G125/1.25*0.25,0)</f>
        <v>0</v>
      </c>
      <c r="H134" s="14">
        <f>IF('Saisie des données BA'!H122="OUI",BA!H125/1.25*0.25,0)</f>
        <v>0</v>
      </c>
      <c r="I134" s="139"/>
    </row>
    <row r="135" spans="2:9" x14ac:dyDescent="0.25">
      <c r="B135" s="3" t="str">
        <f t="shared" si="22"/>
        <v>Report déficit BA</v>
      </c>
      <c r="C135" s="14">
        <f>'Saisie des données BA'!C123</f>
        <v>0</v>
      </c>
      <c r="D135" s="14">
        <f>'Saisie des données BA'!D123</f>
        <v>0</v>
      </c>
      <c r="E135" s="14">
        <f>'Saisie des données BA'!E123</f>
        <v>0</v>
      </c>
      <c r="F135" s="14">
        <f>'Saisie des données BA'!F123</f>
        <v>0</v>
      </c>
      <c r="G135" s="14">
        <f>'Saisie des données BA'!G123</f>
        <v>0</v>
      </c>
      <c r="H135" s="14">
        <f>'Saisie des données BA'!H123</f>
        <v>0</v>
      </c>
      <c r="I135" s="139"/>
    </row>
    <row r="136" spans="2:9" ht="30" x14ac:dyDescent="0.25">
      <c r="B136" s="56" t="str">
        <f t="shared" si="22"/>
        <v>Résultat après neutralisation des éléments exceptionnels</v>
      </c>
      <c r="C136" s="24">
        <f>C125+C126-C127-C128-C129-C130-C131-C132+C133+C134+C135</f>
        <v>0</v>
      </c>
      <c r="D136" s="24">
        <f t="shared" ref="D136:H136" si="23">D125+D126-D127-D128-D129-D130-D131-D132+D133+D134+D135</f>
        <v>0</v>
      </c>
      <c r="E136" s="24">
        <f t="shared" si="23"/>
        <v>0</v>
      </c>
      <c r="F136" s="24">
        <f t="shared" si="23"/>
        <v>0</v>
      </c>
      <c r="G136" s="24">
        <f t="shared" si="23"/>
        <v>0</v>
      </c>
      <c r="H136" s="24">
        <f t="shared" si="23"/>
        <v>0</v>
      </c>
      <c r="I136" s="139"/>
    </row>
    <row r="137" spans="2:9" ht="15.75" thickBot="1" x14ac:dyDescent="0.3">
      <c r="B137" s="15" t="s">
        <v>27</v>
      </c>
      <c r="C137" s="23">
        <f>IF('Saisie des données BA'!C$50=12,0,BA!C136/'Saisie des données BA'!C$50*12)</f>
        <v>0</v>
      </c>
      <c r="D137" s="23">
        <f>IF(D136&lt;0,0,IF('Saisie des données BA'!D$50=12,0,BA!D136/'Saisie des données BA'!D$50*12))</f>
        <v>0</v>
      </c>
      <c r="E137" s="23">
        <f>IF('Saisie des données BA'!E$50=12,0,BA!E136/'Saisie des données BA'!E$50*12)</f>
        <v>0</v>
      </c>
      <c r="F137" s="23">
        <f>IF('Saisie des données BA'!F$50=12,0,BA!F136/'Saisie des données BA'!F$50*12)</f>
        <v>0</v>
      </c>
      <c r="G137" s="23">
        <f>IF('Saisie des données BA'!G$50=12,0,BA!G136/'Saisie des données BA'!G$50*12)</f>
        <v>0</v>
      </c>
      <c r="H137" s="23">
        <f>IF('Saisie des données BA'!H$50=12,0,BA!H136/'Saisie des données BA'!H$50*12)</f>
        <v>0</v>
      </c>
      <c r="I137" s="139"/>
    </row>
    <row r="138" spans="2:9" ht="15.75" thickTop="1" x14ac:dyDescent="0.25">
      <c r="B138" s="27" t="s">
        <v>40</v>
      </c>
      <c r="C138" s="33">
        <f>IF(C137=0,C136,C137)</f>
        <v>0</v>
      </c>
      <c r="D138" s="33">
        <f t="shared" ref="D138:H138" si="24">IF(D137=0,D136,D137)</f>
        <v>0</v>
      </c>
      <c r="E138" s="24">
        <f t="shared" si="24"/>
        <v>0</v>
      </c>
      <c r="F138" s="24">
        <f t="shared" si="24"/>
        <v>0</v>
      </c>
      <c r="G138" s="24">
        <f t="shared" si="24"/>
        <v>0</v>
      </c>
      <c r="H138" s="24">
        <f t="shared" si="24"/>
        <v>0</v>
      </c>
      <c r="I138" s="139"/>
    </row>
    <row r="139" spans="2:9" x14ac:dyDescent="0.25">
      <c r="B139" s="27" t="s">
        <v>41</v>
      </c>
      <c r="C139" s="28"/>
      <c r="D139" s="28"/>
      <c r="E139" s="29" t="str">
        <f>'Saisie des données BA'!E17</f>
        <v>OUI</v>
      </c>
      <c r="F139" s="29" t="str">
        <f>'Saisie des données BA'!F17</f>
        <v>OUI</v>
      </c>
      <c r="G139" s="29" t="str">
        <f>'Saisie des données BA'!G17</f>
        <v>OUI</v>
      </c>
      <c r="H139" s="29" t="str">
        <f>'Saisie des données BA'!H17</f>
        <v>OUI</v>
      </c>
      <c r="I139" s="140"/>
    </row>
    <row r="140" spans="2:9" ht="15.75" thickBot="1" x14ac:dyDescent="0.3">
      <c r="B140" s="16" t="s">
        <v>26</v>
      </c>
      <c r="C140" s="35">
        <f>IF(C137=0,C136,C137)</f>
        <v>0</v>
      </c>
      <c r="D140" s="35">
        <f t="shared" ref="D140" si="25">IF(D137=0,D136,D137)</f>
        <v>0</v>
      </c>
      <c r="E140" s="17">
        <f>IF(E139="NON",BA!E138,AVERAGE(BA!C138:E138))</f>
        <v>0</v>
      </c>
      <c r="F140" s="17">
        <f>IF(F139="NON",BA!F138,AVERAGE(BA!D138:F138))</f>
        <v>0</v>
      </c>
      <c r="G140" s="17">
        <f>IF(G139="NON",BA!G138,AVERAGE(BA!E138:G138))</f>
        <v>0</v>
      </c>
      <c r="H140" s="17">
        <f>IF(H139="NON",BA!H138,AVERAGE(BA!F138:H138))</f>
        <v>0</v>
      </c>
      <c r="I140" s="30" t="str">
        <f>IF(H140&gt;MAX(E140:G140),H140-MAX(E140:G140),"N/A")</f>
        <v>N/A</v>
      </c>
    </row>
    <row r="141" spans="2:9" ht="15.75" thickBot="1" x14ac:dyDescent="0.3"/>
    <row r="142" spans="2:9" ht="15.75" thickBot="1" x14ac:dyDescent="0.3">
      <c r="B142" s="129" t="s">
        <v>49</v>
      </c>
      <c r="C142" s="130"/>
      <c r="D142" s="130"/>
      <c r="E142" s="130"/>
      <c r="F142" s="130"/>
      <c r="G142" s="130"/>
      <c r="H142" s="130"/>
      <c r="I142" s="131"/>
    </row>
    <row r="143" spans="2:9" ht="15.75" thickTop="1" x14ac:dyDescent="0.25">
      <c r="B143" s="132" t="str">
        <f>IF(ISBLANK('Saisie des données BA'!B126)," ",'Saisie des données BA'!B126)</f>
        <v xml:space="preserve"> </v>
      </c>
      <c r="C143" s="133"/>
      <c r="D143" s="133"/>
      <c r="E143" s="133"/>
      <c r="F143" s="133"/>
      <c r="G143" s="133"/>
      <c r="H143" s="133"/>
      <c r="I143" s="134"/>
    </row>
    <row r="144" spans="2:9" ht="15.75" thickBot="1" x14ac:dyDescent="0.3">
      <c r="B144" s="135"/>
      <c r="C144" s="136"/>
      <c r="D144" s="136"/>
      <c r="E144" s="136"/>
      <c r="F144" s="136"/>
      <c r="G144" s="136"/>
      <c r="H144" s="136"/>
      <c r="I144" s="137"/>
    </row>
    <row r="145" spans="2:9" ht="15.75" thickBot="1" x14ac:dyDescent="0.3"/>
    <row r="146" spans="2:9" ht="15.75" thickBot="1" x14ac:dyDescent="0.3">
      <c r="B146" s="129" t="s">
        <v>53</v>
      </c>
      <c r="C146" s="130"/>
      <c r="D146" s="130"/>
      <c r="E146" s="130"/>
      <c r="F146" s="130"/>
      <c r="G146" s="130"/>
      <c r="H146" s="130"/>
      <c r="I146" s="131"/>
    </row>
    <row r="147" spans="2:9" ht="15.75" thickTop="1" x14ac:dyDescent="0.25">
      <c r="B147" s="61" t="s">
        <v>54</v>
      </c>
      <c r="C147" s="62" t="s">
        <v>55</v>
      </c>
      <c r="D147" s="62" t="s">
        <v>56</v>
      </c>
      <c r="E147" s="63" t="s">
        <v>57</v>
      </c>
      <c r="F147" s="63" t="s">
        <v>58</v>
      </c>
      <c r="G147" s="63" t="s">
        <v>59</v>
      </c>
      <c r="H147" s="57"/>
      <c r="I147" s="58"/>
    </row>
    <row r="148" spans="2:9" ht="15.75" thickBot="1" x14ac:dyDescent="0.3">
      <c r="B148" s="64">
        <f>IF(H139="OUI",AVERAGE(F125:H125),H125)</f>
        <v>0</v>
      </c>
      <c r="C148" s="65">
        <f>H127+H128+H129+H130+H131+H132</f>
        <v>0</v>
      </c>
      <c r="D148" s="65">
        <f>H126</f>
        <v>0</v>
      </c>
      <c r="E148" s="65">
        <f>E140</f>
        <v>0</v>
      </c>
      <c r="F148" s="65">
        <f>F140</f>
        <v>0</v>
      </c>
      <c r="G148" s="65">
        <f>G140</f>
        <v>0</v>
      </c>
      <c r="H148" s="59"/>
      <c r="I148" s="60"/>
    </row>
    <row r="149" spans="2:9" ht="15.75" thickBot="1" x14ac:dyDescent="0.3"/>
    <row r="150" spans="2:9" ht="15.75" thickBot="1" x14ac:dyDescent="0.3">
      <c r="B150" s="108" t="str">
        <f>IF(G138="Individuelle","Exploitant",IF(ISBLANK('Saisie des données BA'!C18),'Saisie des données BA'!B18,CONCATENATE('Saisie des données BA'!C18," ",'Saisie des données BA'!D18)))</f>
        <v>Associé 6</v>
      </c>
      <c r="C150" s="109"/>
      <c r="D150" s="109"/>
      <c r="E150" s="109"/>
      <c r="F150" s="109"/>
      <c r="G150" s="109"/>
      <c r="H150" s="109"/>
      <c r="I150" s="110"/>
    </row>
    <row r="151" spans="2:9" ht="15.75" thickBot="1" x14ac:dyDescent="0.3"/>
    <row r="152" spans="2:9" ht="15.75" thickBot="1" x14ac:dyDescent="0.3">
      <c r="B152" s="10"/>
      <c r="C152" s="11">
        <v>2013</v>
      </c>
      <c r="D152" s="11">
        <v>2014</v>
      </c>
      <c r="E152" s="11">
        <v>2015</v>
      </c>
      <c r="F152" s="11">
        <v>2016</v>
      </c>
      <c r="G152" s="11">
        <v>2017</v>
      </c>
      <c r="H152" s="11">
        <v>2018</v>
      </c>
      <c r="I152" s="12" t="s">
        <v>23</v>
      </c>
    </row>
    <row r="153" spans="2:9" ht="15.75" thickBot="1" x14ac:dyDescent="0.3">
      <c r="B153" s="5" t="s">
        <v>24</v>
      </c>
      <c r="C153" s="13">
        <f>'Saisie des données BA'!C45</f>
        <v>0</v>
      </c>
      <c r="D153" s="13">
        <f>'Saisie des données BA'!D45</f>
        <v>0</v>
      </c>
      <c r="E153" s="13">
        <f>'Saisie des données BA'!E45</f>
        <v>0</v>
      </c>
      <c r="F153" s="13">
        <f>'Saisie des données BA'!F45</f>
        <v>0</v>
      </c>
      <c r="G153" s="13">
        <f>'Saisie des données BA'!G45</f>
        <v>0</v>
      </c>
      <c r="H153" s="13">
        <f>'Saisie des données BA'!H45</f>
        <v>0</v>
      </c>
      <c r="I153" s="25" t="str">
        <f>IF(H153&gt;MAX(E153:G153),H153-MAX(E153:G153),"N/A")</f>
        <v>N/A</v>
      </c>
    </row>
    <row r="154" spans="2:9" ht="15.75" thickTop="1" x14ac:dyDescent="0.25">
      <c r="B154" s="3" t="str">
        <f t="shared" ref="B154:B164" si="26">B126</f>
        <v>MV CT</v>
      </c>
      <c r="C154" s="14">
        <f>'Saisie des données BA'!C132</f>
        <v>0</v>
      </c>
      <c r="D154" s="14">
        <f>'Saisie des données BA'!D132</f>
        <v>0</v>
      </c>
      <c r="E154" s="14">
        <f>'Saisie des données BA'!E132</f>
        <v>0</v>
      </c>
      <c r="F154" s="14">
        <f>'Saisie des données BA'!F132</f>
        <v>0</v>
      </c>
      <c r="G154" s="14">
        <f>'Saisie des données BA'!G132</f>
        <v>0</v>
      </c>
      <c r="H154" s="14">
        <f>'Saisie des données BA'!H132</f>
        <v>0</v>
      </c>
      <c r="I154" s="138" t="s">
        <v>25</v>
      </c>
    </row>
    <row r="155" spans="2:9" x14ac:dyDescent="0.25">
      <c r="B155" s="3" t="str">
        <f t="shared" si="26"/>
        <v>PV CT imposable</v>
      </c>
      <c r="C155" s="14">
        <f>'Saisie des données BA'!C133</f>
        <v>0</v>
      </c>
      <c r="D155" s="14">
        <f>'Saisie des données BA'!D133</f>
        <v>0</v>
      </c>
      <c r="E155" s="14">
        <f>'Saisie des données BA'!E133</f>
        <v>0</v>
      </c>
      <c r="F155" s="14">
        <f>'Saisie des données BA'!F133</f>
        <v>0</v>
      </c>
      <c r="G155" s="14">
        <f>'Saisie des données BA'!G133</f>
        <v>0</v>
      </c>
      <c r="H155" s="14">
        <f>'Saisie des données BA'!H133</f>
        <v>0</v>
      </c>
      <c r="I155" s="139"/>
    </row>
    <row r="156" spans="2:9" x14ac:dyDescent="0.25">
      <c r="B156" s="3" t="str">
        <f t="shared" si="26"/>
        <v>PV CT en cours d'étalement</v>
      </c>
      <c r="C156" s="14">
        <f>'Saisie des données BA'!C134</f>
        <v>0</v>
      </c>
      <c r="D156" s="14">
        <f>'Saisie des données BA'!D134</f>
        <v>0</v>
      </c>
      <c r="E156" s="14">
        <f>'Saisie des données BA'!E134</f>
        <v>0</v>
      </c>
      <c r="F156" s="14">
        <f>'Saisie des données BA'!F134</f>
        <v>0</v>
      </c>
      <c r="G156" s="14">
        <f>'Saisie des données BA'!G134</f>
        <v>0</v>
      </c>
      <c r="H156" s="14">
        <f>'Saisie des données BA'!H134</f>
        <v>0</v>
      </c>
      <c r="I156" s="139"/>
    </row>
    <row r="157" spans="2:9" x14ac:dyDescent="0.25">
      <c r="B157" s="3" t="str">
        <f t="shared" si="26"/>
        <v>QP Subvention 777</v>
      </c>
      <c r="C157" s="14">
        <f>IF('Saisie des données BA'!$H$5="Individuelle",'Saisie des données BA'!C$54,'Saisie des données BA'!C$54*'Saisie des données BA'!C$32)</f>
        <v>0</v>
      </c>
      <c r="D157" s="14">
        <f>IF('Saisie des données BA'!$H$5="Individuelle",'Saisie des données BA'!D$54,'Saisie des données BA'!D$54*'Saisie des données BA'!D$32)</f>
        <v>0</v>
      </c>
      <c r="E157" s="14">
        <f>IF('Saisie des données BA'!$H$5="Individuelle",'Saisie des données BA'!E$54,'Saisie des données BA'!E$54*'Saisie des données BA'!E$32)</f>
        <v>0</v>
      </c>
      <c r="F157" s="14">
        <f>IF('Saisie des données BA'!$H$5="Individuelle",'Saisie des données BA'!F$54,'Saisie des données BA'!F$54*'Saisie des données BA'!F$32)</f>
        <v>0</v>
      </c>
      <c r="G157" s="14">
        <f>IF('Saisie des données BA'!$H$5="Individuelle",'Saisie des données BA'!G$54,'Saisie des données BA'!G$54*'Saisie des données BA'!G$32)</f>
        <v>0</v>
      </c>
      <c r="H157" s="14">
        <f>IF('Saisie des données BA'!$H$5="Individuelle",'Saisie des données BA'!H$54,'Saisie des données BA'!H$54*'Saisie des données BA'!H$32)</f>
        <v>0</v>
      </c>
      <c r="I157" s="139"/>
    </row>
    <row r="158" spans="2:9" x14ac:dyDescent="0.25">
      <c r="B158" s="3" t="str">
        <f t="shared" si="26"/>
        <v>Article 42 septies</v>
      </c>
      <c r="C158" s="14">
        <f>IF('Saisie des données BA'!$H$5="Individuelle",'Saisie des données BA'!C$55,'Saisie des données BA'!C$55*'Saisie des données BA'!C$32)</f>
        <v>0</v>
      </c>
      <c r="D158" s="14">
        <f>IF('Saisie des données BA'!$H$5="Individuelle",'Saisie des données BA'!D$55,'Saisie des données BA'!D$55*'Saisie des données BA'!D$32)</f>
        <v>0</v>
      </c>
      <c r="E158" s="14">
        <f>IF('Saisie des données BA'!$H$5="Individuelle",'Saisie des données BA'!E$55,'Saisie des données BA'!E$55*'Saisie des données BA'!E$32)</f>
        <v>0</v>
      </c>
      <c r="F158" s="14">
        <f>IF('Saisie des données BA'!$H$5="Individuelle",'Saisie des données BA'!F$55,'Saisie des données BA'!F$55*'Saisie des données BA'!F$32)</f>
        <v>0</v>
      </c>
      <c r="G158" s="14">
        <f>IF('Saisie des données BA'!$H$5="Individuelle",'Saisie des données BA'!G$55,'Saisie des données BA'!G$55*'Saisie des données BA'!G$32)</f>
        <v>0</v>
      </c>
      <c r="H158" s="14">
        <f>IF('Saisie des données BA'!$H$5="Individuelle",'Saisie des données BA'!H$55,'Saisie des données BA'!H$55*'Saisie des données BA'!H$32)</f>
        <v>0</v>
      </c>
      <c r="I158" s="139"/>
    </row>
    <row r="159" spans="2:9" x14ac:dyDescent="0.25">
      <c r="B159" s="3" t="str">
        <f t="shared" si="26"/>
        <v>IAPEA</v>
      </c>
      <c r="C159" s="14">
        <f>IF('Saisie des données BA'!$H$5="Individuelle",'Saisie des données BA'!C$56,'Saisie des données BA'!C$56*'Saisie des données BA'!C$32)</f>
        <v>0</v>
      </c>
      <c r="D159" s="14">
        <f>IF('Saisie des données BA'!$H$5="Individuelle",'Saisie des données BA'!D$56,'Saisie des données BA'!D$56*'Saisie des données BA'!D$32)</f>
        <v>0</v>
      </c>
      <c r="E159" s="14">
        <f>IF('Saisie des données BA'!$H$5="Individuelle",'Saisie des données BA'!E$56,'Saisie des données BA'!E$56*'Saisie des données BA'!E$32)</f>
        <v>0</v>
      </c>
      <c r="F159" s="14">
        <f>IF('Saisie des données BA'!$H$5="Individuelle",'Saisie des données BA'!F$56,'Saisie des données BA'!F$56*'Saisie des données BA'!F$32)</f>
        <v>0</v>
      </c>
      <c r="G159" s="14">
        <f>IF('Saisie des données BA'!$H$5="Individuelle",'Saisie des données BA'!G$56,'Saisie des données BA'!G$56*'Saisie des données BA'!G$32)</f>
        <v>0</v>
      </c>
      <c r="H159" s="14">
        <f>IF('Saisie des données BA'!$H$5="Individuelle",'Saisie des données BA'!H$56,'Saisie des données BA'!H$56*'Saisie des données BA'!H$32)</f>
        <v>0</v>
      </c>
      <c r="I159" s="139"/>
    </row>
    <row r="160" spans="2:9" x14ac:dyDescent="0.25">
      <c r="B160" s="3" t="str">
        <f t="shared" si="26"/>
        <v>7ème BA exceptionnel</v>
      </c>
      <c r="C160" s="14">
        <f>IF('Saisie des données BA'!$H$5="Individuelle",'Saisie des données BA'!C$57,'Saisie des données BA'!C$57*'Saisie des données BA'!C$32)</f>
        <v>0</v>
      </c>
      <c r="D160" s="14">
        <f>IF('Saisie des données BA'!$H$5="Individuelle",'Saisie des données BA'!D$57,'Saisie des données BA'!D$57*'Saisie des données BA'!D$32)</f>
        <v>0</v>
      </c>
      <c r="E160" s="14">
        <f>IF('Saisie des données BA'!$H$5="Individuelle",'Saisie des données BA'!E$57,'Saisie des données BA'!E$57*'Saisie des données BA'!E$32)</f>
        <v>0</v>
      </c>
      <c r="F160" s="14">
        <f>IF('Saisie des données BA'!$H$5="Individuelle",'Saisie des données BA'!F$57,'Saisie des données BA'!F$57*'Saisie des données BA'!F$32)</f>
        <v>0</v>
      </c>
      <c r="G160" s="14">
        <f>IF('Saisie des données BA'!$H$5="Individuelle",'Saisie des données BA'!G$57,'Saisie des données BA'!G$57*'Saisie des données BA'!G$32)</f>
        <v>0</v>
      </c>
      <c r="H160" s="14">
        <f>IF('Saisie des données BA'!$H$5="Individuelle",'Saisie des données BA'!H$57,'Saisie des données BA'!H$57*'Saisie des données BA'!H$32)</f>
        <v>0</v>
      </c>
      <c r="I160" s="139"/>
    </row>
    <row r="161" spans="2:9" x14ac:dyDescent="0.25">
      <c r="B161" s="3" t="str">
        <f t="shared" si="26"/>
        <v>Abattement JA</v>
      </c>
      <c r="C161" s="14">
        <f>'Saisie des données BA'!C135</f>
        <v>0</v>
      </c>
      <c r="D161" s="14">
        <f>'Saisie des données BA'!D135</f>
        <v>0</v>
      </c>
      <c r="E161" s="14">
        <f>'Saisie des données BA'!E135</f>
        <v>0</v>
      </c>
      <c r="F161" s="14">
        <f>'Saisie des données BA'!F135</f>
        <v>0</v>
      </c>
      <c r="G161" s="14">
        <f>'Saisie des données BA'!G135</f>
        <v>0</v>
      </c>
      <c r="H161" s="14">
        <f>'Saisie des données BA'!H135</f>
        <v>0</v>
      </c>
      <c r="I161" s="139"/>
    </row>
    <row r="162" spans="2:9" x14ac:dyDescent="0.25">
      <c r="B162" s="3" t="str">
        <f t="shared" si="26"/>
        <v>Majoration 25%</v>
      </c>
      <c r="C162" s="14">
        <f>IF('Saisie des données BA'!C136="OUI",BA!C153/1.25*0.25,0)</f>
        <v>0</v>
      </c>
      <c r="D162" s="14">
        <f>IF('Saisie des données BA'!D136="OUI",BA!D153/1.25*0.25,0)</f>
        <v>0</v>
      </c>
      <c r="E162" s="14">
        <f>IF('Saisie des données BA'!E136="OUI",BA!E153/1.25*0.25,0)</f>
        <v>0</v>
      </c>
      <c r="F162" s="14">
        <f>IF('Saisie des données BA'!F136="OUI",BA!F153/1.25*0.25,0)</f>
        <v>0</v>
      </c>
      <c r="G162" s="14">
        <f>IF('Saisie des données BA'!G136="OUI",BA!G153/1.25*0.25,0)</f>
        <v>0</v>
      </c>
      <c r="H162" s="14">
        <f>IF('Saisie des données BA'!H136="OUI",BA!H153/1.25*0.25,0)</f>
        <v>0</v>
      </c>
      <c r="I162" s="139"/>
    </row>
    <row r="163" spans="2:9" x14ac:dyDescent="0.25">
      <c r="B163" s="3" t="str">
        <f t="shared" si="26"/>
        <v>Report déficit BA</v>
      </c>
      <c r="C163" s="14">
        <f>'Saisie des données BA'!C137</f>
        <v>0</v>
      </c>
      <c r="D163" s="14">
        <f>'Saisie des données BA'!D137</f>
        <v>0</v>
      </c>
      <c r="E163" s="14">
        <f>'Saisie des données BA'!E137</f>
        <v>0</v>
      </c>
      <c r="F163" s="14">
        <f>'Saisie des données BA'!F137</f>
        <v>0</v>
      </c>
      <c r="G163" s="14">
        <f>'Saisie des données BA'!G137</f>
        <v>0</v>
      </c>
      <c r="H163" s="14">
        <f>'Saisie des données BA'!H137</f>
        <v>0</v>
      </c>
      <c r="I163" s="139"/>
    </row>
    <row r="164" spans="2:9" ht="30" x14ac:dyDescent="0.25">
      <c r="B164" s="56" t="str">
        <f t="shared" si="26"/>
        <v>Résultat après neutralisation des éléments exceptionnels</v>
      </c>
      <c r="C164" s="24">
        <f>C153+C154-C155-C156-C157-C158-C159-C160+C161+C162+C163</f>
        <v>0</v>
      </c>
      <c r="D164" s="24">
        <f t="shared" ref="D164:H164" si="27">D153+D154-D155-D156-D157-D158-D159-D160+D161+D162+D163</f>
        <v>0</v>
      </c>
      <c r="E164" s="24">
        <f t="shared" si="27"/>
        <v>0</v>
      </c>
      <c r="F164" s="24">
        <f t="shared" si="27"/>
        <v>0</v>
      </c>
      <c r="G164" s="24">
        <f t="shared" si="27"/>
        <v>0</v>
      </c>
      <c r="H164" s="24">
        <f t="shared" si="27"/>
        <v>0</v>
      </c>
      <c r="I164" s="139"/>
    </row>
    <row r="165" spans="2:9" ht="15.75" thickBot="1" x14ac:dyDescent="0.3">
      <c r="B165" s="15" t="s">
        <v>27</v>
      </c>
      <c r="C165" s="23">
        <f>IF('Saisie des données BA'!C$50=12,0,BA!C164/'Saisie des données BA'!C$50*12)</f>
        <v>0</v>
      </c>
      <c r="D165" s="23">
        <f>IF(D164&lt;0,0,IF('Saisie des données BA'!D$50=12,0,BA!D164/'Saisie des données BA'!D$50*12))</f>
        <v>0</v>
      </c>
      <c r="E165" s="23">
        <f>IF('Saisie des données BA'!E$50=12,0,BA!E164/'Saisie des données BA'!E$50*12)</f>
        <v>0</v>
      </c>
      <c r="F165" s="23">
        <f>IF('Saisie des données BA'!F$50=12,0,BA!F164/'Saisie des données BA'!F$50*12)</f>
        <v>0</v>
      </c>
      <c r="G165" s="23">
        <f>IF('Saisie des données BA'!G$50=12,0,BA!G164/'Saisie des données BA'!G$50*12)</f>
        <v>0</v>
      </c>
      <c r="H165" s="23">
        <f>IF('Saisie des données BA'!H$50=12,0,BA!H164/'Saisie des données BA'!H$50*12)</f>
        <v>0</v>
      </c>
      <c r="I165" s="139"/>
    </row>
    <row r="166" spans="2:9" ht="15.75" thickTop="1" x14ac:dyDescent="0.25">
      <c r="B166" s="27" t="s">
        <v>40</v>
      </c>
      <c r="C166" s="33">
        <f>IF(C165=0,C164,C165)</f>
        <v>0</v>
      </c>
      <c r="D166" s="33">
        <f t="shared" ref="D166:H166" si="28">IF(D165=0,D164,D165)</f>
        <v>0</v>
      </c>
      <c r="E166" s="24">
        <f t="shared" si="28"/>
        <v>0</v>
      </c>
      <c r="F166" s="24">
        <f t="shared" si="28"/>
        <v>0</v>
      </c>
      <c r="G166" s="24">
        <f t="shared" si="28"/>
        <v>0</v>
      </c>
      <c r="H166" s="24">
        <f t="shared" si="28"/>
        <v>0</v>
      </c>
      <c r="I166" s="139"/>
    </row>
    <row r="167" spans="2:9" x14ac:dyDescent="0.25">
      <c r="B167" s="27" t="s">
        <v>41</v>
      </c>
      <c r="C167" s="28"/>
      <c r="D167" s="28"/>
      <c r="E167" s="29" t="str">
        <f>'Saisie des données BA'!E17</f>
        <v>OUI</v>
      </c>
      <c r="F167" s="29" t="str">
        <f>'Saisie des données BA'!F17</f>
        <v>OUI</v>
      </c>
      <c r="G167" s="29" t="str">
        <f>'Saisie des données BA'!G17</f>
        <v>OUI</v>
      </c>
      <c r="H167" s="29" t="str">
        <f>'Saisie des données BA'!H17</f>
        <v>OUI</v>
      </c>
      <c r="I167" s="140"/>
    </row>
    <row r="168" spans="2:9" ht="15.75" thickBot="1" x14ac:dyDescent="0.3">
      <c r="B168" s="16" t="s">
        <v>26</v>
      </c>
      <c r="C168" s="35">
        <f>IF(C165=0,C164,C165)</f>
        <v>0</v>
      </c>
      <c r="D168" s="35">
        <f t="shared" ref="D168" si="29">IF(D165=0,D164,D165)</f>
        <v>0</v>
      </c>
      <c r="E168" s="17">
        <f>IF(E167="NON",BA!E166,AVERAGE(BA!C166:E166))</f>
        <v>0</v>
      </c>
      <c r="F168" s="17">
        <f>IF(F167="NON",BA!F166,AVERAGE(BA!D166:F166))</f>
        <v>0</v>
      </c>
      <c r="G168" s="17">
        <f>IF(G167="NON",BA!G166,AVERAGE(BA!E166:G166))</f>
        <v>0</v>
      </c>
      <c r="H168" s="17">
        <f>IF(H167="NON",BA!H166,AVERAGE(BA!F166:H166))</f>
        <v>0</v>
      </c>
      <c r="I168" s="30" t="str">
        <f>IF(H168&gt;MAX(E168:G168),H168-MAX(E168:G168),"N/A")</f>
        <v>N/A</v>
      </c>
    </row>
    <row r="169" spans="2:9" ht="15.75" thickBot="1" x14ac:dyDescent="0.3"/>
    <row r="170" spans="2:9" ht="15.75" thickBot="1" x14ac:dyDescent="0.3">
      <c r="B170" s="129" t="s">
        <v>49</v>
      </c>
      <c r="C170" s="130"/>
      <c r="D170" s="130"/>
      <c r="E170" s="130"/>
      <c r="F170" s="130"/>
      <c r="G170" s="130"/>
      <c r="H170" s="130"/>
      <c r="I170" s="131"/>
    </row>
    <row r="171" spans="2:9" ht="15.75" thickTop="1" x14ac:dyDescent="0.25">
      <c r="B171" s="132" t="str">
        <f>IF(ISBLANK('Saisie des données BA'!B140)," ",'Saisie des données BA'!B140)</f>
        <v xml:space="preserve"> </v>
      </c>
      <c r="C171" s="133"/>
      <c r="D171" s="133"/>
      <c r="E171" s="133"/>
      <c r="F171" s="133"/>
      <c r="G171" s="133"/>
      <c r="H171" s="133"/>
      <c r="I171" s="134"/>
    </row>
    <row r="172" spans="2:9" ht="15.75" thickBot="1" x14ac:dyDescent="0.3">
      <c r="B172" s="135"/>
      <c r="C172" s="136"/>
      <c r="D172" s="136"/>
      <c r="E172" s="136"/>
      <c r="F172" s="136"/>
      <c r="G172" s="136"/>
      <c r="H172" s="136"/>
      <c r="I172" s="137"/>
    </row>
    <row r="173" spans="2:9" ht="15.75" thickBot="1" x14ac:dyDescent="0.3"/>
    <row r="174" spans="2:9" ht="15.75" thickBot="1" x14ac:dyDescent="0.3">
      <c r="B174" s="129" t="s">
        <v>53</v>
      </c>
      <c r="C174" s="130"/>
      <c r="D174" s="130"/>
      <c r="E174" s="130"/>
      <c r="F174" s="130"/>
      <c r="G174" s="130"/>
      <c r="H174" s="130"/>
      <c r="I174" s="131"/>
    </row>
    <row r="175" spans="2:9" ht="15.75" thickTop="1" x14ac:dyDescent="0.25">
      <c r="B175" s="61" t="s">
        <v>54</v>
      </c>
      <c r="C175" s="62" t="s">
        <v>55</v>
      </c>
      <c r="D175" s="62" t="s">
        <v>56</v>
      </c>
      <c r="E175" s="63" t="s">
        <v>57</v>
      </c>
      <c r="F175" s="63" t="s">
        <v>58</v>
      </c>
      <c r="G175" s="63" t="s">
        <v>59</v>
      </c>
      <c r="H175" s="57"/>
      <c r="I175" s="58"/>
    </row>
    <row r="176" spans="2:9" ht="15.75" thickBot="1" x14ac:dyDescent="0.3">
      <c r="B176" s="64">
        <f>IF(H167="OUI",AVERAGE(F153:H153),H153)</f>
        <v>0</v>
      </c>
      <c r="C176" s="65">
        <f>H155+H156+H157+H158+H159+H160</f>
        <v>0</v>
      </c>
      <c r="D176" s="65">
        <f>H154</f>
        <v>0</v>
      </c>
      <c r="E176" s="65">
        <f>E168</f>
        <v>0</v>
      </c>
      <c r="F176" s="65">
        <f>F168</f>
        <v>0</v>
      </c>
      <c r="G176" s="65">
        <f>G168</f>
        <v>0</v>
      </c>
      <c r="H176" s="59"/>
      <c r="I176" s="60"/>
    </row>
    <row r="177" spans="2:9" ht="15.75" thickBot="1" x14ac:dyDescent="0.3"/>
    <row r="178" spans="2:9" ht="15.75" thickBot="1" x14ac:dyDescent="0.3">
      <c r="B178" s="108" t="str">
        <f>IF(G166="Individuelle","Exploitant",IF(ISBLANK('Saisie des données BA'!C19),'Saisie des données BA'!B19,CONCATENATE('Saisie des données BA'!C19," ",'Saisie des données BA'!D19)))</f>
        <v>Associé 7</v>
      </c>
      <c r="C178" s="109"/>
      <c r="D178" s="109"/>
      <c r="E178" s="109"/>
      <c r="F178" s="109"/>
      <c r="G178" s="109"/>
      <c r="H178" s="109"/>
      <c r="I178" s="110"/>
    </row>
    <row r="179" spans="2:9" ht="15.75" thickBot="1" x14ac:dyDescent="0.3"/>
    <row r="180" spans="2:9" ht="15.75" thickBot="1" x14ac:dyDescent="0.3">
      <c r="B180" s="10"/>
      <c r="C180" s="11">
        <v>2013</v>
      </c>
      <c r="D180" s="11">
        <v>2014</v>
      </c>
      <c r="E180" s="11">
        <v>2015</v>
      </c>
      <c r="F180" s="11">
        <v>2016</v>
      </c>
      <c r="G180" s="11">
        <v>2017</v>
      </c>
      <c r="H180" s="11">
        <v>2018</v>
      </c>
      <c r="I180" s="12" t="s">
        <v>23</v>
      </c>
    </row>
    <row r="181" spans="2:9" ht="15.75" thickBot="1" x14ac:dyDescent="0.3">
      <c r="B181" s="5" t="s">
        <v>24</v>
      </c>
      <c r="C181" s="13">
        <f>'Saisie des données BA'!C46</f>
        <v>0</v>
      </c>
      <c r="D181" s="13">
        <f>'Saisie des données BA'!D46</f>
        <v>0</v>
      </c>
      <c r="E181" s="13">
        <f>'Saisie des données BA'!E46</f>
        <v>0</v>
      </c>
      <c r="F181" s="13">
        <f>'Saisie des données BA'!F46</f>
        <v>0</v>
      </c>
      <c r="G181" s="13">
        <f>'Saisie des données BA'!G46</f>
        <v>0</v>
      </c>
      <c r="H181" s="13">
        <f>'Saisie des données BA'!H46</f>
        <v>0</v>
      </c>
      <c r="I181" s="25" t="str">
        <f>IF(H181&gt;MAX(E181:G181),H181-MAX(E181:G181),"N/A")</f>
        <v>N/A</v>
      </c>
    </row>
    <row r="182" spans="2:9" ht="15.75" thickTop="1" x14ac:dyDescent="0.25">
      <c r="B182" s="3" t="str">
        <f t="shared" ref="B182:B192" si="30">B154</f>
        <v>MV CT</v>
      </c>
      <c r="C182" s="14">
        <f>'Saisie des données BA'!C146</f>
        <v>0</v>
      </c>
      <c r="D182" s="14">
        <f>'Saisie des données BA'!D146</f>
        <v>0</v>
      </c>
      <c r="E182" s="14">
        <f>'Saisie des données BA'!E146</f>
        <v>0</v>
      </c>
      <c r="F182" s="14">
        <f>'Saisie des données BA'!F146</f>
        <v>0</v>
      </c>
      <c r="G182" s="14">
        <f>'Saisie des données BA'!G146</f>
        <v>0</v>
      </c>
      <c r="H182" s="14">
        <f>'Saisie des données BA'!H146</f>
        <v>0</v>
      </c>
      <c r="I182" s="138" t="s">
        <v>25</v>
      </c>
    </row>
    <row r="183" spans="2:9" x14ac:dyDescent="0.25">
      <c r="B183" s="3" t="str">
        <f t="shared" si="30"/>
        <v>PV CT imposable</v>
      </c>
      <c r="C183" s="14">
        <f>'Saisie des données BA'!C147</f>
        <v>0</v>
      </c>
      <c r="D183" s="14">
        <f>'Saisie des données BA'!D147</f>
        <v>0</v>
      </c>
      <c r="E183" s="14">
        <f>'Saisie des données BA'!E147</f>
        <v>0</v>
      </c>
      <c r="F183" s="14">
        <f>'Saisie des données BA'!F147</f>
        <v>0</v>
      </c>
      <c r="G183" s="14">
        <f>'Saisie des données BA'!G147</f>
        <v>0</v>
      </c>
      <c r="H183" s="14">
        <f>'Saisie des données BA'!H147</f>
        <v>0</v>
      </c>
      <c r="I183" s="139"/>
    </row>
    <row r="184" spans="2:9" x14ac:dyDescent="0.25">
      <c r="B184" s="3" t="str">
        <f t="shared" si="30"/>
        <v>PV CT en cours d'étalement</v>
      </c>
      <c r="C184" s="14">
        <f>'Saisie des données BA'!C148</f>
        <v>0</v>
      </c>
      <c r="D184" s="14">
        <f>'Saisie des données BA'!D148</f>
        <v>0</v>
      </c>
      <c r="E184" s="14">
        <f>'Saisie des données BA'!E148</f>
        <v>0</v>
      </c>
      <c r="F184" s="14">
        <f>'Saisie des données BA'!F148</f>
        <v>0</v>
      </c>
      <c r="G184" s="14">
        <f>'Saisie des données BA'!G148</f>
        <v>0</v>
      </c>
      <c r="H184" s="14">
        <f>'Saisie des données BA'!H148</f>
        <v>0</v>
      </c>
      <c r="I184" s="139"/>
    </row>
    <row r="185" spans="2:9" x14ac:dyDescent="0.25">
      <c r="B185" s="3" t="str">
        <f t="shared" si="30"/>
        <v>QP Subvention 777</v>
      </c>
      <c r="C185" s="14">
        <f>IF('Saisie des données BA'!$H$5="Individuelle",'Saisie des données BA'!C$54,'Saisie des données BA'!C$54*'Saisie des données BA'!C$33)</f>
        <v>0</v>
      </c>
      <c r="D185" s="14">
        <f>IF('Saisie des données BA'!$H$5="Individuelle",'Saisie des données BA'!D$54,'Saisie des données BA'!D$54*'Saisie des données BA'!D$33)</f>
        <v>0</v>
      </c>
      <c r="E185" s="14">
        <f>IF('Saisie des données BA'!$H$5="Individuelle",'Saisie des données BA'!E$54,'Saisie des données BA'!E$54*'Saisie des données BA'!E$33)</f>
        <v>0</v>
      </c>
      <c r="F185" s="14">
        <f>IF('Saisie des données BA'!$H$5="Individuelle",'Saisie des données BA'!F$54,'Saisie des données BA'!F$54*'Saisie des données BA'!F$33)</f>
        <v>0</v>
      </c>
      <c r="G185" s="14">
        <f>IF('Saisie des données BA'!$H$5="Individuelle",'Saisie des données BA'!G$54,'Saisie des données BA'!G$54*'Saisie des données BA'!G$33)</f>
        <v>0</v>
      </c>
      <c r="H185" s="14">
        <f>IF('Saisie des données BA'!$H$5="Individuelle",'Saisie des données BA'!H$54,'Saisie des données BA'!H$54*'Saisie des données BA'!H$33)</f>
        <v>0</v>
      </c>
      <c r="I185" s="139"/>
    </row>
    <row r="186" spans="2:9" x14ac:dyDescent="0.25">
      <c r="B186" s="3" t="str">
        <f t="shared" si="30"/>
        <v>Article 42 septies</v>
      </c>
      <c r="C186" s="14">
        <f>IF('Saisie des données BA'!$H$5="Individuelle",'Saisie des données BA'!C$55,'Saisie des données BA'!C$55*'Saisie des données BA'!C$33)</f>
        <v>0</v>
      </c>
      <c r="D186" s="14">
        <f>IF('Saisie des données BA'!$H$5="Individuelle",'Saisie des données BA'!D$55,'Saisie des données BA'!D$55*'Saisie des données BA'!D$33)</f>
        <v>0</v>
      </c>
      <c r="E186" s="14">
        <f>IF('Saisie des données BA'!$H$5="Individuelle",'Saisie des données BA'!E$55,'Saisie des données BA'!E$55*'Saisie des données BA'!E$33)</f>
        <v>0</v>
      </c>
      <c r="F186" s="14">
        <f>IF('Saisie des données BA'!$H$5="Individuelle",'Saisie des données BA'!F$55,'Saisie des données BA'!F$55*'Saisie des données BA'!F$33)</f>
        <v>0</v>
      </c>
      <c r="G186" s="14">
        <f>IF('Saisie des données BA'!$H$5="Individuelle",'Saisie des données BA'!G$55,'Saisie des données BA'!G$55*'Saisie des données BA'!G$33)</f>
        <v>0</v>
      </c>
      <c r="H186" s="14">
        <f>IF('Saisie des données BA'!$H$5="Individuelle",'Saisie des données BA'!H$55,'Saisie des données BA'!H$55*'Saisie des données BA'!H$33)</f>
        <v>0</v>
      </c>
      <c r="I186" s="139"/>
    </row>
    <row r="187" spans="2:9" x14ac:dyDescent="0.25">
      <c r="B187" s="3" t="str">
        <f t="shared" si="30"/>
        <v>IAPEA</v>
      </c>
      <c r="C187" s="14">
        <f>IF('Saisie des données BA'!$H$5="Individuelle",'Saisie des données BA'!C$56,'Saisie des données BA'!C$56*'Saisie des données BA'!C$33)</f>
        <v>0</v>
      </c>
      <c r="D187" s="14">
        <f>IF('Saisie des données BA'!$H$5="Individuelle",'Saisie des données BA'!D$56,'Saisie des données BA'!D$56*'Saisie des données BA'!D$33)</f>
        <v>0</v>
      </c>
      <c r="E187" s="14">
        <f>IF('Saisie des données BA'!$H$5="Individuelle",'Saisie des données BA'!E$56,'Saisie des données BA'!E$56*'Saisie des données BA'!E$33)</f>
        <v>0</v>
      </c>
      <c r="F187" s="14">
        <f>IF('Saisie des données BA'!$H$5="Individuelle",'Saisie des données BA'!F$56,'Saisie des données BA'!F$56*'Saisie des données BA'!F$33)</f>
        <v>0</v>
      </c>
      <c r="G187" s="14">
        <f>IF('Saisie des données BA'!$H$5="Individuelle",'Saisie des données BA'!G$56,'Saisie des données BA'!G$56*'Saisie des données BA'!G$33)</f>
        <v>0</v>
      </c>
      <c r="H187" s="14">
        <f>IF('Saisie des données BA'!$H$5="Individuelle",'Saisie des données BA'!H$56,'Saisie des données BA'!H$56*'Saisie des données BA'!H$33)</f>
        <v>0</v>
      </c>
      <c r="I187" s="139"/>
    </row>
    <row r="188" spans="2:9" x14ac:dyDescent="0.25">
      <c r="B188" s="3" t="str">
        <f t="shared" si="30"/>
        <v>7ème BA exceptionnel</v>
      </c>
      <c r="C188" s="14">
        <f>IF('Saisie des données BA'!$H$5="Individuelle",'Saisie des données BA'!C$57,'Saisie des données BA'!C$57*'Saisie des données BA'!C$33)</f>
        <v>0</v>
      </c>
      <c r="D188" s="14">
        <f>IF('Saisie des données BA'!$H$5="Individuelle",'Saisie des données BA'!D$57,'Saisie des données BA'!D$57*'Saisie des données BA'!D$33)</f>
        <v>0</v>
      </c>
      <c r="E188" s="14">
        <f>IF('Saisie des données BA'!$H$5="Individuelle",'Saisie des données BA'!E$57,'Saisie des données BA'!E$57*'Saisie des données BA'!E$33)</f>
        <v>0</v>
      </c>
      <c r="F188" s="14">
        <f>IF('Saisie des données BA'!$H$5="Individuelle",'Saisie des données BA'!F$57,'Saisie des données BA'!F$57*'Saisie des données BA'!F$33)</f>
        <v>0</v>
      </c>
      <c r="G188" s="14">
        <f>IF('Saisie des données BA'!$H$5="Individuelle",'Saisie des données BA'!G$57,'Saisie des données BA'!G$57*'Saisie des données BA'!G$33)</f>
        <v>0</v>
      </c>
      <c r="H188" s="14">
        <f>IF('Saisie des données BA'!$H$5="Individuelle",'Saisie des données BA'!H$57,'Saisie des données BA'!H$57*'Saisie des données BA'!H$33)</f>
        <v>0</v>
      </c>
      <c r="I188" s="139"/>
    </row>
    <row r="189" spans="2:9" x14ac:dyDescent="0.25">
      <c r="B189" s="3" t="str">
        <f t="shared" si="30"/>
        <v>Abattement JA</v>
      </c>
      <c r="C189" s="14">
        <f>'Saisie des données BA'!C149</f>
        <v>0</v>
      </c>
      <c r="D189" s="14">
        <f>'Saisie des données BA'!D149</f>
        <v>0</v>
      </c>
      <c r="E189" s="14">
        <f>'Saisie des données BA'!E149</f>
        <v>0</v>
      </c>
      <c r="F189" s="14">
        <f>'Saisie des données BA'!F149</f>
        <v>0</v>
      </c>
      <c r="G189" s="14">
        <f>'Saisie des données BA'!G149</f>
        <v>0</v>
      </c>
      <c r="H189" s="14">
        <f>'Saisie des données BA'!H149</f>
        <v>0</v>
      </c>
      <c r="I189" s="139"/>
    </row>
    <row r="190" spans="2:9" x14ac:dyDescent="0.25">
      <c r="B190" s="3" t="str">
        <f t="shared" si="30"/>
        <v>Majoration 25%</v>
      </c>
      <c r="C190" s="14">
        <f>IF('Saisie des données BA'!C150="OUI",BA!C181/1.25*0.25,0)</f>
        <v>0</v>
      </c>
      <c r="D190" s="14">
        <f>IF('Saisie des données BA'!D150="OUI",BA!D181/1.25*0.25,0)</f>
        <v>0</v>
      </c>
      <c r="E190" s="14">
        <f>IF('Saisie des données BA'!E150="OUI",BA!E181/1.25*0.25,0)</f>
        <v>0</v>
      </c>
      <c r="F190" s="14">
        <f>IF('Saisie des données BA'!F150="OUI",BA!F181/1.25*0.25,0)</f>
        <v>0</v>
      </c>
      <c r="G190" s="14">
        <f>IF('Saisie des données BA'!G150="OUI",BA!G181/1.25*0.25,0)</f>
        <v>0</v>
      </c>
      <c r="H190" s="14">
        <f>IF('Saisie des données BA'!H150="OUI",BA!H181/1.25*0.25,0)</f>
        <v>0</v>
      </c>
      <c r="I190" s="139"/>
    </row>
    <row r="191" spans="2:9" x14ac:dyDescent="0.25">
      <c r="B191" s="3" t="str">
        <f t="shared" si="30"/>
        <v>Report déficit BA</v>
      </c>
      <c r="C191" s="14">
        <f>'Saisie des données BA'!C151</f>
        <v>0</v>
      </c>
      <c r="D191" s="14">
        <f>'Saisie des données BA'!D151</f>
        <v>0</v>
      </c>
      <c r="E191" s="14">
        <f>'Saisie des données BA'!E151</f>
        <v>0</v>
      </c>
      <c r="F191" s="14">
        <f>'Saisie des données BA'!F151</f>
        <v>0</v>
      </c>
      <c r="G191" s="14">
        <f>'Saisie des données BA'!G151</f>
        <v>0</v>
      </c>
      <c r="H191" s="14">
        <f>'Saisie des données BA'!H151</f>
        <v>0</v>
      </c>
      <c r="I191" s="139"/>
    </row>
    <row r="192" spans="2:9" ht="30" x14ac:dyDescent="0.25">
      <c r="B192" s="56" t="str">
        <f t="shared" si="30"/>
        <v>Résultat après neutralisation des éléments exceptionnels</v>
      </c>
      <c r="C192" s="24">
        <f>C181+C182-C183-C184-C185-C186-C187-C188+C189+C190+C191</f>
        <v>0</v>
      </c>
      <c r="D192" s="24">
        <f t="shared" ref="D192:H192" si="31">D181+D182-D183-D184-D185-D186-D187-D188+D189+D190+D191</f>
        <v>0</v>
      </c>
      <c r="E192" s="24">
        <f t="shared" si="31"/>
        <v>0</v>
      </c>
      <c r="F192" s="24">
        <f t="shared" si="31"/>
        <v>0</v>
      </c>
      <c r="G192" s="24">
        <f t="shared" si="31"/>
        <v>0</v>
      </c>
      <c r="H192" s="24">
        <f t="shared" si="31"/>
        <v>0</v>
      </c>
      <c r="I192" s="139"/>
    </row>
    <row r="193" spans="2:9" ht="15.75" thickBot="1" x14ac:dyDescent="0.3">
      <c r="B193" s="15" t="s">
        <v>27</v>
      </c>
      <c r="C193" s="23">
        <f>IF('Saisie des données BA'!C$50=12,0,BA!C192/'Saisie des données BA'!C$50*12)</f>
        <v>0</v>
      </c>
      <c r="D193" s="23">
        <f>IF(D192&lt;0,0,IF('Saisie des données BA'!D$50=12,0,BA!D192/'Saisie des données BA'!D$50*12))</f>
        <v>0</v>
      </c>
      <c r="E193" s="23">
        <f>IF('Saisie des données BA'!E$50=12,0,BA!E192/'Saisie des données BA'!E$50*12)</f>
        <v>0</v>
      </c>
      <c r="F193" s="23">
        <f>IF('Saisie des données BA'!F$50=12,0,BA!F192/'Saisie des données BA'!F$50*12)</f>
        <v>0</v>
      </c>
      <c r="G193" s="23">
        <f>IF('Saisie des données BA'!G$50=12,0,BA!G192/'Saisie des données BA'!G$50*12)</f>
        <v>0</v>
      </c>
      <c r="H193" s="23">
        <f>IF('Saisie des données BA'!H$50=12,0,BA!H192/'Saisie des données BA'!H$50*12)</f>
        <v>0</v>
      </c>
      <c r="I193" s="139"/>
    </row>
    <row r="194" spans="2:9" ht="15.75" thickTop="1" x14ac:dyDescent="0.25">
      <c r="B194" s="27" t="s">
        <v>40</v>
      </c>
      <c r="C194" s="33">
        <f>IF(C193=0,C192,C193)</f>
        <v>0</v>
      </c>
      <c r="D194" s="33">
        <f t="shared" ref="D194:H194" si="32">IF(D193=0,D192,D193)</f>
        <v>0</v>
      </c>
      <c r="E194" s="24">
        <f t="shared" si="32"/>
        <v>0</v>
      </c>
      <c r="F194" s="24">
        <f t="shared" si="32"/>
        <v>0</v>
      </c>
      <c r="G194" s="24">
        <f t="shared" si="32"/>
        <v>0</v>
      </c>
      <c r="H194" s="24">
        <f t="shared" si="32"/>
        <v>0</v>
      </c>
      <c r="I194" s="139"/>
    </row>
    <row r="195" spans="2:9" x14ac:dyDescent="0.25">
      <c r="B195" s="27" t="s">
        <v>41</v>
      </c>
      <c r="C195" s="28"/>
      <c r="D195" s="28"/>
      <c r="E195" s="29" t="str">
        <f>'Saisie des données BA'!E19</f>
        <v>OUI</v>
      </c>
      <c r="F195" s="29" t="str">
        <f>'Saisie des données BA'!F19</f>
        <v>OUI</v>
      </c>
      <c r="G195" s="29" t="str">
        <f>'Saisie des données BA'!G19</f>
        <v>OUI</v>
      </c>
      <c r="H195" s="29" t="str">
        <f>'Saisie des données BA'!H19</f>
        <v>OUI</v>
      </c>
      <c r="I195" s="140"/>
    </row>
    <row r="196" spans="2:9" ht="15.75" thickBot="1" x14ac:dyDescent="0.3">
      <c r="B196" s="16" t="s">
        <v>26</v>
      </c>
      <c r="C196" s="35">
        <f>IF(C193=0,C192,C193)</f>
        <v>0</v>
      </c>
      <c r="D196" s="35">
        <f t="shared" ref="D196" si="33">IF(D193=0,D192,D193)</f>
        <v>0</v>
      </c>
      <c r="E196" s="17">
        <f>IF(E195="NON",BA!E194,AVERAGE(BA!C194:E194))</f>
        <v>0</v>
      </c>
      <c r="F196" s="17">
        <f>IF(F195="NON",BA!F194,AVERAGE(BA!D194:F194))</f>
        <v>0</v>
      </c>
      <c r="G196" s="17">
        <f>IF(G195="NON",BA!G194,AVERAGE(BA!E194:G194))</f>
        <v>0</v>
      </c>
      <c r="H196" s="17">
        <f>IF(H195="NON",BA!H194,AVERAGE(BA!F194:H194))</f>
        <v>0</v>
      </c>
      <c r="I196" s="30" t="str">
        <f>IF(H196&gt;MAX(E196:G196),H196-MAX(E196:G196),"N/A")</f>
        <v>N/A</v>
      </c>
    </row>
    <row r="197" spans="2:9" ht="15.75" thickBot="1" x14ac:dyDescent="0.3"/>
    <row r="198" spans="2:9" ht="15.75" thickBot="1" x14ac:dyDescent="0.3">
      <c r="B198" s="129" t="s">
        <v>49</v>
      </c>
      <c r="C198" s="130"/>
      <c r="D198" s="130"/>
      <c r="E198" s="130"/>
      <c r="F198" s="130"/>
      <c r="G198" s="130"/>
      <c r="H198" s="130"/>
      <c r="I198" s="131"/>
    </row>
    <row r="199" spans="2:9" ht="15.75" thickTop="1" x14ac:dyDescent="0.25">
      <c r="B199" s="132" t="str">
        <f>IF(ISBLANK('Saisie des données BA'!B154)," ",'Saisie des données BA'!B154)</f>
        <v xml:space="preserve"> </v>
      </c>
      <c r="C199" s="133"/>
      <c r="D199" s="133"/>
      <c r="E199" s="133"/>
      <c r="F199" s="133"/>
      <c r="G199" s="133"/>
      <c r="H199" s="133"/>
      <c r="I199" s="134"/>
    </row>
    <row r="200" spans="2:9" ht="15.75" thickBot="1" x14ac:dyDescent="0.3">
      <c r="B200" s="135"/>
      <c r="C200" s="136"/>
      <c r="D200" s="136"/>
      <c r="E200" s="136"/>
      <c r="F200" s="136"/>
      <c r="G200" s="136"/>
      <c r="H200" s="136"/>
      <c r="I200" s="137"/>
    </row>
    <row r="201" spans="2:9" ht="15.75" thickBot="1" x14ac:dyDescent="0.3"/>
    <row r="202" spans="2:9" ht="15.75" thickBot="1" x14ac:dyDescent="0.3">
      <c r="B202" s="129" t="s">
        <v>53</v>
      </c>
      <c r="C202" s="130"/>
      <c r="D202" s="130"/>
      <c r="E202" s="130"/>
      <c r="F202" s="130"/>
      <c r="G202" s="130"/>
      <c r="H202" s="130"/>
      <c r="I202" s="131"/>
    </row>
    <row r="203" spans="2:9" ht="15.75" thickTop="1" x14ac:dyDescent="0.25">
      <c r="B203" s="61" t="s">
        <v>54</v>
      </c>
      <c r="C203" s="62" t="s">
        <v>55</v>
      </c>
      <c r="D203" s="62" t="s">
        <v>56</v>
      </c>
      <c r="E203" s="63" t="s">
        <v>57</v>
      </c>
      <c r="F203" s="63" t="s">
        <v>58</v>
      </c>
      <c r="G203" s="63" t="s">
        <v>59</v>
      </c>
      <c r="H203" s="57"/>
      <c r="I203" s="58"/>
    </row>
    <row r="204" spans="2:9" ht="15.75" thickBot="1" x14ac:dyDescent="0.3">
      <c r="B204" s="64">
        <f>IF(H195="OUI",AVERAGE(F181:H181),H181)</f>
        <v>0</v>
      </c>
      <c r="C204" s="65">
        <f>H183+H184+H185+H186+H187+H188</f>
        <v>0</v>
      </c>
      <c r="D204" s="65">
        <f>H182</f>
        <v>0</v>
      </c>
      <c r="E204" s="65">
        <f>E196</f>
        <v>0</v>
      </c>
      <c r="F204" s="65">
        <f>F196</f>
        <v>0</v>
      </c>
      <c r="G204" s="65">
        <f>G196</f>
        <v>0</v>
      </c>
      <c r="H204" s="59"/>
      <c r="I204" s="60"/>
    </row>
    <row r="205" spans="2:9" ht="15.75" thickBot="1" x14ac:dyDescent="0.3"/>
    <row r="206" spans="2:9" ht="15.75" thickBot="1" x14ac:dyDescent="0.3">
      <c r="B206" s="108" t="str">
        <f>IF(G194="Individuelle","Exploitant",IF(ISBLANK('Saisie des données BA'!C20),'Saisie des données BA'!B20,CONCATENATE('Saisie des données BA'!C20," ",'Saisie des données BA'!D20)))</f>
        <v>Associé 8</v>
      </c>
      <c r="C206" s="109"/>
      <c r="D206" s="109"/>
      <c r="E206" s="109"/>
      <c r="F206" s="109"/>
      <c r="G206" s="109"/>
      <c r="H206" s="109"/>
      <c r="I206" s="110"/>
    </row>
    <row r="207" spans="2:9" ht="15.75" thickBot="1" x14ac:dyDescent="0.3"/>
    <row r="208" spans="2:9" ht="15.75" thickBot="1" x14ac:dyDescent="0.3">
      <c r="B208" s="10"/>
      <c r="C208" s="11">
        <v>2013</v>
      </c>
      <c r="D208" s="11">
        <v>2014</v>
      </c>
      <c r="E208" s="11">
        <v>2015</v>
      </c>
      <c r="F208" s="11">
        <v>2016</v>
      </c>
      <c r="G208" s="11">
        <v>2017</v>
      </c>
      <c r="H208" s="11">
        <v>2018</v>
      </c>
      <c r="I208" s="12" t="s">
        <v>23</v>
      </c>
    </row>
    <row r="209" spans="2:9" ht="15.75" thickBot="1" x14ac:dyDescent="0.3">
      <c r="B209" s="5" t="s">
        <v>24</v>
      </c>
      <c r="C209" s="13">
        <f>'Saisie des données BA'!C47</f>
        <v>0</v>
      </c>
      <c r="D209" s="13">
        <f>'Saisie des données BA'!D47</f>
        <v>0</v>
      </c>
      <c r="E209" s="13">
        <f>'Saisie des données BA'!E47</f>
        <v>0</v>
      </c>
      <c r="F209" s="13">
        <f>'Saisie des données BA'!F47</f>
        <v>0</v>
      </c>
      <c r="G209" s="13">
        <f>'Saisie des données BA'!G47</f>
        <v>0</v>
      </c>
      <c r="H209" s="13">
        <f>'Saisie des données BA'!H47</f>
        <v>0</v>
      </c>
      <c r="I209" s="25" t="str">
        <f>IF(H209&gt;MAX(E209:G209),H209-MAX(E209:G209),"N/A")</f>
        <v>N/A</v>
      </c>
    </row>
    <row r="210" spans="2:9" ht="15.75" thickTop="1" x14ac:dyDescent="0.25">
      <c r="B210" s="3" t="str">
        <f t="shared" ref="B210:B220" si="34">B182</f>
        <v>MV CT</v>
      </c>
      <c r="C210" s="14">
        <f>'Saisie des données BA'!C160</f>
        <v>0</v>
      </c>
      <c r="D210" s="14">
        <f>'Saisie des données BA'!D160</f>
        <v>0</v>
      </c>
      <c r="E210" s="14">
        <f>'Saisie des données BA'!E160</f>
        <v>0</v>
      </c>
      <c r="F210" s="14">
        <f>'Saisie des données BA'!F160</f>
        <v>0</v>
      </c>
      <c r="G210" s="14">
        <f>'Saisie des données BA'!G160</f>
        <v>0</v>
      </c>
      <c r="H210" s="14">
        <f>'Saisie des données BA'!H160</f>
        <v>0</v>
      </c>
      <c r="I210" s="138" t="s">
        <v>25</v>
      </c>
    </row>
    <row r="211" spans="2:9" x14ac:dyDescent="0.25">
      <c r="B211" s="3" t="str">
        <f t="shared" si="34"/>
        <v>PV CT imposable</v>
      </c>
      <c r="C211" s="14">
        <f>'Saisie des données BA'!C161</f>
        <v>0</v>
      </c>
      <c r="D211" s="14">
        <f>'Saisie des données BA'!D161</f>
        <v>0</v>
      </c>
      <c r="E211" s="14">
        <f>'Saisie des données BA'!E161</f>
        <v>0</v>
      </c>
      <c r="F211" s="14">
        <f>'Saisie des données BA'!F161</f>
        <v>0</v>
      </c>
      <c r="G211" s="14">
        <f>'Saisie des données BA'!G161</f>
        <v>0</v>
      </c>
      <c r="H211" s="14">
        <f>'Saisie des données BA'!H161</f>
        <v>0</v>
      </c>
      <c r="I211" s="139"/>
    </row>
    <row r="212" spans="2:9" x14ac:dyDescent="0.25">
      <c r="B212" s="3" t="str">
        <f t="shared" si="34"/>
        <v>PV CT en cours d'étalement</v>
      </c>
      <c r="C212" s="14">
        <f>'Saisie des données BA'!C162</f>
        <v>0</v>
      </c>
      <c r="D212" s="14">
        <f>'Saisie des données BA'!D162</f>
        <v>0</v>
      </c>
      <c r="E212" s="14">
        <f>'Saisie des données BA'!E162</f>
        <v>0</v>
      </c>
      <c r="F212" s="14">
        <f>'Saisie des données BA'!F162</f>
        <v>0</v>
      </c>
      <c r="G212" s="14">
        <f>'Saisie des données BA'!G162</f>
        <v>0</v>
      </c>
      <c r="H212" s="14">
        <f>'Saisie des données BA'!H162</f>
        <v>0</v>
      </c>
      <c r="I212" s="139"/>
    </row>
    <row r="213" spans="2:9" x14ac:dyDescent="0.25">
      <c r="B213" s="3" t="str">
        <f t="shared" si="34"/>
        <v>QP Subvention 777</v>
      </c>
      <c r="C213" s="14">
        <f>IF('Saisie des données BA'!$H$5="Individuelle",'Saisie des données BA'!C$54,'Saisie des données BA'!C$54*'Saisie des données BA'!C$34)</f>
        <v>0</v>
      </c>
      <c r="D213" s="14">
        <f>IF('Saisie des données BA'!$H$5="Individuelle",'Saisie des données BA'!D$54,'Saisie des données BA'!D$54*'Saisie des données BA'!D$34)</f>
        <v>0</v>
      </c>
      <c r="E213" s="14">
        <f>IF('Saisie des données BA'!$H$5="Individuelle",'Saisie des données BA'!E$54,'Saisie des données BA'!E$54*'Saisie des données BA'!E$34)</f>
        <v>0</v>
      </c>
      <c r="F213" s="14">
        <f>IF('Saisie des données BA'!$H$5="Individuelle",'Saisie des données BA'!F$54,'Saisie des données BA'!F$54*'Saisie des données BA'!F$34)</f>
        <v>0</v>
      </c>
      <c r="G213" s="14">
        <f>IF('Saisie des données BA'!$H$5="Individuelle",'Saisie des données BA'!G$54,'Saisie des données BA'!G$54*'Saisie des données BA'!G$34)</f>
        <v>0</v>
      </c>
      <c r="H213" s="14">
        <f>IF('Saisie des données BA'!$H$5="Individuelle",'Saisie des données BA'!H$54,'Saisie des données BA'!H$54*'Saisie des données BA'!H$34)</f>
        <v>0</v>
      </c>
      <c r="I213" s="139"/>
    </row>
    <row r="214" spans="2:9" x14ac:dyDescent="0.25">
      <c r="B214" s="3" t="str">
        <f t="shared" si="34"/>
        <v>Article 42 septies</v>
      </c>
      <c r="C214" s="14">
        <f>IF('Saisie des données BA'!$H$5="Individuelle",'Saisie des données BA'!C$55,'Saisie des données BA'!C$55*'Saisie des données BA'!C$34)</f>
        <v>0</v>
      </c>
      <c r="D214" s="14">
        <f>IF('Saisie des données BA'!$H$5="Individuelle",'Saisie des données BA'!D$55,'Saisie des données BA'!D$55*'Saisie des données BA'!D$34)</f>
        <v>0</v>
      </c>
      <c r="E214" s="14">
        <f>IF('Saisie des données BA'!$H$5="Individuelle",'Saisie des données BA'!E$55,'Saisie des données BA'!E$55*'Saisie des données BA'!E$34)</f>
        <v>0</v>
      </c>
      <c r="F214" s="14">
        <f>IF('Saisie des données BA'!$H$5="Individuelle",'Saisie des données BA'!F$55,'Saisie des données BA'!F$55*'Saisie des données BA'!F$34)</f>
        <v>0</v>
      </c>
      <c r="G214" s="14">
        <f>IF('Saisie des données BA'!$H$5="Individuelle",'Saisie des données BA'!G$55,'Saisie des données BA'!G$55*'Saisie des données BA'!G$34)</f>
        <v>0</v>
      </c>
      <c r="H214" s="14">
        <f>IF('Saisie des données BA'!$H$5="Individuelle",'Saisie des données BA'!H$55,'Saisie des données BA'!H$55*'Saisie des données BA'!H$34)</f>
        <v>0</v>
      </c>
      <c r="I214" s="139"/>
    </row>
    <row r="215" spans="2:9" x14ac:dyDescent="0.25">
      <c r="B215" s="3" t="str">
        <f t="shared" si="34"/>
        <v>IAPEA</v>
      </c>
      <c r="C215" s="14">
        <f>IF('Saisie des données BA'!$H$5="Individuelle",'Saisie des données BA'!C$56,'Saisie des données BA'!C$56*'Saisie des données BA'!C$34)</f>
        <v>0</v>
      </c>
      <c r="D215" s="14">
        <f>IF('Saisie des données BA'!$H$5="Individuelle",'Saisie des données BA'!D$56,'Saisie des données BA'!D$56*'Saisie des données BA'!D$34)</f>
        <v>0</v>
      </c>
      <c r="E215" s="14">
        <f>IF('Saisie des données BA'!$H$5="Individuelle",'Saisie des données BA'!E$56,'Saisie des données BA'!E$56*'Saisie des données BA'!E$34)</f>
        <v>0</v>
      </c>
      <c r="F215" s="14">
        <f>IF('Saisie des données BA'!$H$5="Individuelle",'Saisie des données BA'!F$56,'Saisie des données BA'!F$56*'Saisie des données BA'!F$34)</f>
        <v>0</v>
      </c>
      <c r="G215" s="14">
        <f>IF('Saisie des données BA'!$H$5="Individuelle",'Saisie des données BA'!G$56,'Saisie des données BA'!G$56*'Saisie des données BA'!G$34)</f>
        <v>0</v>
      </c>
      <c r="H215" s="14">
        <f>IF('Saisie des données BA'!$H$5="Individuelle",'Saisie des données BA'!H$56,'Saisie des données BA'!H$56*'Saisie des données BA'!H$34)</f>
        <v>0</v>
      </c>
      <c r="I215" s="139"/>
    </row>
    <row r="216" spans="2:9" x14ac:dyDescent="0.25">
      <c r="B216" s="3" t="str">
        <f t="shared" si="34"/>
        <v>7ème BA exceptionnel</v>
      </c>
      <c r="C216" s="14">
        <f>IF('Saisie des données BA'!$H$5="Individuelle",'Saisie des données BA'!C$57,'Saisie des données BA'!C$57*'Saisie des données BA'!C$34)</f>
        <v>0</v>
      </c>
      <c r="D216" s="14">
        <f>IF('Saisie des données BA'!$H$5="Individuelle",'Saisie des données BA'!D$57,'Saisie des données BA'!D$57*'Saisie des données BA'!D$34)</f>
        <v>0</v>
      </c>
      <c r="E216" s="14">
        <f>IF('Saisie des données BA'!$H$5="Individuelle",'Saisie des données BA'!E$57,'Saisie des données BA'!E$57*'Saisie des données BA'!E$34)</f>
        <v>0</v>
      </c>
      <c r="F216" s="14">
        <f>IF('Saisie des données BA'!$H$5="Individuelle",'Saisie des données BA'!F$57,'Saisie des données BA'!F$57*'Saisie des données BA'!F$34)</f>
        <v>0</v>
      </c>
      <c r="G216" s="14">
        <f>IF('Saisie des données BA'!$H$5="Individuelle",'Saisie des données BA'!G$57,'Saisie des données BA'!G$57*'Saisie des données BA'!G$34)</f>
        <v>0</v>
      </c>
      <c r="H216" s="14">
        <f>IF('Saisie des données BA'!$H$5="Individuelle",'Saisie des données BA'!H$57,'Saisie des données BA'!H$57*'Saisie des données BA'!H$34)</f>
        <v>0</v>
      </c>
      <c r="I216" s="139"/>
    </row>
    <row r="217" spans="2:9" x14ac:dyDescent="0.25">
      <c r="B217" s="3" t="str">
        <f t="shared" si="34"/>
        <v>Abattement JA</v>
      </c>
      <c r="C217" s="14">
        <f>'Saisie des données BA'!C163</f>
        <v>0</v>
      </c>
      <c r="D217" s="14">
        <f>'Saisie des données BA'!D163</f>
        <v>0</v>
      </c>
      <c r="E217" s="14">
        <f>'Saisie des données BA'!E163</f>
        <v>0</v>
      </c>
      <c r="F217" s="14">
        <f>'Saisie des données BA'!F163</f>
        <v>0</v>
      </c>
      <c r="G217" s="14">
        <f>'Saisie des données BA'!G163</f>
        <v>0</v>
      </c>
      <c r="H217" s="14">
        <f>'Saisie des données BA'!H163</f>
        <v>0</v>
      </c>
      <c r="I217" s="139"/>
    </row>
    <row r="218" spans="2:9" x14ac:dyDescent="0.25">
      <c r="B218" s="3" t="str">
        <f t="shared" si="34"/>
        <v>Majoration 25%</v>
      </c>
      <c r="C218" s="14">
        <f>IF('Saisie des données BA'!C164="OUI",BA!C209/1.25*0.25,0)</f>
        <v>0</v>
      </c>
      <c r="D218" s="14">
        <f>IF('Saisie des données BA'!D164="OUI",BA!D209/1.25*0.25,0)</f>
        <v>0</v>
      </c>
      <c r="E218" s="14">
        <f>IF('Saisie des données BA'!E164="OUI",BA!E209/1.25*0.25,0)</f>
        <v>0</v>
      </c>
      <c r="F218" s="14">
        <f>IF('Saisie des données BA'!F164="OUI",BA!F209/1.25*0.25,0)</f>
        <v>0</v>
      </c>
      <c r="G218" s="14">
        <f>IF('Saisie des données BA'!G164="OUI",BA!G209/1.25*0.25,0)</f>
        <v>0</v>
      </c>
      <c r="H218" s="14">
        <f>IF('Saisie des données BA'!H164="OUI",BA!H209/1.25*0.25,0)</f>
        <v>0</v>
      </c>
      <c r="I218" s="139"/>
    </row>
    <row r="219" spans="2:9" x14ac:dyDescent="0.25">
      <c r="B219" s="3" t="str">
        <f t="shared" si="34"/>
        <v>Report déficit BA</v>
      </c>
      <c r="C219" s="14">
        <f>'Saisie des données BA'!C165</f>
        <v>0</v>
      </c>
      <c r="D219" s="14">
        <f>'Saisie des données BA'!D165</f>
        <v>0</v>
      </c>
      <c r="E219" s="14">
        <f>'Saisie des données BA'!E165</f>
        <v>0</v>
      </c>
      <c r="F219" s="14">
        <f>'Saisie des données BA'!F165</f>
        <v>0</v>
      </c>
      <c r="G219" s="14">
        <f>'Saisie des données BA'!G165</f>
        <v>0</v>
      </c>
      <c r="H219" s="14">
        <f>'Saisie des données BA'!H165</f>
        <v>0</v>
      </c>
      <c r="I219" s="139"/>
    </row>
    <row r="220" spans="2:9" ht="30" x14ac:dyDescent="0.25">
      <c r="B220" s="56" t="str">
        <f t="shared" si="34"/>
        <v>Résultat après neutralisation des éléments exceptionnels</v>
      </c>
      <c r="C220" s="24">
        <f>C209+C210-C211-C212-C213-C214-C215-C216+C217+C218+C219</f>
        <v>0</v>
      </c>
      <c r="D220" s="24">
        <f t="shared" ref="D220:H220" si="35">D209+D210-D211-D212-D213-D214-D215-D216+D217+D218+D219</f>
        <v>0</v>
      </c>
      <c r="E220" s="24">
        <f t="shared" si="35"/>
        <v>0</v>
      </c>
      <c r="F220" s="24">
        <f t="shared" si="35"/>
        <v>0</v>
      </c>
      <c r="G220" s="24">
        <f t="shared" si="35"/>
        <v>0</v>
      </c>
      <c r="H220" s="24">
        <f t="shared" si="35"/>
        <v>0</v>
      </c>
      <c r="I220" s="139"/>
    </row>
    <row r="221" spans="2:9" ht="15.75" thickBot="1" x14ac:dyDescent="0.3">
      <c r="B221" s="15" t="s">
        <v>27</v>
      </c>
      <c r="C221" s="23">
        <f>IF('Saisie des données BA'!C$50=12,0,BA!C220/'Saisie des données BA'!C$50*12)</f>
        <v>0</v>
      </c>
      <c r="D221" s="23">
        <f>IF(D220&lt;0,0,IF('Saisie des données BA'!D$50=12,0,BA!D220/'Saisie des données BA'!D$50*12))</f>
        <v>0</v>
      </c>
      <c r="E221" s="23">
        <f>IF('Saisie des données BA'!E$50=12,0,BA!E220/'Saisie des données BA'!E$50*12)</f>
        <v>0</v>
      </c>
      <c r="F221" s="23">
        <f>IF('Saisie des données BA'!F$50=12,0,BA!F220/'Saisie des données BA'!F$50*12)</f>
        <v>0</v>
      </c>
      <c r="G221" s="23">
        <f>IF('Saisie des données BA'!G$50=12,0,BA!G220/'Saisie des données BA'!G$50*12)</f>
        <v>0</v>
      </c>
      <c r="H221" s="23">
        <f>IF('Saisie des données BA'!H$50=12,0,BA!H220/'Saisie des données BA'!H$50*12)</f>
        <v>0</v>
      </c>
      <c r="I221" s="139"/>
    </row>
    <row r="222" spans="2:9" ht="15.75" thickTop="1" x14ac:dyDescent="0.25">
      <c r="B222" s="27" t="s">
        <v>40</v>
      </c>
      <c r="C222" s="33">
        <f>IF(C221=0,C220,C221)</f>
        <v>0</v>
      </c>
      <c r="D222" s="33">
        <f t="shared" ref="D222:H222" si="36">IF(D221=0,D220,D221)</f>
        <v>0</v>
      </c>
      <c r="E222" s="24">
        <f t="shared" si="36"/>
        <v>0</v>
      </c>
      <c r="F222" s="24">
        <f t="shared" si="36"/>
        <v>0</v>
      </c>
      <c r="G222" s="24">
        <f t="shared" si="36"/>
        <v>0</v>
      </c>
      <c r="H222" s="24">
        <f t="shared" si="36"/>
        <v>0</v>
      </c>
      <c r="I222" s="139"/>
    </row>
    <row r="223" spans="2:9" x14ac:dyDescent="0.25">
      <c r="B223" s="27" t="s">
        <v>41</v>
      </c>
      <c r="C223" s="28"/>
      <c r="D223" s="28"/>
      <c r="E223" s="29" t="str">
        <f>'Saisie des données BA'!E20</f>
        <v>OUI</v>
      </c>
      <c r="F223" s="29" t="str">
        <f>'Saisie des données BA'!F20</f>
        <v>OUI</v>
      </c>
      <c r="G223" s="29" t="str">
        <f>'Saisie des données BA'!G20</f>
        <v>OUI</v>
      </c>
      <c r="H223" s="29" t="str">
        <f>'Saisie des données BA'!H20</f>
        <v>OUI</v>
      </c>
      <c r="I223" s="140"/>
    </row>
    <row r="224" spans="2:9" ht="15.75" thickBot="1" x14ac:dyDescent="0.3">
      <c r="B224" s="16" t="s">
        <v>26</v>
      </c>
      <c r="C224" s="35">
        <f>IF(C221=0,C220,C221)</f>
        <v>0</v>
      </c>
      <c r="D224" s="35">
        <f t="shared" ref="D224" si="37">IF(D221=0,D220,D221)</f>
        <v>0</v>
      </c>
      <c r="E224" s="17">
        <f>IF(E223="NON",BA!E222,AVERAGE(BA!C222:E222))</f>
        <v>0</v>
      </c>
      <c r="F224" s="17">
        <f>IF(F223="NON",BA!F222,AVERAGE(BA!D222:F222))</f>
        <v>0</v>
      </c>
      <c r="G224" s="17">
        <f>IF(G223="NON",BA!G222,AVERAGE(BA!E222:G222))</f>
        <v>0</v>
      </c>
      <c r="H224" s="17">
        <f>IF(H223="NON",BA!H222,AVERAGE(BA!F222:H222))</f>
        <v>0</v>
      </c>
      <c r="I224" s="30" t="str">
        <f>IF(H224&gt;MAX(E224:G224),H224-MAX(E224:G224),"N/A")</f>
        <v>N/A</v>
      </c>
    </row>
    <row r="225" spans="2:9" ht="15.75" thickBot="1" x14ac:dyDescent="0.3"/>
    <row r="226" spans="2:9" ht="15.75" thickBot="1" x14ac:dyDescent="0.3">
      <c r="B226" s="129" t="s">
        <v>49</v>
      </c>
      <c r="C226" s="130"/>
      <c r="D226" s="130"/>
      <c r="E226" s="130"/>
      <c r="F226" s="130"/>
      <c r="G226" s="130"/>
      <c r="H226" s="130"/>
      <c r="I226" s="131"/>
    </row>
    <row r="227" spans="2:9" ht="15.75" thickTop="1" x14ac:dyDescent="0.25">
      <c r="B227" s="132" t="str">
        <f>IF(ISBLANK('Saisie des données BA'!B168)," ",'Saisie des données BA'!B168)</f>
        <v xml:space="preserve"> </v>
      </c>
      <c r="C227" s="133"/>
      <c r="D227" s="133"/>
      <c r="E227" s="133"/>
      <c r="F227" s="133"/>
      <c r="G227" s="133"/>
      <c r="H227" s="133"/>
      <c r="I227" s="134"/>
    </row>
    <row r="228" spans="2:9" ht="15.75" thickBot="1" x14ac:dyDescent="0.3">
      <c r="B228" s="135"/>
      <c r="C228" s="136"/>
      <c r="D228" s="136"/>
      <c r="E228" s="136"/>
      <c r="F228" s="136"/>
      <c r="G228" s="136"/>
      <c r="H228" s="136"/>
      <c r="I228" s="137"/>
    </row>
    <row r="229" spans="2:9" ht="15.75" thickBot="1" x14ac:dyDescent="0.3"/>
    <row r="230" spans="2:9" ht="15.75" thickBot="1" x14ac:dyDescent="0.3">
      <c r="B230" s="129" t="s">
        <v>53</v>
      </c>
      <c r="C230" s="130"/>
      <c r="D230" s="130"/>
      <c r="E230" s="130"/>
      <c r="F230" s="130"/>
      <c r="G230" s="130"/>
      <c r="H230" s="130"/>
      <c r="I230" s="131"/>
    </row>
    <row r="231" spans="2:9" ht="15.75" thickTop="1" x14ac:dyDescent="0.25">
      <c r="B231" s="61" t="s">
        <v>54</v>
      </c>
      <c r="C231" s="62" t="s">
        <v>55</v>
      </c>
      <c r="D231" s="62" t="s">
        <v>56</v>
      </c>
      <c r="E231" s="63" t="s">
        <v>57</v>
      </c>
      <c r="F231" s="63" t="s">
        <v>58</v>
      </c>
      <c r="G231" s="63" t="s">
        <v>59</v>
      </c>
      <c r="H231" s="57"/>
      <c r="I231" s="58"/>
    </row>
    <row r="232" spans="2:9" ht="15.75" thickBot="1" x14ac:dyDescent="0.3">
      <c r="B232" s="64">
        <f>IF(H223="OUI",AVERAGE(F209:H209),H209)</f>
        <v>0</v>
      </c>
      <c r="C232" s="65">
        <f>H211+H212+H213+H214+H215+H216</f>
        <v>0</v>
      </c>
      <c r="D232" s="65">
        <f>H210</f>
        <v>0</v>
      </c>
      <c r="E232" s="65">
        <f>E224</f>
        <v>0</v>
      </c>
      <c r="F232" s="65">
        <f>F224</f>
        <v>0</v>
      </c>
      <c r="G232" s="65">
        <f>G224</f>
        <v>0</v>
      </c>
      <c r="H232" s="59"/>
      <c r="I232" s="60"/>
    </row>
    <row r="233" spans="2:9" ht="15.75" thickBot="1" x14ac:dyDescent="0.3"/>
    <row r="234" spans="2:9" ht="15.75" thickBot="1" x14ac:dyDescent="0.3">
      <c r="B234" s="108" t="str">
        <f>IF(G222="Individuelle","Exploitant",IF(ISBLANK('Saisie des données BA'!C21),'Saisie des données BA'!B21,CONCATENATE('Saisie des données BA'!C21," ",'Saisie des données BA'!D21)))</f>
        <v>Associé 9</v>
      </c>
      <c r="C234" s="109"/>
      <c r="D234" s="109"/>
      <c r="E234" s="109"/>
      <c r="F234" s="109"/>
      <c r="G234" s="109"/>
      <c r="H234" s="109"/>
      <c r="I234" s="110"/>
    </row>
    <row r="235" spans="2:9" ht="15.75" thickBot="1" x14ac:dyDescent="0.3"/>
    <row r="236" spans="2:9" ht="15.75" thickBot="1" x14ac:dyDescent="0.3">
      <c r="B236" s="10"/>
      <c r="C236" s="11">
        <v>2013</v>
      </c>
      <c r="D236" s="11">
        <v>2014</v>
      </c>
      <c r="E236" s="11">
        <v>2015</v>
      </c>
      <c r="F236" s="11">
        <v>2016</v>
      </c>
      <c r="G236" s="11">
        <v>2017</v>
      </c>
      <c r="H236" s="11">
        <v>2018</v>
      </c>
      <c r="I236" s="12" t="s">
        <v>23</v>
      </c>
    </row>
    <row r="237" spans="2:9" ht="15.75" thickBot="1" x14ac:dyDescent="0.3">
      <c r="B237" s="5" t="s">
        <v>24</v>
      </c>
      <c r="C237" s="13">
        <f>'Saisie des données BA'!C48</f>
        <v>0</v>
      </c>
      <c r="D237" s="13">
        <f>'Saisie des données BA'!D48</f>
        <v>0</v>
      </c>
      <c r="E237" s="13">
        <f>'Saisie des données BA'!E48</f>
        <v>0</v>
      </c>
      <c r="F237" s="13">
        <f>'Saisie des données BA'!F48</f>
        <v>0</v>
      </c>
      <c r="G237" s="13">
        <f>'Saisie des données BA'!G48</f>
        <v>0</v>
      </c>
      <c r="H237" s="13">
        <f>'Saisie des données BA'!H48</f>
        <v>0</v>
      </c>
      <c r="I237" s="25" t="str">
        <f>IF(H237&gt;MAX(E237:G237),H237-MAX(E237:G237),"N/A")</f>
        <v>N/A</v>
      </c>
    </row>
    <row r="238" spans="2:9" ht="15.75" thickTop="1" x14ac:dyDescent="0.25">
      <c r="B238" s="3" t="str">
        <f t="shared" ref="B238:B248" si="38">B210</f>
        <v>MV CT</v>
      </c>
      <c r="C238" s="14">
        <f>'Saisie des données BA'!C174</f>
        <v>0</v>
      </c>
      <c r="D238" s="14">
        <f>'Saisie des données BA'!D174</f>
        <v>0</v>
      </c>
      <c r="E238" s="14">
        <f>'Saisie des données BA'!E174</f>
        <v>0</v>
      </c>
      <c r="F238" s="14">
        <f>'Saisie des données BA'!F174</f>
        <v>0</v>
      </c>
      <c r="G238" s="14">
        <f>'Saisie des données BA'!G174</f>
        <v>0</v>
      </c>
      <c r="H238" s="14">
        <f>'Saisie des données BA'!H174</f>
        <v>0</v>
      </c>
      <c r="I238" s="138" t="s">
        <v>25</v>
      </c>
    </row>
    <row r="239" spans="2:9" x14ac:dyDescent="0.25">
      <c r="B239" s="3" t="str">
        <f t="shared" si="38"/>
        <v>PV CT imposable</v>
      </c>
      <c r="C239" s="14">
        <f>'Saisie des données BA'!C175</f>
        <v>0</v>
      </c>
      <c r="D239" s="14">
        <f>'Saisie des données BA'!D175</f>
        <v>0</v>
      </c>
      <c r="E239" s="14">
        <f>'Saisie des données BA'!E175</f>
        <v>0</v>
      </c>
      <c r="F239" s="14">
        <f>'Saisie des données BA'!F175</f>
        <v>0</v>
      </c>
      <c r="G239" s="14">
        <f>'Saisie des données BA'!G175</f>
        <v>0</v>
      </c>
      <c r="H239" s="14">
        <f>'Saisie des données BA'!H175</f>
        <v>0</v>
      </c>
      <c r="I239" s="139"/>
    </row>
    <row r="240" spans="2:9" x14ac:dyDescent="0.25">
      <c r="B240" s="3" t="str">
        <f t="shared" si="38"/>
        <v>PV CT en cours d'étalement</v>
      </c>
      <c r="C240" s="14">
        <f>'Saisie des données BA'!C176</f>
        <v>0</v>
      </c>
      <c r="D240" s="14">
        <f>'Saisie des données BA'!D176</f>
        <v>0</v>
      </c>
      <c r="E240" s="14">
        <f>'Saisie des données BA'!E176</f>
        <v>0</v>
      </c>
      <c r="F240" s="14">
        <f>'Saisie des données BA'!F176</f>
        <v>0</v>
      </c>
      <c r="G240" s="14">
        <f>'Saisie des données BA'!G176</f>
        <v>0</v>
      </c>
      <c r="H240" s="14">
        <f>'Saisie des données BA'!H176</f>
        <v>0</v>
      </c>
      <c r="I240" s="139"/>
    </row>
    <row r="241" spans="2:9" x14ac:dyDescent="0.25">
      <c r="B241" s="3" t="str">
        <f t="shared" si="38"/>
        <v>QP Subvention 777</v>
      </c>
      <c r="C241" s="14">
        <f>IF('Saisie des données BA'!$H$5="Individuelle",'Saisie des données BA'!C$54,'Saisie des données BA'!C$54*'Saisie des données BA'!C$35)</f>
        <v>0</v>
      </c>
      <c r="D241" s="14">
        <f>IF('Saisie des données BA'!$H$5="Individuelle",'Saisie des données BA'!D$54,'Saisie des données BA'!D$54*'Saisie des données BA'!D$35)</f>
        <v>0</v>
      </c>
      <c r="E241" s="14">
        <f>IF('Saisie des données BA'!$H$5="Individuelle",'Saisie des données BA'!E$54,'Saisie des données BA'!E$54*'Saisie des données BA'!E$35)</f>
        <v>0</v>
      </c>
      <c r="F241" s="14">
        <f>IF('Saisie des données BA'!$H$5="Individuelle",'Saisie des données BA'!F$54,'Saisie des données BA'!F$54*'Saisie des données BA'!F$35)</f>
        <v>0</v>
      </c>
      <c r="G241" s="14">
        <f>IF('Saisie des données BA'!$H$5="Individuelle",'Saisie des données BA'!G$54,'Saisie des données BA'!G$54*'Saisie des données BA'!G$35)</f>
        <v>0</v>
      </c>
      <c r="H241" s="14">
        <f>IF('Saisie des données BA'!$H$5="Individuelle",'Saisie des données BA'!H$54,'Saisie des données BA'!H$54*'Saisie des données BA'!H$35)</f>
        <v>0</v>
      </c>
      <c r="I241" s="139"/>
    </row>
    <row r="242" spans="2:9" x14ac:dyDescent="0.25">
      <c r="B242" s="3" t="str">
        <f t="shared" si="38"/>
        <v>Article 42 septies</v>
      </c>
      <c r="C242" s="14">
        <f>IF('Saisie des données BA'!$H$5="Individuelle",'Saisie des données BA'!C$55,'Saisie des données BA'!C$55*'Saisie des données BA'!C$35)</f>
        <v>0</v>
      </c>
      <c r="D242" s="14">
        <f>IF('Saisie des données BA'!$H$5="Individuelle",'Saisie des données BA'!D$55,'Saisie des données BA'!D$55*'Saisie des données BA'!D$35)</f>
        <v>0</v>
      </c>
      <c r="E242" s="14">
        <f>IF('Saisie des données BA'!$H$5="Individuelle",'Saisie des données BA'!E$55,'Saisie des données BA'!E$55*'Saisie des données BA'!E$35)</f>
        <v>0</v>
      </c>
      <c r="F242" s="14">
        <f>IF('Saisie des données BA'!$H$5="Individuelle",'Saisie des données BA'!F$55,'Saisie des données BA'!F$55*'Saisie des données BA'!F$35)</f>
        <v>0</v>
      </c>
      <c r="G242" s="14">
        <f>IF('Saisie des données BA'!$H$5="Individuelle",'Saisie des données BA'!G$55,'Saisie des données BA'!G$55*'Saisie des données BA'!G$35)</f>
        <v>0</v>
      </c>
      <c r="H242" s="14">
        <f>IF('Saisie des données BA'!$H$5="Individuelle",'Saisie des données BA'!H$55,'Saisie des données BA'!H$55*'Saisie des données BA'!H$35)</f>
        <v>0</v>
      </c>
      <c r="I242" s="139"/>
    </row>
    <row r="243" spans="2:9" x14ac:dyDescent="0.25">
      <c r="B243" s="3" t="str">
        <f t="shared" si="38"/>
        <v>IAPEA</v>
      </c>
      <c r="C243" s="14">
        <f>IF('Saisie des données BA'!$H$5="Individuelle",'Saisie des données BA'!C$56,'Saisie des données BA'!C$56*'Saisie des données BA'!C$35)</f>
        <v>0</v>
      </c>
      <c r="D243" s="14">
        <f>IF('Saisie des données BA'!$H$5="Individuelle",'Saisie des données BA'!D$56,'Saisie des données BA'!D$56*'Saisie des données BA'!D$35)</f>
        <v>0</v>
      </c>
      <c r="E243" s="14">
        <f>IF('Saisie des données BA'!$H$5="Individuelle",'Saisie des données BA'!E$56,'Saisie des données BA'!E$56*'Saisie des données BA'!E$35)</f>
        <v>0</v>
      </c>
      <c r="F243" s="14">
        <f>IF('Saisie des données BA'!$H$5="Individuelle",'Saisie des données BA'!F$56,'Saisie des données BA'!F$56*'Saisie des données BA'!F$35)</f>
        <v>0</v>
      </c>
      <c r="G243" s="14">
        <f>IF('Saisie des données BA'!$H$5="Individuelle",'Saisie des données BA'!G$56,'Saisie des données BA'!G$56*'Saisie des données BA'!G$35)</f>
        <v>0</v>
      </c>
      <c r="H243" s="14">
        <f>IF('Saisie des données BA'!$H$5="Individuelle",'Saisie des données BA'!H$56,'Saisie des données BA'!H$56*'Saisie des données BA'!H$35)</f>
        <v>0</v>
      </c>
      <c r="I243" s="139"/>
    </row>
    <row r="244" spans="2:9" x14ac:dyDescent="0.25">
      <c r="B244" s="3" t="str">
        <f t="shared" si="38"/>
        <v>7ème BA exceptionnel</v>
      </c>
      <c r="C244" s="14">
        <f>IF('Saisie des données BA'!$H$5="Individuelle",'Saisie des données BA'!C$57,'Saisie des données BA'!C$57*'Saisie des données BA'!C$35)</f>
        <v>0</v>
      </c>
      <c r="D244" s="14">
        <f>IF('Saisie des données BA'!$H$5="Individuelle",'Saisie des données BA'!D$57,'Saisie des données BA'!D$57*'Saisie des données BA'!D$35)</f>
        <v>0</v>
      </c>
      <c r="E244" s="14">
        <f>IF('Saisie des données BA'!$H$5="Individuelle",'Saisie des données BA'!E$57,'Saisie des données BA'!E$57*'Saisie des données BA'!E$35)</f>
        <v>0</v>
      </c>
      <c r="F244" s="14">
        <f>IF('Saisie des données BA'!$H$5="Individuelle",'Saisie des données BA'!F$57,'Saisie des données BA'!F$57*'Saisie des données BA'!F$35)</f>
        <v>0</v>
      </c>
      <c r="G244" s="14">
        <f>IF('Saisie des données BA'!$H$5="Individuelle",'Saisie des données BA'!G$57,'Saisie des données BA'!G$57*'Saisie des données BA'!G$35)</f>
        <v>0</v>
      </c>
      <c r="H244" s="14">
        <f>IF('Saisie des données BA'!$H$5="Individuelle",'Saisie des données BA'!H$57,'Saisie des données BA'!H$57*'Saisie des données BA'!H$35)</f>
        <v>0</v>
      </c>
      <c r="I244" s="139"/>
    </row>
    <row r="245" spans="2:9" x14ac:dyDescent="0.25">
      <c r="B245" s="3" t="str">
        <f t="shared" si="38"/>
        <v>Abattement JA</v>
      </c>
      <c r="C245" s="14">
        <f>'Saisie des données BA'!C177</f>
        <v>0</v>
      </c>
      <c r="D245" s="14">
        <f>'Saisie des données BA'!D177</f>
        <v>0</v>
      </c>
      <c r="E245" s="14">
        <f>'Saisie des données BA'!E177</f>
        <v>0</v>
      </c>
      <c r="F245" s="14">
        <f>'Saisie des données BA'!F177</f>
        <v>0</v>
      </c>
      <c r="G245" s="14">
        <f>'Saisie des données BA'!G177</f>
        <v>0</v>
      </c>
      <c r="H245" s="14">
        <f>'Saisie des données BA'!H177</f>
        <v>0</v>
      </c>
      <c r="I245" s="139"/>
    </row>
    <row r="246" spans="2:9" x14ac:dyDescent="0.25">
      <c r="B246" s="3" t="str">
        <f t="shared" si="38"/>
        <v>Majoration 25%</v>
      </c>
      <c r="C246" s="14">
        <f>IF('Saisie des données BA'!C178="OUI",BA!C237/1.25*0.25,0)</f>
        <v>0</v>
      </c>
      <c r="D246" s="14">
        <f>IF('Saisie des données BA'!D178="OUI",BA!D237/1.25*0.25,0)</f>
        <v>0</v>
      </c>
      <c r="E246" s="14">
        <f>IF('Saisie des données BA'!E178="OUI",BA!E237/1.25*0.25,0)</f>
        <v>0</v>
      </c>
      <c r="F246" s="14">
        <f>IF('Saisie des données BA'!F178="OUI",BA!F237/1.25*0.25,0)</f>
        <v>0</v>
      </c>
      <c r="G246" s="14">
        <f>IF('Saisie des données BA'!G178="OUI",BA!G237/1.25*0.25,0)</f>
        <v>0</v>
      </c>
      <c r="H246" s="14">
        <f>IF('Saisie des données BA'!H178="OUI",BA!H237/1.25*0.25,0)</f>
        <v>0</v>
      </c>
      <c r="I246" s="139"/>
    </row>
    <row r="247" spans="2:9" x14ac:dyDescent="0.25">
      <c r="B247" s="3" t="str">
        <f t="shared" si="38"/>
        <v>Report déficit BA</v>
      </c>
      <c r="C247" s="14">
        <f>'Saisie des données BA'!C179</f>
        <v>0</v>
      </c>
      <c r="D247" s="14">
        <f>'Saisie des données BA'!D179</f>
        <v>0</v>
      </c>
      <c r="E247" s="14">
        <f>'Saisie des données BA'!E179</f>
        <v>0</v>
      </c>
      <c r="F247" s="14">
        <f>'Saisie des données BA'!F179</f>
        <v>0</v>
      </c>
      <c r="G247" s="14">
        <f>'Saisie des données BA'!G179</f>
        <v>0</v>
      </c>
      <c r="H247" s="14">
        <f>'Saisie des données BA'!H179</f>
        <v>0</v>
      </c>
      <c r="I247" s="139"/>
    </row>
    <row r="248" spans="2:9" ht="30" x14ac:dyDescent="0.25">
      <c r="B248" s="56" t="str">
        <f t="shared" si="38"/>
        <v>Résultat après neutralisation des éléments exceptionnels</v>
      </c>
      <c r="C248" s="24">
        <f>C237+C238-C239-C240-C241-C242-C243-C244+C245+C246+C247</f>
        <v>0</v>
      </c>
      <c r="D248" s="24">
        <f t="shared" ref="D248:H248" si="39">D237+D238-D239-D240-D241-D242-D243-D244+D245+D246+D247</f>
        <v>0</v>
      </c>
      <c r="E248" s="24">
        <f t="shared" si="39"/>
        <v>0</v>
      </c>
      <c r="F248" s="24">
        <f t="shared" si="39"/>
        <v>0</v>
      </c>
      <c r="G248" s="24">
        <f t="shared" si="39"/>
        <v>0</v>
      </c>
      <c r="H248" s="24">
        <f t="shared" si="39"/>
        <v>0</v>
      </c>
      <c r="I248" s="139"/>
    </row>
    <row r="249" spans="2:9" ht="15.75" thickBot="1" x14ac:dyDescent="0.3">
      <c r="B249" s="15" t="s">
        <v>27</v>
      </c>
      <c r="C249" s="23">
        <f>IF('Saisie des données BA'!C$50=12,0,BA!C248/'Saisie des données BA'!C$50*12)</f>
        <v>0</v>
      </c>
      <c r="D249" s="23">
        <f>IF(D248&lt;0,0,IF('Saisie des données BA'!D$50=12,0,BA!D248/'Saisie des données BA'!D$50*12))</f>
        <v>0</v>
      </c>
      <c r="E249" s="23">
        <f>IF('Saisie des données BA'!E$50=12,0,BA!E248/'Saisie des données BA'!E$50*12)</f>
        <v>0</v>
      </c>
      <c r="F249" s="23">
        <f>IF('Saisie des données BA'!F$50=12,0,BA!F248/'Saisie des données BA'!F$50*12)</f>
        <v>0</v>
      </c>
      <c r="G249" s="23">
        <f>IF('Saisie des données BA'!G$50=12,0,BA!G248/'Saisie des données BA'!G$50*12)</f>
        <v>0</v>
      </c>
      <c r="H249" s="23">
        <f>IF('Saisie des données BA'!H$50=12,0,BA!H248/'Saisie des données BA'!H$50*12)</f>
        <v>0</v>
      </c>
      <c r="I249" s="139"/>
    </row>
    <row r="250" spans="2:9" ht="15.75" thickTop="1" x14ac:dyDescent="0.25">
      <c r="B250" s="27" t="s">
        <v>40</v>
      </c>
      <c r="C250" s="33">
        <f>IF(C249=0,C248,C249)</f>
        <v>0</v>
      </c>
      <c r="D250" s="33">
        <f t="shared" ref="D250:H250" si="40">IF(D249=0,D248,D249)</f>
        <v>0</v>
      </c>
      <c r="E250" s="24">
        <f t="shared" si="40"/>
        <v>0</v>
      </c>
      <c r="F250" s="24">
        <f t="shared" si="40"/>
        <v>0</v>
      </c>
      <c r="G250" s="24">
        <f t="shared" si="40"/>
        <v>0</v>
      </c>
      <c r="H250" s="24">
        <f t="shared" si="40"/>
        <v>0</v>
      </c>
      <c r="I250" s="139"/>
    </row>
    <row r="251" spans="2:9" x14ac:dyDescent="0.25">
      <c r="B251" s="27" t="s">
        <v>41</v>
      </c>
      <c r="C251" s="28"/>
      <c r="D251" s="28"/>
      <c r="E251" s="29" t="str">
        <f>'Saisie des données BA'!E21</f>
        <v>OUI</v>
      </c>
      <c r="F251" s="29" t="str">
        <f>'Saisie des données BA'!F21</f>
        <v>OUI</v>
      </c>
      <c r="G251" s="29" t="str">
        <f>'Saisie des données BA'!G21</f>
        <v>OUI</v>
      </c>
      <c r="H251" s="29" t="str">
        <f>'Saisie des données BA'!H21</f>
        <v>OUI</v>
      </c>
      <c r="I251" s="140"/>
    </row>
    <row r="252" spans="2:9" ht="15.75" thickBot="1" x14ac:dyDescent="0.3">
      <c r="B252" s="16" t="s">
        <v>26</v>
      </c>
      <c r="C252" s="35">
        <f>IF(C249=0,C248,C249)</f>
        <v>0</v>
      </c>
      <c r="D252" s="35">
        <f t="shared" ref="D252" si="41">IF(D249=0,D248,D249)</f>
        <v>0</v>
      </c>
      <c r="E252" s="17">
        <f>IF(E251="NON",BA!E250,AVERAGE(BA!C250:E250))</f>
        <v>0</v>
      </c>
      <c r="F252" s="17">
        <f>IF(F251="NON",BA!F250,AVERAGE(BA!D250:F250))</f>
        <v>0</v>
      </c>
      <c r="G252" s="17">
        <f>IF(G251="NON",BA!G250,AVERAGE(BA!E250:G250))</f>
        <v>0</v>
      </c>
      <c r="H252" s="17">
        <f>IF(H251="NON",BA!H250,AVERAGE(BA!F250:H250))</f>
        <v>0</v>
      </c>
      <c r="I252" s="30" t="str">
        <f>IF(H252&gt;MAX(E252:G252),H252-MAX(E252:G252),"N/A")</f>
        <v>N/A</v>
      </c>
    </row>
    <row r="253" spans="2:9" ht="15.75" thickBot="1" x14ac:dyDescent="0.3"/>
    <row r="254" spans="2:9" ht="15.75" thickBot="1" x14ac:dyDescent="0.3">
      <c r="B254" s="129" t="s">
        <v>49</v>
      </c>
      <c r="C254" s="130"/>
      <c r="D254" s="130"/>
      <c r="E254" s="130"/>
      <c r="F254" s="130"/>
      <c r="G254" s="130"/>
      <c r="H254" s="130"/>
      <c r="I254" s="131"/>
    </row>
    <row r="255" spans="2:9" ht="15.75" thickTop="1" x14ac:dyDescent="0.25">
      <c r="B255" s="132" t="str">
        <f>IF(ISBLANK('Saisie des données BA'!B182)," ",'Saisie des données BA'!B82)</f>
        <v xml:space="preserve"> </v>
      </c>
      <c r="C255" s="133"/>
      <c r="D255" s="133"/>
      <c r="E255" s="133"/>
      <c r="F255" s="133"/>
      <c r="G255" s="133"/>
      <c r="H255" s="133"/>
      <c r="I255" s="134"/>
    </row>
    <row r="256" spans="2:9" ht="15.75" thickBot="1" x14ac:dyDescent="0.3">
      <c r="B256" s="135"/>
      <c r="C256" s="136"/>
      <c r="D256" s="136"/>
      <c r="E256" s="136"/>
      <c r="F256" s="136"/>
      <c r="G256" s="136"/>
      <c r="H256" s="136"/>
      <c r="I256" s="137"/>
    </row>
    <row r="257" spans="2:9" ht="15.75" thickBot="1" x14ac:dyDescent="0.3"/>
    <row r="258" spans="2:9" ht="15.75" thickBot="1" x14ac:dyDescent="0.3">
      <c r="B258" s="129" t="s">
        <v>53</v>
      </c>
      <c r="C258" s="130"/>
      <c r="D258" s="130"/>
      <c r="E258" s="130"/>
      <c r="F258" s="130"/>
      <c r="G258" s="130"/>
      <c r="H258" s="130"/>
      <c r="I258" s="131"/>
    </row>
    <row r="259" spans="2:9" ht="15.75" thickTop="1" x14ac:dyDescent="0.25">
      <c r="B259" s="61" t="s">
        <v>54</v>
      </c>
      <c r="C259" s="62" t="s">
        <v>55</v>
      </c>
      <c r="D259" s="62" t="s">
        <v>56</v>
      </c>
      <c r="E259" s="63" t="s">
        <v>57</v>
      </c>
      <c r="F259" s="63" t="s">
        <v>58</v>
      </c>
      <c r="G259" s="63" t="s">
        <v>59</v>
      </c>
      <c r="H259" s="57"/>
      <c r="I259" s="58"/>
    </row>
    <row r="260" spans="2:9" ht="15.75" thickBot="1" x14ac:dyDescent="0.3">
      <c r="B260" s="64">
        <f>IF(H251="OUI",AVERAGE(F237:H237),H237)</f>
        <v>0</v>
      </c>
      <c r="C260" s="65">
        <f>H239+H240+H241+H242+H243+H244</f>
        <v>0</v>
      </c>
      <c r="D260" s="65">
        <f>H238</f>
        <v>0</v>
      </c>
      <c r="E260" s="65">
        <f>E252</f>
        <v>0</v>
      </c>
      <c r="F260" s="65">
        <f>F252</f>
        <v>0</v>
      </c>
      <c r="G260" s="65">
        <f>G252</f>
        <v>0</v>
      </c>
      <c r="H260" s="59"/>
      <c r="I260" s="60"/>
    </row>
    <row r="261" spans="2:9" ht="15.75" thickBot="1" x14ac:dyDescent="0.3"/>
    <row r="262" spans="2:9" ht="15.75" thickBot="1" x14ac:dyDescent="0.3">
      <c r="B262" s="108" t="str">
        <f>IF(G250="Individuelle","Exploitant",IF(ISBLANK('Saisie des données BA'!C22),'Saisie des données BA'!B22,CONCATENATE('Saisie des données BA'!C22," ",'Saisie des données BA'!D22)))</f>
        <v>Associé 10</v>
      </c>
      <c r="C262" s="109"/>
      <c r="D262" s="109"/>
      <c r="E262" s="109"/>
      <c r="F262" s="109"/>
      <c r="G262" s="109"/>
      <c r="H262" s="109"/>
      <c r="I262" s="110"/>
    </row>
    <row r="263" spans="2:9" ht="15.75" thickBot="1" x14ac:dyDescent="0.3"/>
    <row r="264" spans="2:9" ht="15.75" thickBot="1" x14ac:dyDescent="0.3">
      <c r="B264" s="10"/>
      <c r="C264" s="11">
        <v>2013</v>
      </c>
      <c r="D264" s="11">
        <v>2014</v>
      </c>
      <c r="E264" s="11">
        <v>2015</v>
      </c>
      <c r="F264" s="11">
        <v>2016</v>
      </c>
      <c r="G264" s="11">
        <v>2017</v>
      </c>
      <c r="H264" s="11">
        <v>2018</v>
      </c>
      <c r="I264" s="12" t="s">
        <v>23</v>
      </c>
    </row>
    <row r="265" spans="2:9" ht="15.75" thickBot="1" x14ac:dyDescent="0.3">
      <c r="B265" s="5" t="s">
        <v>24</v>
      </c>
      <c r="C265" s="13">
        <f>'Saisie des données BA'!C49</f>
        <v>0</v>
      </c>
      <c r="D265" s="13">
        <f>'Saisie des données BA'!D49</f>
        <v>0</v>
      </c>
      <c r="E265" s="13">
        <f>'Saisie des données BA'!E49</f>
        <v>0</v>
      </c>
      <c r="F265" s="13">
        <f>'Saisie des données BA'!F49</f>
        <v>0</v>
      </c>
      <c r="G265" s="13">
        <f>'Saisie des données BA'!G49</f>
        <v>0</v>
      </c>
      <c r="H265" s="13">
        <f>'Saisie des données BA'!H49</f>
        <v>0</v>
      </c>
      <c r="I265" s="25" t="str">
        <f>IF(H265&gt;MAX(E265:G265),H265-MAX(E265:G265),"N/A")</f>
        <v>N/A</v>
      </c>
    </row>
    <row r="266" spans="2:9" ht="15.75" thickTop="1" x14ac:dyDescent="0.25">
      <c r="B266" s="3" t="str">
        <f t="shared" ref="B266:B276" si="42">B238</f>
        <v>MV CT</v>
      </c>
      <c r="C266" s="14">
        <f>'Saisie des données BA'!C188</f>
        <v>0</v>
      </c>
      <c r="D266" s="14">
        <f>'Saisie des données BA'!D188</f>
        <v>0</v>
      </c>
      <c r="E266" s="14">
        <f>'Saisie des données BA'!E188</f>
        <v>0</v>
      </c>
      <c r="F266" s="14">
        <f>'Saisie des données BA'!F188</f>
        <v>0</v>
      </c>
      <c r="G266" s="14">
        <f>'Saisie des données BA'!G188</f>
        <v>0</v>
      </c>
      <c r="H266" s="14">
        <f>'Saisie des données BA'!H188</f>
        <v>0</v>
      </c>
      <c r="I266" s="138" t="s">
        <v>25</v>
      </c>
    </row>
    <row r="267" spans="2:9" x14ac:dyDescent="0.25">
      <c r="B267" s="3" t="str">
        <f t="shared" si="42"/>
        <v>PV CT imposable</v>
      </c>
      <c r="C267" s="14">
        <f>'Saisie des données BA'!C189</f>
        <v>0</v>
      </c>
      <c r="D267" s="14">
        <f>'Saisie des données BA'!D189</f>
        <v>0</v>
      </c>
      <c r="E267" s="14">
        <f>'Saisie des données BA'!E189</f>
        <v>0</v>
      </c>
      <c r="F267" s="14">
        <f>'Saisie des données BA'!F189</f>
        <v>0</v>
      </c>
      <c r="G267" s="14">
        <f>'Saisie des données BA'!G189</f>
        <v>0</v>
      </c>
      <c r="H267" s="14">
        <f>'Saisie des données BA'!H189</f>
        <v>0</v>
      </c>
      <c r="I267" s="139"/>
    </row>
    <row r="268" spans="2:9" x14ac:dyDescent="0.25">
      <c r="B268" s="3" t="str">
        <f t="shared" si="42"/>
        <v>PV CT en cours d'étalement</v>
      </c>
      <c r="C268" s="14">
        <f>'Saisie des données BA'!C190</f>
        <v>0</v>
      </c>
      <c r="D268" s="14">
        <f>'Saisie des données BA'!D190</f>
        <v>0</v>
      </c>
      <c r="E268" s="14">
        <f>'Saisie des données BA'!E190</f>
        <v>0</v>
      </c>
      <c r="F268" s="14">
        <f>'Saisie des données BA'!F190</f>
        <v>0</v>
      </c>
      <c r="G268" s="14">
        <f>'Saisie des données BA'!G190</f>
        <v>0</v>
      </c>
      <c r="H268" s="14">
        <f>'Saisie des données BA'!H190</f>
        <v>0</v>
      </c>
      <c r="I268" s="139"/>
    </row>
    <row r="269" spans="2:9" x14ac:dyDescent="0.25">
      <c r="B269" s="3" t="str">
        <f t="shared" si="42"/>
        <v>QP Subvention 777</v>
      </c>
      <c r="C269" s="14">
        <f>IF('Saisie des données BA'!$H$5="Individuelle",'Saisie des données BA'!C$54,'Saisie des données BA'!C$54*'Saisie des données BA'!C$36)</f>
        <v>0</v>
      </c>
      <c r="D269" s="14">
        <f>IF('Saisie des données BA'!$H$5="Individuelle",'Saisie des données BA'!D$54,'Saisie des données BA'!D$54*'Saisie des données BA'!D$36)</f>
        <v>0</v>
      </c>
      <c r="E269" s="14">
        <f>IF('Saisie des données BA'!$H$5="Individuelle",'Saisie des données BA'!E$54,'Saisie des données BA'!E$54*'Saisie des données BA'!E$36)</f>
        <v>0</v>
      </c>
      <c r="F269" s="14">
        <f>IF('Saisie des données BA'!$H$5="Individuelle",'Saisie des données BA'!F$54,'Saisie des données BA'!F$54*'Saisie des données BA'!F$36)</f>
        <v>0</v>
      </c>
      <c r="G269" s="14">
        <f>IF('Saisie des données BA'!$H$5="Individuelle",'Saisie des données BA'!G$54,'Saisie des données BA'!G$54*'Saisie des données BA'!G$36)</f>
        <v>0</v>
      </c>
      <c r="H269" s="14">
        <f>IF('Saisie des données BA'!$H$5="Individuelle",'Saisie des données BA'!H$54,'Saisie des données BA'!H$54*'Saisie des données BA'!H$36)</f>
        <v>0</v>
      </c>
      <c r="I269" s="139"/>
    </row>
    <row r="270" spans="2:9" x14ac:dyDescent="0.25">
      <c r="B270" s="3" t="str">
        <f t="shared" si="42"/>
        <v>Article 42 septies</v>
      </c>
      <c r="C270" s="14">
        <f>IF('Saisie des données BA'!$H$5="Individuelle",'Saisie des données BA'!C$55,'Saisie des données BA'!C$55*'Saisie des données BA'!C$36)</f>
        <v>0</v>
      </c>
      <c r="D270" s="14">
        <f>IF('Saisie des données BA'!$H$5="Individuelle",'Saisie des données BA'!D$55,'Saisie des données BA'!D$55*'Saisie des données BA'!D$36)</f>
        <v>0</v>
      </c>
      <c r="E270" s="14">
        <f>IF('Saisie des données BA'!$H$5="Individuelle",'Saisie des données BA'!E$55,'Saisie des données BA'!E$55*'Saisie des données BA'!E$36)</f>
        <v>0</v>
      </c>
      <c r="F270" s="14">
        <f>IF('Saisie des données BA'!$H$5="Individuelle",'Saisie des données BA'!F$55,'Saisie des données BA'!F$55*'Saisie des données BA'!F$36)</f>
        <v>0</v>
      </c>
      <c r="G270" s="14">
        <f>IF('Saisie des données BA'!$H$5="Individuelle",'Saisie des données BA'!G$55,'Saisie des données BA'!G$55*'Saisie des données BA'!G$36)</f>
        <v>0</v>
      </c>
      <c r="H270" s="14">
        <f>IF('Saisie des données BA'!$H$5="Individuelle",'Saisie des données BA'!H$55,'Saisie des données BA'!H$55*'Saisie des données BA'!H$36)</f>
        <v>0</v>
      </c>
      <c r="I270" s="139"/>
    </row>
    <row r="271" spans="2:9" x14ac:dyDescent="0.25">
      <c r="B271" s="3" t="str">
        <f t="shared" si="42"/>
        <v>IAPEA</v>
      </c>
      <c r="C271" s="14">
        <f>IF('Saisie des données BA'!$H$5="Individuelle",'Saisie des données BA'!C$56,'Saisie des données BA'!C$56*'Saisie des données BA'!C$36)</f>
        <v>0</v>
      </c>
      <c r="D271" s="14">
        <f>IF('Saisie des données BA'!$H$5="Individuelle",'Saisie des données BA'!D$56,'Saisie des données BA'!D$56*'Saisie des données BA'!D$36)</f>
        <v>0</v>
      </c>
      <c r="E271" s="14">
        <f>IF('Saisie des données BA'!$H$5="Individuelle",'Saisie des données BA'!E$56,'Saisie des données BA'!E$56*'Saisie des données BA'!E$36)</f>
        <v>0</v>
      </c>
      <c r="F271" s="14">
        <f>IF('Saisie des données BA'!$H$5="Individuelle",'Saisie des données BA'!F$56,'Saisie des données BA'!F$56*'Saisie des données BA'!F$36)</f>
        <v>0</v>
      </c>
      <c r="G271" s="14">
        <f>IF('Saisie des données BA'!$H$5="Individuelle",'Saisie des données BA'!G$56,'Saisie des données BA'!G$56*'Saisie des données BA'!G$36)</f>
        <v>0</v>
      </c>
      <c r="H271" s="14">
        <f>IF('Saisie des données BA'!$H$5="Individuelle",'Saisie des données BA'!H$56,'Saisie des données BA'!H$56*'Saisie des données BA'!H$36)</f>
        <v>0</v>
      </c>
      <c r="I271" s="139"/>
    </row>
    <row r="272" spans="2:9" x14ac:dyDescent="0.25">
      <c r="B272" s="3" t="str">
        <f t="shared" si="42"/>
        <v>7ème BA exceptionnel</v>
      </c>
      <c r="C272" s="14">
        <f>IF('Saisie des données BA'!$H$5="Individuelle",'Saisie des données BA'!C$57,'Saisie des données BA'!C$57*'Saisie des données BA'!C$36)</f>
        <v>0</v>
      </c>
      <c r="D272" s="14">
        <f>IF('Saisie des données BA'!$H$5="Individuelle",'Saisie des données BA'!D$57,'Saisie des données BA'!D$57*'Saisie des données BA'!D$36)</f>
        <v>0</v>
      </c>
      <c r="E272" s="14">
        <f>IF('Saisie des données BA'!$H$5="Individuelle",'Saisie des données BA'!E$57,'Saisie des données BA'!E$57*'Saisie des données BA'!E$36)</f>
        <v>0</v>
      </c>
      <c r="F272" s="14">
        <f>IF('Saisie des données BA'!$H$5="Individuelle",'Saisie des données BA'!F$57,'Saisie des données BA'!F$57*'Saisie des données BA'!F$36)</f>
        <v>0</v>
      </c>
      <c r="G272" s="14">
        <f>IF('Saisie des données BA'!$H$5="Individuelle",'Saisie des données BA'!G$57,'Saisie des données BA'!G$57*'Saisie des données BA'!G$36)</f>
        <v>0</v>
      </c>
      <c r="H272" s="14">
        <f>IF('Saisie des données BA'!$H$5="Individuelle",'Saisie des données BA'!H$57,'Saisie des données BA'!H$57*'Saisie des données BA'!H$36)</f>
        <v>0</v>
      </c>
      <c r="I272" s="139"/>
    </row>
    <row r="273" spans="2:9" x14ac:dyDescent="0.25">
      <c r="B273" s="3" t="str">
        <f t="shared" si="42"/>
        <v>Abattement JA</v>
      </c>
      <c r="C273" s="14">
        <f>'Saisie des données BA'!C191</f>
        <v>0</v>
      </c>
      <c r="D273" s="14">
        <f>'Saisie des données BA'!D191</f>
        <v>0</v>
      </c>
      <c r="E273" s="14">
        <f>'Saisie des données BA'!E191</f>
        <v>0</v>
      </c>
      <c r="F273" s="14">
        <f>'Saisie des données BA'!F191</f>
        <v>0</v>
      </c>
      <c r="G273" s="14">
        <f>'Saisie des données BA'!G191</f>
        <v>0</v>
      </c>
      <c r="H273" s="14">
        <f>'Saisie des données BA'!H191</f>
        <v>0</v>
      </c>
      <c r="I273" s="139"/>
    </row>
    <row r="274" spans="2:9" x14ac:dyDescent="0.25">
      <c r="B274" s="3" t="str">
        <f t="shared" si="42"/>
        <v>Majoration 25%</v>
      </c>
      <c r="C274" s="14">
        <f>IF('Saisie des données BA'!C192="OUI",BA!C265/1.25*0.25,0)</f>
        <v>0</v>
      </c>
      <c r="D274" s="14">
        <f>IF('Saisie des données BA'!D192="OUI",BA!D265/1.25*0.25,0)</f>
        <v>0</v>
      </c>
      <c r="E274" s="14">
        <f>IF('Saisie des données BA'!E192="OUI",BA!E265/1.25*0.25,0)</f>
        <v>0</v>
      </c>
      <c r="F274" s="14">
        <f>IF('Saisie des données BA'!F192="OUI",BA!F265/1.25*0.25,0)</f>
        <v>0</v>
      </c>
      <c r="G274" s="14">
        <f>IF('Saisie des données BA'!G192="OUI",BA!G265/1.25*0.25,0)</f>
        <v>0</v>
      </c>
      <c r="H274" s="14">
        <f>IF('Saisie des données BA'!H192="OUI",BA!H265/1.25*0.25,0)</f>
        <v>0</v>
      </c>
      <c r="I274" s="139"/>
    </row>
    <row r="275" spans="2:9" x14ac:dyDescent="0.25">
      <c r="B275" s="3" t="str">
        <f t="shared" si="42"/>
        <v>Report déficit BA</v>
      </c>
      <c r="C275" s="14">
        <f>'Saisie des données BA'!C193</f>
        <v>0</v>
      </c>
      <c r="D275" s="14">
        <f>'Saisie des données BA'!D193</f>
        <v>0</v>
      </c>
      <c r="E275" s="14">
        <f>'Saisie des données BA'!E193</f>
        <v>0</v>
      </c>
      <c r="F275" s="14">
        <f>'Saisie des données BA'!F193</f>
        <v>0</v>
      </c>
      <c r="G275" s="14">
        <f>'Saisie des données BA'!G193</f>
        <v>0</v>
      </c>
      <c r="H275" s="14">
        <f>'Saisie des données BA'!H193</f>
        <v>0</v>
      </c>
      <c r="I275" s="139"/>
    </row>
    <row r="276" spans="2:9" ht="30" x14ac:dyDescent="0.25">
      <c r="B276" s="56" t="str">
        <f t="shared" si="42"/>
        <v>Résultat après neutralisation des éléments exceptionnels</v>
      </c>
      <c r="C276" s="24">
        <f>C265+C266-C267-C268-C269-C270-C271-C272+C273+C274+C275</f>
        <v>0</v>
      </c>
      <c r="D276" s="24">
        <f t="shared" ref="D276:H276" si="43">D265+D266-D267-D268-D269-D270-D271-D272+D273+D274+D275</f>
        <v>0</v>
      </c>
      <c r="E276" s="24">
        <f t="shared" si="43"/>
        <v>0</v>
      </c>
      <c r="F276" s="24">
        <f t="shared" si="43"/>
        <v>0</v>
      </c>
      <c r="G276" s="24">
        <f t="shared" si="43"/>
        <v>0</v>
      </c>
      <c r="H276" s="24">
        <f t="shared" si="43"/>
        <v>0</v>
      </c>
      <c r="I276" s="139"/>
    </row>
    <row r="277" spans="2:9" ht="15.75" thickBot="1" x14ac:dyDescent="0.3">
      <c r="B277" s="15" t="s">
        <v>27</v>
      </c>
      <c r="C277" s="23">
        <f>IF('Saisie des données BA'!C$50=12,0,BA!C276/'Saisie des données BA'!C$50*12)</f>
        <v>0</v>
      </c>
      <c r="D277" s="23">
        <f>IF(D276&lt;0,0,IF('Saisie des données BA'!D$50=12,0,BA!D276/'Saisie des données BA'!D$50*12))</f>
        <v>0</v>
      </c>
      <c r="E277" s="23">
        <f>IF('Saisie des données BA'!E$50=12,0,BA!E276/'Saisie des données BA'!E$50*12)</f>
        <v>0</v>
      </c>
      <c r="F277" s="23">
        <f>IF('Saisie des données BA'!F$50=12,0,BA!F276/'Saisie des données BA'!F$50*12)</f>
        <v>0</v>
      </c>
      <c r="G277" s="23">
        <f>IF('Saisie des données BA'!G$50=12,0,BA!G276/'Saisie des données BA'!G$50*12)</f>
        <v>0</v>
      </c>
      <c r="H277" s="23">
        <f>IF('Saisie des données BA'!H$50=12,0,BA!H276/'Saisie des données BA'!H$50*12)</f>
        <v>0</v>
      </c>
      <c r="I277" s="139"/>
    </row>
    <row r="278" spans="2:9" ht="15.75" thickTop="1" x14ac:dyDescent="0.25">
      <c r="B278" s="27" t="s">
        <v>40</v>
      </c>
      <c r="C278" s="33">
        <f>IF(C277=0,C276,C277)</f>
        <v>0</v>
      </c>
      <c r="D278" s="33">
        <f t="shared" ref="D278:H278" si="44">IF(D277=0,D276,D277)</f>
        <v>0</v>
      </c>
      <c r="E278" s="24">
        <f t="shared" si="44"/>
        <v>0</v>
      </c>
      <c r="F278" s="24">
        <f t="shared" si="44"/>
        <v>0</v>
      </c>
      <c r="G278" s="24">
        <f t="shared" si="44"/>
        <v>0</v>
      </c>
      <c r="H278" s="24">
        <f t="shared" si="44"/>
        <v>0</v>
      </c>
      <c r="I278" s="139"/>
    </row>
    <row r="279" spans="2:9" x14ac:dyDescent="0.25">
      <c r="B279" s="27" t="s">
        <v>41</v>
      </c>
      <c r="C279" s="28"/>
      <c r="D279" s="28"/>
      <c r="E279" s="29" t="str">
        <f>'Saisie des données BA'!E22</f>
        <v>OUI</v>
      </c>
      <c r="F279" s="29" t="str">
        <f>'Saisie des données BA'!F22</f>
        <v>OUI</v>
      </c>
      <c r="G279" s="29" t="str">
        <f>'Saisie des données BA'!G22</f>
        <v>OUI</v>
      </c>
      <c r="H279" s="29" t="str">
        <f>'Saisie des données BA'!H22</f>
        <v>OUI</v>
      </c>
      <c r="I279" s="140"/>
    </row>
    <row r="280" spans="2:9" ht="15.75" thickBot="1" x14ac:dyDescent="0.3">
      <c r="B280" s="16" t="s">
        <v>26</v>
      </c>
      <c r="C280" s="35">
        <f>IF(C277=0,C276,C277)</f>
        <v>0</v>
      </c>
      <c r="D280" s="35">
        <f t="shared" ref="D280" si="45">IF(D277=0,D276,D277)</f>
        <v>0</v>
      </c>
      <c r="E280" s="17">
        <f>IF(E279="NON",BA!E278,AVERAGE(BA!C278:E278))</f>
        <v>0</v>
      </c>
      <c r="F280" s="17">
        <f>IF(F279="NON",BA!F278,AVERAGE(BA!D278:F278))</f>
        <v>0</v>
      </c>
      <c r="G280" s="17">
        <f>IF(G279="NON",BA!G278,AVERAGE(BA!E278:G278))</f>
        <v>0</v>
      </c>
      <c r="H280" s="17">
        <f>IF(H279="NON",BA!H278,AVERAGE(BA!F278:H278))</f>
        <v>0</v>
      </c>
      <c r="I280" s="30" t="str">
        <f>IF(H280&gt;MAX(E280:G280),H280-MAX(E280:G280),"N/A")</f>
        <v>N/A</v>
      </c>
    </row>
    <row r="281" spans="2:9" ht="15.75" thickBot="1" x14ac:dyDescent="0.3"/>
    <row r="282" spans="2:9" ht="15.75" thickBot="1" x14ac:dyDescent="0.3">
      <c r="B282" s="129" t="s">
        <v>49</v>
      </c>
      <c r="C282" s="130"/>
      <c r="D282" s="130"/>
      <c r="E282" s="130"/>
      <c r="F282" s="130"/>
      <c r="G282" s="130"/>
      <c r="H282" s="130"/>
      <c r="I282" s="131"/>
    </row>
    <row r="283" spans="2:9" ht="15.75" thickTop="1" x14ac:dyDescent="0.25">
      <c r="B283" s="132" t="str">
        <f>IF(ISBLANK('Saisie des données BA'!B196)," ",'Saisie des données BA'!B196)</f>
        <v xml:space="preserve"> </v>
      </c>
      <c r="C283" s="133"/>
      <c r="D283" s="133"/>
      <c r="E283" s="133"/>
      <c r="F283" s="133"/>
      <c r="G283" s="133"/>
      <c r="H283" s="133"/>
      <c r="I283" s="134"/>
    </row>
    <row r="284" spans="2:9" ht="15.75" thickBot="1" x14ac:dyDescent="0.3">
      <c r="B284" s="135"/>
      <c r="C284" s="136"/>
      <c r="D284" s="136"/>
      <c r="E284" s="136"/>
      <c r="F284" s="136"/>
      <c r="G284" s="136"/>
      <c r="H284" s="136"/>
      <c r="I284" s="137"/>
    </row>
    <row r="285" spans="2:9" ht="15.75" thickBot="1" x14ac:dyDescent="0.3"/>
    <row r="286" spans="2:9" ht="15.75" thickBot="1" x14ac:dyDescent="0.3">
      <c r="B286" s="129" t="s">
        <v>53</v>
      </c>
      <c r="C286" s="130"/>
      <c r="D286" s="130"/>
      <c r="E286" s="130"/>
      <c r="F286" s="130"/>
      <c r="G286" s="130"/>
      <c r="H286" s="130"/>
      <c r="I286" s="131"/>
    </row>
    <row r="287" spans="2:9" ht="15.75" thickTop="1" x14ac:dyDescent="0.25">
      <c r="B287" s="61" t="s">
        <v>54</v>
      </c>
      <c r="C287" s="62" t="s">
        <v>55</v>
      </c>
      <c r="D287" s="62" t="s">
        <v>56</v>
      </c>
      <c r="E287" s="63" t="s">
        <v>57</v>
      </c>
      <c r="F287" s="63" t="s">
        <v>58</v>
      </c>
      <c r="G287" s="63" t="s">
        <v>59</v>
      </c>
      <c r="H287" s="57"/>
      <c r="I287" s="58"/>
    </row>
    <row r="288" spans="2:9" ht="15.75" thickBot="1" x14ac:dyDescent="0.3">
      <c r="B288" s="64">
        <f>IF(H279="OUI",AVERAGE(F265:H265),H265)</f>
        <v>0</v>
      </c>
      <c r="C288" s="65">
        <f>H267+H268+H269+H270+H271+H272</f>
        <v>0</v>
      </c>
      <c r="D288" s="65">
        <f>H266</f>
        <v>0</v>
      </c>
      <c r="E288" s="65">
        <f>E280</f>
        <v>0</v>
      </c>
      <c r="F288" s="65">
        <f>F280</f>
        <v>0</v>
      </c>
      <c r="G288" s="65">
        <f>G280</f>
        <v>0</v>
      </c>
      <c r="H288" s="59"/>
      <c r="I288" s="60"/>
    </row>
  </sheetData>
  <sheetProtection selectLockedCells="1" selectUnlockedCells="1"/>
  <mergeCells count="55">
    <mergeCell ref="B255:I256"/>
    <mergeCell ref="B258:I258"/>
    <mergeCell ref="I126:I139"/>
    <mergeCell ref="B150:I150"/>
    <mergeCell ref="I154:I167"/>
    <mergeCell ref="B178:I178"/>
    <mergeCell ref="I182:I195"/>
    <mergeCell ref="B142:I142"/>
    <mergeCell ref="B143:I144"/>
    <mergeCell ref="B146:I146"/>
    <mergeCell ref="B170:I170"/>
    <mergeCell ref="B171:I172"/>
    <mergeCell ref="B174:I174"/>
    <mergeCell ref="B94:I94"/>
    <mergeCell ref="I98:I111"/>
    <mergeCell ref="B122:I122"/>
    <mergeCell ref="B90:I90"/>
    <mergeCell ref="B114:I114"/>
    <mergeCell ref="B115:I116"/>
    <mergeCell ref="B118:I118"/>
    <mergeCell ref="B2:I3"/>
    <mergeCell ref="B10:I10"/>
    <mergeCell ref="I14:I27"/>
    <mergeCell ref="B38:I38"/>
    <mergeCell ref="I42:I55"/>
    <mergeCell ref="D5:F5"/>
    <mergeCell ref="D6:F6"/>
    <mergeCell ref="D7:F7"/>
    <mergeCell ref="D8:F8"/>
    <mergeCell ref="B30:I30"/>
    <mergeCell ref="B31:I32"/>
    <mergeCell ref="B34:I34"/>
    <mergeCell ref="B58:I58"/>
    <mergeCell ref="B59:I60"/>
    <mergeCell ref="B62:I62"/>
    <mergeCell ref="B86:I86"/>
    <mergeCell ref="B87:I88"/>
    <mergeCell ref="B66:I66"/>
    <mergeCell ref="I70:I83"/>
    <mergeCell ref="B282:I282"/>
    <mergeCell ref="B283:I284"/>
    <mergeCell ref="B286:I286"/>
    <mergeCell ref="B198:I198"/>
    <mergeCell ref="B199:I200"/>
    <mergeCell ref="B202:I202"/>
    <mergeCell ref="B226:I226"/>
    <mergeCell ref="B227:I228"/>
    <mergeCell ref="I266:I279"/>
    <mergeCell ref="B206:I206"/>
    <mergeCell ref="I210:I223"/>
    <mergeCell ref="B234:I234"/>
    <mergeCell ref="I238:I251"/>
    <mergeCell ref="B262:I262"/>
    <mergeCell ref="B230:I230"/>
    <mergeCell ref="B254:I254"/>
  </mergeCells>
  <dataValidations count="1">
    <dataValidation allowBlank="1" showInputMessage="1" showErrorMessage="1" prompt="Indemnité d'assurance pour perte d'élément d'actif_x000a_" sqref="B271 B243 B215 B187 B159 B131 B103 B75 B47 B19" xr:uid="{70E85627-EB05-4A33-A3D2-9F40B4FBA63D}"/>
  </dataValidations>
  <pageMargins left="0.7" right="0.7" top="0.75" bottom="0.75" header="0.3" footer="0.3"/>
  <pageSetup paperSize="9" scale="88" fitToWidth="0" fitToHeight="0" orientation="landscape" r:id="rId1"/>
  <rowBreaks count="9" manualBreakCount="9">
    <brk id="37" min="1" max="8" man="1"/>
    <brk id="65" min="1" max="8" man="1"/>
    <brk id="93" min="1" max="8" man="1"/>
    <brk id="121" min="1" max="8" man="1"/>
    <brk id="149" min="1" max="8" man="1"/>
    <brk id="177" min="1" max="8" man="1"/>
    <brk id="205" min="1" max="8" man="1"/>
    <brk id="233" min="1" max="8" man="1"/>
    <brk id="261" min="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01B52-DB48-A843-921A-2C8CC05A4894}">
  <sheetPr codeName="Feuil5"/>
  <dimension ref="B5:I19"/>
  <sheetViews>
    <sheetView workbookViewId="0">
      <selection activeCell="D14" sqref="D14"/>
    </sheetView>
  </sheetViews>
  <sheetFormatPr baseColWidth="10" defaultRowHeight="15" x14ac:dyDescent="0.25"/>
  <cols>
    <col min="2" max="2" width="15.7109375" bestFit="1" customWidth="1"/>
    <col min="3" max="3" width="17" bestFit="1" customWidth="1"/>
    <col min="5" max="5" width="33.140625" bestFit="1" customWidth="1"/>
  </cols>
  <sheetData>
    <row r="5" spans="2:9" x14ac:dyDescent="0.25">
      <c r="B5" t="s">
        <v>1</v>
      </c>
      <c r="C5" s="83">
        <f>'Saisie des données BA'!C5</f>
        <v>0</v>
      </c>
    </row>
    <row r="6" spans="2:9" x14ac:dyDescent="0.25">
      <c r="B6" t="s">
        <v>2</v>
      </c>
      <c r="C6" t="e">
        <f>VLOOKUP(C5,Sheet1!A2:BM117,7,FALSE)</f>
        <v>#N/A</v>
      </c>
    </row>
    <row r="7" spans="2:9" x14ac:dyDescent="0.25">
      <c r="B7" t="s">
        <v>4</v>
      </c>
      <c r="C7" t="e">
        <f>CONCATENATE(VLOOKUP(C5,Sheet1!A2:BM111,8,FALSE)," ",VLOOKUP(Feuil2!C5,Sheet1!A2:BM111,9,FALSE)," ",VLOOKUP(Feuil2!C5,Sheet1!A2:BM111,10,FALSE))</f>
        <v>#N/A</v>
      </c>
    </row>
    <row r="11" spans="2:9" x14ac:dyDescent="0.25">
      <c r="B11" s="84" t="s">
        <v>103</v>
      </c>
      <c r="C11" s="84">
        <v>2013</v>
      </c>
      <c r="D11" s="84">
        <v>2014</v>
      </c>
      <c r="E11" s="84">
        <v>2015</v>
      </c>
      <c r="F11" s="84">
        <v>2016</v>
      </c>
      <c r="G11" s="84">
        <v>2017</v>
      </c>
      <c r="H11" s="85">
        <v>2018</v>
      </c>
      <c r="I11" s="87"/>
    </row>
    <row r="12" spans="2:9" x14ac:dyDescent="0.25">
      <c r="B12" s="36">
        <v>777</v>
      </c>
      <c r="C12" s="36" t="e">
        <f>VLOOKUP($C$5,Sheet1!$A$2:$W$111,12,FALSE)</f>
        <v>#N/A</v>
      </c>
      <c r="D12" s="36" t="e">
        <f>VLOOKUP($C$5,Sheet1!$A$2:$W$111,13,FALSE)</f>
        <v>#N/A</v>
      </c>
      <c r="E12" s="36" t="e">
        <f>VLOOKUP($C$5,Sheet1!$A$2:$W$111,14,FALSE)</f>
        <v>#N/A</v>
      </c>
      <c r="F12" s="36" t="e">
        <f>VLOOKUP($C$5,Sheet1!$A$2:$W$111,15,FALSE)</f>
        <v>#N/A</v>
      </c>
      <c r="G12" s="36" t="e">
        <f>VLOOKUP($C$5,Sheet1!$A$2:$W$111,16,FALSE)</f>
        <v>#N/A</v>
      </c>
      <c r="H12" s="86" t="e">
        <f>VLOOKUP($C$5,Sheet1!$A$2:$W$111,17,FALSE)</f>
        <v>#N/A</v>
      </c>
      <c r="I12" s="87"/>
    </row>
    <row r="13" spans="2:9" x14ac:dyDescent="0.25">
      <c r="B13" s="36">
        <v>775</v>
      </c>
      <c r="C13" s="36"/>
      <c r="D13" s="36"/>
      <c r="E13" s="36" t="e">
        <f>VLOOKUP($C$5,Sheet1!$A$2:$W$111,20,FALSE)</f>
        <v>#N/A</v>
      </c>
      <c r="F13" s="36" t="e">
        <f>VLOOKUP($C$5,Sheet1!$A$2:$W$111,21,FALSE)</f>
        <v>#N/A</v>
      </c>
      <c r="G13" s="36" t="e">
        <f>VLOOKUP($C$5,Sheet1!$A$2:$W$111,22,FALSE)</f>
        <v>#N/A</v>
      </c>
      <c r="H13" s="86" t="e">
        <f>VLOOKUP($C$5,Sheet1!$A$2:$W$111,23,FALSE)</f>
        <v>#N/A</v>
      </c>
      <c r="I13" s="87"/>
    </row>
    <row r="14" spans="2:9" x14ac:dyDescent="0.25">
      <c r="B14" s="36" t="s">
        <v>12</v>
      </c>
      <c r="C14" s="36"/>
      <c r="D14" s="36"/>
      <c r="E14" s="36" t="e">
        <f>VLOOKUP($C$5,Sheet1!$A$2:$BM$117,29,FALSE)</f>
        <v>#N/A</v>
      </c>
      <c r="F14" s="36" t="e">
        <f>VLOOKUP($C$5,Sheet1!$A$2:$BM$117,31,FALSE)</f>
        <v>#N/A</v>
      </c>
      <c r="G14" s="36" t="e">
        <f>VLOOKUP($C$5,Sheet1!$A$2:$BM$117,33,FALSE)</f>
        <v>#N/A</v>
      </c>
      <c r="H14" s="86" t="e">
        <f>VLOOKUP($C$5,Sheet1!$A$2:$BM$117,35,FALSE)</f>
        <v>#N/A</v>
      </c>
      <c r="I14" s="87"/>
    </row>
    <row r="15" spans="2:9" x14ac:dyDescent="0.25">
      <c r="B15" s="36" t="s">
        <v>104</v>
      </c>
      <c r="C15" s="36"/>
      <c r="D15" s="36"/>
      <c r="E15" s="36" t="e">
        <f>VLOOKUP($C$5,Sheet1!$A$2:$BM$117,28,FALSE)</f>
        <v>#N/A</v>
      </c>
      <c r="F15" s="36" t="e">
        <f>VLOOKUP($C$5,Sheet1!$A$2:$BM$117,30,FALSE)</f>
        <v>#N/A</v>
      </c>
      <c r="G15" s="36" t="e">
        <f>VLOOKUP($C$5,Sheet1!$A$2:$BM$117,32,FALSE)</f>
        <v>#N/A</v>
      </c>
      <c r="H15" s="86" t="e">
        <f>VLOOKUP($C$5,Sheet1!$A$2:$BM$117,34,FALSE)</f>
        <v>#N/A</v>
      </c>
      <c r="I15" s="87"/>
    </row>
    <row r="16" spans="2:9" x14ac:dyDescent="0.25">
      <c r="B16" s="36" t="s">
        <v>18</v>
      </c>
      <c r="C16" s="36"/>
      <c r="D16" s="36"/>
      <c r="E16" s="36" t="e">
        <f>VLOOKUP($C$5,Sheet1!$A$2:$BM$111,50,FALSE)</f>
        <v>#N/A</v>
      </c>
      <c r="F16" s="36" t="e">
        <f>VLOOKUP($C$5,Sheet1!$A$2:$BM$111,54,FALSE)</f>
        <v>#N/A</v>
      </c>
      <c r="G16" s="36" t="e">
        <f>VLOOKUP($C$5,Sheet1!$A$2:$BM$111,58,FALSE)</f>
        <v>#N/A</v>
      </c>
      <c r="H16" s="36" t="e">
        <f>VLOOKUP($C$5,Sheet1!$A$2:$BM$111,62,FALSE)</f>
        <v>#N/A</v>
      </c>
      <c r="I16" s="87"/>
    </row>
    <row r="17" spans="2:9" x14ac:dyDescent="0.25">
      <c r="B17" s="36" t="s">
        <v>105</v>
      </c>
      <c r="C17" s="36"/>
      <c r="D17" s="36"/>
      <c r="E17" s="36" t="e">
        <f>IF(OR(ISBLANK(VLOOKUP($C$5,Sheet1!$A$2:$BM$110,52,FALSE)),VLOOKUP($C$5,Sheet1!$A$2:$BM$110,52,FALSE) = 0),"NON","OUI")</f>
        <v>#N/A</v>
      </c>
      <c r="F17" s="36" t="e">
        <f>IF(OR(ISBLANK(VLOOKUP($C$5,Sheet1!$A$2:$BM$110,56,FALSE)),VLOOKUP($C$5,Sheet1!$A$2:$BM$110,56,FALSE) = 0),"NON","OUI")</f>
        <v>#N/A</v>
      </c>
      <c r="G17" s="36" t="e">
        <f>IF(OR(ISBLANK(VLOOKUP($C$5,Sheet1!$A$2:$BM$110,60,FALSE)),VLOOKUP($C$5,Sheet1!$A$2:$BM$110,60,FALSE) = 0),"NON","OUI")</f>
        <v>#N/A</v>
      </c>
      <c r="H17" s="36" t="e">
        <f>IF(OR(ISBLANK(VLOOKUP($C$5,Sheet1!$A$2:$BM$110,64,FALSE)),VLOOKUP($C$5,Sheet1!$A$2:$BM$110,64,FALSE) = 0),"NON","OUI")</f>
        <v>#N/A</v>
      </c>
      <c r="I17" s="87"/>
    </row>
    <row r="18" spans="2:9" x14ac:dyDescent="0.25">
      <c r="B18" s="36" t="s">
        <v>106</v>
      </c>
      <c r="C18" s="36"/>
      <c r="D18" s="36"/>
      <c r="E18" s="36" t="e">
        <f>IF(OR(ISBLANK(VLOOKUP($C$5,Sheet1!$A$2:$BM$111,53,FALSE)),VLOOKUP($C$5,Sheet1!$A$2:$BM$111,53,FALSE) = 0),VLOOKUP($C$5,Sheet1!$A$2:$BM$111,51,FALSE),VLOOKUP($C$5,Sheet1!$A$2:$BM$111,53,FALSE)*-1)</f>
        <v>#N/A</v>
      </c>
      <c r="F18" s="36" t="e">
        <f>IF(OR(ISBLANK(VLOOKUP($C$5,Sheet1!$A$2:$BM$111,57,FALSE)),VLOOKUP($C$5,Sheet1!$A$2:$BM$111,57,FALSE) = 0),VLOOKUP($C$5,Sheet1!$A$2:$BM$111,55,FALSE),VLOOKUP($C$5,Sheet1!$A$2:$BM$111,57,FALSE)*-1)</f>
        <v>#N/A</v>
      </c>
      <c r="G18" s="36" t="e">
        <f>IF(OR(ISBLANK(VLOOKUP($C$5,Sheet1!$A$2:$BM$111,61,FALSE)),VLOOKUP($C$5,Sheet1!$A$2:$BM$111,61,FALSE) = 0),VLOOKUP($C$5,Sheet1!$A$2:$BM$111,59,FALSE),VLOOKUP($C$5,Sheet1!$A$2:$BM$111,61,FALSE)*-1)</f>
        <v>#N/A</v>
      </c>
      <c r="H18" s="36" t="e">
        <f>IF(OR(ISBLANK(VLOOKUP($C$5,Sheet1!$A$2:$BM$111,65,FALSE)),VLOOKUP($C$5,Sheet1!$A$2:$BM$111,65,FALSE) = 0),VLOOKUP($C$5,Sheet1!$A$2:$BM$111,63,FALSE),VLOOKUP($C$5,Sheet1!$A$2:$BM$111,65,FALSE)*-1)</f>
        <v>#N/A</v>
      </c>
      <c r="I18" s="87"/>
    </row>
    <row r="19" spans="2:9" x14ac:dyDescent="0.25">
      <c r="B19" s="36"/>
      <c r="C19" s="36"/>
      <c r="D19" s="36"/>
      <c r="E19" s="36"/>
      <c r="F19" s="36"/>
      <c r="G19" s="36"/>
      <c r="H19" s="86"/>
      <c r="I19" s="8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FD8F1-8CDF-B444-B76E-93F24DF4CC35}">
  <sheetPr codeName="Feuil4"/>
  <dimension ref="A1:BM6"/>
  <sheetViews>
    <sheetView workbookViewId="0">
      <selection activeCell="P14" sqref="P14"/>
    </sheetView>
  </sheetViews>
  <sheetFormatPr baseColWidth="10" defaultRowHeight="15" x14ac:dyDescent="0.25"/>
  <cols>
    <col min="1" max="1" width="11.7109375" bestFit="1" customWidth="1"/>
    <col min="24" max="24" width="13.140625" bestFit="1" customWidth="1"/>
    <col min="25" max="25" width="12.28515625" bestFit="1" customWidth="1"/>
    <col min="48" max="48" width="16.28515625" customWidth="1"/>
    <col min="52" max="52" width="14.5703125" customWidth="1"/>
    <col min="56" max="56" width="19.42578125" customWidth="1"/>
    <col min="60" max="60" width="15.28515625" customWidth="1"/>
  </cols>
  <sheetData>
    <row r="1" spans="1:65" x14ac:dyDescent="0.25">
      <c r="A1" t="s">
        <v>102</v>
      </c>
    </row>
    <row r="2" spans="1:65" x14ac:dyDescent="0.25">
      <c r="A2" s="82" t="e">
        <f>CONCATENATE(C2,D2)*1000+E2</f>
        <v>#VALUE!</v>
      </c>
    </row>
    <row r="3" spans="1:65" x14ac:dyDescent="0.25">
      <c r="A3" t="e">
        <f>CONCATENATE(C3,D3)*1000+E3</f>
        <v>#VALUE!</v>
      </c>
    </row>
    <row r="6" spans="1:65" x14ac:dyDescent="0.25">
      <c r="A6">
        <v>1</v>
      </c>
      <c r="AU6" s="88"/>
      <c r="AW6" s="88"/>
      <c r="AY6" s="88"/>
      <c r="BA6" s="88"/>
      <c r="BC6" s="88"/>
      <c r="BE6" s="88"/>
      <c r="BG6" s="88"/>
      <c r="BI6" s="88"/>
      <c r="BK6" s="88"/>
      <c r="BM6" s="88"/>
    </row>
  </sheetData>
  <pageMargins left="0.78740157499999996" right="0.78740157499999996" top="0.984251969" bottom="0.984251969" header="0.4921259845" footer="0.492125984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1761D-1A0C-424E-803B-55DFF455100A}">
  <sheetPr codeName="Feuil6"/>
  <dimension ref="A1:BE15"/>
  <sheetViews>
    <sheetView workbookViewId="0">
      <selection activeCell="AW7" sqref="AW7"/>
    </sheetView>
  </sheetViews>
  <sheetFormatPr baseColWidth="10" defaultRowHeight="15" x14ac:dyDescent="0.25"/>
  <cols>
    <col min="1" max="1" width="11.5703125" customWidth="1"/>
    <col min="14" max="14" width="11.7109375" customWidth="1"/>
    <col min="16" max="21" width="12.28515625" customWidth="1"/>
    <col min="22" max="27" width="12.5703125" customWidth="1"/>
    <col min="28" max="28" width="15.28515625" customWidth="1"/>
    <col min="29" max="29" width="14.42578125" customWidth="1"/>
    <col min="30" max="30" width="15.28515625" customWidth="1"/>
    <col min="31" max="31" width="14.42578125" customWidth="1"/>
    <col min="32" max="32" width="15.28515625" customWidth="1"/>
    <col min="33" max="33" width="14.42578125" customWidth="1"/>
    <col min="34" max="34" width="15.28515625" customWidth="1"/>
    <col min="35" max="35" width="14.42578125" customWidth="1"/>
    <col min="36" max="36" width="15.28515625" customWidth="1"/>
    <col min="37" max="37" width="14.42578125" customWidth="1"/>
    <col min="38" max="38" width="15.28515625" customWidth="1"/>
    <col min="39" max="39" width="14.42578125" customWidth="1"/>
    <col min="46" max="51" width="14.7109375" customWidth="1"/>
    <col min="52" max="52" width="12.7109375" customWidth="1"/>
    <col min="53" max="53" width="12.85546875" customWidth="1"/>
    <col min="54" max="54" width="13.85546875" customWidth="1"/>
    <col min="55" max="55" width="12.7109375" customWidth="1"/>
    <col min="56" max="56" width="12.85546875" customWidth="1"/>
    <col min="57" max="57" width="13.85546875" customWidth="1"/>
  </cols>
  <sheetData>
    <row r="1" spans="1:57" x14ac:dyDescent="0.25">
      <c r="D1" s="83">
        <f>'Saisie des données BA'!C5</f>
        <v>0</v>
      </c>
    </row>
    <row r="2" spans="1:57" x14ac:dyDescent="0.25">
      <c r="A2" s="89" t="s">
        <v>121</v>
      </c>
      <c r="B2" s="89" t="s">
        <v>60</v>
      </c>
      <c r="C2" s="89" t="s">
        <v>61</v>
      </c>
      <c r="D2" s="89" t="s">
        <v>62</v>
      </c>
      <c r="E2" s="89" t="s">
        <v>63</v>
      </c>
      <c r="F2" s="89" t="s">
        <v>64</v>
      </c>
      <c r="G2" s="89" t="s">
        <v>65</v>
      </c>
      <c r="H2" s="89" t="s">
        <v>66</v>
      </c>
      <c r="I2" s="89" t="s">
        <v>67</v>
      </c>
      <c r="J2" s="89" t="s">
        <v>68</v>
      </c>
      <c r="K2" s="89" t="s">
        <v>69</v>
      </c>
      <c r="L2" s="89" t="s">
        <v>107</v>
      </c>
      <c r="M2" s="89" t="s">
        <v>108</v>
      </c>
      <c r="N2" s="89" t="s">
        <v>109</v>
      </c>
      <c r="O2" s="89" t="s">
        <v>110</v>
      </c>
      <c r="P2" s="89" t="s">
        <v>70</v>
      </c>
      <c r="Q2" s="89" t="s">
        <v>71</v>
      </c>
      <c r="R2" s="89" t="s">
        <v>72</v>
      </c>
      <c r="S2" s="89" t="s">
        <v>73</v>
      </c>
      <c r="T2" s="89" t="s">
        <v>74</v>
      </c>
      <c r="U2" s="89" t="s">
        <v>75</v>
      </c>
      <c r="V2" s="89" t="s">
        <v>76</v>
      </c>
      <c r="W2" s="89" t="s">
        <v>77</v>
      </c>
      <c r="X2" s="89" t="s">
        <v>78</v>
      </c>
      <c r="Y2" s="89" t="s">
        <v>79</v>
      </c>
      <c r="Z2" s="89" t="s">
        <v>80</v>
      </c>
      <c r="AA2" s="89" t="s">
        <v>81</v>
      </c>
      <c r="AB2" s="89" t="s">
        <v>82</v>
      </c>
      <c r="AC2" s="89" t="s">
        <v>83</v>
      </c>
      <c r="AD2" s="89" t="s">
        <v>84</v>
      </c>
      <c r="AE2" s="89" t="s">
        <v>85</v>
      </c>
      <c r="AF2" s="89" t="s">
        <v>86</v>
      </c>
      <c r="AG2" s="89" t="s">
        <v>87</v>
      </c>
      <c r="AH2" s="89" t="s">
        <v>88</v>
      </c>
      <c r="AI2" s="89" t="s">
        <v>89</v>
      </c>
      <c r="AJ2" s="89" t="s">
        <v>90</v>
      </c>
      <c r="AK2" s="89" t="s">
        <v>91</v>
      </c>
      <c r="AL2" s="89" t="s">
        <v>92</v>
      </c>
      <c r="AM2" s="89" t="s">
        <v>93</v>
      </c>
      <c r="AN2" s="89" t="s">
        <v>94</v>
      </c>
      <c r="AO2" s="89" t="s">
        <v>95</v>
      </c>
      <c r="AP2" s="89" t="s">
        <v>96</v>
      </c>
      <c r="AQ2" s="89" t="s">
        <v>97</v>
      </c>
      <c r="AR2" s="89" t="s">
        <v>98</v>
      </c>
      <c r="AS2" s="89" t="s">
        <v>99</v>
      </c>
      <c r="AT2" s="89" t="s">
        <v>111</v>
      </c>
      <c r="AU2" s="89" t="s">
        <v>112</v>
      </c>
      <c r="AV2" s="89" t="s">
        <v>113</v>
      </c>
      <c r="AW2" s="89" t="s">
        <v>114</v>
      </c>
      <c r="AX2" s="89" t="s">
        <v>115</v>
      </c>
      <c r="AY2" s="89" t="s">
        <v>116</v>
      </c>
      <c r="AZ2" s="89" t="s">
        <v>117</v>
      </c>
      <c r="BA2" s="89" t="s">
        <v>118</v>
      </c>
      <c r="BB2" s="89" t="s">
        <v>100</v>
      </c>
      <c r="BC2" s="89" t="s">
        <v>119</v>
      </c>
      <c r="BD2" s="89" t="s">
        <v>120</v>
      </c>
      <c r="BE2" s="90" t="s">
        <v>101</v>
      </c>
    </row>
    <row r="3" spans="1:57" x14ac:dyDescent="0.25">
      <c r="A3" s="91">
        <v>1</v>
      </c>
      <c r="B3" s="91" t="str">
        <f ca="1">RechercheVmulti(Sheet2!$A$2,$D$1,Sheet2!$M$2,10)</f>
        <v>#FAUTE!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</row>
    <row r="4" spans="1:57" x14ac:dyDescent="0.25">
      <c r="A4" s="91">
        <v>2</v>
      </c>
      <c r="B4" s="91" t="str">
        <f ca="1">RechercheVmulti(Sheet2!$A$2,$D$1,Sheet2!$M$2,10)</f>
        <v>#FAUTE!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</row>
    <row r="5" spans="1:57" x14ac:dyDescent="0.25">
      <c r="A5" s="91">
        <v>3</v>
      </c>
      <c r="B5" s="91" t="str">
        <f ca="1">RechercheVmulti(Sheet2!$A$2,$D$1,Sheet2!$M$2,10)</f>
        <v>#FAUTE!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</row>
    <row r="6" spans="1:57" x14ac:dyDescent="0.25">
      <c r="A6" s="91">
        <v>4</v>
      </c>
      <c r="B6" s="91" t="str">
        <f ca="1">RechercheVmulti(Sheet2!$A$2,$D$1,Sheet2!$M$2,10)</f>
        <v>#FAUTE!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</row>
    <row r="7" spans="1:57" x14ac:dyDescent="0.25">
      <c r="A7" s="91">
        <v>5</v>
      </c>
      <c r="B7" s="91" t="str">
        <f ca="1">RechercheVmulti(Sheet2!$A$2,$D$1,Sheet2!$M$2,10)</f>
        <v>#FAUTE!</v>
      </c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</row>
    <row r="8" spans="1:57" x14ac:dyDescent="0.25">
      <c r="A8" s="91">
        <v>6</v>
      </c>
      <c r="B8" s="91" t="str">
        <f ca="1">RechercheVmulti(Sheet2!$A$2,$D$1,Sheet2!$M$2,10)</f>
        <v>#FAUTE!</v>
      </c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/>
    </row>
    <row r="9" spans="1:57" x14ac:dyDescent="0.25">
      <c r="A9" s="91">
        <v>7</v>
      </c>
      <c r="B9" s="91" t="str">
        <f ca="1">RechercheVmulti(Sheet2!$A$2,$D$1,Sheet2!$M$2,10)</f>
        <v>#FAUTE!</v>
      </c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</row>
    <row r="10" spans="1:57" x14ac:dyDescent="0.25">
      <c r="A10" s="91">
        <v>8</v>
      </c>
      <c r="B10" s="91" t="str">
        <f ca="1">RechercheVmulti(Sheet2!$A$2,$D$1,Sheet2!$M$2,10)</f>
        <v>#FAUTE!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</row>
    <row r="11" spans="1:57" x14ac:dyDescent="0.25">
      <c r="A11" s="91">
        <v>9</v>
      </c>
      <c r="B11" s="91" t="str">
        <f ca="1">RechercheVmulti(Sheet2!$A$2,$D$1,Sheet2!$M$2,10)</f>
        <v>#FAUTE!</v>
      </c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</row>
    <row r="12" spans="1:57" x14ac:dyDescent="0.25">
      <c r="A12" s="92">
        <v>10</v>
      </c>
      <c r="B12" s="91" t="str">
        <f ca="1">RechercheVmulti(Sheet2!$A$2,$D$1,Sheet2!$M$2,10)</f>
        <v>#FAUTE!</v>
      </c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</row>
    <row r="15" spans="1:57" x14ac:dyDescent="0.25">
      <c r="B15" t="s">
        <v>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97520-2CED-4189-B394-9CE2FF89EBBB}">
  <sheetPr codeName="Feuil7"/>
  <dimension ref="A1:A11"/>
  <sheetViews>
    <sheetView workbookViewId="0">
      <selection activeCell="E26" sqref="D26:E26"/>
    </sheetView>
  </sheetViews>
  <sheetFormatPr baseColWidth="10" defaultRowHeight="15" x14ac:dyDescent="0.25"/>
  <cols>
    <col min="51" max="51" width="12.5703125" bestFit="1" customWidth="1"/>
  </cols>
  <sheetData>
    <row r="1" spans="1:1" x14ac:dyDescent="0.25">
      <c r="A1" t="s">
        <v>102</v>
      </c>
    </row>
    <row r="2" spans="1:1" x14ac:dyDescent="0.25">
      <c r="A2" s="82" t="e">
        <f>CONCATENATE(C2,D2)*1000+E2</f>
        <v>#VALUE!</v>
      </c>
    </row>
    <row r="3" spans="1:1" x14ac:dyDescent="0.25">
      <c r="A3" s="82" t="e">
        <f t="shared" ref="A3:A11" si="0">CONCATENATE(C3,D3)*1000+E3</f>
        <v>#VALUE!</v>
      </c>
    </row>
    <row r="4" spans="1:1" x14ac:dyDescent="0.25">
      <c r="A4" s="82" t="e">
        <f t="shared" si="0"/>
        <v>#VALUE!</v>
      </c>
    </row>
    <row r="5" spans="1:1" x14ac:dyDescent="0.25">
      <c r="A5" s="82" t="e">
        <f t="shared" si="0"/>
        <v>#VALUE!</v>
      </c>
    </row>
    <row r="6" spans="1:1" x14ac:dyDescent="0.25">
      <c r="A6" s="82" t="e">
        <f t="shared" si="0"/>
        <v>#VALUE!</v>
      </c>
    </row>
    <row r="7" spans="1:1" x14ac:dyDescent="0.25">
      <c r="A7" s="82" t="e">
        <f t="shared" si="0"/>
        <v>#VALUE!</v>
      </c>
    </row>
    <row r="8" spans="1:1" x14ac:dyDescent="0.25">
      <c r="A8" s="82" t="e">
        <f t="shared" si="0"/>
        <v>#VALUE!</v>
      </c>
    </row>
    <row r="9" spans="1:1" x14ac:dyDescent="0.25">
      <c r="A9" s="82" t="e">
        <f t="shared" si="0"/>
        <v>#VALUE!</v>
      </c>
    </row>
    <row r="10" spans="1:1" x14ac:dyDescent="0.25">
      <c r="A10" s="82" t="e">
        <f t="shared" si="0"/>
        <v>#VALUE!</v>
      </c>
    </row>
    <row r="11" spans="1:1" x14ac:dyDescent="0.25">
      <c r="A11" s="82" t="e">
        <f t="shared" si="0"/>
        <v>#VALUE!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3:C4"/>
  <sheetViews>
    <sheetView workbookViewId="0"/>
  </sheetViews>
  <sheetFormatPr baseColWidth="10" defaultRowHeight="15" x14ac:dyDescent="0.25"/>
  <sheetData>
    <row r="3" spans="2:3" x14ac:dyDescent="0.25">
      <c r="B3" t="s">
        <v>21</v>
      </c>
      <c r="C3" t="s">
        <v>8</v>
      </c>
    </row>
    <row r="4" spans="2:3" x14ac:dyDescent="0.25">
      <c r="B4" t="s">
        <v>22</v>
      </c>
      <c r="C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Saisie des données BA</vt:lpstr>
      <vt:lpstr>BA</vt:lpstr>
      <vt:lpstr>Feuil2</vt:lpstr>
      <vt:lpstr>Sheet1</vt:lpstr>
      <vt:lpstr>Associe</vt:lpstr>
      <vt:lpstr>Sheet2</vt:lpstr>
      <vt:lpstr>Feuille technique</vt:lpstr>
      <vt:lpstr>Associe_1</vt:lpstr>
      <vt:lpstr>Sheet2!Criteres</vt:lpstr>
      <vt:lpstr>'Saisie des données BA'!Impression_des_titres</vt:lpstr>
      <vt:lpstr>BA!Zone_d_impression</vt:lpstr>
      <vt:lpstr>'Saisie des données BA'!Zone_d_impression</vt:lpstr>
    </vt:vector>
  </TitlesOfParts>
  <Company>NyrhuGroup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Maxime</cp:lastModifiedBy>
  <cp:lastPrinted>2019-04-14T13:44:27Z</cp:lastPrinted>
  <dcterms:created xsi:type="dcterms:W3CDTF">2019-03-18T19:04:23Z</dcterms:created>
  <dcterms:modified xsi:type="dcterms:W3CDTF">2019-04-16T16:12:50Z</dcterms:modified>
</cp:coreProperties>
</file>