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8" i="1" l="1"/>
  <c r="M25" i="1" l="1"/>
  <c r="J12" i="1" l="1"/>
  <c r="F12" i="1" s="1"/>
  <c r="H12" i="1"/>
  <c r="B37" i="1"/>
  <c r="F13" i="1" l="1"/>
  <c r="M11" i="1"/>
  <c r="F11" i="1" s="1"/>
  <c r="G16" i="1"/>
  <c r="F16" i="1" l="1"/>
  <c r="F8" i="1"/>
  <c r="F2" i="1"/>
  <c r="F3" i="1"/>
  <c r="F4" i="1"/>
  <c r="F5" i="1"/>
  <c r="F6" i="1"/>
  <c r="F7" i="1"/>
  <c r="F9" i="1"/>
  <c r="F10" i="1"/>
  <c r="M40" i="1" l="1"/>
  <c r="M41" i="1" l="1"/>
  <c r="C37" i="1"/>
</calcChain>
</file>

<file path=xl/sharedStrings.xml><?xml version="1.0" encoding="utf-8"?>
<sst xmlns="http://schemas.openxmlformats.org/spreadsheetml/2006/main" count="88" uniqueCount="65">
  <si>
    <t>prelevement</t>
  </si>
  <si>
    <t>€</t>
  </si>
  <si>
    <t>maison</t>
  </si>
  <si>
    <t>impot</t>
  </si>
  <si>
    <t>edf</t>
  </si>
  <si>
    <t>eau</t>
  </si>
  <si>
    <t>mutuel</t>
  </si>
  <si>
    <t>assurance voiture</t>
  </si>
  <si>
    <t>assurance habitation</t>
  </si>
  <si>
    <t>lit kelly</t>
  </si>
  <si>
    <t>tel math</t>
  </si>
  <si>
    <t>tel moi</t>
  </si>
  <si>
    <t>xbox</t>
  </si>
  <si>
    <t>netflix</t>
  </si>
  <si>
    <t>internet</t>
  </si>
  <si>
    <t>telephonie</t>
  </si>
  <si>
    <t>pension</t>
  </si>
  <si>
    <t>carte bleu</t>
  </si>
  <si>
    <t>cfdt</t>
  </si>
  <si>
    <t>total retenu</t>
  </si>
  <si>
    <t>reste a vivre</t>
  </si>
  <si>
    <t>credit maison</t>
  </si>
  <si>
    <t>assurance credit maison</t>
  </si>
  <si>
    <t>credit voiture</t>
  </si>
  <si>
    <t>total</t>
  </si>
  <si>
    <t>impots</t>
  </si>
  <si>
    <t>edf et eau</t>
  </si>
  <si>
    <t>santer</t>
  </si>
  <si>
    <t>multimedia</t>
  </si>
  <si>
    <t>enfants</t>
  </si>
  <si>
    <t>frais bancaire</t>
  </si>
  <si>
    <t>janvier</t>
  </si>
  <si>
    <t>fevrier</t>
  </si>
  <si>
    <t>mars</t>
  </si>
  <si>
    <t>avril</t>
  </si>
  <si>
    <t>mai</t>
  </si>
  <si>
    <t>juin</t>
  </si>
  <si>
    <t>aout</t>
  </si>
  <si>
    <t>septembre</t>
  </si>
  <si>
    <t>octobre</t>
  </si>
  <si>
    <t>decembre</t>
  </si>
  <si>
    <t>annuel</t>
  </si>
  <si>
    <t>ELECTRICITE</t>
  </si>
  <si>
    <t>DEPENSE</t>
  </si>
  <si>
    <t>divers</t>
  </si>
  <si>
    <r>
      <t xml:space="preserve">novembre </t>
    </r>
    <r>
      <rPr>
        <sz val="11"/>
        <color rgb="FFFF0000"/>
        <rFont val="Cambria"/>
        <family val="1"/>
        <scheme val="minor"/>
      </rPr>
      <t>regularisation</t>
    </r>
  </si>
  <si>
    <t>avant regularisation</t>
  </si>
  <si>
    <t>commentaires</t>
  </si>
  <si>
    <t>solde jour de paie</t>
  </si>
  <si>
    <t>course</t>
  </si>
  <si>
    <t>gasoil</t>
  </si>
  <si>
    <t>juillet</t>
  </si>
  <si>
    <t>cotisation syndicale</t>
  </si>
  <si>
    <t>frais divers</t>
  </si>
  <si>
    <t>sortie enfants</t>
  </si>
  <si>
    <t>lavage auto</t>
  </si>
  <si>
    <t>anniversaire noe et elliot</t>
  </si>
  <si>
    <t>x</t>
  </si>
  <si>
    <t>voiture</t>
  </si>
  <si>
    <t>graphique depense</t>
  </si>
  <si>
    <t xml:space="preserve">rentrer </t>
  </si>
  <si>
    <t>intitulé</t>
  </si>
  <si>
    <t>vente jeux</t>
  </si>
  <si>
    <t>virement ldd</t>
  </si>
  <si>
    <t>anniversaire kelly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</si>
</sst>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mbria"/>
      <family val="2"/>
      <scheme val="minor"/>
    </font>
    <font>
      <b/>
      <sz val="18"/>
      <color theme="1"/>
      <name val="Cambria"/>
      <family val="1"/>
      <scheme val="minor"/>
    </font>
    <font>
      <b/>
      <sz val="20"/>
      <color theme="1"/>
      <name val="Cambria"/>
      <family val="1"/>
      <scheme val="minor"/>
    </font>
    <font>
      <sz val="11"/>
      <color rgb="FFFF0000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sz val="11"/>
      <color rgb="FFFF0000"/>
      <name val="Cambria"/>
      <family val="1"/>
      <scheme val="minor"/>
    </font>
    <font>
      <b/>
      <sz val="11"/>
      <color theme="0"/>
      <name val="Cambria"/>
      <family val="2"/>
      <scheme val="minor"/>
    </font>
    <font>
      <sz val="11"/>
      <color rgb="FFFFFF00"/>
      <name val="Cambria"/>
      <family val="2"/>
      <scheme val="minor"/>
    </font>
    <font>
      <sz val="11"/>
      <name val="Cambria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0" fontId="4" fillId="2" borderId="0" xfId="1"/>
    <xf numFmtId="0" fontId="3" fillId="0" borderId="0" xfId="3"/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3" fillId="5" borderId="0" xfId="3" applyFill="1"/>
    <xf numFmtId="0" fontId="4" fillId="5" borderId="0" xfId="1" applyFill="1"/>
    <xf numFmtId="14" fontId="0" fillId="0" borderId="0" xfId="0" applyNumberFormat="1"/>
    <xf numFmtId="0" fontId="0" fillId="4" borderId="0" xfId="0" applyNumberFormat="1" applyFill="1"/>
    <xf numFmtId="0" fontId="0" fillId="6" borderId="0" xfId="0" applyNumberFormat="1" applyFill="1"/>
    <xf numFmtId="0" fontId="0" fillId="6" borderId="0" xfId="0" applyFill="1"/>
    <xf numFmtId="0" fontId="7" fillId="7" borderId="4" xfId="0" applyFont="1" applyFill="1" applyBorder="1"/>
    <xf numFmtId="0" fontId="0" fillId="8" borderId="4" xfId="0" applyFont="1" applyFill="1" applyBorder="1"/>
    <xf numFmtId="0" fontId="0" fillId="0" borderId="4" xfId="0" applyFont="1" applyBorder="1"/>
    <xf numFmtId="0" fontId="0" fillId="9" borderId="0" xfId="0" applyFill="1"/>
    <xf numFmtId="0" fontId="0" fillId="9" borderId="4" xfId="0" applyFont="1" applyFill="1" applyBorder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10" borderId="0" xfId="0" applyFill="1" applyAlignment="1">
      <alignment horizontal="right"/>
    </xf>
    <xf numFmtId="0" fontId="8" fillId="10" borderId="0" xfId="3" quotePrefix="1" applyFont="1" applyFill="1" applyAlignment="1">
      <alignment horizontal="right"/>
    </xf>
    <xf numFmtId="0" fontId="9" fillId="11" borderId="0" xfId="0" applyFont="1" applyFill="1"/>
    <xf numFmtId="0" fontId="5" fillId="6" borderId="1" xfId="2" applyFill="1" applyBorder="1"/>
    <xf numFmtId="14" fontId="5" fillId="6" borderId="3" xfId="2" applyNumberFormat="1" applyFill="1" applyBorder="1"/>
    <xf numFmtId="1" fontId="5" fillId="11" borderId="2" xfId="2" applyNumberFormat="1" applyFill="1" applyBorder="1" applyAlignment="1">
      <alignment horizontal="right"/>
    </xf>
    <xf numFmtId="1" fontId="0" fillId="10" borderId="0" xfId="0" applyNumberFormat="1" applyFill="1" applyAlignment="1">
      <alignment horizontal="right"/>
    </xf>
    <xf numFmtId="1" fontId="0" fillId="0" borderId="0" xfId="0" applyNumberFormat="1" applyAlignment="1">
      <alignment horizontal="right"/>
    </xf>
  </cellXfs>
  <cellStyles count="4">
    <cellStyle name="Avertissement" xfId="3" builtinId="11"/>
    <cellStyle name="Insatisfaisant" xfId="2" builtinId="27"/>
    <cellStyle name="Normal" xfId="0" builtinId="0"/>
    <cellStyle name="Satisfaisant" xfId="1" builtinId="26"/>
  </cellStyles>
  <dxfs count="19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fill>
        <patternFill>
          <fgColor indexed="64"/>
          <bgColor theme="6" tint="0.39997558519241921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Feuil1!$F$1</c:f>
              <c:strCache>
                <c:ptCount val="1"/>
                <c:pt idx="0">
                  <c:v>total</c:v>
                </c:pt>
              </c:strCache>
            </c:strRef>
          </c:tx>
          <c:dLbls>
            <c:numFmt formatCode="#,##0\ &quot;€&quot;" sourceLinked="0"/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Feuil1!$E$2:$E$13</c:f>
              <c:strCache>
                <c:ptCount val="12"/>
                <c:pt idx="0">
                  <c:v>maison</c:v>
                </c:pt>
                <c:pt idx="1">
                  <c:v>impots</c:v>
                </c:pt>
                <c:pt idx="2">
                  <c:v>edf et eau</c:v>
                </c:pt>
                <c:pt idx="3">
                  <c:v>santer</c:v>
                </c:pt>
                <c:pt idx="4">
                  <c:v>voiture</c:v>
                </c:pt>
                <c:pt idx="5">
                  <c:v>multimedia</c:v>
                </c:pt>
                <c:pt idx="6">
                  <c:v>enfants</c:v>
                </c:pt>
                <c:pt idx="7">
                  <c:v>frais bancaire</c:v>
                </c:pt>
                <c:pt idx="8">
                  <c:v>cotisation syndicale</c:v>
                </c:pt>
                <c:pt idx="9">
                  <c:v>divers</c:v>
                </c:pt>
                <c:pt idx="10">
                  <c:v>gasoil</c:v>
                </c:pt>
                <c:pt idx="11">
                  <c:v>course</c:v>
                </c:pt>
              </c:strCache>
            </c:strRef>
          </c:cat>
          <c:val>
            <c:numRef>
              <c:f>Feuil1!$F$2:$F$13</c:f>
              <c:numCache>
                <c:formatCode>General</c:formatCode>
                <c:ptCount val="12"/>
                <c:pt idx="0">
                  <c:v>426</c:v>
                </c:pt>
                <c:pt idx="1">
                  <c:v>166</c:v>
                </c:pt>
                <c:pt idx="2">
                  <c:v>91</c:v>
                </c:pt>
                <c:pt idx="3">
                  <c:v>150</c:v>
                </c:pt>
                <c:pt idx="4">
                  <c:v>180</c:v>
                </c:pt>
                <c:pt idx="5">
                  <c:v>71</c:v>
                </c:pt>
                <c:pt idx="6">
                  <c:v>262</c:v>
                </c:pt>
                <c:pt idx="7">
                  <c:v>10</c:v>
                </c:pt>
                <c:pt idx="8">
                  <c:v>14</c:v>
                </c:pt>
                <c:pt idx="9">
                  <c:v>169</c:v>
                </c:pt>
                <c:pt idx="10">
                  <c:v>20</c:v>
                </c:pt>
                <c:pt idx="11">
                  <c:v>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16</xdr:row>
      <xdr:rowOff>76200</xdr:rowOff>
    </xdr:from>
    <xdr:to>
      <xdr:col>10</xdr:col>
      <xdr:colOff>790575</xdr:colOff>
      <xdr:row>41</xdr:row>
      <xdr:rowOff>104775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E1:F13" totalsRowShown="0">
  <autoFilter ref="E1:F13"/>
  <tableColumns count="2">
    <tableColumn id="1" name="graphique depense"/>
    <tableColumn id="2" name="total" dataDxfId="19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8" totalsRowShown="0">
  <autoFilter ref="A1:C38"/>
  <tableColumns count="3">
    <tableColumn id="1" name="prelevement"/>
    <tableColumn id="2" name="€" dataDxfId="197"/>
    <tableColumn id="3" name="commentaires" dataDxfId="19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L27:M42" totalsRowShown="0">
  <autoFilter ref="L27:M42"/>
  <tableColumns count="2">
    <tableColumn id="1" name="ELECTRICITE"/>
    <tableColumn id="2" name="DEPEN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1:H12" totalsRowShown="0">
  <autoFilter ref="H1:H12"/>
  <tableColumns count="1">
    <tableColumn id="1" name="cours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L1:M11" totalsRowShown="0">
  <autoFilter ref="L1:M11"/>
  <tableColumns count="2">
    <tableColumn id="1" name="frais divers"/>
    <tableColumn id="2" name="tota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L14:M25" totalsRowShown="0">
  <autoFilter ref="L14:M25"/>
  <tableColumns count="2">
    <tableColumn id="1" name="intitulé"/>
    <tableColumn id="2" name="rentrer "/>
  </tableColumns>
  <tableStyleInfo name="TableStyleLight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Fonderie">
      <a:dk1>
        <a:sysClr val="windowText" lastClr="000000"/>
      </a:dk1>
      <a:lt1>
        <a:sysClr val="window" lastClr="FFFFFF"/>
      </a:lt1>
      <a:dk2>
        <a:srgbClr val="676A55"/>
      </a:dk2>
      <a:lt2>
        <a:srgbClr val="EAEBDE"/>
      </a:lt2>
      <a:accent1>
        <a:srgbClr val="72A376"/>
      </a:accent1>
      <a:accent2>
        <a:srgbClr val="B0CCB0"/>
      </a:accent2>
      <a:accent3>
        <a:srgbClr val="A8CDD7"/>
      </a:accent3>
      <a:accent4>
        <a:srgbClr val="C0BEAF"/>
      </a:accent4>
      <a:accent5>
        <a:srgbClr val="CEC597"/>
      </a:accent5>
      <a:accent6>
        <a:srgbClr val="E8B7B7"/>
      </a:accent6>
      <a:hlink>
        <a:srgbClr val="DB5353"/>
      </a:hlink>
      <a:folHlink>
        <a:srgbClr val="903638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90"/>
  <sheetViews>
    <sheetView tabSelected="1" workbookViewId="0">
      <selection activeCell="M3" sqref="M3"/>
    </sheetView>
  </sheetViews>
  <sheetFormatPr baseColWidth="10" defaultRowHeight="14.25" x14ac:dyDescent="0.2"/>
  <cols>
    <col min="1" max="1" width="22.5" customWidth="1"/>
    <col min="2" max="2" width="7.375" style="5" customWidth="1"/>
    <col min="3" max="3" width="18.625" customWidth="1"/>
    <col min="5" max="5" width="22.375" customWidth="1"/>
    <col min="6" max="7" width="11.125" customWidth="1"/>
    <col min="8" max="8" width="9.125" customWidth="1"/>
    <col min="9" max="9" width="9" customWidth="1"/>
    <col min="10" max="10" width="6.375" customWidth="1"/>
    <col min="12" max="12" width="20.375" customWidth="1"/>
    <col min="13" max="13" width="11.125" customWidth="1"/>
    <col min="16" max="16" width="20.5" customWidth="1"/>
    <col min="17" max="17" width="11.125" customWidth="1"/>
  </cols>
  <sheetData>
    <row r="1" spans="1:13" ht="25.5" x14ac:dyDescent="0.35">
      <c r="A1" s="1" t="s">
        <v>0</v>
      </c>
      <c r="B1" s="4" t="s">
        <v>1</v>
      </c>
      <c r="C1" t="s">
        <v>47</v>
      </c>
      <c r="E1" t="s">
        <v>59</v>
      </c>
      <c r="F1" t="s">
        <v>24</v>
      </c>
      <c r="H1" t="s">
        <v>49</v>
      </c>
      <c r="J1" s="13" t="s">
        <v>50</v>
      </c>
      <c r="L1" t="s">
        <v>53</v>
      </c>
      <c r="M1" t="s">
        <v>24</v>
      </c>
    </row>
    <row r="2" spans="1:13" x14ac:dyDescent="0.2">
      <c r="A2" t="s">
        <v>21</v>
      </c>
      <c r="B2" s="5">
        <v>380</v>
      </c>
      <c r="C2" s="27" t="s">
        <v>57</v>
      </c>
      <c r="E2" t="s">
        <v>2</v>
      </c>
      <c r="F2">
        <f>SUM(B2:B3,B11)</f>
        <v>426</v>
      </c>
      <c r="H2">
        <v>24</v>
      </c>
      <c r="J2" s="14">
        <v>20</v>
      </c>
      <c r="L2" t="s">
        <v>64</v>
      </c>
      <c r="M2">
        <v>115</v>
      </c>
    </row>
    <row r="3" spans="1:13" x14ac:dyDescent="0.2">
      <c r="A3" t="s">
        <v>22</v>
      </c>
      <c r="B3" s="5">
        <v>24</v>
      </c>
      <c r="C3" s="21" t="s">
        <v>57</v>
      </c>
      <c r="E3" t="s">
        <v>25</v>
      </c>
      <c r="F3">
        <f>B4+B6+B5</f>
        <v>166</v>
      </c>
      <c r="H3">
        <v>52</v>
      </c>
      <c r="J3" s="15"/>
      <c r="L3" t="s">
        <v>54</v>
      </c>
      <c r="M3">
        <v>20</v>
      </c>
    </row>
    <row r="4" spans="1:13" x14ac:dyDescent="0.2">
      <c r="A4" t="s">
        <v>3</v>
      </c>
      <c r="B4" s="5">
        <v>62</v>
      </c>
      <c r="C4" s="21"/>
      <c r="E4" t="s">
        <v>26</v>
      </c>
      <c r="F4">
        <f>B7+B8</f>
        <v>91</v>
      </c>
      <c r="H4">
        <v>31</v>
      </c>
      <c r="J4" s="14"/>
      <c r="L4" t="s">
        <v>55</v>
      </c>
      <c r="M4">
        <v>10</v>
      </c>
    </row>
    <row r="5" spans="1:13" x14ac:dyDescent="0.2">
      <c r="A5" t="s">
        <v>25</v>
      </c>
      <c r="B5" s="5">
        <v>92</v>
      </c>
      <c r="C5" s="21"/>
      <c r="E5" t="s">
        <v>27</v>
      </c>
      <c r="F5">
        <f>SUM(B9)</f>
        <v>150</v>
      </c>
      <c r="H5">
        <v>24</v>
      </c>
      <c r="J5" s="15"/>
      <c r="L5" t="s">
        <v>56</v>
      </c>
      <c r="M5">
        <v>24</v>
      </c>
    </row>
    <row r="6" spans="1:13" x14ac:dyDescent="0.2">
      <c r="A6" t="s">
        <v>3</v>
      </c>
      <c r="B6" s="5">
        <v>12</v>
      </c>
      <c r="C6" s="21"/>
      <c r="E6" t="s">
        <v>58</v>
      </c>
      <c r="F6">
        <f>SUM(B22,B10)</f>
        <v>180</v>
      </c>
      <c r="H6">
        <v>30</v>
      </c>
      <c r="J6" s="14"/>
    </row>
    <row r="7" spans="1:13" x14ac:dyDescent="0.2">
      <c r="A7" t="s">
        <v>4</v>
      </c>
      <c r="B7" s="5">
        <v>61</v>
      </c>
      <c r="C7" s="21" t="s">
        <v>57</v>
      </c>
      <c r="E7" t="s">
        <v>28</v>
      </c>
      <c r="F7">
        <f>SUM(B13,B14,B15,B16,B17,B18)</f>
        <v>71</v>
      </c>
      <c r="H7">
        <v>42</v>
      </c>
      <c r="J7" s="15"/>
    </row>
    <row r="8" spans="1:13" x14ac:dyDescent="0.2">
      <c r="A8" t="s">
        <v>5</v>
      </c>
      <c r="B8" s="5">
        <v>30</v>
      </c>
      <c r="C8" s="21" t="s">
        <v>57</v>
      </c>
      <c r="E8" t="s">
        <v>29</v>
      </c>
      <c r="F8">
        <f>B12+B19</f>
        <v>262</v>
      </c>
      <c r="J8" s="14"/>
    </row>
    <row r="9" spans="1:13" x14ac:dyDescent="0.2">
      <c r="A9" t="s">
        <v>6</v>
      </c>
      <c r="B9" s="5">
        <v>150</v>
      </c>
      <c r="C9" s="21" t="s">
        <v>57</v>
      </c>
      <c r="E9" t="s">
        <v>30</v>
      </c>
      <c r="F9">
        <f>SUM(B20)</f>
        <v>10</v>
      </c>
      <c r="J9" s="15"/>
    </row>
    <row r="10" spans="1:13" x14ac:dyDescent="0.2">
      <c r="A10" t="s">
        <v>7</v>
      </c>
      <c r="B10" s="5">
        <v>37</v>
      </c>
      <c r="C10" s="21" t="s">
        <v>57</v>
      </c>
      <c r="E10" t="s">
        <v>52</v>
      </c>
      <c r="F10">
        <f>SUM(B21)</f>
        <v>14</v>
      </c>
      <c r="J10" s="14"/>
    </row>
    <row r="11" spans="1:13" x14ac:dyDescent="0.2">
      <c r="A11" t="s">
        <v>8</v>
      </c>
      <c r="B11" s="5">
        <v>22</v>
      </c>
      <c r="C11" s="21" t="s">
        <v>57</v>
      </c>
      <c r="E11" t="s">
        <v>44</v>
      </c>
      <c r="F11">
        <f>Tableau5[[#This Row],[total]]</f>
        <v>169</v>
      </c>
      <c r="J11" s="15"/>
      <c r="L11" t="s">
        <v>24</v>
      </c>
      <c r="M11" s="16">
        <f>SUM(M2:M10)</f>
        <v>169</v>
      </c>
    </row>
    <row r="12" spans="1:13" x14ac:dyDescent="0.2">
      <c r="A12" t="s">
        <v>9</v>
      </c>
      <c r="B12" s="5">
        <v>52</v>
      </c>
      <c r="C12" s="21" t="s">
        <v>57</v>
      </c>
      <c r="E12" t="s">
        <v>50</v>
      </c>
      <c r="F12" s="10">
        <f>J12</f>
        <v>20</v>
      </c>
      <c r="G12" s="11"/>
      <c r="H12" s="16">
        <f>SUBTOTAL(109,H2:H11)</f>
        <v>203</v>
      </c>
      <c r="J12" s="17">
        <f>SUBTOTAL(109,J2:J11)</f>
        <v>20</v>
      </c>
    </row>
    <row r="13" spans="1:13" x14ac:dyDescent="0.2">
      <c r="A13" t="s">
        <v>10</v>
      </c>
      <c r="B13" s="5">
        <v>7</v>
      </c>
      <c r="C13" s="21"/>
      <c r="E13" t="s">
        <v>49</v>
      </c>
      <c r="F13" s="10">
        <f>H12</f>
        <v>203</v>
      </c>
      <c r="G13" s="11"/>
    </row>
    <row r="14" spans="1:13" x14ac:dyDescent="0.2">
      <c r="A14" t="s">
        <v>11</v>
      </c>
      <c r="B14" s="5">
        <v>8</v>
      </c>
      <c r="C14" s="21" t="s">
        <v>57</v>
      </c>
      <c r="L14" t="s">
        <v>61</v>
      </c>
      <c r="M14" t="s">
        <v>60</v>
      </c>
    </row>
    <row r="15" spans="1:13" x14ac:dyDescent="0.2">
      <c r="A15" t="s">
        <v>12</v>
      </c>
      <c r="B15" s="5">
        <v>10</v>
      </c>
      <c r="C15" s="21"/>
      <c r="L15" t="s">
        <v>62</v>
      </c>
      <c r="M15">
        <v>20</v>
      </c>
    </row>
    <row r="16" spans="1:13" x14ac:dyDescent="0.2">
      <c r="A16" t="s">
        <v>13</v>
      </c>
      <c r="B16" s="5">
        <v>10</v>
      </c>
      <c r="C16" s="21" t="s">
        <v>57</v>
      </c>
      <c r="E16" s="24" t="s">
        <v>20</v>
      </c>
      <c r="F16" s="26">
        <f>B38-B37-H12-J12-M11+M25</f>
        <v>-74</v>
      </c>
      <c r="G16" s="25">
        <f ca="1">TODAY()</f>
        <v>43568</v>
      </c>
      <c r="L16" t="s">
        <v>63</v>
      </c>
      <c r="M16">
        <v>100</v>
      </c>
    </row>
    <row r="17" spans="1:13" x14ac:dyDescent="0.2">
      <c r="A17" t="s">
        <v>14</v>
      </c>
      <c r="B17" s="5">
        <v>20</v>
      </c>
      <c r="C17" s="21" t="s">
        <v>57</v>
      </c>
    </row>
    <row r="18" spans="1:13" x14ac:dyDescent="0.2">
      <c r="A18" t="s">
        <v>15</v>
      </c>
      <c r="B18" s="5">
        <v>16</v>
      </c>
      <c r="C18" s="21" t="s">
        <v>57</v>
      </c>
    </row>
    <row r="19" spans="1:13" x14ac:dyDescent="0.2">
      <c r="A19" t="s">
        <v>16</v>
      </c>
      <c r="B19" s="5">
        <v>210</v>
      </c>
      <c r="C19" s="21" t="s">
        <v>57</v>
      </c>
    </row>
    <row r="20" spans="1:13" x14ac:dyDescent="0.2">
      <c r="A20" t="s">
        <v>17</v>
      </c>
      <c r="B20" s="5">
        <v>10</v>
      </c>
      <c r="C20" s="21" t="s">
        <v>57</v>
      </c>
    </row>
    <row r="21" spans="1:13" x14ac:dyDescent="0.2">
      <c r="A21" t="s">
        <v>18</v>
      </c>
      <c r="B21" s="5">
        <v>14</v>
      </c>
      <c r="C21" s="21" t="s">
        <v>57</v>
      </c>
    </row>
    <row r="22" spans="1:13" x14ac:dyDescent="0.2">
      <c r="A22" t="s">
        <v>23</v>
      </c>
      <c r="B22" s="5">
        <v>143</v>
      </c>
      <c r="C22" s="21" t="s">
        <v>57</v>
      </c>
    </row>
    <row r="23" spans="1:13" x14ac:dyDescent="0.2">
      <c r="C23" s="19"/>
    </row>
    <row r="24" spans="1:13" x14ac:dyDescent="0.2">
      <c r="C24" s="18"/>
    </row>
    <row r="25" spans="1:13" x14ac:dyDescent="0.2">
      <c r="C25" s="18"/>
      <c r="L25" t="s">
        <v>24</v>
      </c>
      <c r="M25" s="23">
        <f>SUBTOTAL(109,M15:M23)</f>
        <v>120</v>
      </c>
    </row>
    <row r="26" spans="1:13" x14ac:dyDescent="0.2">
      <c r="C26" s="18"/>
    </row>
    <row r="27" spans="1:13" x14ac:dyDescent="0.2">
      <c r="C27" s="18"/>
      <c r="L27" t="s">
        <v>42</v>
      </c>
      <c r="M27" t="s">
        <v>43</v>
      </c>
    </row>
    <row r="28" spans="1:13" x14ac:dyDescent="0.2">
      <c r="C28" s="18"/>
      <c r="L28" t="s">
        <v>31</v>
      </c>
      <c r="M28">
        <v>79</v>
      </c>
    </row>
    <row r="29" spans="1:13" x14ac:dyDescent="0.2">
      <c r="C29" s="18"/>
      <c r="L29" t="s">
        <v>32</v>
      </c>
      <c r="M29">
        <v>102</v>
      </c>
    </row>
    <row r="30" spans="1:13" x14ac:dyDescent="0.2">
      <c r="C30" s="20"/>
      <c r="L30" t="s">
        <v>33</v>
      </c>
      <c r="M30">
        <v>83</v>
      </c>
    </row>
    <row r="31" spans="1:13" x14ac:dyDescent="0.2">
      <c r="C31" s="20"/>
      <c r="L31" t="s">
        <v>34</v>
      </c>
    </row>
    <row r="32" spans="1:13" x14ac:dyDescent="0.2">
      <c r="C32" s="20"/>
      <c r="L32" t="s">
        <v>35</v>
      </c>
    </row>
    <row r="33" spans="1:13" x14ac:dyDescent="0.2">
      <c r="C33" s="20"/>
      <c r="L33" t="s">
        <v>36</v>
      </c>
    </row>
    <row r="34" spans="1:13" x14ac:dyDescent="0.2">
      <c r="C34" s="20"/>
      <c r="L34" t="s">
        <v>51</v>
      </c>
    </row>
    <row r="35" spans="1:13" x14ac:dyDescent="0.2">
      <c r="C35" s="20"/>
      <c r="L35" t="s">
        <v>37</v>
      </c>
    </row>
    <row r="36" spans="1:13" x14ac:dyDescent="0.2">
      <c r="C36" s="20"/>
      <c r="L36" t="s">
        <v>38</v>
      </c>
    </row>
    <row r="37" spans="1:13" x14ac:dyDescent="0.2">
      <c r="A37" s="6" t="s">
        <v>19</v>
      </c>
      <c r="B37" s="7">
        <f>SUBTOTAL(109,B2:B36)</f>
        <v>1370</v>
      </c>
      <c r="C37" s="22" t="str">
        <f>"reste a prelever : "&amp; Tableau2[[#This Row],[€]]-SUMIF(C2:C36,"x",B2:B36)&amp;"€"</f>
        <v>reste a prelever : 183€</v>
      </c>
      <c r="L37" t="s">
        <v>39</v>
      </c>
    </row>
    <row r="38" spans="1:13" x14ac:dyDescent="0.2">
      <c r="A38" s="6" t="s">
        <v>48</v>
      </c>
      <c r="B38" s="8">
        <v>1568</v>
      </c>
      <c r="C38" s="28" t="str">
        <f xml:space="preserve"> " pour le mois : "&amp;B38-B37&amp;"€"</f>
        <v xml:space="preserve"> pour le mois : 198€</v>
      </c>
      <c r="L38" t="s">
        <v>45</v>
      </c>
    </row>
    <row r="39" spans="1:13" x14ac:dyDescent="0.2">
      <c r="C39" s="9"/>
      <c r="L39" t="s">
        <v>40</v>
      </c>
    </row>
    <row r="40" spans="1:13" x14ac:dyDescent="0.2">
      <c r="C40" s="9"/>
      <c r="L40" t="s">
        <v>46</v>
      </c>
      <c r="M40">
        <f>10*61-SUBTOTAL(109,M28:M37)</f>
        <v>346</v>
      </c>
    </row>
    <row r="41" spans="1:13" x14ac:dyDescent="0.2">
      <c r="C41" s="9"/>
      <c r="L41" s="3" t="s">
        <v>24</v>
      </c>
      <c r="M41" s="3">
        <f>SUM(M28:M39)</f>
        <v>264</v>
      </c>
    </row>
    <row r="42" spans="1:13" x14ac:dyDescent="0.2">
      <c r="B42" s="12"/>
      <c r="L42" s="2" t="s">
        <v>41</v>
      </c>
      <c r="M42" s="2">
        <v>732</v>
      </c>
    </row>
    <row r="43" spans="1:13" x14ac:dyDescent="0.2">
      <c r="B43" s="12"/>
    </row>
    <row r="44" spans="1:13" x14ac:dyDescent="0.2">
      <c r="B44" s="12"/>
    </row>
    <row r="45" spans="1:13" x14ac:dyDescent="0.2">
      <c r="B45" s="12"/>
    </row>
    <row r="46" spans="1:13" x14ac:dyDescent="0.2">
      <c r="B46" s="12"/>
    </row>
    <row r="47" spans="1:13" x14ac:dyDescent="0.2">
      <c r="B47" s="12"/>
    </row>
    <row r="48" spans="1:13" x14ac:dyDescent="0.2">
      <c r="B48" s="12"/>
    </row>
    <row r="49" spans="2:2" x14ac:dyDescent="0.2">
      <c r="B49" s="12"/>
    </row>
    <row r="50" spans="2:2" x14ac:dyDescent="0.2">
      <c r="B50" s="12"/>
    </row>
    <row r="51" spans="2:2" x14ac:dyDescent="0.2">
      <c r="B51" s="12"/>
    </row>
    <row r="52" spans="2:2" x14ac:dyDescent="0.2">
      <c r="B52" s="12"/>
    </row>
    <row r="53" spans="2:2" x14ac:dyDescent="0.2">
      <c r="B53" s="12"/>
    </row>
    <row r="54" spans="2:2" x14ac:dyDescent="0.2">
      <c r="B54" s="12"/>
    </row>
    <row r="55" spans="2:2" x14ac:dyDescent="0.2">
      <c r="B55" s="12"/>
    </row>
    <row r="56" spans="2:2" x14ac:dyDescent="0.2">
      <c r="B56" s="12"/>
    </row>
    <row r="57" spans="2:2" x14ac:dyDescent="0.2">
      <c r="B57" s="12"/>
    </row>
    <row r="58" spans="2:2" x14ac:dyDescent="0.2">
      <c r="B58" s="12"/>
    </row>
    <row r="59" spans="2:2" x14ac:dyDescent="0.2">
      <c r="B59" s="12"/>
    </row>
    <row r="60" spans="2:2" x14ac:dyDescent="0.2">
      <c r="B60" s="12"/>
    </row>
    <row r="61" spans="2:2" x14ac:dyDescent="0.2">
      <c r="B61" s="12"/>
    </row>
    <row r="62" spans="2:2" x14ac:dyDescent="0.2">
      <c r="B62" s="12"/>
    </row>
    <row r="63" spans="2:2" x14ac:dyDescent="0.2">
      <c r="B63" s="12"/>
    </row>
    <row r="64" spans="2:2" x14ac:dyDescent="0.2">
      <c r="B64" s="12"/>
    </row>
    <row r="65" spans="2:2" x14ac:dyDescent="0.2">
      <c r="B65" s="12"/>
    </row>
    <row r="66" spans="2:2" x14ac:dyDescent="0.2">
      <c r="B66" s="12"/>
    </row>
    <row r="67" spans="2:2" x14ac:dyDescent="0.2">
      <c r="B67" s="12"/>
    </row>
    <row r="68" spans="2:2" x14ac:dyDescent="0.2">
      <c r="B68" s="12"/>
    </row>
    <row r="69" spans="2:2" x14ac:dyDescent="0.2">
      <c r="B69" s="12"/>
    </row>
    <row r="70" spans="2:2" x14ac:dyDescent="0.2">
      <c r="B70" s="12"/>
    </row>
    <row r="71" spans="2:2" x14ac:dyDescent="0.2">
      <c r="B71" s="12"/>
    </row>
    <row r="72" spans="2:2" x14ac:dyDescent="0.2">
      <c r="B72" s="12"/>
    </row>
    <row r="73" spans="2:2" x14ac:dyDescent="0.2">
      <c r="B73" s="12"/>
    </row>
    <row r="74" spans="2:2" x14ac:dyDescent="0.2">
      <c r="B74" s="12"/>
    </row>
    <row r="75" spans="2:2" x14ac:dyDescent="0.2">
      <c r="B75" s="12"/>
    </row>
    <row r="76" spans="2:2" x14ac:dyDescent="0.2">
      <c r="B76" s="12"/>
    </row>
    <row r="77" spans="2:2" x14ac:dyDescent="0.2">
      <c r="B77" s="12"/>
    </row>
    <row r="78" spans="2:2" x14ac:dyDescent="0.2">
      <c r="B78" s="12"/>
    </row>
    <row r="79" spans="2:2" x14ac:dyDescent="0.2">
      <c r="B79" s="12"/>
    </row>
    <row r="80" spans="2:2" x14ac:dyDescent="0.2">
      <c r="B80" s="12"/>
    </row>
    <row r="81" spans="2:2" x14ac:dyDescent="0.2">
      <c r="B81" s="12"/>
    </row>
    <row r="82" spans="2:2" x14ac:dyDescent="0.2">
      <c r="B82" s="12"/>
    </row>
    <row r="83" spans="2:2" x14ac:dyDescent="0.2">
      <c r="B83" s="12"/>
    </row>
    <row r="84" spans="2:2" x14ac:dyDescent="0.2">
      <c r="B84" s="12"/>
    </row>
    <row r="85" spans="2:2" x14ac:dyDescent="0.2">
      <c r="B85" s="12"/>
    </row>
    <row r="86" spans="2:2" x14ac:dyDescent="0.2">
      <c r="B86" s="12"/>
    </row>
    <row r="87" spans="2:2" x14ac:dyDescent="0.2">
      <c r="B87" s="12"/>
    </row>
    <row r="88" spans="2:2" x14ac:dyDescent="0.2">
      <c r="B88" s="12"/>
    </row>
    <row r="89" spans="2:2" x14ac:dyDescent="0.2">
      <c r="B89" s="12"/>
    </row>
    <row r="90" spans="2:2" x14ac:dyDescent="0.2">
      <c r="B90" s="12"/>
    </row>
  </sheetData>
  <conditionalFormatting sqref="C22">
    <cfRule type="timePeriod" dxfId="28" priority="19" stopIfTrue="1" timePeriod="today">
      <formula>FLOOR(C22,1)=TODAY()</formula>
    </cfRule>
  </conditionalFormatting>
  <conditionalFormatting sqref="C3:C22">
    <cfRule type="containsText" dxfId="27" priority="18" operator="containsText" text="x">
      <formula>NOT(ISERROR(SEARCH("x",C3)))</formula>
    </cfRule>
  </conditionalFormatting>
  <conditionalFormatting sqref="F16">
    <cfRule type="cellIs" dxfId="26" priority="17" operator="lessThan">
      <formula>0</formula>
    </cfRule>
    <cfRule type="cellIs" dxfId="25" priority="16" operator="lessThan">
      <formula>0</formula>
    </cfRule>
    <cfRule type="cellIs" dxfId="24" priority="15" operator="lessThan">
      <formula>10</formula>
    </cfRule>
    <cfRule type="cellIs" dxfId="23" priority="14" operator="lessThan">
      <formula>100</formula>
    </cfRule>
    <cfRule type="cellIs" dxfId="22" priority="13" operator="lessThan">
      <formula>0</formula>
    </cfRule>
    <cfRule type="cellIs" dxfId="21" priority="12" operator="lessThan">
      <formula>0</formula>
    </cfRule>
    <cfRule type="cellIs" dxfId="20" priority="11" operator="lessThan">
      <formula>1</formula>
    </cfRule>
    <cfRule type="cellIs" dxfId="19" priority="10" operator="lessThan">
      <formula>0</formula>
    </cfRule>
    <cfRule type="cellIs" dxfId="18" priority="9" operator="lessThan">
      <formula>0</formula>
    </cfRule>
    <cfRule type="cellIs" dxfId="17" priority="8" operator="lessThan">
      <formula>1</formula>
    </cfRule>
  </conditionalFormatting>
  <conditionalFormatting sqref="C2">
    <cfRule type="cellIs" dxfId="0" priority="4" stopIfTrue="1" operator="lessThan">
      <formula>jour</formula>
    </cfRule>
    <cfRule type="containsText" dxfId="1" priority="2" operator="containsText" text="x">
      <formula>NOT(ISERROR(SEARCH("x",C2)))</formula>
    </cfRule>
    <cfRule type="containsText" dxfId="2" priority="1" operator="containsText" text="x">
      <formula>NOT(ISERROR(SEARCH("x",C2)))</formula>
    </cfRule>
  </conditionalFormatting>
  <pageMargins left="0.25" right="0.25" top="0.75" bottom="0.75" header="0.3" footer="0.3"/>
  <pageSetup paperSize="9" scale="61" fitToHeight="0" orientation="landscape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bestnel</dc:creator>
  <cp:lastModifiedBy>bestnel</cp:lastModifiedBy>
  <cp:lastPrinted>2019-04-07T07:32:18Z</cp:lastPrinted>
  <dcterms:created xsi:type="dcterms:W3CDTF">2019-02-07T12:22:33Z</dcterms:created>
  <dcterms:modified xsi:type="dcterms:W3CDTF">2019-04-13T18:27:39Z</dcterms:modified>
</cp:coreProperties>
</file>