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\Downloads\COMPTA GESTION BTS- ne pas supprimer\01 - FICHE GESTION BTS\FICHE 1 - Calcul CDR miches de pain\"/>
    </mc:Choice>
  </mc:AlternateContent>
  <xr:revisionPtr revIDLastSave="0" documentId="8_{F8C46FB4-094E-4D33-9401-7C53B3AB27DF}" xr6:coauthVersionLast="43" xr6:coauthVersionMax="43" xr10:uidLastSave="{00000000-0000-0000-0000-000000000000}"/>
  <bookViews>
    <workbookView xWindow="-120" yWindow="-120" windowWidth="24240" windowHeight="13140" xr2:uid="{7A96CE7F-45E0-40C7-95F0-8A132ABF9943}"/>
  </bookViews>
  <sheets>
    <sheet name="Coût de revient du pain " sheetId="1" r:id="rId1"/>
  </sheets>
  <externalReferences>
    <externalReference r:id="rId2"/>
  </externalReferences>
  <definedNames>
    <definedName name="Capitaux_propre">[1]Données!$H$7</definedName>
    <definedName name="CDCI">[1]Données!$B$131</definedName>
    <definedName name="charge_directe">[1]Données!$A$104:$I$115</definedName>
    <definedName name="charge_indirecte">[1]Données!$A$121:$J$128</definedName>
    <definedName name="CINCORPORABLES">[1]Données!$E$97</definedName>
    <definedName name="Clé_pour_répartition_secondaire">[1]Données!$C$168:$H$169</definedName>
    <definedName name="CSUPPLETIVE">[1]Données!$B$105</definedName>
    <definedName name="DétailConstruction">[1]Données!$A$15:$I$19</definedName>
    <definedName name="Détailindustriel">[1]Données!$A$20:$I$24</definedName>
    <definedName name="Détailmobilier">[1]Données!$A$30:$I$34</definedName>
    <definedName name="Détailtransport">[1]Données!$A$25:$I$29</definedName>
    <definedName name="Tx_Rémunération_conventionnelle">[1]Données!$I$7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6" i="1" l="1"/>
  <c r="K7" i="1"/>
  <c r="K8" i="1"/>
  <c r="K9" i="1"/>
  <c r="K10" i="1"/>
  <c r="K11" i="1"/>
  <c r="K12" i="1"/>
  <c r="K13" i="1"/>
  <c r="K14" i="1"/>
  <c r="K15" i="1"/>
  <c r="K16" i="1"/>
  <c r="K17" i="1"/>
  <c r="K18" i="1"/>
  <c r="K5" i="1"/>
  <c r="I16" i="1"/>
  <c r="H17" i="1"/>
  <c r="H16" i="1"/>
  <c r="F17" i="1"/>
  <c r="E13" i="1"/>
  <c r="E11" i="1"/>
  <c r="I10" i="1"/>
  <c r="H10" i="1"/>
  <c r="I5" i="1"/>
  <c r="D5" i="1" l="1"/>
  <c r="J5" i="1" s="1"/>
  <c r="D6" i="1" l="1"/>
</calcChain>
</file>

<file path=xl/sharedStrings.xml><?xml version="1.0" encoding="utf-8"?>
<sst xmlns="http://schemas.openxmlformats.org/spreadsheetml/2006/main" count="25" uniqueCount="19">
  <si>
    <t>Quantité en kg</t>
  </si>
  <si>
    <t>Coût unitaire</t>
  </si>
  <si>
    <t>Fiche de suivi des stocks de matières premières</t>
  </si>
  <si>
    <t>LEVURE</t>
  </si>
  <si>
    <t>ENTREES</t>
  </si>
  <si>
    <t>SORTIES</t>
  </si>
  <si>
    <t>STOCKS</t>
  </si>
  <si>
    <t>Date</t>
  </si>
  <si>
    <t>N° de bon</t>
  </si>
  <si>
    <t>Montant</t>
  </si>
  <si>
    <t>SI</t>
  </si>
  <si>
    <t>ENTREE 1</t>
  </si>
  <si>
    <t>SORTIE 1</t>
  </si>
  <si>
    <t>ENTREE 2</t>
  </si>
  <si>
    <t>ENTREE 3</t>
  </si>
  <si>
    <t>SORTIE 3</t>
  </si>
  <si>
    <t>5 KG</t>
  </si>
  <si>
    <t>SORTIE 2 (1,20kg)</t>
  </si>
  <si>
    <t>1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</si>
</sst>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6"/>
      <color rgb="FFFF0000"/>
      <name val="Calibri"/>
      <family val="2"/>
      <scheme val="minor"/>
    </font>
    <font>
      <i/>
      <sz val="28"/>
      <color rgb="FFFF0000"/>
      <name val="Calibri"/>
      <family val="2"/>
      <scheme val="minor"/>
    </font>
    <font>
      <sz val="48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4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0">
    <xf numFmtId="0" fontId="0" fillId="0" borderId="0" xfId="0"/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14" fontId="6" fillId="0" borderId="7" xfId="0" applyNumberFormat="1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164" fontId="6" fillId="0" borderId="31" xfId="1" applyFont="1" applyFill="1" applyBorder="1" applyAlignment="1">
      <alignment horizontal="center" vertical="center"/>
    </xf>
    <xf numFmtId="164" fontId="6" fillId="0" borderId="8" xfId="1" applyFont="1" applyFill="1" applyBorder="1" applyAlignment="1">
      <alignment horizontal="center" vertical="center"/>
    </xf>
    <xf numFmtId="164" fontId="6" fillId="0" borderId="26" xfId="1" applyFont="1" applyFill="1" applyBorder="1" applyAlignment="1">
      <alignment horizontal="center" vertical="center"/>
    </xf>
    <xf numFmtId="164" fontId="6" fillId="0" borderId="30" xfId="1" applyFont="1" applyFill="1" applyBorder="1" applyAlignment="1">
      <alignment horizontal="center" vertical="center"/>
    </xf>
    <xf numFmtId="164" fontId="6" fillId="0" borderId="14" xfId="1" applyFont="1" applyBorder="1" applyAlignment="1">
      <alignment horizontal="center" vertical="center"/>
    </xf>
    <xf numFmtId="164" fontId="6" fillId="0" borderId="31" xfId="1" applyFont="1" applyBorder="1" applyAlignment="1">
      <alignment horizontal="center" vertical="center"/>
    </xf>
    <xf numFmtId="164" fontId="6" fillId="0" borderId="8" xfId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6" fillId="0" borderId="15" xfId="1" applyFont="1" applyFill="1" applyBorder="1" applyAlignment="1">
      <alignment horizontal="center" vertical="center"/>
    </xf>
    <xf numFmtId="164" fontId="6" fillId="0" borderId="24" xfId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164" fontId="6" fillId="0" borderId="39" xfId="1" applyFont="1" applyFill="1" applyBorder="1" applyAlignment="1">
      <alignment horizontal="center" vertical="center"/>
    </xf>
    <xf numFmtId="164" fontId="6" fillId="0" borderId="4" xfId="1" applyFont="1" applyFill="1" applyBorder="1" applyAlignment="1">
      <alignment horizontal="center" vertical="center"/>
    </xf>
    <xf numFmtId="164" fontId="6" fillId="0" borderId="39" xfId="1" applyFont="1" applyBorder="1" applyAlignment="1">
      <alignment horizontal="center" vertical="center"/>
    </xf>
    <xf numFmtId="164" fontId="6" fillId="0" borderId="4" xfId="1" applyFont="1" applyBorder="1" applyAlignment="1">
      <alignment horizontal="center" vertical="center"/>
    </xf>
    <xf numFmtId="164" fontId="6" fillId="0" borderId="17" xfId="1" applyFont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164" fontId="6" fillId="0" borderId="29" xfId="1" applyFont="1" applyFill="1" applyBorder="1" applyAlignment="1">
      <alignment horizontal="center" vertical="center"/>
    </xf>
    <xf numFmtId="164" fontId="6" fillId="0" borderId="14" xfId="1" applyFont="1" applyFill="1" applyBorder="1" applyAlignment="1">
      <alignment horizontal="center" vertical="center"/>
    </xf>
    <xf numFmtId="164" fontId="6" fillId="0" borderId="17" xfId="1" applyFont="1" applyFill="1" applyBorder="1" applyAlignment="1">
      <alignment horizontal="center" vertical="center"/>
    </xf>
    <xf numFmtId="164" fontId="6" fillId="0" borderId="18" xfId="1" applyFont="1" applyFill="1" applyBorder="1" applyAlignment="1">
      <alignment horizontal="center" vertical="center"/>
    </xf>
    <xf numFmtId="164" fontId="6" fillId="0" borderId="25" xfId="1" applyFont="1" applyFill="1" applyBorder="1" applyAlignment="1">
      <alignment horizontal="center" vertical="center"/>
    </xf>
    <xf numFmtId="14" fontId="6" fillId="0" borderId="6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64" fontId="6" fillId="0" borderId="28" xfId="1" applyFont="1" applyFill="1" applyBorder="1" applyAlignment="1">
      <alignment horizontal="center" vertical="center"/>
    </xf>
    <xf numFmtId="164" fontId="6" fillId="0" borderId="1" xfId="1" applyFont="1" applyFill="1" applyBorder="1" applyAlignment="1">
      <alignment horizontal="center" vertical="center"/>
    </xf>
    <xf numFmtId="164" fontId="6" fillId="0" borderId="22" xfId="1" applyFont="1" applyFill="1" applyBorder="1" applyAlignment="1">
      <alignment horizontal="center" vertical="center"/>
    </xf>
    <xf numFmtId="164" fontId="6" fillId="0" borderId="27" xfId="1" applyFont="1" applyFill="1" applyBorder="1" applyAlignment="1">
      <alignment horizontal="center" vertical="center"/>
    </xf>
    <xf numFmtId="164" fontId="6" fillId="0" borderId="23" xfId="1" applyFont="1" applyFill="1" applyBorder="1" applyAlignment="1">
      <alignment horizontal="center" vertical="center"/>
    </xf>
    <xf numFmtId="164" fontId="6" fillId="0" borderId="22" xfId="1" applyFont="1" applyBorder="1" applyAlignment="1">
      <alignment horizontal="center" vertical="center"/>
    </xf>
    <xf numFmtId="164" fontId="6" fillId="0" borderId="28" xfId="1" applyFont="1" applyBorder="1" applyAlignment="1">
      <alignment horizontal="center" vertical="center"/>
    </xf>
    <xf numFmtId="164" fontId="6" fillId="0" borderId="1" xfId="1" applyFont="1" applyBorder="1" applyAlignment="1">
      <alignment horizontal="center" vertical="center"/>
    </xf>
    <xf numFmtId="14" fontId="6" fillId="0" borderId="19" xfId="0" applyNumberFormat="1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164" fontId="6" fillId="0" borderId="40" xfId="1" applyFont="1" applyFill="1" applyBorder="1" applyAlignment="1">
      <alignment horizontal="center" vertical="center"/>
    </xf>
    <xf numFmtId="164" fontId="6" fillId="0" borderId="12" xfId="1" applyFont="1" applyFill="1" applyBorder="1" applyAlignment="1">
      <alignment horizontal="center" vertical="center"/>
    </xf>
    <xf numFmtId="164" fontId="6" fillId="0" borderId="10" xfId="1" applyFont="1" applyFill="1" applyBorder="1" applyAlignment="1">
      <alignment horizontal="center" vertical="center"/>
    </xf>
    <xf numFmtId="164" fontId="6" fillId="0" borderId="11" xfId="1" applyFont="1" applyFill="1" applyBorder="1" applyAlignment="1">
      <alignment horizontal="center" vertical="center"/>
    </xf>
    <xf numFmtId="164" fontId="6" fillId="0" borderId="21" xfId="1" applyFont="1" applyFill="1" applyBorder="1" applyAlignment="1">
      <alignment horizontal="center" vertical="center"/>
    </xf>
    <xf numFmtId="164" fontId="6" fillId="0" borderId="10" xfId="1" applyFont="1" applyBorder="1" applyAlignment="1">
      <alignment horizontal="center" vertical="center"/>
    </xf>
    <xf numFmtId="164" fontId="6" fillId="0" borderId="40" xfId="1" applyFont="1" applyBorder="1" applyAlignment="1">
      <alignment horizontal="center" vertical="center"/>
    </xf>
    <xf numFmtId="164" fontId="6" fillId="0" borderId="12" xfId="1" applyFont="1" applyBorder="1" applyAlignment="1">
      <alignment horizontal="center" vertical="center"/>
    </xf>
    <xf numFmtId="14" fontId="6" fillId="0" borderId="9" xfId="0" applyNumberFormat="1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&#233;sentation/GESTION%201%20-%20co&#251;t%20de%20reviens%20complet%20des%20miches%200504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Coût de revient du pain "/>
      <sheetName val="Feuil1"/>
    </sheetNames>
    <sheetDataSet>
      <sheetData sheetId="0">
        <row r="7">
          <cell r="H7">
            <v>175000</v>
          </cell>
          <cell r="I7">
            <v>0.1</v>
          </cell>
        </row>
        <row r="15">
          <cell r="A15" t="str">
            <v>Constructions</v>
          </cell>
        </row>
        <row r="16">
          <cell r="A16" t="str">
            <v>Coût d'achat HT</v>
          </cell>
          <cell r="B16">
            <v>300000</v>
          </cell>
          <cell r="C16">
            <v>15517.241379310344</v>
          </cell>
          <cell r="D16">
            <v>15517.241379310344</v>
          </cell>
          <cell r="E16">
            <v>25862.068965517243</v>
          </cell>
          <cell r="F16">
            <v>36206.896551724138</v>
          </cell>
          <cell r="G16">
            <v>20689.655172413793</v>
          </cell>
          <cell r="H16">
            <v>170689.6551724138</v>
          </cell>
          <cell r="I16">
            <v>15517.241379310344</v>
          </cell>
        </row>
        <row r="17">
          <cell r="A17" t="str">
            <v>Durée d'amortissement (en années)</v>
          </cell>
          <cell r="B17">
            <v>20</v>
          </cell>
        </row>
        <row r="18">
          <cell r="A18" t="str">
            <v>Taux d'amortissement</v>
          </cell>
          <cell r="B18">
            <v>0.05</v>
          </cell>
        </row>
        <row r="19">
          <cell r="A19" t="str">
            <v>Montant d'amortissement</v>
          </cell>
          <cell r="B19">
            <v>15000</v>
          </cell>
          <cell r="C19">
            <v>775.86206896551721</v>
          </cell>
          <cell r="D19">
            <v>775.86206896551721</v>
          </cell>
          <cell r="E19">
            <v>1293.1034482758621</v>
          </cell>
          <cell r="F19">
            <v>1810.344827586207</v>
          </cell>
          <cell r="G19">
            <v>1034.4827586206895</v>
          </cell>
          <cell r="H19">
            <v>8534.4827586206902</v>
          </cell>
          <cell r="I19">
            <v>775.86206896551721</v>
          </cell>
        </row>
        <row r="20">
          <cell r="A20" t="str">
            <v>Matériels industriels</v>
          </cell>
        </row>
        <row r="21">
          <cell r="A21" t="str">
            <v>Coût d'achat HT</v>
          </cell>
          <cell r="B21">
            <v>48500</v>
          </cell>
          <cell r="C21">
            <v>2000</v>
          </cell>
          <cell r="D21">
            <v>10000</v>
          </cell>
          <cell r="E21">
            <v>10000</v>
          </cell>
          <cell r="F21">
            <v>20000</v>
          </cell>
          <cell r="G21">
            <v>5000</v>
          </cell>
          <cell r="H21">
            <v>1500</v>
          </cell>
        </row>
        <row r="22">
          <cell r="A22" t="str">
            <v>Durée d'amortissement (en années)</v>
          </cell>
          <cell r="B22">
            <v>10</v>
          </cell>
        </row>
        <row r="23">
          <cell r="A23" t="str">
            <v>Taux d'amortissement</v>
          </cell>
          <cell r="B23">
            <v>0.1</v>
          </cell>
        </row>
        <row r="24">
          <cell r="A24" t="str">
            <v>Montant d'amortissement</v>
          </cell>
          <cell r="B24">
            <v>4850</v>
          </cell>
          <cell r="C24">
            <v>200</v>
          </cell>
          <cell r="D24">
            <v>1000</v>
          </cell>
          <cell r="E24">
            <v>1000</v>
          </cell>
          <cell r="F24">
            <v>2000</v>
          </cell>
          <cell r="G24">
            <v>500</v>
          </cell>
          <cell r="H24">
            <v>150</v>
          </cell>
        </row>
        <row r="25">
          <cell r="A25" t="str">
            <v>Matériel de transport</v>
          </cell>
        </row>
        <row r="26">
          <cell r="A26" t="str">
            <v>Coût d'achat HT</v>
          </cell>
          <cell r="B26">
            <v>25000</v>
          </cell>
          <cell r="D26">
            <v>25000</v>
          </cell>
        </row>
        <row r="27">
          <cell r="A27" t="str">
            <v>Durée d'amortissement (en années)</v>
          </cell>
          <cell r="B27">
            <v>5</v>
          </cell>
        </row>
        <row r="28">
          <cell r="A28" t="str">
            <v>Taux d'amortissement</v>
          </cell>
          <cell r="B28">
            <v>0.2</v>
          </cell>
        </row>
        <row r="29">
          <cell r="A29" t="str">
            <v>Montant d'amortissement</v>
          </cell>
          <cell r="B29">
            <v>5000</v>
          </cell>
          <cell r="C29">
            <v>0</v>
          </cell>
          <cell r="D29">
            <v>5000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</row>
        <row r="30">
          <cell r="A30" t="str">
            <v>Mobilier et matériel de bureau</v>
          </cell>
        </row>
        <row r="31">
          <cell r="A31" t="str">
            <v>Coût d'achat HT</v>
          </cell>
          <cell r="B31">
            <v>38500</v>
          </cell>
          <cell r="C31">
            <v>1000</v>
          </cell>
          <cell r="D31">
            <v>1000</v>
          </cell>
          <cell r="E31">
            <v>1000</v>
          </cell>
          <cell r="F31">
            <v>2500</v>
          </cell>
          <cell r="G31">
            <v>1000</v>
          </cell>
          <cell r="H31">
            <v>30000</v>
          </cell>
          <cell r="I31">
            <v>2000</v>
          </cell>
        </row>
        <row r="32">
          <cell r="A32" t="str">
            <v>Durée d'amortissement (en années)</v>
          </cell>
          <cell r="B32">
            <v>7</v>
          </cell>
        </row>
        <row r="33">
          <cell r="A33" t="str">
            <v>Taux d'amortissement</v>
          </cell>
          <cell r="B33">
            <v>0.14285714285714285</v>
          </cell>
        </row>
        <row r="34">
          <cell r="A34" t="str">
            <v>Montant d'amortissement</v>
          </cell>
          <cell r="B34">
            <v>5500</v>
          </cell>
          <cell r="C34">
            <v>142.85714285714286</v>
          </cell>
          <cell r="D34">
            <v>142.85714285714286</v>
          </cell>
          <cell r="E34">
            <v>142.85714285714286</v>
          </cell>
          <cell r="F34">
            <v>357.14285714285711</v>
          </cell>
          <cell r="G34">
            <v>142.85714285714286</v>
          </cell>
          <cell r="H34">
            <v>4285.7142857142862</v>
          </cell>
          <cell r="I34">
            <v>285.71428571428572</v>
          </cell>
        </row>
        <row r="97">
          <cell r="E97">
            <v>570950</v>
          </cell>
        </row>
        <row r="104">
          <cell r="B104" t="str">
            <v xml:space="preserve">Coût global / Service </v>
          </cell>
          <cell r="C104" t="str">
            <v xml:space="preserve"> Plonge/entretien</v>
          </cell>
          <cell r="D104" t="str">
            <v>Approvisionnement</v>
          </cell>
          <cell r="E104" t="str">
            <v>Poste entrée</v>
          </cell>
          <cell r="F104" t="str">
            <v>Poste chaud</v>
          </cell>
          <cell r="G104" t="str">
            <v>Poste pâtisserie</v>
          </cell>
          <cell r="H104" t="str">
            <v>Poste salle</v>
          </cell>
          <cell r="I104" t="str">
            <v>Administration</v>
          </cell>
        </row>
        <row r="105">
          <cell r="A105" t="str">
            <v>Rémunération conventionnelle</v>
          </cell>
          <cell r="B105">
            <v>17500</v>
          </cell>
          <cell r="I105">
            <v>17500</v>
          </cell>
        </row>
        <row r="106">
          <cell r="A106" t="str">
            <v>Amortissement des matériels industriels</v>
          </cell>
          <cell r="B106">
            <v>4850</v>
          </cell>
          <cell r="C106">
            <v>200</v>
          </cell>
          <cell r="D106">
            <v>1000</v>
          </cell>
          <cell r="E106">
            <v>1000</v>
          </cell>
          <cell r="F106">
            <v>2000</v>
          </cell>
          <cell r="G106">
            <v>500</v>
          </cell>
          <cell r="H106">
            <v>150</v>
          </cell>
          <cell r="I106">
            <v>0</v>
          </cell>
        </row>
        <row r="107">
          <cell r="A107" t="str">
            <v>Amortissement des matériel de transport</v>
          </cell>
          <cell r="B107">
            <v>5000</v>
          </cell>
          <cell r="C107">
            <v>0</v>
          </cell>
          <cell r="D107">
            <v>5000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</row>
        <row r="108">
          <cell r="A108" t="str">
            <v>Amortissement des mobilier et matériel de bureau</v>
          </cell>
          <cell r="B108">
            <v>5500</v>
          </cell>
          <cell r="C108">
            <v>142.85714285714286</v>
          </cell>
          <cell r="D108">
            <v>142.85714285714286</v>
          </cell>
          <cell r="E108">
            <v>142.85714285714286</v>
          </cell>
          <cell r="F108">
            <v>357.14285714285711</v>
          </cell>
          <cell r="G108">
            <v>142.85714285714286</v>
          </cell>
          <cell r="H108">
            <v>4285.7142857142862</v>
          </cell>
          <cell r="I108">
            <v>285.71428571428572</v>
          </cell>
        </row>
        <row r="109">
          <cell r="A109" t="str">
            <v>Fournitures administratives</v>
          </cell>
          <cell r="B109">
            <v>500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100</v>
          </cell>
          <cell r="I109">
            <v>400</v>
          </cell>
        </row>
        <row r="110">
          <cell r="A110" t="str">
            <v>Frais postaux</v>
          </cell>
          <cell r="B110">
            <v>1000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1000</v>
          </cell>
        </row>
        <row r="111">
          <cell r="A111" t="str">
            <v>Charges d'entretien</v>
          </cell>
          <cell r="B111">
            <v>5000</v>
          </cell>
          <cell r="C111">
            <v>5000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</row>
        <row r="112">
          <cell r="A112" t="str">
            <v>Assurance du camion</v>
          </cell>
          <cell r="B112">
            <v>1500</v>
          </cell>
          <cell r="C112">
            <v>0</v>
          </cell>
          <cell r="D112">
            <v>1500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</row>
        <row r="113">
          <cell r="A113" t="str">
            <v>Frais de déplacements</v>
          </cell>
          <cell r="B113">
            <v>1000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1000</v>
          </cell>
        </row>
        <row r="114">
          <cell r="A114" t="str">
            <v>Honoraires</v>
          </cell>
          <cell r="B114">
            <v>3200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3200</v>
          </cell>
        </row>
        <row r="115">
          <cell r="A115" t="str">
            <v>Charges de personnel</v>
          </cell>
          <cell r="B115">
            <v>448400</v>
          </cell>
          <cell r="C115">
            <v>25000</v>
          </cell>
          <cell r="D115">
            <v>13000</v>
          </cell>
          <cell r="E115">
            <v>40000</v>
          </cell>
          <cell r="F115">
            <v>64000</v>
          </cell>
          <cell r="G115">
            <v>56000</v>
          </cell>
          <cell r="H115">
            <v>170400</v>
          </cell>
          <cell r="I115">
            <v>80000</v>
          </cell>
        </row>
        <row r="121">
          <cell r="B121" t="str">
            <v>Coût global</v>
          </cell>
          <cell r="C121" t="str">
            <v>Clé de répartition</v>
          </cell>
          <cell r="D121" t="str">
            <v xml:space="preserve"> Plonge/entretien</v>
          </cell>
          <cell r="E121" t="str">
            <v>Approvisionnement</v>
          </cell>
          <cell r="F121" t="str">
            <v>Poste entrée</v>
          </cell>
          <cell r="G121" t="str">
            <v>Poste chaud</v>
          </cell>
          <cell r="H121" t="str">
            <v>Poste pâtisserie</v>
          </cell>
          <cell r="I121" t="str">
            <v>Poste salle</v>
          </cell>
          <cell r="J121" t="str">
            <v>Administration</v>
          </cell>
        </row>
        <row r="122">
          <cell r="A122" t="str">
            <v>Amortissement des constructions</v>
          </cell>
          <cell r="B122">
            <v>15000</v>
          </cell>
          <cell r="C122" t="str">
            <v>Surface en m²</v>
          </cell>
          <cell r="D122">
            <v>775.86206896551721</v>
          </cell>
          <cell r="E122">
            <v>775.86206896551721</v>
          </cell>
          <cell r="F122">
            <v>1293.1034482758621</v>
          </cell>
          <cell r="G122">
            <v>1810.344827586207</v>
          </cell>
          <cell r="H122">
            <v>1034.4827586206895</v>
          </cell>
          <cell r="I122">
            <v>8534.4827586206902</v>
          </cell>
          <cell r="J122">
            <v>775.86206896551721</v>
          </cell>
        </row>
        <row r="123">
          <cell r="A123" t="str">
            <v>Electricité</v>
          </cell>
          <cell r="B123">
            <v>10000</v>
          </cell>
          <cell r="C123" t="str">
            <v>Puissance des appareils</v>
          </cell>
          <cell r="D123">
            <v>1500</v>
          </cell>
          <cell r="E123">
            <v>3000</v>
          </cell>
          <cell r="F123">
            <v>500</v>
          </cell>
          <cell r="G123">
            <v>2000</v>
          </cell>
          <cell r="H123">
            <v>2000</v>
          </cell>
          <cell r="I123">
            <v>500</v>
          </cell>
          <cell r="J123">
            <v>500</v>
          </cell>
        </row>
        <row r="124">
          <cell r="A124" t="str">
            <v>Eau</v>
          </cell>
          <cell r="B124">
            <v>6000</v>
          </cell>
          <cell r="C124" t="str">
            <v xml:space="preserve">Quantité utilisée </v>
          </cell>
          <cell r="D124">
            <v>3600</v>
          </cell>
          <cell r="E124">
            <v>300</v>
          </cell>
          <cell r="F124">
            <v>300</v>
          </cell>
          <cell r="G124">
            <v>600</v>
          </cell>
          <cell r="H124">
            <v>600</v>
          </cell>
          <cell r="I124">
            <v>300</v>
          </cell>
          <cell r="J124">
            <v>300</v>
          </cell>
        </row>
        <row r="125">
          <cell r="A125" t="str">
            <v>Assurance des matériels industriels</v>
          </cell>
          <cell r="B125">
            <v>6000</v>
          </cell>
          <cell r="C125" t="str">
            <v>Prix d'achat</v>
          </cell>
          <cell r="D125">
            <v>247.42268041237114</v>
          </cell>
          <cell r="E125">
            <v>1237.1134020618556</v>
          </cell>
          <cell r="F125">
            <v>1237.1134020618556</v>
          </cell>
          <cell r="G125">
            <v>2474.2268041237112</v>
          </cell>
          <cell r="H125">
            <v>618.5567010309278</v>
          </cell>
          <cell r="I125">
            <v>185.56701030927834</v>
          </cell>
          <cell r="J125">
            <v>0</v>
          </cell>
        </row>
        <row r="126">
          <cell r="A126" t="str">
            <v>Assurance des locaux</v>
          </cell>
          <cell r="B126">
            <v>4000</v>
          </cell>
          <cell r="C126" t="str">
            <v>Surface en m²</v>
          </cell>
          <cell r="D126">
            <v>206.89655172413794</v>
          </cell>
          <cell r="E126">
            <v>206.89655172413794</v>
          </cell>
          <cell r="F126">
            <v>344.82758620689657</v>
          </cell>
          <cell r="G126">
            <v>482.75862068965517</v>
          </cell>
          <cell r="H126">
            <v>275.86206896551721</v>
          </cell>
          <cell r="I126">
            <v>2275.8620689655172</v>
          </cell>
          <cell r="J126">
            <v>206.89655172413794</v>
          </cell>
        </row>
        <row r="127">
          <cell r="A127" t="str">
            <v>Taxe professionnelle</v>
          </cell>
          <cell r="B127">
            <v>28000</v>
          </cell>
          <cell r="C127" t="str">
            <v>Nb d'employé par service</v>
          </cell>
          <cell r="D127">
            <v>1866.6666666666667</v>
          </cell>
          <cell r="E127">
            <v>933.33333333333337</v>
          </cell>
          <cell r="F127">
            <v>2800</v>
          </cell>
          <cell r="G127">
            <v>3733.3333333333335</v>
          </cell>
          <cell r="H127">
            <v>3733.3333333333335</v>
          </cell>
          <cell r="I127">
            <v>11200</v>
          </cell>
          <cell r="J127">
            <v>3733.3333333333335</v>
          </cell>
        </row>
        <row r="128">
          <cell r="A128" t="str">
            <v>Charges financières</v>
          </cell>
          <cell r="B128">
            <v>26000</v>
          </cell>
          <cell r="C128" t="str">
            <v>Surface en m²</v>
          </cell>
          <cell r="D128">
            <v>1344.8275862068965</v>
          </cell>
          <cell r="E128">
            <v>1344.8275862068965</v>
          </cell>
          <cell r="F128">
            <v>2241.3793103448279</v>
          </cell>
          <cell r="G128">
            <v>3137.9310344827586</v>
          </cell>
          <cell r="H128">
            <v>1793.1034482758621</v>
          </cell>
          <cell r="I128">
            <v>14793.103448275862</v>
          </cell>
          <cell r="J128">
            <v>1344.8275862068965</v>
          </cell>
        </row>
        <row r="131">
          <cell r="B131">
            <v>588450</v>
          </cell>
        </row>
        <row r="168">
          <cell r="C168" t="str">
            <v>Clé pour répartition secondaire</v>
          </cell>
          <cell r="D168" t="str">
            <v>Approvisionnement</v>
          </cell>
          <cell r="E168" t="str">
            <v>Poste entrée</v>
          </cell>
          <cell r="F168" t="str">
            <v>Poste chaud</v>
          </cell>
          <cell r="G168" t="str">
            <v>Poste pâtisserie</v>
          </cell>
          <cell r="H168" t="str">
            <v>Poste salle</v>
          </cell>
        </row>
        <row r="169">
          <cell r="C169" t="str">
            <v xml:space="preserve">Temps d'utilisation </v>
          </cell>
          <cell r="D169">
            <v>0.1</v>
          </cell>
          <cell r="E169">
            <v>0.1</v>
          </cell>
          <cell r="F169">
            <v>0.2</v>
          </cell>
          <cell r="G169">
            <v>0.1</v>
          </cell>
          <cell r="H169">
            <v>0.5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74210-BC7C-4F72-BF02-ABFFAD73F08A}">
  <dimension ref="A1:K18"/>
  <sheetViews>
    <sheetView tabSelected="1" workbookViewId="0">
      <selection activeCell="J15" sqref="J15"/>
    </sheetView>
  </sheetViews>
  <sheetFormatPr baseColWidth="10" defaultRowHeight="15" x14ac:dyDescent="0.25"/>
  <cols>
    <col min="1" max="1" width="45.7109375" style="1" customWidth="1"/>
    <col min="2" max="2" width="25.28515625" style="1" customWidth="1"/>
    <col min="3" max="3" width="21.140625" style="1" customWidth="1"/>
    <col min="4" max="4" width="20.28515625" style="1" bestFit="1" customWidth="1"/>
    <col min="5" max="5" width="14.28515625" style="1" bestFit="1" customWidth="1"/>
    <col min="6" max="6" width="17.7109375" style="1" bestFit="1" customWidth="1"/>
    <col min="7" max="7" width="15.28515625" style="1" customWidth="1"/>
    <col min="8" max="8" width="15.85546875" style="1" customWidth="1"/>
    <col min="9" max="9" width="15.7109375" style="1" bestFit="1" customWidth="1"/>
    <col min="10" max="10" width="14.85546875" style="1" bestFit="1" customWidth="1"/>
    <col min="11" max="16384" width="11.42578125" style="1"/>
  </cols>
  <sheetData>
    <row r="1" spans="1:11" s="2" customFormat="1" ht="21" x14ac:dyDescent="0.25">
      <c r="D1" s="3"/>
      <c r="E1" s="3"/>
    </row>
    <row r="2" spans="1:11" ht="36.75" thickBot="1" x14ac:dyDescent="0.3">
      <c r="A2" s="6" t="s">
        <v>2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spans="1:11" ht="62.25" thickBot="1" x14ac:dyDescent="0.3">
      <c r="A3" s="7" t="s">
        <v>3</v>
      </c>
      <c r="B3" s="8"/>
      <c r="C3" s="9" t="s">
        <v>4</v>
      </c>
      <c r="D3" s="10"/>
      <c r="E3" s="11"/>
      <c r="F3" s="9" t="s">
        <v>5</v>
      </c>
      <c r="G3" s="10"/>
      <c r="H3" s="11"/>
      <c r="I3" s="12" t="s">
        <v>6</v>
      </c>
      <c r="J3" s="13"/>
      <c r="K3" s="14"/>
    </row>
    <row r="4" spans="1:11" s="5" customFormat="1" ht="34.5" customHeight="1" x14ac:dyDescent="0.25">
      <c r="A4" s="15" t="s">
        <v>7</v>
      </c>
      <c r="B4" s="16" t="s">
        <v>8</v>
      </c>
      <c r="C4" s="17" t="s">
        <v>0</v>
      </c>
      <c r="D4" s="18" t="s">
        <v>1</v>
      </c>
      <c r="E4" s="19" t="s">
        <v>9</v>
      </c>
      <c r="F4" s="4" t="s">
        <v>0</v>
      </c>
      <c r="G4" s="42" t="s">
        <v>1</v>
      </c>
      <c r="H4" s="43" t="s">
        <v>9</v>
      </c>
      <c r="I4" s="17" t="s">
        <v>0</v>
      </c>
      <c r="J4" s="20" t="s">
        <v>1</v>
      </c>
      <c r="K4" s="21" t="s">
        <v>9</v>
      </c>
    </row>
    <row r="5" spans="1:11" s="31" customFormat="1" ht="19.5" thickBot="1" x14ac:dyDescent="0.3">
      <c r="A5" s="22">
        <v>43466</v>
      </c>
      <c r="B5" s="23" t="s">
        <v>10</v>
      </c>
      <c r="C5" s="24">
        <v>0.5</v>
      </c>
      <c r="D5" s="24">
        <f>E5/C5</f>
        <v>13</v>
      </c>
      <c r="E5" s="25">
        <v>6.5</v>
      </c>
      <c r="F5" s="44"/>
      <c r="G5" s="26"/>
      <c r="H5" s="27"/>
      <c r="I5" s="28">
        <f>C5</f>
        <v>0.5</v>
      </c>
      <c r="J5" s="29">
        <f>D5</f>
        <v>13</v>
      </c>
      <c r="K5" s="30">
        <f>I5*J5</f>
        <v>6.5</v>
      </c>
    </row>
    <row r="6" spans="1:11" s="31" customFormat="1" ht="18.75" x14ac:dyDescent="0.25">
      <c r="A6" s="49">
        <v>43470</v>
      </c>
      <c r="B6" s="50" t="s">
        <v>11</v>
      </c>
      <c r="C6" s="51">
        <v>3</v>
      </c>
      <c r="D6" s="51">
        <f>E6/C6</f>
        <v>10.383333333333333</v>
      </c>
      <c r="E6" s="52">
        <v>31.15</v>
      </c>
      <c r="F6" s="53"/>
      <c r="G6" s="54"/>
      <c r="H6" s="55"/>
      <c r="I6" s="56">
        <v>0.5</v>
      </c>
      <c r="J6" s="57">
        <v>13</v>
      </c>
      <c r="K6" s="58">
        <f t="shared" ref="K6:K18" si="0">I6*J6</f>
        <v>6.5</v>
      </c>
    </row>
    <row r="7" spans="1:11" s="31" customFormat="1" ht="19.5" thickBot="1" x14ac:dyDescent="0.3">
      <c r="A7" s="35"/>
      <c r="B7" s="36"/>
      <c r="C7" s="37"/>
      <c r="D7" s="37"/>
      <c r="E7" s="38"/>
      <c r="F7" s="46"/>
      <c r="G7" s="47"/>
      <c r="H7" s="48"/>
      <c r="I7" s="41">
        <v>3</v>
      </c>
      <c r="J7" s="39">
        <v>10.38</v>
      </c>
      <c r="K7" s="40">
        <f t="shared" si="0"/>
        <v>31.14</v>
      </c>
    </row>
    <row r="8" spans="1:11" s="31" customFormat="1" ht="18.75" x14ac:dyDescent="0.25">
      <c r="A8" s="49">
        <v>43467</v>
      </c>
      <c r="B8" s="50" t="s">
        <v>12</v>
      </c>
      <c r="C8" s="51"/>
      <c r="D8" s="51"/>
      <c r="E8" s="52"/>
      <c r="F8" s="53">
        <v>0.5</v>
      </c>
      <c r="G8" s="54">
        <v>13</v>
      </c>
      <c r="H8" s="55">
        <v>6.5</v>
      </c>
      <c r="I8" s="56"/>
      <c r="J8" s="57"/>
      <c r="K8" s="58">
        <f t="shared" si="0"/>
        <v>0</v>
      </c>
    </row>
    <row r="9" spans="1:11" s="31" customFormat="1" ht="19.5" thickBot="1" x14ac:dyDescent="0.3">
      <c r="A9" s="35"/>
      <c r="B9" s="36" t="s">
        <v>18</v>
      </c>
      <c r="C9" s="37"/>
      <c r="D9" s="37"/>
      <c r="E9" s="38"/>
      <c r="F9" s="46">
        <v>0.5</v>
      </c>
      <c r="G9" s="47">
        <v>10.38</v>
      </c>
      <c r="H9" s="48">
        <v>5.19</v>
      </c>
      <c r="I9" s="41">
        <v>2.5</v>
      </c>
      <c r="J9" s="39">
        <v>10.38</v>
      </c>
      <c r="K9" s="40">
        <f t="shared" si="0"/>
        <v>25.950000000000003</v>
      </c>
    </row>
    <row r="10" spans="1:11" s="31" customFormat="1" ht="19.5" thickBot="1" x14ac:dyDescent="0.3">
      <c r="A10" s="59">
        <v>43480</v>
      </c>
      <c r="B10" s="60" t="s">
        <v>17</v>
      </c>
      <c r="C10" s="61"/>
      <c r="D10" s="61"/>
      <c r="E10" s="62"/>
      <c r="F10" s="63">
        <v>1.2</v>
      </c>
      <c r="G10" s="64">
        <v>10.38</v>
      </c>
      <c r="H10" s="65">
        <f>F10*G10</f>
        <v>12.456000000000001</v>
      </c>
      <c r="I10" s="66">
        <f>2.5-1.2</f>
        <v>1.3</v>
      </c>
      <c r="J10" s="67">
        <v>10.38</v>
      </c>
      <c r="K10" s="68">
        <f t="shared" si="0"/>
        <v>13.494000000000002</v>
      </c>
    </row>
    <row r="11" spans="1:11" s="31" customFormat="1" ht="18.75" x14ac:dyDescent="0.25">
      <c r="A11" s="49">
        <v>43485</v>
      </c>
      <c r="B11" s="50" t="s">
        <v>13</v>
      </c>
      <c r="C11" s="51">
        <v>4</v>
      </c>
      <c r="D11" s="51">
        <v>12</v>
      </c>
      <c r="E11" s="52">
        <f>+C11*D11</f>
        <v>48</v>
      </c>
      <c r="F11" s="53"/>
      <c r="G11" s="54"/>
      <c r="H11" s="55"/>
      <c r="I11" s="56">
        <v>1.3</v>
      </c>
      <c r="J11" s="57">
        <v>10.38</v>
      </c>
      <c r="K11" s="58">
        <f t="shared" si="0"/>
        <v>13.494000000000002</v>
      </c>
    </row>
    <row r="12" spans="1:11" s="31" customFormat="1" ht="19.5" thickBot="1" x14ac:dyDescent="0.3">
      <c r="A12" s="69"/>
      <c r="B12" s="36"/>
      <c r="C12" s="37"/>
      <c r="D12" s="37"/>
      <c r="E12" s="38"/>
      <c r="F12" s="46"/>
      <c r="G12" s="47"/>
      <c r="H12" s="48"/>
      <c r="I12" s="41">
        <v>4</v>
      </c>
      <c r="J12" s="39">
        <v>12</v>
      </c>
      <c r="K12" s="40">
        <f t="shared" si="0"/>
        <v>48</v>
      </c>
    </row>
    <row r="13" spans="1:11" s="31" customFormat="1" ht="18.75" x14ac:dyDescent="0.25">
      <c r="A13" s="49">
        <v>43488</v>
      </c>
      <c r="B13" s="50" t="s">
        <v>14</v>
      </c>
      <c r="C13" s="51">
        <v>6</v>
      </c>
      <c r="D13" s="51">
        <v>9</v>
      </c>
      <c r="E13" s="52">
        <f>+C13*D13</f>
        <v>54</v>
      </c>
      <c r="F13" s="53"/>
      <c r="G13" s="54"/>
      <c r="H13" s="55"/>
      <c r="I13" s="56">
        <v>1.3</v>
      </c>
      <c r="J13" s="57">
        <v>10.38</v>
      </c>
      <c r="K13" s="58">
        <f t="shared" si="0"/>
        <v>13.494000000000002</v>
      </c>
    </row>
    <row r="14" spans="1:11" s="31" customFormat="1" ht="18.75" x14ac:dyDescent="0.25">
      <c r="A14" s="34"/>
      <c r="B14" s="23"/>
      <c r="C14" s="24"/>
      <c r="D14" s="24"/>
      <c r="E14" s="25"/>
      <c r="F14" s="45"/>
      <c r="G14" s="32"/>
      <c r="H14" s="33"/>
      <c r="I14" s="28">
        <v>4</v>
      </c>
      <c r="J14" s="29">
        <v>12</v>
      </c>
      <c r="K14" s="30">
        <f t="shared" si="0"/>
        <v>48</v>
      </c>
    </row>
    <row r="15" spans="1:11" s="31" customFormat="1" ht="19.5" thickBot="1" x14ac:dyDescent="0.3">
      <c r="A15" s="35"/>
      <c r="B15" s="36"/>
      <c r="C15" s="37"/>
      <c r="D15" s="37"/>
      <c r="E15" s="38"/>
      <c r="F15" s="46"/>
      <c r="G15" s="47"/>
      <c r="H15" s="48"/>
      <c r="I15" s="41">
        <v>6</v>
      </c>
      <c r="J15" s="39">
        <v>9</v>
      </c>
      <c r="K15" s="40">
        <f t="shared" si="0"/>
        <v>54</v>
      </c>
    </row>
    <row r="16" spans="1:11" s="31" customFormat="1" ht="18.75" x14ac:dyDescent="0.25">
      <c r="A16" s="49">
        <v>43495</v>
      </c>
      <c r="B16" s="50" t="s">
        <v>15</v>
      </c>
      <c r="C16" s="51"/>
      <c r="D16" s="51"/>
      <c r="E16" s="52"/>
      <c r="F16" s="56">
        <v>1.3</v>
      </c>
      <c r="G16" s="57">
        <v>10.38</v>
      </c>
      <c r="H16" s="57">
        <f>+F16*G16</f>
        <v>13.494000000000002</v>
      </c>
      <c r="I16" s="58">
        <f>4-F17</f>
        <v>0.29999999999999982</v>
      </c>
      <c r="J16" s="57">
        <v>12</v>
      </c>
      <c r="K16" s="58">
        <f t="shared" si="0"/>
        <v>3.5999999999999979</v>
      </c>
    </row>
    <row r="17" spans="1:11" s="31" customFormat="1" ht="18.75" x14ac:dyDescent="0.25">
      <c r="A17" s="34"/>
      <c r="B17" s="23" t="s">
        <v>16</v>
      </c>
      <c r="C17" s="24"/>
      <c r="D17" s="24"/>
      <c r="E17" s="25"/>
      <c r="F17" s="45">
        <f>5-1.3</f>
        <v>3.7</v>
      </c>
      <c r="G17" s="29">
        <v>12</v>
      </c>
      <c r="H17" s="29">
        <f>+F17*G17</f>
        <v>44.400000000000006</v>
      </c>
      <c r="I17" s="28">
        <v>6</v>
      </c>
      <c r="J17" s="29">
        <v>9</v>
      </c>
      <c r="K17" s="30">
        <f t="shared" si="0"/>
        <v>54</v>
      </c>
    </row>
    <row r="18" spans="1:11" s="31" customFormat="1" ht="19.5" thickBot="1" x14ac:dyDescent="0.3">
      <c r="A18" s="35"/>
      <c r="B18" s="36"/>
      <c r="C18" s="37"/>
      <c r="D18" s="37"/>
      <c r="E18" s="38"/>
      <c r="F18" s="46"/>
      <c r="G18" s="47"/>
      <c r="H18" s="48"/>
      <c r="I18" s="41"/>
      <c r="J18" s="39"/>
      <c r="K18" s="40">
        <f t="shared" si="0"/>
        <v>0</v>
      </c>
    </row>
  </sheetData>
  <mergeCells count="5">
    <mergeCell ref="A2:K2"/>
    <mergeCell ref="A3:B3"/>
    <mergeCell ref="C3:E3"/>
    <mergeCell ref="F3:H3"/>
    <mergeCell ref="I3:K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Coût de revient du pain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</dc:creator>
  <cp:lastModifiedBy>cc</cp:lastModifiedBy>
  <dcterms:created xsi:type="dcterms:W3CDTF">2019-04-12T10:05:09Z</dcterms:created>
  <dcterms:modified xsi:type="dcterms:W3CDTF">2019-04-12T10:18:03Z</dcterms:modified>
</cp:coreProperties>
</file>