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DRTO\METHODES\05 - DEVELOPPEMENT\053-DEVELOPPEMENT MEMBRES\WEBER MARIUS\PFE BMO\fichier base BMO\protégé\"/>
    </mc:Choice>
  </mc:AlternateContent>
  <bookViews>
    <workbookView xWindow="0" yWindow="0" windowWidth="28800" windowHeight="142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" i="1" l="1"/>
  <c r="Q14" i="1"/>
  <c r="Q13" i="1"/>
  <c r="Q12" i="1"/>
  <c r="Q11" i="1"/>
  <c r="Q10" i="1"/>
  <c r="Q9" i="1"/>
  <c r="Q8" i="1"/>
  <c r="Q7" i="1"/>
  <c r="Q6" i="1"/>
  <c r="Q5" i="1"/>
  <c r="Q4" i="1"/>
  <c r="Q3" i="1"/>
  <c r="N14" i="1"/>
  <c r="M14" i="1"/>
  <c r="L14" i="1"/>
  <c r="K14" i="1"/>
  <c r="J14" i="1"/>
  <c r="E14" i="1"/>
  <c r="D14" i="1"/>
  <c r="C14" i="1"/>
  <c r="N13" i="1"/>
  <c r="M13" i="1"/>
  <c r="L13" i="1"/>
  <c r="K13" i="1"/>
  <c r="J13" i="1"/>
  <c r="E13" i="1"/>
  <c r="D13" i="1"/>
  <c r="C13" i="1"/>
  <c r="N12" i="1"/>
  <c r="M12" i="1"/>
  <c r="L12" i="1"/>
  <c r="K12" i="1"/>
  <c r="J12" i="1"/>
  <c r="E12" i="1"/>
  <c r="D12" i="1"/>
  <c r="C12" i="1"/>
  <c r="N11" i="1"/>
  <c r="M11" i="1"/>
  <c r="L11" i="1"/>
  <c r="K11" i="1"/>
  <c r="J11" i="1"/>
  <c r="E11" i="1"/>
  <c r="D11" i="1"/>
  <c r="C11" i="1"/>
  <c r="N10" i="1"/>
  <c r="M10" i="1"/>
  <c r="L10" i="1"/>
  <c r="K10" i="1"/>
  <c r="J10" i="1"/>
  <c r="E10" i="1"/>
  <c r="D10" i="1"/>
  <c r="C10" i="1"/>
  <c r="N9" i="1"/>
  <c r="M9" i="1"/>
  <c r="L9" i="1"/>
  <c r="K9" i="1"/>
  <c r="J9" i="1"/>
  <c r="E9" i="1"/>
  <c r="D9" i="1"/>
  <c r="C9" i="1"/>
  <c r="N8" i="1"/>
  <c r="M8" i="1"/>
  <c r="L8" i="1"/>
  <c r="K8" i="1"/>
  <c r="J8" i="1"/>
  <c r="E8" i="1"/>
  <c r="D8" i="1"/>
  <c r="C8" i="1"/>
  <c r="N7" i="1"/>
  <c r="M7" i="1"/>
  <c r="L7" i="1"/>
  <c r="K7" i="1"/>
  <c r="J7" i="1"/>
  <c r="E7" i="1"/>
  <c r="D7" i="1"/>
  <c r="C7" i="1"/>
  <c r="N6" i="1"/>
  <c r="M6" i="1"/>
  <c r="L6" i="1"/>
  <c r="K6" i="1"/>
  <c r="J6" i="1"/>
  <c r="E6" i="1"/>
  <c r="D6" i="1"/>
  <c r="C6" i="1"/>
  <c r="N5" i="1"/>
  <c r="M5" i="1"/>
  <c r="L5" i="1"/>
  <c r="K5" i="1"/>
  <c r="J5" i="1"/>
  <c r="E5" i="1"/>
  <c r="D5" i="1"/>
  <c r="C5" i="1"/>
  <c r="N4" i="1"/>
  <c r="M4" i="1"/>
  <c r="L4" i="1"/>
  <c r="K4" i="1"/>
  <c r="J4" i="1"/>
  <c r="E4" i="1"/>
  <c r="D4" i="1"/>
  <c r="C4" i="1"/>
  <c r="N3" i="1"/>
  <c r="M3" i="1"/>
  <c r="L3" i="1"/>
  <c r="K3" i="1"/>
  <c r="J3" i="1"/>
  <c r="E3" i="1"/>
  <c r="D3" i="1"/>
  <c r="C3" i="1"/>
</calcChain>
</file>

<file path=xl/sharedStrings.xml><?xml version="1.0" encoding="utf-8"?>
<sst xmlns="http://schemas.openxmlformats.org/spreadsheetml/2006/main" count="36" uniqueCount="29">
  <si>
    <t>DRESSER LE METRE</t>
  </si>
  <si>
    <t>HEURES "Q x TU" (pour info)</t>
  </si>
  <si>
    <t>Code Page</t>
  </si>
  <si>
    <t>Code poste</t>
  </si>
  <si>
    <t>Chapitre</t>
  </si>
  <si>
    <t>Page</t>
  </si>
  <si>
    <t>Poste</t>
  </si>
  <si>
    <t>u</t>
  </si>
  <si>
    <t>ml</t>
  </si>
  <si>
    <t>m²</t>
  </si>
  <si>
    <t>m3</t>
  </si>
  <si>
    <t>Q</t>
  </si>
  <si>
    <t>U2</t>
  </si>
  <si>
    <t>TU</t>
  </si>
  <si>
    <t>TU act 55</t>
  </si>
  <si>
    <t>Q*TU</t>
  </si>
  <si>
    <t>a1</t>
  </si>
  <si>
    <t>f05</t>
  </si>
  <si>
    <t>a2</t>
  </si>
  <si>
    <t>v01</t>
  </si>
  <si>
    <t>h01</t>
  </si>
  <si>
    <t>a3</t>
  </si>
  <si>
    <t>v02</t>
  </si>
  <si>
    <t>v03</t>
  </si>
  <si>
    <t>v04</t>
  </si>
  <si>
    <t>h02</t>
  </si>
  <si>
    <t>a4</t>
  </si>
  <si>
    <t>TU modifié ou pas</t>
  </si>
  <si>
    <t>Je recherche à ce que les valeurs de la colonne L "TU" qui soient identiques à la colonne Q "TU modifié ou pas" soient mis en forme en rouge.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</si>
</sst>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49" fontId="0" fillId="4" borderId="0" xfId="0" applyNumberFormat="1" applyFill="1" applyAlignment="1">
      <alignment horizontal="center"/>
    </xf>
    <xf numFmtId="0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2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TO/METHODES/05%20-%20DEVELOPPEMENT/053-DEVELOPPEMENT%20MEMBRES/WEBER%20MARIUS/PFE%20BMO/fichier%20base%20BMO/fichier%20de%20bas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Bible"/>
      <sheetName val="Pages"/>
      <sheetName val="Postes"/>
      <sheetName val="Equipes"/>
      <sheetName val="Matrice"/>
      <sheetName val="C Métré"/>
      <sheetName val="Métré"/>
      <sheetName val="C Suivi"/>
      <sheetName val="Indic"/>
      <sheetName val="C BMO"/>
      <sheetName val="Recap"/>
      <sheetName val="Dé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I29" sqref="I29"/>
    </sheetView>
  </sheetViews>
  <sheetFormatPr baseColWidth="10" defaultRowHeight="15" x14ac:dyDescent="0.25"/>
  <sheetData>
    <row r="1" spans="1:1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</row>
    <row r="2" spans="1:17" x14ac:dyDescent="0.25">
      <c r="A2" s="3" t="s">
        <v>2</v>
      </c>
      <c r="B2" s="3" t="s">
        <v>3</v>
      </c>
      <c r="C2" s="3" t="s">
        <v>4</v>
      </c>
      <c r="D2" s="4" t="s">
        <v>5</v>
      </c>
      <c r="E2" s="4" t="s">
        <v>6</v>
      </c>
      <c r="F2" s="5" t="s">
        <v>7</v>
      </c>
      <c r="G2" s="5" t="s">
        <v>8</v>
      </c>
      <c r="H2" s="5" t="s">
        <v>9</v>
      </c>
      <c r="I2" s="6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Q2" t="s">
        <v>27</v>
      </c>
    </row>
    <row r="3" spans="1:17" x14ac:dyDescent="0.25">
      <c r="A3" s="7" t="s">
        <v>16</v>
      </c>
      <c r="B3" s="7" t="s">
        <v>17</v>
      </c>
      <c r="C3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3" s="9" t="str">
        <f>IF([1]!t_Postes[[#This Row],[Code Page]]&lt;&gt;"",VLOOKUP([1]!t_Postes[[#This Row],[Code Page]],[1]!t_Pages[#Data],COLUMN([1]!t_Pages[[#Headers],[Page]])-COLUMN([1]!t_Pages[[#Headers],[Code]])+1,FALSE),"")</f>
        <v>FONDATIONS</v>
      </c>
      <c r="E3" s="9" t="str">
        <f>IF([1]!t_Postes[[#This Row],[Code poste]]&lt;&gt;"",VLOOKUP([1]!t_Postes[[#This Row],[Code poste]],[1]!t_Bible[#Data],COLUMN([1]!t_Bible[[#Headers],[Poste]]),FALSE),"")&amp;IF(AJ3&lt;&gt;""," ("&amp;AJ3&amp;")","")</f>
        <v>Semelles filantes</v>
      </c>
      <c r="F3" s="10"/>
      <c r="G3" s="10"/>
      <c r="H3" s="10"/>
      <c r="I3" s="10"/>
      <c r="J3" s="11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0</v>
      </c>
      <c r="K3" s="12" t="str">
        <f>IF([1]!t_Postes[[#This Row],[Code poste]]&lt;&gt;"",VLOOKUP([1]!t_Postes[[#This Row],[Code poste]],[1]!t_Bible[#Data],COLUMN([1]!t_Bible[[#Headers],[U définitif]]),FALSE),"")</f>
        <v>ml</v>
      </c>
      <c r="L3" s="13">
        <f>IF([1]!t_Postes[[#This Row],[Code poste]]&lt;&gt;"",VLOOKUP([1]!t_Postes[[#This Row],[Code poste]],[1]!t_Bible[#Data],COLUMN([1]!t_Bible[[#Headers],[TU Définitif]]),FALSE),"")</f>
        <v>5</v>
      </c>
      <c r="M3" s="13">
        <f>IF([1]!t_Postes[[#This Row],[Code poste]]&lt;&gt;"",VLOOKUP([1]!t_Postes[[#This Row],[Code poste]],[1]!t_Bible[#Data],COLUMN([1]!t_Bible[[#Headers],[TU 55]]),FALSE),"")</f>
        <v>5.4545454545454541</v>
      </c>
      <c r="N3" s="14">
        <f>IF([1]!t_Postes[[#This Row],[Q]]&lt;&gt;"",[1]!t_Postes[[#This Row],[Q]]*[1]!t_Postes[[#This Row],[TU]],"")</f>
        <v>0</v>
      </c>
      <c r="Q3" s="19">
        <f>IF([1]!t_Postes[[#This Row],[Code poste]]&lt;&gt;"",VLOOKUP([1]!t_Postes[[#This Row],[Code poste]],[1]!t_Bible[#Data],COLUMN([1]!t_Bible[[#Headers],[TU manuel (optionnel)]]),FALSE),"")</f>
        <v>5</v>
      </c>
    </row>
    <row r="4" spans="1:17" x14ac:dyDescent="0.25">
      <c r="A4" s="7"/>
      <c r="B4" s="7"/>
      <c r="C4" s="8" t="str">
        <f>IF([1]!t_Postes[[#This Row],[Code Page]]&lt;&gt;"",VLOOKUP([1]!t_Postes[[#This Row],[Code Page]],[1]!t_Pages[#Data],COLUMN([1]!t_Pages[[#Headers],[Chapitre]])-COLUMN([1]!t_Pages[[#Headers],[Code]])+1,FALSE),"")</f>
        <v/>
      </c>
      <c r="D4" s="15" t="str">
        <f>IF([1]!t_Postes[[#This Row],[Code Page]]&lt;&gt;"",VLOOKUP([1]!t_Postes[[#This Row],[Code Page]],[1]!t_Pages[#Data],COLUMN([1]!t_Pages[[#Headers],[Page]])-COLUMN([1]!t_Pages[[#Headers],[Code]])+1,FALSE),"")</f>
        <v/>
      </c>
      <c r="E4" s="15" t="str">
        <f>IF([1]!t_Postes[[#This Row],[Code poste]]&lt;&gt;"",VLOOKUP([1]!t_Postes[[#This Row],[Code poste]],[1]!t_Bible[#Data],COLUMN([1]!t_Bible[[#Headers],[Poste]]),FALSE),"")&amp;IF(AJ4&lt;&gt;""," ("&amp;AJ4&amp;")","")</f>
        <v/>
      </c>
      <c r="F4" s="10"/>
      <c r="G4" s="10"/>
      <c r="H4" s="10"/>
      <c r="I4" s="10"/>
      <c r="J4" s="16" t="str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/>
      </c>
      <c r="K4" s="17" t="str">
        <f>IF([1]!t_Postes[[#This Row],[Code poste]]&lt;&gt;"",VLOOKUP([1]!t_Postes[[#This Row],[Code poste]],[1]!t_Bible[#Data],COLUMN([1]!t_Bible[[#Headers],[U définitif]]),FALSE),"")</f>
        <v/>
      </c>
      <c r="L4" s="13" t="str">
        <f>IF([1]!t_Postes[[#This Row],[Code poste]]&lt;&gt;"",VLOOKUP([1]!t_Postes[[#This Row],[Code poste]],[1]!t_Bible[#Data],COLUMN([1]!t_Bible[[#Headers],[TU Définitif]]),FALSE),"")</f>
        <v/>
      </c>
      <c r="M4" s="13" t="str">
        <f>IF([1]!t_Postes[[#This Row],[Code poste]]&lt;&gt;"",VLOOKUP([1]!t_Postes[[#This Row],[Code poste]],[1]!t_Bible[#Data],COLUMN([1]!t_Bible[[#Headers],[TU 55]]),FALSE),"")</f>
        <v/>
      </c>
      <c r="N4" s="18" t="str">
        <f>IF([1]!t_Postes[[#This Row],[Q]]&lt;&gt;"",[1]!t_Postes[[#This Row],[Q]]*[1]!t_Postes[[#This Row],[TU]],"")</f>
        <v/>
      </c>
      <c r="Q4" s="19" t="str">
        <f>IF([1]!t_Postes[[#This Row],[Code poste]]&lt;&gt;"",VLOOKUP([1]!t_Postes[[#This Row],[Code poste]],[1]!t_Bible[#Data],COLUMN([1]!t_Bible[[#Headers],[TU manuel (optionnel)]]),FALSE),"")</f>
        <v/>
      </c>
    </row>
    <row r="5" spans="1:17" x14ac:dyDescent="0.25">
      <c r="A5" s="7" t="s">
        <v>18</v>
      </c>
      <c r="B5" s="7" t="s">
        <v>19</v>
      </c>
      <c r="C5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5" s="15" t="str">
        <f>IF([1]!t_Postes[[#This Row],[Code Page]]&lt;&gt;"",VLOOKUP([1]!t_Postes[[#This Row],[Code Page]],[1]!t_Pages[#Data],COLUMN([1]!t_Pages[[#Headers],[Page]])-COLUMN([1]!t_Pages[[#Headers],[Code]])+1,FALSE),"")</f>
        <v>RDC</v>
      </c>
      <c r="E5" s="15" t="str">
        <f>IF([1]!t_Postes[[#This Row],[Code poste]]&lt;&gt;"",VLOOKUP([1]!t_Postes[[#This Row],[Code poste]],[1]!t_Bible[#Data],COLUMN([1]!t_Bible[[#Headers],[Poste]]),FALSE),"")&amp;IF(AJ5&lt;&gt;""," ("&amp;AJ5&amp;")","")</f>
        <v>Voiles banchés ht&lt;3,3m</v>
      </c>
      <c r="F5" s="10"/>
      <c r="G5" s="10">
        <v>250</v>
      </c>
      <c r="H5" s="10"/>
      <c r="I5" s="10">
        <v>500</v>
      </c>
      <c r="J5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0</v>
      </c>
      <c r="K5" s="17" t="str">
        <f>IF([1]!t_Postes[[#This Row],[Code poste]]&lt;&gt;"",VLOOKUP([1]!t_Postes[[#This Row],[Code poste]],[1]!t_Bible[#Data],COLUMN([1]!t_Bible[[#Headers],[U définitif]]),FALSE),"")</f>
        <v>m²</v>
      </c>
      <c r="L5" s="13">
        <f>IF([1]!t_Postes[[#This Row],[Code poste]]&lt;&gt;"",VLOOKUP([1]!t_Postes[[#This Row],[Code poste]],[1]!t_Bible[#Data],COLUMN([1]!t_Bible[[#Headers],[TU Définitif]]),FALSE),"")</f>
        <v>21</v>
      </c>
      <c r="M5" s="13">
        <f>IF([1]!t_Postes[[#This Row],[Code poste]]&lt;&gt;"",VLOOKUP([1]!t_Postes[[#This Row],[Code poste]],[1]!t_Bible[#Data],COLUMN([1]!t_Bible[[#Headers],[TU 55]]),FALSE),"")</f>
        <v>22.909090909090907</v>
      </c>
      <c r="N5" s="18">
        <f>IF([1]!t_Postes[[#This Row],[Q]]&lt;&gt;"",[1]!t_Postes[[#This Row],[Q]]*[1]!t_Postes[[#This Row],[TU]],"")</f>
        <v>0</v>
      </c>
      <c r="Q5" s="19">
        <f>IF([1]!t_Postes[[#This Row],[Code poste]]&lt;&gt;"",VLOOKUP([1]!t_Postes[[#This Row],[Code poste]],[1]!t_Bible[#Data],COLUMN([1]!t_Bible[[#Headers],[TU manuel (optionnel)]]),FALSE),"")</f>
        <v>21</v>
      </c>
    </row>
    <row r="6" spans="1:17" x14ac:dyDescent="0.25">
      <c r="A6" s="7" t="s">
        <v>18</v>
      </c>
      <c r="B6" s="7" t="s">
        <v>20</v>
      </c>
      <c r="C6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6" s="15" t="str">
        <f>IF([1]!t_Postes[[#This Row],[Code Page]]&lt;&gt;"",VLOOKUP([1]!t_Postes[[#This Row],[Code Page]],[1]!t_Pages[#Data],COLUMN([1]!t_Pages[[#Headers],[Page]])-COLUMN([1]!t_Pages[[#Headers],[Code]])+1,FALSE),"")</f>
        <v>RDC</v>
      </c>
      <c r="E6" s="15" t="str">
        <f>IF([1]!t_Postes[[#This Row],[Code poste]]&lt;&gt;"",VLOOKUP([1]!t_Postes[[#This Row],[Code poste]],[1]!t_Bible[#Data],COLUMN([1]!t_Bible[[#Headers],[Poste]]),FALSE),"")&amp;IF(AJ6&lt;&gt;""," ("&amp;AJ6&amp;")","")</f>
        <v>Plancher CEP</v>
      </c>
      <c r="F6" s="10"/>
      <c r="G6" s="10"/>
      <c r="H6" s="10">
        <v>2500</v>
      </c>
      <c r="I6" s="10"/>
      <c r="J6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2500</v>
      </c>
      <c r="K6" s="17" t="str">
        <f>IF([1]!t_Postes[[#This Row],[Code poste]]&lt;&gt;"",VLOOKUP([1]!t_Postes[[#This Row],[Code poste]],[1]!t_Bible[#Data],COLUMN([1]!t_Bible[[#Headers],[U définitif]]),FALSE),"")</f>
        <v>m²</v>
      </c>
      <c r="L6" s="13">
        <f>IF([1]!t_Postes[[#This Row],[Code poste]]&lt;&gt;"",VLOOKUP([1]!t_Postes[[#This Row],[Code poste]],[1]!t_Bible[#Data],COLUMN([1]!t_Bible[[#Headers],[TU Définitif]]),FALSE),"")</f>
        <v>0.7</v>
      </c>
      <c r="M6" s="13">
        <f>IF([1]!t_Postes[[#This Row],[Code poste]]&lt;&gt;"",VLOOKUP([1]!t_Postes[[#This Row],[Code poste]],[1]!t_Bible[#Data],COLUMN([1]!t_Bible[[#Headers],[TU 55]]),FALSE),"")</f>
        <v>0.76363636363636356</v>
      </c>
      <c r="N6" s="18">
        <f>IF([1]!t_Postes[[#This Row],[Q]]&lt;&gt;"",[1]!t_Postes[[#This Row],[Q]]*[1]!t_Postes[[#This Row],[TU]],"")</f>
        <v>1750</v>
      </c>
      <c r="Q6" s="19">
        <f>IF([1]!t_Postes[[#This Row],[Code poste]]&lt;&gt;"",VLOOKUP([1]!t_Postes[[#This Row],[Code poste]],[1]!t_Bible[#Data],COLUMN([1]!t_Bible[[#Headers],[TU manuel (optionnel)]]),FALSE),"")</f>
        <v>0</v>
      </c>
    </row>
    <row r="7" spans="1:17" x14ac:dyDescent="0.25">
      <c r="A7" s="7"/>
      <c r="B7" s="7"/>
      <c r="C7" s="8" t="str">
        <f>IF([1]!t_Postes[[#This Row],[Code Page]]&lt;&gt;"",VLOOKUP([1]!t_Postes[[#This Row],[Code Page]],[1]!t_Pages[#Data],COLUMN([1]!t_Pages[[#Headers],[Chapitre]])-COLUMN([1]!t_Pages[[#Headers],[Code]])+1,FALSE),"")</f>
        <v/>
      </c>
      <c r="D7" s="15" t="str">
        <f>IF([1]!t_Postes[[#This Row],[Code Page]]&lt;&gt;"",VLOOKUP([1]!t_Postes[[#This Row],[Code Page]],[1]!t_Pages[#Data],COLUMN([1]!t_Pages[[#Headers],[Page]])-COLUMN([1]!t_Pages[[#Headers],[Code]])+1,FALSE),"")</f>
        <v/>
      </c>
      <c r="E7" s="15" t="str">
        <f>IF([1]!t_Postes[[#This Row],[Code poste]]&lt;&gt;"",VLOOKUP([1]!t_Postes[[#This Row],[Code poste]],[1]!t_Bible[#Data],COLUMN([1]!t_Bible[[#Headers],[Poste]]),FALSE),"")&amp;IF(AJ7&lt;&gt;""," ("&amp;AJ7&amp;")","")</f>
        <v/>
      </c>
      <c r="F7" s="10"/>
      <c r="G7" s="10"/>
      <c r="H7" s="10"/>
      <c r="I7" s="10"/>
      <c r="J7" s="16" t="str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/>
      </c>
      <c r="K7" s="17" t="str">
        <f>IF([1]!t_Postes[[#This Row],[Code poste]]&lt;&gt;"",VLOOKUP([1]!t_Postes[[#This Row],[Code poste]],[1]!t_Bible[#Data],COLUMN([1]!t_Bible[[#Headers],[U définitif]]),FALSE),"")</f>
        <v/>
      </c>
      <c r="L7" s="13" t="str">
        <f>IF([1]!t_Postes[[#This Row],[Code poste]]&lt;&gt;"",VLOOKUP([1]!t_Postes[[#This Row],[Code poste]],[1]!t_Bible[#Data],COLUMN([1]!t_Bible[[#Headers],[TU Définitif]]),FALSE),"")</f>
        <v/>
      </c>
      <c r="M7" s="13" t="str">
        <f>IF([1]!t_Postes[[#This Row],[Code poste]]&lt;&gt;"",VLOOKUP([1]!t_Postes[[#This Row],[Code poste]],[1]!t_Bible[#Data],COLUMN([1]!t_Bible[[#Headers],[TU 55]]),FALSE),"")</f>
        <v/>
      </c>
      <c r="N7" s="18" t="str">
        <f>IF([1]!t_Postes[[#This Row],[Q]]&lt;&gt;"",[1]!t_Postes[[#This Row],[Q]]*[1]!t_Postes[[#This Row],[TU]],"")</f>
        <v/>
      </c>
      <c r="Q7" s="19" t="str">
        <f>IF([1]!t_Postes[[#This Row],[Code poste]]&lt;&gt;"",VLOOKUP([1]!t_Postes[[#This Row],[Code poste]],[1]!t_Bible[#Data],COLUMN([1]!t_Bible[[#Headers],[TU manuel (optionnel)]]),FALSE),"")</f>
        <v/>
      </c>
    </row>
    <row r="8" spans="1:17" x14ac:dyDescent="0.25">
      <c r="A8" s="7" t="s">
        <v>21</v>
      </c>
      <c r="B8" s="7" t="s">
        <v>22</v>
      </c>
      <c r="C8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8" s="15" t="str">
        <f>IF([1]!t_Postes[[#This Row],[Code Page]]&lt;&gt;"",VLOOKUP([1]!t_Postes[[#This Row],[Code Page]],[1]!t_Pages[#Data],COLUMN([1]!t_Pages[[#Headers],[Page]])-COLUMN([1]!t_Pages[[#Headers],[Code]])+1,FALSE),"")</f>
        <v>R+1</v>
      </c>
      <c r="E8" s="15" t="str">
        <f>IF([1]!t_Postes[[#This Row],[Code poste]]&lt;&gt;"",VLOOKUP([1]!t_Postes[[#This Row],[Code poste]],[1]!t_Bible[#Data],COLUMN([1]!t_Bible[[#Headers],[Poste]]),FALSE),"")&amp;IF(AJ8&lt;&gt;""," ("&amp;AJ8&amp;")","")</f>
        <v>Voiles banchés 3,3&lt;ht&lt;5m</v>
      </c>
      <c r="F8" s="10"/>
      <c r="G8" s="10"/>
      <c r="H8" s="10">
        <v>10000</v>
      </c>
      <c r="I8" s="10"/>
      <c r="J8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10000</v>
      </c>
      <c r="K8" s="17" t="str">
        <f>IF([1]!t_Postes[[#This Row],[Code poste]]&lt;&gt;"",VLOOKUP([1]!t_Postes[[#This Row],[Code poste]],[1]!t_Bible[#Data],COLUMN([1]!t_Bible[[#Headers],[U définitif]]),FALSE),"")</f>
        <v>m²</v>
      </c>
      <c r="L8" s="13">
        <f>IF([1]!t_Postes[[#This Row],[Code poste]]&lt;&gt;"",VLOOKUP([1]!t_Postes[[#This Row],[Code poste]],[1]!t_Bible[#Data],COLUMN([1]!t_Bible[[#Headers],[TU Définitif]]),FALSE),"")</f>
        <v>0.64</v>
      </c>
      <c r="M8" s="13">
        <f>IF([1]!t_Postes[[#This Row],[Code poste]]&lt;&gt;"",VLOOKUP([1]!t_Postes[[#This Row],[Code poste]],[1]!t_Bible[#Data],COLUMN([1]!t_Bible[[#Headers],[TU 55]]),FALSE),"")</f>
        <v>0.69818181818181813</v>
      </c>
      <c r="N8" s="18">
        <f>IF([1]!t_Postes[[#This Row],[Q]]&lt;&gt;"",[1]!t_Postes[[#This Row],[Q]]*[1]!t_Postes[[#This Row],[TU]],"")</f>
        <v>6400</v>
      </c>
      <c r="Q8" s="19">
        <f>IF([1]!t_Postes[[#This Row],[Code poste]]&lt;&gt;"",VLOOKUP([1]!t_Postes[[#This Row],[Code poste]],[1]!t_Bible[#Data],COLUMN([1]!t_Bible[[#Headers],[TU manuel (optionnel)]]),FALSE),"")</f>
        <v>0</v>
      </c>
    </row>
    <row r="9" spans="1:17" x14ac:dyDescent="0.25">
      <c r="A9" s="7" t="s">
        <v>21</v>
      </c>
      <c r="B9" s="7" t="s">
        <v>23</v>
      </c>
      <c r="C9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9" s="15" t="str">
        <f>IF([1]!t_Postes[[#This Row],[Code Page]]&lt;&gt;"",VLOOKUP([1]!t_Postes[[#This Row],[Code Page]],[1]!t_Pages[#Data],COLUMN([1]!t_Pages[[#Headers],[Page]])-COLUMN([1]!t_Pages[[#Headers],[Code]])+1,FALSE),"")</f>
        <v>R+1</v>
      </c>
      <c r="E9" s="15" t="str">
        <f>IF([1]!t_Postes[[#This Row],[Code poste]]&lt;&gt;"",VLOOKUP([1]!t_Postes[[#This Row],[Code poste]],[1]!t_Bible[#Data],COLUMN([1]!t_Bible[[#Headers],[Poste]]),FALSE),"")&amp;IF(AJ9&lt;&gt;""," ("&amp;AJ9&amp;")","")</f>
        <v>Voiles banchés 5&lt;ht&lt;10m</v>
      </c>
      <c r="F9" s="10"/>
      <c r="G9" s="10"/>
      <c r="H9" s="10">
        <v>1500</v>
      </c>
      <c r="I9" s="10"/>
      <c r="J9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1500</v>
      </c>
      <c r="K9" s="17" t="str">
        <f>IF([1]!t_Postes[[#This Row],[Code poste]]&lt;&gt;"",VLOOKUP([1]!t_Postes[[#This Row],[Code poste]],[1]!t_Bible[#Data],COLUMN([1]!t_Bible[[#Headers],[U définitif]]),FALSE),"")</f>
        <v>m²</v>
      </c>
      <c r="L9" s="13">
        <f>IF([1]!t_Postes[[#This Row],[Code poste]]&lt;&gt;"",VLOOKUP([1]!t_Postes[[#This Row],[Code poste]],[1]!t_Bible[#Data],COLUMN([1]!t_Bible[[#Headers],[TU Définitif]]),FALSE),"")</f>
        <v>0.92</v>
      </c>
      <c r="M9" s="13">
        <f>IF([1]!t_Postes[[#This Row],[Code poste]]&lt;&gt;"",VLOOKUP([1]!t_Postes[[#This Row],[Code poste]],[1]!t_Bible[#Data],COLUMN([1]!t_Bible[[#Headers],[TU 55]]),FALSE),"")</f>
        <v>1.0036363636363637</v>
      </c>
      <c r="N9" s="18">
        <f>IF([1]!t_Postes[[#This Row],[Q]]&lt;&gt;"",[1]!t_Postes[[#This Row],[Q]]*[1]!t_Postes[[#This Row],[TU]],"")</f>
        <v>1380</v>
      </c>
      <c r="Q9" s="19">
        <f>IF([1]!t_Postes[[#This Row],[Code poste]]&lt;&gt;"",VLOOKUP([1]!t_Postes[[#This Row],[Code poste]],[1]!t_Bible[#Data],COLUMN([1]!t_Bible[[#Headers],[TU manuel (optionnel)]]),FALSE),"")</f>
        <v>0</v>
      </c>
    </row>
    <row r="10" spans="1:17" x14ac:dyDescent="0.25">
      <c r="A10" s="7" t="s">
        <v>21</v>
      </c>
      <c r="B10" s="7" t="s">
        <v>24</v>
      </c>
      <c r="C10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10" s="15" t="str">
        <f>IF([1]!t_Postes[[#This Row],[Code Page]]&lt;&gt;"",VLOOKUP([1]!t_Postes[[#This Row],[Code Page]],[1]!t_Pages[#Data],COLUMN([1]!t_Pages[[#Headers],[Page]])-COLUMN([1]!t_Pages[[#Headers],[Code]])+1,FALSE),"")</f>
        <v>R+1</v>
      </c>
      <c r="E10" s="15" t="str">
        <f>IF([1]!t_Postes[[#This Row],[Code poste]]&lt;&gt;"",VLOOKUP([1]!t_Postes[[#This Row],[Code poste]],[1]!t_Bible[#Data],COLUMN([1]!t_Bible[[#Headers],[Poste]]),FALSE),"")&amp;IF(AJ10&lt;&gt;""," ("&amp;AJ10&amp;")","")</f>
        <v>Prémurs ht&lt;3,8m</v>
      </c>
      <c r="F10" s="10"/>
      <c r="G10" s="10"/>
      <c r="H10" s="10">
        <v>1500</v>
      </c>
      <c r="I10" s="10"/>
      <c r="J10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1500</v>
      </c>
      <c r="K10" s="17" t="str">
        <f>IF([1]!t_Postes[[#This Row],[Code poste]]&lt;&gt;"",VLOOKUP([1]!t_Postes[[#This Row],[Code poste]],[1]!t_Bible[#Data],COLUMN([1]!t_Bible[[#Headers],[U définitif]]),FALSE),"")</f>
        <v>m²</v>
      </c>
      <c r="L10" s="13">
        <f>IF([1]!t_Postes[[#This Row],[Code poste]]&lt;&gt;"",VLOOKUP([1]!t_Postes[[#This Row],[Code poste]],[1]!t_Bible[#Data],COLUMN([1]!t_Bible[[#Headers],[TU Définitif]]),FALSE),"")</f>
        <v>0.41</v>
      </c>
      <c r="M10" s="13">
        <f>IF([1]!t_Postes[[#This Row],[Code poste]]&lt;&gt;"",VLOOKUP([1]!t_Postes[[#This Row],[Code poste]],[1]!t_Bible[#Data],COLUMN([1]!t_Bible[[#Headers],[TU 55]]),FALSE),"")</f>
        <v>0.44727272727272721</v>
      </c>
      <c r="N10" s="18">
        <f>IF([1]!t_Postes[[#This Row],[Q]]&lt;&gt;"",[1]!t_Postes[[#This Row],[Q]]*[1]!t_Postes[[#This Row],[TU]],"")</f>
        <v>615</v>
      </c>
      <c r="Q10" s="19">
        <f>IF([1]!t_Postes[[#This Row],[Code poste]]&lt;&gt;"",VLOOKUP([1]!t_Postes[[#This Row],[Code poste]],[1]!t_Bible[#Data],COLUMN([1]!t_Bible[[#Headers],[TU manuel (optionnel)]]),FALSE),"")</f>
        <v>0</v>
      </c>
    </row>
    <row r="11" spans="1:17" x14ac:dyDescent="0.25">
      <c r="A11" s="7" t="s">
        <v>21</v>
      </c>
      <c r="B11" s="7" t="s">
        <v>25</v>
      </c>
      <c r="C11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11" s="15" t="str">
        <f>IF([1]!t_Postes[[#This Row],[Code Page]]&lt;&gt;"",VLOOKUP([1]!t_Postes[[#This Row],[Code Page]],[1]!t_Pages[#Data],COLUMN([1]!t_Pages[[#Headers],[Page]])-COLUMN([1]!t_Pages[[#Headers],[Code]])+1,FALSE),"")</f>
        <v>R+1</v>
      </c>
      <c r="E11" s="15" t="str">
        <f>IF([1]!t_Postes[[#This Row],[Code poste]]&lt;&gt;"",VLOOKUP([1]!t_Postes[[#This Row],[Code poste]],[1]!t_Bible[#Data],COLUMN([1]!t_Bible[[#Headers],[Poste]]),FALSE),"")&amp;IF(AJ11&lt;&gt;""," ("&amp;AJ11&amp;")","")</f>
        <v>Plancher prédalle</v>
      </c>
      <c r="F11" s="10"/>
      <c r="G11" s="10"/>
      <c r="H11" s="10">
        <v>3000</v>
      </c>
      <c r="I11" s="10"/>
      <c r="J11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3000</v>
      </c>
      <c r="K11" s="17" t="str">
        <f>IF([1]!t_Postes[[#This Row],[Code poste]]&lt;&gt;"",VLOOKUP([1]!t_Postes[[#This Row],[Code poste]],[1]!t_Bible[#Data],COLUMN([1]!t_Bible[[#Headers],[U définitif]]),FALSE),"")</f>
        <v>m²</v>
      </c>
      <c r="L11" s="13">
        <f>IF([1]!t_Postes[[#This Row],[Code poste]]&lt;&gt;"",VLOOKUP([1]!t_Postes[[#This Row],[Code poste]],[1]!t_Bible[#Data],COLUMN([1]!t_Bible[[#Headers],[TU Définitif]]),FALSE),"")</f>
        <v>0.6</v>
      </c>
      <c r="M11" s="13">
        <f>IF([1]!t_Postes[[#This Row],[Code poste]]&lt;&gt;"",VLOOKUP([1]!t_Postes[[#This Row],[Code poste]],[1]!t_Bible[#Data],COLUMN([1]!t_Bible[[#Headers],[TU 55]]),FALSE),"")</f>
        <v>0.65454545454545443</v>
      </c>
      <c r="N11" s="18">
        <f>IF([1]!t_Postes[[#This Row],[Q]]&lt;&gt;"",[1]!t_Postes[[#This Row],[Q]]*[1]!t_Postes[[#This Row],[TU]],"")</f>
        <v>1800</v>
      </c>
      <c r="Q11" s="19">
        <f>IF([1]!t_Postes[[#This Row],[Code poste]]&lt;&gt;"",VLOOKUP([1]!t_Postes[[#This Row],[Code poste]],[1]!t_Bible[#Data],COLUMN([1]!t_Bible[[#Headers],[TU manuel (optionnel)]]),FALSE),"")</f>
        <v>0</v>
      </c>
    </row>
    <row r="12" spans="1:17" x14ac:dyDescent="0.25">
      <c r="A12" s="7"/>
      <c r="B12" s="7"/>
      <c r="C12" s="8" t="str">
        <f>IF([1]!t_Postes[[#This Row],[Code Page]]&lt;&gt;"",VLOOKUP([1]!t_Postes[[#This Row],[Code Page]],[1]!t_Pages[#Data],COLUMN([1]!t_Pages[[#Headers],[Chapitre]])-COLUMN([1]!t_Pages[[#Headers],[Code]])+1,FALSE),"")</f>
        <v/>
      </c>
      <c r="D12" s="15" t="str">
        <f>IF([1]!t_Postes[[#This Row],[Code Page]]&lt;&gt;"",VLOOKUP([1]!t_Postes[[#This Row],[Code Page]],[1]!t_Pages[#Data],COLUMN([1]!t_Pages[[#Headers],[Page]])-COLUMN([1]!t_Pages[[#Headers],[Code]])+1,FALSE),"")</f>
        <v/>
      </c>
      <c r="E12" s="15" t="str">
        <f>IF([1]!t_Postes[[#This Row],[Code poste]]&lt;&gt;"",VLOOKUP([1]!t_Postes[[#This Row],[Code poste]],[1]!t_Bible[#Data],COLUMN([1]!t_Bible[[#Headers],[Poste]]),FALSE),"")&amp;IF(AJ12&lt;&gt;""," ("&amp;AJ12&amp;")","")</f>
        <v/>
      </c>
      <c r="F12" s="10"/>
      <c r="G12" s="10"/>
      <c r="H12" s="10"/>
      <c r="I12" s="10"/>
      <c r="J12" s="16" t="str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/>
      </c>
      <c r="K12" s="17" t="str">
        <f>IF([1]!t_Postes[[#This Row],[Code poste]]&lt;&gt;"",VLOOKUP([1]!t_Postes[[#This Row],[Code poste]],[1]!t_Bible[#Data],COLUMN([1]!t_Bible[[#Headers],[U définitif]]),FALSE),"")</f>
        <v/>
      </c>
      <c r="L12" s="13" t="str">
        <f>IF([1]!t_Postes[[#This Row],[Code poste]]&lt;&gt;"",VLOOKUP([1]!t_Postes[[#This Row],[Code poste]],[1]!t_Bible[#Data],COLUMN([1]!t_Bible[[#Headers],[TU Définitif]]),FALSE),"")</f>
        <v/>
      </c>
      <c r="M12" s="13" t="str">
        <f>IF([1]!t_Postes[[#This Row],[Code poste]]&lt;&gt;"",VLOOKUP([1]!t_Postes[[#This Row],[Code poste]],[1]!t_Bible[#Data],COLUMN([1]!t_Bible[[#Headers],[TU 55]]),FALSE),"")</f>
        <v/>
      </c>
      <c r="N12" s="18" t="str">
        <f>IF([1]!t_Postes[[#This Row],[Q]]&lt;&gt;"",[1]!t_Postes[[#This Row],[Q]]*[1]!t_Postes[[#This Row],[TU]],"")</f>
        <v/>
      </c>
      <c r="Q12" s="19" t="str">
        <f>IF([1]!t_Postes[[#This Row],[Code poste]]&lt;&gt;"",VLOOKUP([1]!t_Postes[[#This Row],[Code poste]],[1]!t_Bible[#Data],COLUMN([1]!t_Bible[[#Headers],[TU manuel (optionnel)]]),FALSE),"")</f>
        <v/>
      </c>
    </row>
    <row r="13" spans="1:17" x14ac:dyDescent="0.25">
      <c r="A13" s="7" t="s">
        <v>26</v>
      </c>
      <c r="B13" s="7" t="s">
        <v>22</v>
      </c>
      <c r="C13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13" s="15" t="str">
        <f>IF([1]!t_Postes[[#This Row],[Code Page]]&lt;&gt;"",VLOOKUP([1]!t_Postes[[#This Row],[Code Page]],[1]!t_Pages[#Data],COLUMN([1]!t_Pages[[#Headers],[Page]])-COLUMN([1]!t_Pages[[#Headers],[Code]])+1,FALSE),"")</f>
        <v>R+2</v>
      </c>
      <c r="E13" s="15" t="str">
        <f>IF([1]!t_Postes[[#This Row],[Code poste]]&lt;&gt;"",VLOOKUP([1]!t_Postes[[#This Row],[Code poste]],[1]!t_Bible[#Data],COLUMN([1]!t_Bible[[#Headers],[Poste]]),FALSE),"")&amp;IF(AJ13&lt;&gt;""," ("&amp;AJ13&amp;")","")</f>
        <v>Voiles banchés 3,3&lt;ht&lt;5m</v>
      </c>
      <c r="F13" s="10"/>
      <c r="G13" s="10">
        <v>150</v>
      </c>
      <c r="H13" s="10">
        <v>25</v>
      </c>
      <c r="I13" s="10"/>
      <c r="J13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25</v>
      </c>
      <c r="K13" s="17" t="str">
        <f>IF([1]!t_Postes[[#This Row],[Code poste]]&lt;&gt;"",VLOOKUP([1]!t_Postes[[#This Row],[Code poste]],[1]!t_Bible[#Data],COLUMN([1]!t_Bible[[#Headers],[U définitif]]),FALSE),"")</f>
        <v>m²</v>
      </c>
      <c r="L13" s="13">
        <f>IF([1]!t_Postes[[#This Row],[Code poste]]&lt;&gt;"",VLOOKUP([1]!t_Postes[[#This Row],[Code poste]],[1]!t_Bible[#Data],COLUMN([1]!t_Bible[[#Headers],[TU Définitif]]),FALSE),"")</f>
        <v>0.64</v>
      </c>
      <c r="M13" s="13">
        <f>IF([1]!t_Postes[[#This Row],[Code poste]]&lt;&gt;"",VLOOKUP([1]!t_Postes[[#This Row],[Code poste]],[1]!t_Bible[#Data],COLUMN([1]!t_Bible[[#Headers],[TU 55]]),FALSE),"")</f>
        <v>0.69818181818181813</v>
      </c>
      <c r="N13" s="18">
        <f>IF([1]!t_Postes[[#This Row],[Q]]&lt;&gt;"",[1]!t_Postes[[#This Row],[Q]]*[1]!t_Postes[[#This Row],[TU]],"")</f>
        <v>16</v>
      </c>
      <c r="Q13" s="19">
        <f>IF([1]!t_Postes[[#This Row],[Code poste]]&lt;&gt;"",VLOOKUP([1]!t_Postes[[#This Row],[Code poste]],[1]!t_Bible[#Data],COLUMN([1]!t_Bible[[#Headers],[TU manuel (optionnel)]]),FALSE),"")</f>
        <v>0</v>
      </c>
    </row>
    <row r="14" spans="1:17" x14ac:dyDescent="0.25">
      <c r="A14" s="7" t="s">
        <v>26</v>
      </c>
      <c r="B14" s="7" t="s">
        <v>20</v>
      </c>
      <c r="C14" s="8" t="str">
        <f>IF([1]!t_Postes[[#This Row],[Code Page]]&lt;&gt;"",VLOOKUP([1]!t_Postes[[#This Row],[Code Page]],[1]!t_Pages[#Data],COLUMN([1]!t_Pages[[#Headers],[Chapitre]])-COLUMN([1]!t_Pages[[#Headers],[Code]])+1,FALSE),"")</f>
        <v>MO DIRECTE</v>
      </c>
      <c r="D14" s="15" t="str">
        <f>IF([1]!t_Postes[[#This Row],[Code Page]]&lt;&gt;"",VLOOKUP([1]!t_Postes[[#This Row],[Code Page]],[1]!t_Pages[#Data],COLUMN([1]!t_Pages[[#Headers],[Page]])-COLUMN([1]!t_Pages[[#Headers],[Code]])+1,FALSE),"")</f>
        <v>R+2</v>
      </c>
      <c r="E14" s="15" t="str">
        <f>IF([1]!t_Postes[[#This Row],[Code poste]]&lt;&gt;"",VLOOKUP([1]!t_Postes[[#This Row],[Code poste]],[1]!t_Bible[#Data],COLUMN([1]!t_Bible[[#Headers],[Poste]]),FALSE),"")&amp;IF(AJ14&lt;&gt;""," ("&amp;AJ14&amp;")","")</f>
        <v>Plancher CEP</v>
      </c>
      <c r="F14" s="10"/>
      <c r="G14" s="10">
        <v>15</v>
      </c>
      <c r="H14" s="10">
        <v>500</v>
      </c>
      <c r="I14" s="10"/>
      <c r="J14" s="16">
        <f>IF([1]!t_Postes[[#This Row],[Code poste]]&lt;&gt;"",IF([1]!t_Postes[[#This Row],[U2]]="u",[1]!t_Postes[[#This Row],[u]],IF([1]!t_Postes[[#This Row],[U2]]="ml",[1]!t_Postes[[#This Row],[ml]],IF([1]!t_Postes[[#This Row],[U2]]="m²",[1]!t_Postes[[#This Row],[m²]],IF([1]!t_Postes[[#This Row],[U2]]="m3",[1]!t_Postes[[#This Row],[m3]],0)))),"")</f>
        <v>500</v>
      </c>
      <c r="K14" s="17" t="str">
        <f>IF([1]!t_Postes[[#This Row],[Code poste]]&lt;&gt;"",VLOOKUP([1]!t_Postes[[#This Row],[Code poste]],[1]!t_Bible[#Data],COLUMN([1]!t_Bible[[#Headers],[U définitif]]),FALSE),"")</f>
        <v>m²</v>
      </c>
      <c r="L14" s="13">
        <f>IF([1]!t_Postes[[#This Row],[Code poste]]&lt;&gt;"",VLOOKUP([1]!t_Postes[[#This Row],[Code poste]],[1]!t_Bible[#Data],COLUMN([1]!t_Bible[[#Headers],[TU Définitif]]),FALSE),"")</f>
        <v>0.7</v>
      </c>
      <c r="M14" s="13">
        <f>IF([1]!t_Postes[[#This Row],[Code poste]]&lt;&gt;"",VLOOKUP([1]!t_Postes[[#This Row],[Code poste]],[1]!t_Bible[#Data],COLUMN([1]!t_Bible[[#Headers],[TU 55]]),FALSE),"")</f>
        <v>0.76363636363636356</v>
      </c>
      <c r="N14" s="18">
        <f>IF([1]!t_Postes[[#This Row],[Q]]&lt;&gt;"",[1]!t_Postes[[#This Row],[Q]]*[1]!t_Postes[[#This Row],[TU]],"")</f>
        <v>350</v>
      </c>
      <c r="Q14" s="19">
        <f>IF([1]!t_Postes[[#This Row],[Code poste]]&lt;&gt;"",VLOOKUP([1]!t_Postes[[#This Row],[Code poste]],[1]!t_Bible[#Data],COLUMN([1]!t_Bible[[#Headers],[TU manuel (optionnel)]]),FALSE),"")</f>
        <v>0</v>
      </c>
    </row>
    <row r="15" spans="1:17" x14ac:dyDescent="0.25">
      <c r="Q15" s="19" t="str">
        <f>IF([1]!t_Postes[[#This Row],[Code poste]]&lt;&gt;"",VLOOKUP([1]!t_Postes[[#This Row],[Code poste]],[1]!t_Bible[#Data],COLUMN([1]!t_Bible[[#Headers],[TU manuel (optionnel)]]),FALSE),"")</f>
        <v/>
      </c>
    </row>
    <row r="16" spans="1:17" x14ac:dyDescent="0.25">
      <c r="Q16" s="19"/>
    </row>
    <row r="17" spans="3:17" x14ac:dyDescent="0.25">
      <c r="C17" t="s">
        <v>28</v>
      </c>
      <c r="Q17" s="19"/>
    </row>
    <row r="18" spans="3:17" x14ac:dyDescent="0.25">
      <c r="Q18" s="19"/>
    </row>
    <row r="19" spans="3:17" x14ac:dyDescent="0.25">
      <c r="Q19" s="19"/>
    </row>
  </sheetData>
  <mergeCells count="2">
    <mergeCell ref="A1:I1"/>
    <mergeCell ref="J1:N1"/>
  </mergeCells>
  <conditionalFormatting sqref="J3:J14">
    <cfRule type="expression" dxfId="1" priority="1">
      <formula>AND($K3=0,COUNT($G3:$J3))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Marius</dc:creator>
  <cp:lastModifiedBy>WEBER Marius</cp:lastModifiedBy>
  <dcterms:created xsi:type="dcterms:W3CDTF">2019-06-06T06:54:07Z</dcterms:created>
  <dcterms:modified xsi:type="dcterms:W3CDTF">2019-06-06T06:57:07Z</dcterms:modified>
</cp:coreProperties>
</file>