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LAROUSSI\Desktop\Fichier Incidents Outils\"/>
    </mc:Choice>
  </mc:AlternateContent>
  <xr:revisionPtr revIDLastSave="0" documentId="13_ncr:1_{3B05C68B-A6C3-427B-ACD5-038EE45630D9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Menu" sheetId="5" r:id="rId1"/>
    <sheet name="Incident" sheetId="4" r:id="rId2"/>
    <sheet name="Historique Incidents" sheetId="3" r:id="rId3"/>
    <sheet name="Rapport Incidents" sheetId="6" r:id="rId4"/>
  </sheets>
  <definedNames>
    <definedName name="_xlnm._FilterDatabase" localSheetId="2" hidden="1">'Historique Incidents'!$A$1:$G$1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3" l="1"/>
  <c r="I3" i="3"/>
  <c r="J3" i="3"/>
  <c r="AA7" i="4"/>
  <c r="H2" i="3"/>
  <c r="I2" i="3"/>
  <c r="J2" i="3"/>
  <c r="F7" i="6" l="1"/>
  <c r="G7" i="6" s="1"/>
  <c r="F8" i="6"/>
  <c r="G8" i="6" s="1"/>
  <c r="F9" i="6"/>
  <c r="H9" i="6" s="1"/>
  <c r="F10" i="6"/>
  <c r="F11" i="6"/>
  <c r="F12" i="6"/>
  <c r="F13" i="6"/>
  <c r="F14" i="6"/>
  <c r="F15" i="6"/>
  <c r="F6" i="6"/>
  <c r="G6" i="6" s="1"/>
  <c r="Y5" i="6"/>
  <c r="Y3" i="6"/>
  <c r="Y4" i="6"/>
  <c r="Y2" i="6"/>
  <c r="X3" i="6"/>
  <c r="X4" i="6"/>
  <c r="X5" i="6"/>
  <c r="X2" i="6"/>
  <c r="I6" i="6" l="1"/>
  <c r="I9" i="6"/>
  <c r="G9" i="6"/>
  <c r="I7" i="6"/>
  <c r="H6" i="6"/>
  <c r="H7" i="6"/>
  <c r="I8" i="6"/>
  <c r="H8" i="6"/>
  <c r="O33" i="6" l="1"/>
  <c r="P155" i="6"/>
  <c r="O150" i="6" l="1"/>
  <c r="Q146" i="6"/>
  <c r="Q154" i="6"/>
  <c r="Q162" i="6"/>
  <c r="Q170" i="6"/>
  <c r="Q178" i="6"/>
  <c r="Q186" i="6"/>
  <c r="Q194" i="6"/>
  <c r="Q98" i="6"/>
  <c r="Q106" i="6"/>
  <c r="Q114" i="6"/>
  <c r="Q122" i="6"/>
  <c r="Q130" i="6"/>
  <c r="Q138" i="6"/>
  <c r="Q41" i="6"/>
  <c r="Q49" i="6"/>
  <c r="Q57" i="6"/>
  <c r="Q65" i="6"/>
  <c r="Q73" i="6"/>
  <c r="Q81" i="6"/>
  <c r="Q89" i="6"/>
  <c r="Q9" i="6"/>
  <c r="Q17" i="6"/>
  <c r="Q33" i="6"/>
  <c r="Q123" i="6"/>
  <c r="Q42" i="6"/>
  <c r="Q66" i="6"/>
  <c r="Q90" i="6"/>
  <c r="Q26" i="6"/>
  <c r="Q31" i="6"/>
  <c r="Q147" i="6"/>
  <c r="Q155" i="6"/>
  <c r="Q163" i="6"/>
  <c r="Q171" i="6"/>
  <c r="Q179" i="6"/>
  <c r="Q187" i="6"/>
  <c r="Q195" i="6"/>
  <c r="Q99" i="6"/>
  <c r="Q107" i="6"/>
  <c r="Q115" i="6"/>
  <c r="Q131" i="6"/>
  <c r="Q50" i="6"/>
  <c r="Q74" i="6"/>
  <c r="Q10" i="6"/>
  <c r="Q34" i="6"/>
  <c r="Q148" i="6"/>
  <c r="Q156" i="6"/>
  <c r="Q164" i="6"/>
  <c r="Q172" i="6"/>
  <c r="Q180" i="6"/>
  <c r="Q188" i="6"/>
  <c r="Q196" i="6"/>
  <c r="Q100" i="6"/>
  <c r="Q108" i="6"/>
  <c r="Q116" i="6"/>
  <c r="Q124" i="6"/>
  <c r="Q132" i="6"/>
  <c r="Q140" i="6"/>
  <c r="Q43" i="6"/>
  <c r="Q51" i="6"/>
  <c r="Q59" i="6"/>
  <c r="Q67" i="6"/>
  <c r="Q75" i="6"/>
  <c r="Q83" i="6"/>
  <c r="Q91" i="6"/>
  <c r="Q11" i="6"/>
  <c r="Q19" i="6"/>
  <c r="Q27" i="6"/>
  <c r="Q35" i="6"/>
  <c r="Q21" i="6"/>
  <c r="Q55" i="6"/>
  <c r="Q7" i="6"/>
  <c r="Q149" i="6"/>
  <c r="Q157" i="6"/>
  <c r="Q165" i="6"/>
  <c r="Q173" i="6"/>
  <c r="Q181" i="6"/>
  <c r="Q189" i="6"/>
  <c r="Q145" i="6"/>
  <c r="Q101" i="6"/>
  <c r="Q109" i="6"/>
  <c r="Q117" i="6"/>
  <c r="Q125" i="6"/>
  <c r="Q133" i="6"/>
  <c r="Q141" i="6"/>
  <c r="Q44" i="6"/>
  <c r="Q52" i="6"/>
  <c r="Q60" i="6"/>
  <c r="Q68" i="6"/>
  <c r="Q76" i="6"/>
  <c r="Q84" i="6"/>
  <c r="Q92" i="6"/>
  <c r="Q12" i="6"/>
  <c r="Q20" i="6"/>
  <c r="Q28" i="6"/>
  <c r="Q36" i="6"/>
  <c r="Q45" i="6"/>
  <c r="Q69" i="6"/>
  <c r="Q85" i="6"/>
  <c r="Q13" i="6"/>
  <c r="Q37" i="6"/>
  <c r="Q63" i="6"/>
  <c r="Q15" i="6"/>
  <c r="Q150" i="6"/>
  <c r="Q158" i="6"/>
  <c r="Q166" i="6"/>
  <c r="Q174" i="6"/>
  <c r="Q182" i="6"/>
  <c r="Q190" i="6"/>
  <c r="Q94" i="6"/>
  <c r="Q102" i="6"/>
  <c r="Q110" i="6"/>
  <c r="Q118" i="6"/>
  <c r="Q126" i="6"/>
  <c r="Q134" i="6"/>
  <c r="Q142" i="6"/>
  <c r="Q53" i="6"/>
  <c r="Q61" i="6"/>
  <c r="Q77" i="6"/>
  <c r="Q40" i="6"/>
  <c r="Q29" i="6"/>
  <c r="Q71" i="6"/>
  <c r="Q23" i="6"/>
  <c r="Q151" i="6"/>
  <c r="Q159" i="6"/>
  <c r="Q167" i="6"/>
  <c r="Q175" i="6"/>
  <c r="Q183" i="6"/>
  <c r="Q191" i="6"/>
  <c r="Q95" i="6"/>
  <c r="Q103" i="6"/>
  <c r="Q111" i="6"/>
  <c r="Q119" i="6"/>
  <c r="Q127" i="6"/>
  <c r="Q135" i="6"/>
  <c r="Q143" i="6"/>
  <c r="Q46" i="6"/>
  <c r="Q54" i="6"/>
  <c r="Q62" i="6"/>
  <c r="Q70" i="6"/>
  <c r="Q78" i="6"/>
  <c r="Q86" i="6"/>
  <c r="Q6" i="6"/>
  <c r="Q14" i="6"/>
  <c r="Q22" i="6"/>
  <c r="Q30" i="6"/>
  <c r="Q38" i="6"/>
  <c r="Q144" i="6"/>
  <c r="Q87" i="6"/>
  <c r="Q152" i="6"/>
  <c r="Q160" i="6"/>
  <c r="Q168" i="6"/>
  <c r="Q176" i="6"/>
  <c r="Q184" i="6"/>
  <c r="Q192" i="6"/>
  <c r="Q96" i="6"/>
  <c r="Q104" i="6"/>
  <c r="Q112" i="6"/>
  <c r="Q120" i="6"/>
  <c r="Q128" i="6"/>
  <c r="Q136" i="6"/>
  <c r="Q47" i="6"/>
  <c r="Q79" i="6"/>
  <c r="Q39" i="6"/>
  <c r="Q153" i="6"/>
  <c r="Q161" i="6"/>
  <c r="Q169" i="6"/>
  <c r="Q177" i="6"/>
  <c r="Q185" i="6"/>
  <c r="Q193" i="6"/>
  <c r="Q97" i="6"/>
  <c r="Q105" i="6"/>
  <c r="Q113" i="6"/>
  <c r="Q121" i="6"/>
  <c r="Q129" i="6"/>
  <c r="Q137" i="6"/>
  <c r="Q93" i="6"/>
  <c r="Q48" i="6"/>
  <c r="Q56" i="6"/>
  <c r="Q64" i="6"/>
  <c r="Q72" i="6"/>
  <c r="Q80" i="6"/>
  <c r="Q88" i="6"/>
  <c r="Q8" i="6"/>
  <c r="Q16" i="6"/>
  <c r="Q24" i="6"/>
  <c r="Q32" i="6"/>
  <c r="Q25" i="6"/>
  <c r="Q4" i="6"/>
  <c r="Q139" i="6"/>
  <c r="Q58" i="6"/>
  <c r="Q82" i="6"/>
  <c r="Q18" i="6"/>
  <c r="Q5" i="6"/>
  <c r="O42" i="6"/>
  <c r="O62" i="6"/>
  <c r="O86" i="6"/>
  <c r="O125" i="6"/>
  <c r="O46" i="6"/>
  <c r="O9" i="6"/>
  <c r="O133" i="6"/>
  <c r="O173" i="6"/>
  <c r="O165" i="6"/>
  <c r="O157" i="6"/>
  <c r="O117" i="6"/>
  <c r="O54" i="6"/>
  <c r="O78" i="6"/>
  <c r="O109" i="6"/>
  <c r="O149" i="6"/>
  <c r="P73" i="6"/>
  <c r="O70" i="6"/>
  <c r="O101" i="6"/>
  <c r="O145" i="6"/>
  <c r="O189" i="6"/>
  <c r="O25" i="6"/>
  <c r="O17" i="6"/>
  <c r="O141" i="6"/>
  <c r="O181" i="6"/>
  <c r="P22" i="6"/>
  <c r="P57" i="6"/>
  <c r="P130" i="6"/>
  <c r="P186" i="6"/>
  <c r="P170" i="6"/>
  <c r="P154" i="6"/>
  <c r="O32" i="6"/>
  <c r="O24" i="6"/>
  <c r="O16" i="6"/>
  <c r="O8" i="6"/>
  <c r="O41" i="6"/>
  <c r="O85" i="6"/>
  <c r="O77" i="6"/>
  <c r="O69" i="6"/>
  <c r="O61" i="6"/>
  <c r="O53" i="6"/>
  <c r="O45" i="6"/>
  <c r="O140" i="6"/>
  <c r="O132" i="6"/>
  <c r="O124" i="6"/>
  <c r="O116" i="6"/>
  <c r="O108" i="6"/>
  <c r="O100" i="6"/>
  <c r="O196" i="6"/>
  <c r="O188" i="6"/>
  <c r="O180" i="6"/>
  <c r="O172" i="6"/>
  <c r="O164" i="6"/>
  <c r="O156" i="6"/>
  <c r="O148" i="6"/>
  <c r="P37" i="6"/>
  <c r="P29" i="6"/>
  <c r="P21" i="6"/>
  <c r="P13" i="6"/>
  <c r="P5" i="6"/>
  <c r="P88" i="6"/>
  <c r="P80" i="6"/>
  <c r="P72" i="6"/>
  <c r="P64" i="6"/>
  <c r="P56" i="6"/>
  <c r="P48" i="6"/>
  <c r="P93" i="6"/>
  <c r="P137" i="6"/>
  <c r="P129" i="6"/>
  <c r="P121" i="6"/>
  <c r="P113" i="6"/>
  <c r="P105" i="6"/>
  <c r="P97" i="6"/>
  <c r="P193" i="6"/>
  <c r="P185" i="6"/>
  <c r="P177" i="6"/>
  <c r="P169" i="6"/>
  <c r="P161" i="6"/>
  <c r="P153" i="6"/>
  <c r="P14" i="6"/>
  <c r="P49" i="6"/>
  <c r="P106" i="6"/>
  <c r="P178" i="6"/>
  <c r="P162" i="6"/>
  <c r="O39" i="6"/>
  <c r="O31" i="6"/>
  <c r="O23" i="6"/>
  <c r="O15" i="6"/>
  <c r="O7" i="6"/>
  <c r="O92" i="6"/>
  <c r="O84" i="6"/>
  <c r="O76" i="6"/>
  <c r="O68" i="6"/>
  <c r="O60" i="6"/>
  <c r="O52" i="6"/>
  <c r="O44" i="6"/>
  <c r="O139" i="6"/>
  <c r="O131" i="6"/>
  <c r="O123" i="6"/>
  <c r="O115" i="6"/>
  <c r="O107" i="6"/>
  <c r="O99" i="6"/>
  <c r="O195" i="6"/>
  <c r="O187" i="6"/>
  <c r="O179" i="6"/>
  <c r="O171" i="6"/>
  <c r="O163" i="6"/>
  <c r="O155" i="6"/>
  <c r="O147" i="6"/>
  <c r="P36" i="6"/>
  <c r="P28" i="6"/>
  <c r="P20" i="6"/>
  <c r="P12" i="6"/>
  <c r="P4" i="6"/>
  <c r="P87" i="6"/>
  <c r="P79" i="6"/>
  <c r="P71" i="6"/>
  <c r="P63" i="6"/>
  <c r="P55" i="6"/>
  <c r="P47" i="6"/>
  <c r="P144" i="6"/>
  <c r="P136" i="6"/>
  <c r="P128" i="6"/>
  <c r="P120" i="6"/>
  <c r="P112" i="6"/>
  <c r="P104" i="6"/>
  <c r="P96" i="6"/>
  <c r="P192" i="6"/>
  <c r="P184" i="6"/>
  <c r="P176" i="6"/>
  <c r="P168" i="6"/>
  <c r="P160" i="6"/>
  <c r="P152" i="6"/>
  <c r="P6" i="6"/>
  <c r="P122" i="6"/>
  <c r="O30" i="6"/>
  <c r="O14" i="6"/>
  <c r="O6" i="6"/>
  <c r="O91" i="6"/>
  <c r="O83" i="6"/>
  <c r="O75" i="6"/>
  <c r="O67" i="6"/>
  <c r="O59" i="6"/>
  <c r="O51" i="6"/>
  <c r="O43" i="6"/>
  <c r="O138" i="6"/>
  <c r="O130" i="6"/>
  <c r="O122" i="6"/>
  <c r="O114" i="6"/>
  <c r="O106" i="6"/>
  <c r="O98" i="6"/>
  <c r="O194" i="6"/>
  <c r="O186" i="6"/>
  <c r="O178" i="6"/>
  <c r="O170" i="6"/>
  <c r="O162" i="6"/>
  <c r="O154" i="6"/>
  <c r="O146" i="6"/>
  <c r="P35" i="6"/>
  <c r="P27" i="6"/>
  <c r="P19" i="6"/>
  <c r="P11" i="6"/>
  <c r="P3" i="6"/>
  <c r="P86" i="6"/>
  <c r="P78" i="6"/>
  <c r="P70" i="6"/>
  <c r="P62" i="6"/>
  <c r="P54" i="6"/>
  <c r="P46" i="6"/>
  <c r="P143" i="6"/>
  <c r="P135" i="6"/>
  <c r="P127" i="6"/>
  <c r="P119" i="6"/>
  <c r="P111" i="6"/>
  <c r="P103" i="6"/>
  <c r="P95" i="6"/>
  <c r="P191" i="6"/>
  <c r="P183" i="6"/>
  <c r="P175" i="6"/>
  <c r="P167" i="6"/>
  <c r="P159" i="6"/>
  <c r="P148" i="6"/>
  <c r="P38" i="6"/>
  <c r="P81" i="6"/>
  <c r="P138" i="6"/>
  <c r="P98" i="6"/>
  <c r="O38" i="6"/>
  <c r="O22" i="6"/>
  <c r="O37" i="6"/>
  <c r="O29" i="6"/>
  <c r="O21" i="6"/>
  <c r="O13" i="6"/>
  <c r="O5" i="6"/>
  <c r="O90" i="6"/>
  <c r="O82" i="6"/>
  <c r="O74" i="6"/>
  <c r="O66" i="6"/>
  <c r="O58" i="6"/>
  <c r="O50" i="6"/>
  <c r="O93" i="6"/>
  <c r="O137" i="6"/>
  <c r="O129" i="6"/>
  <c r="O121" i="6"/>
  <c r="O113" i="6"/>
  <c r="O105" i="6"/>
  <c r="O97" i="6"/>
  <c r="O193" i="6"/>
  <c r="O185" i="6"/>
  <c r="O177" i="6"/>
  <c r="O169" i="6"/>
  <c r="O161" i="6"/>
  <c r="O153" i="6"/>
  <c r="P34" i="6"/>
  <c r="P26" i="6"/>
  <c r="P18" i="6"/>
  <c r="P10" i="6"/>
  <c r="P40" i="6"/>
  <c r="P85" i="6"/>
  <c r="P77" i="6"/>
  <c r="P69" i="6"/>
  <c r="P61" i="6"/>
  <c r="P53" i="6"/>
  <c r="P45" i="6"/>
  <c r="P142" i="6"/>
  <c r="P134" i="6"/>
  <c r="P126" i="6"/>
  <c r="P118" i="6"/>
  <c r="P110" i="6"/>
  <c r="P102" i="6"/>
  <c r="P94" i="6"/>
  <c r="P190" i="6"/>
  <c r="P182" i="6"/>
  <c r="P174" i="6"/>
  <c r="P166" i="6"/>
  <c r="P158" i="6"/>
  <c r="P146" i="6"/>
  <c r="P30" i="6"/>
  <c r="P65" i="6"/>
  <c r="P114" i="6"/>
  <c r="O28" i="6"/>
  <c r="O12" i="6"/>
  <c r="O4" i="6"/>
  <c r="O89" i="6"/>
  <c r="O81" i="6"/>
  <c r="O73" i="6"/>
  <c r="O65" i="6"/>
  <c r="O57" i="6"/>
  <c r="O49" i="6"/>
  <c r="O144" i="6"/>
  <c r="O136" i="6"/>
  <c r="O128" i="6"/>
  <c r="O120" i="6"/>
  <c r="O112" i="6"/>
  <c r="O104" i="6"/>
  <c r="O96" i="6"/>
  <c r="O192" i="6"/>
  <c r="O184" i="6"/>
  <c r="O176" i="6"/>
  <c r="O168" i="6"/>
  <c r="O160" i="6"/>
  <c r="O152" i="6"/>
  <c r="O2" i="6"/>
  <c r="G10" i="6" s="1"/>
  <c r="P33" i="6"/>
  <c r="P25" i="6"/>
  <c r="P17" i="6"/>
  <c r="P9" i="6"/>
  <c r="P92" i="6"/>
  <c r="P84" i="6"/>
  <c r="P76" i="6"/>
  <c r="P68" i="6"/>
  <c r="P60" i="6"/>
  <c r="P52" i="6"/>
  <c r="P44" i="6"/>
  <c r="P141" i="6"/>
  <c r="P133" i="6"/>
  <c r="P125" i="6"/>
  <c r="P117" i="6"/>
  <c r="P109" i="6"/>
  <c r="P101" i="6"/>
  <c r="P145" i="6"/>
  <c r="P189" i="6"/>
  <c r="P181" i="6"/>
  <c r="P173" i="6"/>
  <c r="P165" i="6"/>
  <c r="P157" i="6"/>
  <c r="P89" i="6"/>
  <c r="P41" i="6"/>
  <c r="P194" i="6"/>
  <c r="O36" i="6"/>
  <c r="O20" i="6"/>
  <c r="O35" i="6"/>
  <c r="O27" i="6"/>
  <c r="O19" i="6"/>
  <c r="O11" i="6"/>
  <c r="O3" i="6"/>
  <c r="O88" i="6"/>
  <c r="O80" i="6"/>
  <c r="O72" i="6"/>
  <c r="O64" i="6"/>
  <c r="O56" i="6"/>
  <c r="O48" i="6"/>
  <c r="O143" i="6"/>
  <c r="O135" i="6"/>
  <c r="O127" i="6"/>
  <c r="O119" i="6"/>
  <c r="O111" i="6"/>
  <c r="O103" i="6"/>
  <c r="O95" i="6"/>
  <c r="O191" i="6"/>
  <c r="O183" i="6"/>
  <c r="O175" i="6"/>
  <c r="O167" i="6"/>
  <c r="O159" i="6"/>
  <c r="O151" i="6"/>
  <c r="P2" i="6"/>
  <c r="H10" i="6" s="1"/>
  <c r="P32" i="6"/>
  <c r="P24" i="6"/>
  <c r="P16" i="6"/>
  <c r="P8" i="6"/>
  <c r="P91" i="6"/>
  <c r="P83" i="6"/>
  <c r="P75" i="6"/>
  <c r="P67" i="6"/>
  <c r="P59" i="6"/>
  <c r="P51" i="6"/>
  <c r="P43" i="6"/>
  <c r="P140" i="6"/>
  <c r="P132" i="6"/>
  <c r="P124" i="6"/>
  <c r="P116" i="6"/>
  <c r="P108" i="6"/>
  <c r="P100" i="6"/>
  <c r="P196" i="6"/>
  <c r="P188" i="6"/>
  <c r="P180" i="6"/>
  <c r="P172" i="6"/>
  <c r="P164" i="6"/>
  <c r="P156" i="6"/>
  <c r="O34" i="6"/>
  <c r="O26" i="6"/>
  <c r="O18" i="6"/>
  <c r="O10" i="6"/>
  <c r="O40" i="6"/>
  <c r="O87" i="6"/>
  <c r="O79" i="6"/>
  <c r="O71" i="6"/>
  <c r="O63" i="6"/>
  <c r="O55" i="6"/>
  <c r="O47" i="6"/>
  <c r="O142" i="6"/>
  <c r="O134" i="6"/>
  <c r="O126" i="6"/>
  <c r="O118" i="6"/>
  <c r="O110" i="6"/>
  <c r="O102" i="6"/>
  <c r="O94" i="6"/>
  <c r="O190" i="6"/>
  <c r="O182" i="6"/>
  <c r="O174" i="6"/>
  <c r="O166" i="6"/>
  <c r="O158" i="6"/>
  <c r="P39" i="6"/>
  <c r="P31" i="6"/>
  <c r="P23" i="6"/>
  <c r="P15" i="6"/>
  <c r="P7" i="6"/>
  <c r="P90" i="6"/>
  <c r="P82" i="6"/>
  <c r="P74" i="6"/>
  <c r="P66" i="6"/>
  <c r="P58" i="6"/>
  <c r="P50" i="6"/>
  <c r="P42" i="6"/>
  <c r="P139" i="6"/>
  <c r="P131" i="6"/>
  <c r="P123" i="6"/>
  <c r="P115" i="6"/>
  <c r="P107" i="6"/>
  <c r="P99" i="6"/>
  <c r="P195" i="6"/>
  <c r="P187" i="6"/>
  <c r="P179" i="6"/>
  <c r="P171" i="6"/>
  <c r="P163" i="6"/>
  <c r="P151" i="6"/>
  <c r="P150" i="6"/>
  <c r="P149" i="6"/>
  <c r="P147" i="6"/>
  <c r="G15" i="6" l="1"/>
  <c r="G14" i="6"/>
  <c r="G11" i="6"/>
  <c r="H14" i="6"/>
  <c r="H11" i="6"/>
  <c r="H15" i="6"/>
  <c r="G13" i="6"/>
  <c r="G12" i="6"/>
  <c r="H13" i="6"/>
  <c r="H12" i="6"/>
  <c r="Q3" i="6" l="1"/>
  <c r="I11" i="6" s="1"/>
  <c r="Q2" i="6"/>
  <c r="I10" i="6" s="1"/>
  <c r="B6" i="4"/>
  <c r="I13" i="6" l="1"/>
  <c r="I12" i="6"/>
  <c r="I14" i="6"/>
  <c r="I15" i="6"/>
</calcChain>
</file>

<file path=xl/sharedStrings.xml><?xml version="1.0" encoding="utf-8"?>
<sst xmlns="http://schemas.openxmlformats.org/spreadsheetml/2006/main" count="275" uniqueCount="114">
  <si>
    <t>Descriptif de l'incident:</t>
  </si>
  <si>
    <t>Pièce jointe:</t>
  </si>
  <si>
    <t>Nom</t>
  </si>
  <si>
    <t>N° incident</t>
  </si>
  <si>
    <t>Outil impacté</t>
  </si>
  <si>
    <t>Date déclaration</t>
  </si>
  <si>
    <t>Résolu</t>
  </si>
  <si>
    <t>Date résolution</t>
  </si>
  <si>
    <t xml:space="preserve">Liste Outils </t>
  </si>
  <si>
    <t>AXIS</t>
  </si>
  <si>
    <t>ARCHIPEL</t>
  </si>
  <si>
    <t>ATOLL</t>
  </si>
  <si>
    <t>FORMULAIRE DE RECHERCHE</t>
  </si>
  <si>
    <t>IQLINK</t>
  </si>
  <si>
    <t>LIVELINK</t>
  </si>
  <si>
    <t>LUDOMATIC</t>
  </si>
  <si>
    <t>MYVIRTUAL</t>
  </si>
  <si>
    <t>OCEAN</t>
  </si>
  <si>
    <t>PHAROS</t>
  </si>
  <si>
    <t>PORTAIL THD</t>
  </si>
  <si>
    <t>RRCAP</t>
  </si>
  <si>
    <t>RRTRANS</t>
  </si>
  <si>
    <t>RSU</t>
  </si>
  <si>
    <t>VEGA</t>
  </si>
  <si>
    <t>Abderrazak HAMMOUCHE</t>
  </si>
  <si>
    <t xml:space="preserve">Chercher le nom dans la liste </t>
  </si>
  <si>
    <t>Indisponibilité</t>
  </si>
  <si>
    <t xml:space="preserve">Partielle </t>
  </si>
  <si>
    <t>Totale</t>
  </si>
  <si>
    <t>N° Incident</t>
  </si>
  <si>
    <t>n° Incident</t>
  </si>
  <si>
    <t>Outil</t>
  </si>
  <si>
    <t>Indisponibilité:</t>
  </si>
  <si>
    <t>Date</t>
  </si>
  <si>
    <t>Mail</t>
  </si>
  <si>
    <t>CC</t>
  </si>
  <si>
    <t>Objet</t>
  </si>
  <si>
    <t>Duplication Envoi</t>
  </si>
  <si>
    <t>x</t>
  </si>
  <si>
    <t>INCIDENT N°</t>
  </si>
  <si>
    <t xml:space="preserve">Semaine </t>
  </si>
  <si>
    <t>Durée totale d'indisponibilité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</si>
  <si>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</si>
  <si>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</si>
  <si>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</si>
  <si>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</si>
  <si>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</si>
  <si>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</si>
  <si>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</si>
  <si>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</si>
  <si>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</si>
  <si>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</si>
  <si>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</si>
  <si>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</si>
  <si>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</si>
  <si>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</si>
  <si>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</si>
  <si>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</si>
  <si>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</si>
  <si>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</si>
  <si>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</si>
  <si>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</si>
  <si>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</si>
  <si>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</si>
  <si>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</si>
  <si>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</si>
  <si>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</si>
  <si>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</si>
  <si>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</si>
  <si>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</si>
  <si>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</si>
  <si>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</si>
  <si>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</si>
  <si>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</si>
  <si>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</si>
  <si>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</si>
  <si>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</si>
  <si>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</si>
  <si>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</si>
  <si>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</si>
  <si>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</si>
  <si>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Année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</si>
  <si>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</si>
  <si>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</si>
  <si>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</si>
  <si>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</si>
  <si>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</si>
  <si>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</si>
  <si>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</si>
  <si>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</si>
  <si>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</si>
  <si>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</si>
  <si>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</si>
  <si>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</si>
  <si>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</si>
  <si>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</si>
  <si>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Indisp. Totale</t>
  </si>
  <si>
    <t>Indisp. Partielle</t>
  </si>
  <si>
    <t>Durée d'indispo</t>
  </si>
  <si>
    <t>Semaine</t>
  </si>
  <si>
    <t>Indispo. Totale</t>
  </si>
  <si>
    <t xml:space="preserve">Indispo. Partielle </t>
  </si>
  <si>
    <t>Durée totale d'indispo</t>
  </si>
  <si>
    <t>Liste années</t>
  </si>
  <si>
    <t>Début</t>
  </si>
  <si>
    <t>Nbr</t>
  </si>
  <si>
    <t xml:space="preserve">hsdkfk&lt;sk
jdkjs&lt;dvkj
</t>
  </si>
  <si>
    <t>o</t>
  </si>
  <si>
    <t>Jean Pierre Papin</t>
  </si>
  <si>
    <t>Edgar Davis</t>
  </si>
  <si>
    <t>Samuel Eto'o</t>
  </si>
  <si>
    <t>Guti Hernandez</t>
  </si>
  <si>
    <t>test@gmail.com</t>
  </si>
  <si>
    <t>testtest@gmail.com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</si>
</sst>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\ h:mm;@"/>
    <numFmt numFmtId="165" formatCode="d/mm/yyyy\ h:mm;@"/>
    <numFmt numFmtId="166" formatCode="[h]:mm"/>
  </numFmts>
  <fonts count="1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8"/>
      <color theme="2" tint="-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i/>
      <sz val="14"/>
      <color theme="2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99">
    <xf numFmtId="0" fontId="0" fillId="0" borderId="0" xfId="0"/>
    <xf numFmtId="0" fontId="2" fillId="0" borderId="3" xfId="0" applyFont="1" applyBorder="1" applyAlignment="1">
      <alignment vertical="top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22" fontId="0" fillId="0" borderId="0" xfId="0" applyNumberFormat="1"/>
    <xf numFmtId="0" fontId="1" fillId="0" borderId="0" xfId="0" applyFont="1" applyAlignment="1">
      <alignment horizontal="right"/>
    </xf>
    <xf numFmtId="2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0" fontId="9" fillId="0" borderId="0" xfId="1" applyAlignment="1">
      <alignment horizontal="center" vertical="center"/>
    </xf>
    <xf numFmtId="0" fontId="0" fillId="0" borderId="0" xfId="0" applyAlignment="1">
      <alignment wrapText="1"/>
    </xf>
    <xf numFmtId="1" fontId="0" fillId="7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22" fontId="0" fillId="7" borderId="1" xfId="0" applyNumberForma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1" fontId="0" fillId="0" borderId="17" xfId="0" applyNumberForma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165" fontId="0" fillId="0" borderId="17" xfId="0" applyNumberFormat="1" applyFill="1" applyBorder="1" applyAlignment="1">
      <alignment horizontal="center"/>
    </xf>
    <xf numFmtId="0" fontId="0" fillId="7" borderId="18" xfId="0" applyFill="1" applyBorder="1" applyAlignment="1">
      <alignment horizontal="center" vertical="center"/>
    </xf>
    <xf numFmtId="1" fontId="0" fillId="7" borderId="18" xfId="0" applyNumberFormat="1" applyFill="1" applyBorder="1" applyAlignment="1">
      <alignment horizontal="center" vertical="center"/>
    </xf>
    <xf numFmtId="1" fontId="0" fillId="0" borderId="18" xfId="0" applyNumberFormat="1" applyFill="1" applyBorder="1" applyAlignment="1">
      <alignment horizontal="center"/>
    </xf>
    <xf numFmtId="1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6" borderId="2" xfId="0" applyFill="1" applyBorder="1" applyProtection="1">
      <protection locked="0"/>
    </xf>
    <xf numFmtId="0" fontId="7" fillId="3" borderId="0" xfId="0" applyFon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5" borderId="0" xfId="0" applyFill="1" applyProtection="1">
      <protection locked="0"/>
    </xf>
    <xf numFmtId="0" fontId="2" fillId="6" borderId="0" xfId="0" applyFont="1" applyFill="1" applyBorder="1" applyAlignment="1" applyProtection="1">
      <alignment horizontal="center" vertical="center"/>
      <protection locked="0"/>
    </xf>
    <xf numFmtId="0" fontId="0" fillId="6" borderId="0" xfId="0" applyFill="1" applyProtection="1"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/>
    <xf numFmtId="0" fontId="0" fillId="0" borderId="0" xfId="0" applyProtection="1"/>
    <xf numFmtId="0" fontId="0" fillId="4" borderId="15" xfId="0" applyFont="1" applyFill="1" applyBorder="1" applyProtection="1"/>
    <xf numFmtId="0" fontId="0" fillId="4" borderId="16" xfId="0" applyFont="1" applyFill="1" applyBorder="1" applyProtection="1"/>
    <xf numFmtId="0" fontId="0" fillId="0" borderId="0" xfId="0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6" fontId="0" fillId="0" borderId="1" xfId="0" applyNumberFormat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top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7" fillId="8" borderId="1" xfId="0" applyFont="1" applyFill="1" applyBorder="1" applyAlignment="1" applyProtection="1">
      <alignment horizontal="center" vertical="center"/>
      <protection locked="0"/>
    </xf>
    <xf numFmtId="0" fontId="7" fillId="8" borderId="1" xfId="0" applyFont="1" applyFill="1" applyBorder="1" applyAlignment="1" applyProtection="1">
      <alignment vertical="center"/>
      <protection locked="0"/>
    </xf>
    <xf numFmtId="166" fontId="7" fillId="8" borderId="1" xfId="0" applyNumberFormat="1" applyFont="1" applyFill="1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</xf>
    <xf numFmtId="166" fontId="12" fillId="0" borderId="1" xfId="0" applyNumberFormat="1" applyFont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</xf>
    <xf numFmtId="166" fontId="0" fillId="7" borderId="18" xfId="0" applyNumberFormat="1" applyFill="1" applyBorder="1" applyAlignment="1">
      <alignment horizontal="center" vertical="center"/>
    </xf>
    <xf numFmtId="166" fontId="0" fillId="0" borderId="18" xfId="0" applyNumberFormat="1" applyFill="1" applyBorder="1" applyAlignment="1">
      <alignment horizontal="center"/>
    </xf>
    <xf numFmtId="166" fontId="0" fillId="0" borderId="17" xfId="0" applyNumberFormat="1" applyFill="1" applyBorder="1" applyAlignment="1">
      <alignment horizontal="center"/>
    </xf>
    <xf numFmtId="166" fontId="0" fillId="0" borderId="0" xfId="0" applyNumberFormat="1"/>
    <xf numFmtId="0" fontId="1" fillId="3" borderId="0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10" fillId="2" borderId="3" xfId="0" applyFont="1" applyFill="1" applyBorder="1" applyAlignment="1">
      <alignment horizontal="left"/>
    </xf>
    <xf numFmtId="0" fontId="10" fillId="2" borderId="8" xfId="0" applyFont="1" applyFill="1" applyBorder="1" applyAlignment="1">
      <alignment horizontal="left"/>
    </xf>
    <xf numFmtId="0" fontId="10" fillId="2" borderId="4" xfId="0" applyFont="1" applyFill="1" applyBorder="1" applyAlignment="1">
      <alignment horizontal="left"/>
    </xf>
    <xf numFmtId="0" fontId="10" fillId="2" borderId="5" xfId="0" applyFont="1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2" borderId="2" xfId="0" applyFill="1" applyBorder="1" applyAlignment="1">
      <alignment horizontal="left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2" fillId="0" borderId="10" xfId="0" applyFont="1" applyBorder="1" applyAlignment="1">
      <alignment horizontal="center" vertical="top"/>
    </xf>
    <xf numFmtId="0" fontId="2" fillId="0" borderId="0" xfId="0" applyFont="1" applyBorder="1" applyAlignment="1">
      <alignment horizontal="center" vertical="top"/>
    </xf>
    <xf numFmtId="0" fontId="2" fillId="0" borderId="11" xfId="0" applyFont="1" applyBorder="1" applyAlignment="1">
      <alignment horizontal="center" vertical="top"/>
    </xf>
    <xf numFmtId="0" fontId="2" fillId="0" borderId="12" xfId="0" applyFont="1" applyBorder="1" applyAlignment="1">
      <alignment horizontal="center" vertical="top"/>
    </xf>
    <xf numFmtId="0" fontId="2" fillId="0" borderId="13" xfId="0" applyFont="1" applyBorder="1" applyAlignment="1">
      <alignment horizontal="center" vertical="top"/>
    </xf>
    <xf numFmtId="0" fontId="2" fillId="0" borderId="14" xfId="0" applyFont="1" applyBorder="1" applyAlignment="1">
      <alignment horizontal="center" vertical="top"/>
    </xf>
    <xf numFmtId="0" fontId="2" fillId="0" borderId="7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2" fillId="0" borderId="9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1" xfId="0" applyFont="1" applyBorder="1" applyAlignment="1">
      <alignment horizontal="left" vertical="top"/>
    </xf>
    <xf numFmtId="0" fontId="2" fillId="0" borderId="12" xfId="0" applyFont="1" applyBorder="1" applyAlignment="1">
      <alignment horizontal="left" vertical="top"/>
    </xf>
    <xf numFmtId="0" fontId="2" fillId="0" borderId="13" xfId="0" applyFont="1" applyBorder="1" applyAlignment="1">
      <alignment horizontal="left" vertical="top"/>
    </xf>
    <xf numFmtId="0" fontId="2" fillId="0" borderId="14" xfId="0" applyFont="1" applyBorder="1" applyAlignment="1">
      <alignment horizontal="left" vertical="top"/>
    </xf>
    <xf numFmtId="0" fontId="0" fillId="0" borderId="1" xfId="0" applyBorder="1" applyAlignment="1" applyProtection="1">
      <alignment horizontal="center" vertical="center"/>
      <protection locked="0"/>
    </xf>
    <xf numFmtId="0" fontId="11" fillId="6" borderId="0" xfId="0" applyFont="1" applyFill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" vertical="center"/>
      <protection locked="0"/>
    </xf>
    <xf numFmtId="0" fontId="0" fillId="3" borderId="20" xfId="0" applyFill="1" applyBorder="1" applyAlignment="1" applyProtection="1">
      <alignment horizontal="center" vertical="center"/>
      <protection locked="0"/>
    </xf>
    <xf numFmtId="0" fontId="0" fillId="3" borderId="21" xfId="0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[h]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d/mm/yyyy\ h:mm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d/mm/yyyy\ h:mm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d/mm/yyyy\ h:mm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ECFF"/>
      <color rgb="FFCC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croll" dx="31" fmlaLink="$E$5" max="44" min="1" page="10" val="8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Rapport Incidents'!A1"/><Relationship Id="rId1" Type="http://schemas.openxmlformats.org/officeDocument/2006/relationships/hyperlink" Target="#'Historique Incidents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Historique Incidents'!A1"/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hyperlink" Target="#'Historique Incident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736600</xdr:colOff>
      <xdr:row>9</xdr:row>
      <xdr:rowOff>57150</xdr:rowOff>
    </xdr:from>
    <xdr:to>
      <xdr:col>9</xdr:col>
      <xdr:colOff>69850</xdr:colOff>
      <xdr:row>13</xdr:row>
      <xdr:rowOff>69850</xdr:rowOff>
    </xdr:to>
    <xdr:sp macro="[0]!Creation_ticke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619500" y="1797050"/>
          <a:ext cx="4692650" cy="7493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Déclarer</a:t>
          </a:r>
          <a:r>
            <a:rPr lang="fr-FR" sz="2000" b="1" baseline="0">
              <a:solidFill>
                <a:schemeClr val="tx1"/>
              </a:solidFill>
            </a:rPr>
            <a:t> un incident 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44453</xdr:colOff>
      <xdr:row>2</xdr:row>
      <xdr:rowOff>9526</xdr:rowOff>
    </xdr:from>
    <xdr:to>
      <xdr:col>0</xdr:col>
      <xdr:colOff>581027</xdr:colOff>
      <xdr:row>11</xdr:row>
      <xdr:rowOff>50800</xdr:rowOff>
    </xdr:to>
    <xdr:sp macro="" textlink="">
      <xdr:nvSpPr>
        <xdr:cNvPr id="6" name="Rectangle : avec coins arrondis en haut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 rot="16200000">
          <a:off x="-574672" y="1003301"/>
          <a:ext cx="1774824" cy="536574"/>
        </a:xfrm>
        <a:prstGeom prst="round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prst="cross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chemeClr val="tx1"/>
              </a:solidFill>
            </a:rPr>
            <a:t>Historique Incidents </a:t>
          </a:r>
        </a:p>
      </xdr:txBody>
    </xdr:sp>
    <xdr:clientData/>
  </xdr:twoCellAnchor>
  <xdr:twoCellAnchor>
    <xdr:from>
      <xdr:col>0</xdr:col>
      <xdr:colOff>44450</xdr:colOff>
      <xdr:row>11</xdr:row>
      <xdr:rowOff>50800</xdr:rowOff>
    </xdr:from>
    <xdr:to>
      <xdr:col>0</xdr:col>
      <xdr:colOff>581024</xdr:colOff>
      <xdr:row>20</xdr:row>
      <xdr:rowOff>177800</xdr:rowOff>
    </xdr:to>
    <xdr:sp macro="" textlink="">
      <xdr:nvSpPr>
        <xdr:cNvPr id="7" name="Rectangle : avec coins arrondis en haut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6200000">
          <a:off x="-579438" y="2782888"/>
          <a:ext cx="1784350" cy="536574"/>
        </a:xfrm>
        <a:prstGeom prst="round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prst="cross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chemeClr val="tx1"/>
              </a:solidFill>
            </a:rPr>
            <a:t>Rapport Incidents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241300</xdr:colOff>
      <xdr:row>8</xdr:row>
      <xdr:rowOff>63500</xdr:rowOff>
    </xdr:from>
    <xdr:to>
      <xdr:col>9</xdr:col>
      <xdr:colOff>38100</xdr:colOff>
      <xdr:row>14</xdr:row>
      <xdr:rowOff>82550</xdr:rowOff>
    </xdr:to>
    <xdr:pic macro="[0]!Add_Line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29850" y="1752600"/>
          <a:ext cx="1320800" cy="1123950"/>
        </a:xfrm>
        <a:prstGeom prst="rect">
          <a:avLst/>
        </a:prstGeom>
      </xdr:spPr>
    </xdr:pic>
    <xdr:clientData/>
  </xdr:twoCellAnchor>
  <xdr:twoCellAnchor>
    <xdr:from>
      <xdr:col>7</xdr:col>
      <xdr:colOff>276225</xdr:colOff>
      <xdr:row>0</xdr:row>
      <xdr:rowOff>50800</xdr:rowOff>
    </xdr:from>
    <xdr:to>
      <xdr:col>9</xdr:col>
      <xdr:colOff>3175</xdr:colOff>
      <xdr:row>1</xdr:row>
      <xdr:rowOff>31750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0271125" y="50800"/>
          <a:ext cx="1250950" cy="2667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chemeClr val="tx1"/>
              </a:solidFill>
            </a:rPr>
            <a:t>Menu</a:t>
          </a:r>
        </a:p>
      </xdr:txBody>
    </xdr:sp>
    <xdr:clientData/>
  </xdr:twoCellAnchor>
  <xdr:twoCellAnchor>
    <xdr:from>
      <xdr:col>7</xdr:col>
      <xdr:colOff>120650</xdr:colOff>
      <xdr:row>1</xdr:row>
      <xdr:rowOff>120650</xdr:rowOff>
    </xdr:from>
    <xdr:to>
      <xdr:col>9</xdr:col>
      <xdr:colOff>158750</xdr:colOff>
      <xdr:row>2</xdr:row>
      <xdr:rowOff>203200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0115550" y="406400"/>
          <a:ext cx="1562100" cy="2667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chemeClr val="tx1"/>
              </a:solidFill>
            </a:rPr>
            <a:t>Historique</a:t>
          </a:r>
          <a:r>
            <a:rPr lang="fr-FR" sz="1200" b="1" i="1" baseline="0">
              <a:solidFill>
                <a:schemeClr val="tx1"/>
              </a:solidFill>
            </a:rPr>
            <a:t> Incidents </a:t>
          </a:r>
          <a:endParaRPr lang="fr-FR" sz="1200" b="1" i="1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69850</xdr:colOff>
      <xdr:row>0</xdr:row>
      <xdr:rowOff>25400</xdr:rowOff>
    </xdr:from>
    <xdr:to>
      <xdr:col>11</xdr:col>
      <xdr:colOff>558800</xdr:colOff>
      <xdr:row>0</xdr:row>
      <xdr:rowOff>292100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433050" y="25400"/>
          <a:ext cx="1250950" cy="2667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chemeClr val="tx1"/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330200</xdr:colOff>
          <xdr:row>4</xdr:row>
          <xdr:rowOff>0</xdr:rowOff>
        </xdr:from>
        <xdr:to>
          <xdr:col>4</xdr:col>
          <xdr:colOff>742950</xdr:colOff>
          <xdr:row>14</xdr:row>
          <xdr:rowOff>177800</xdr:rowOff>
        </xdr:to>
        <xdr:sp macro="" textlink="">
          <xdr:nvSpPr>
            <xdr:cNvPr id="4097" name="Scroll Ba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44453</xdr:colOff>
      <xdr:row>2</xdr:row>
      <xdr:rowOff>9526</xdr:rowOff>
    </xdr:from>
    <xdr:to>
      <xdr:col>0</xdr:col>
      <xdr:colOff>581027</xdr:colOff>
      <xdr:row>11</xdr:row>
      <xdr:rowOff>50800</xdr:rowOff>
    </xdr:to>
    <xdr:sp macro="" textlink="">
      <xdr:nvSpPr>
        <xdr:cNvPr id="3" name="Rectangle : avec coins arrondis en haut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16200000">
          <a:off x="-574672" y="1009651"/>
          <a:ext cx="1774824" cy="536574"/>
        </a:xfrm>
        <a:prstGeom prst="round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prst="cross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chemeClr val="tx1"/>
              </a:solidFill>
            </a:rPr>
            <a:t>Historique Incidents </a:t>
          </a:r>
        </a:p>
      </xdr:txBody>
    </xdr:sp>
    <xdr:clientData/>
  </xdr:twoCellAnchor>
  <xdr:twoCellAnchor>
    <xdr:from>
      <xdr:col>0</xdr:col>
      <xdr:colOff>44450</xdr:colOff>
      <xdr:row>11</xdr:row>
      <xdr:rowOff>50800</xdr:rowOff>
    </xdr:from>
    <xdr:to>
      <xdr:col>0</xdr:col>
      <xdr:colOff>581024</xdr:colOff>
      <xdr:row>20</xdr:row>
      <xdr:rowOff>177800</xdr:rowOff>
    </xdr:to>
    <xdr:sp macro="" textlink="">
      <xdr:nvSpPr>
        <xdr:cNvPr id="4" name="Rectangle : avec coins arrondis en haut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 rot="16200000">
          <a:off x="-579438" y="2789238"/>
          <a:ext cx="1784350" cy="536574"/>
        </a:xfrm>
        <a:prstGeom prst="round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prst="cross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chemeClr val="tx1"/>
              </a:solidFill>
            </a:rPr>
            <a:t>Menu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" displayName="Tb" ref="A1:J3" totalsRowShown="0" headerRowDxfId="14" dataDxfId="12" headerRowBorderDxfId="13">
  <autoFilter ref="A1:J3" xr:uid="{D360B2FB-9870-48EC-A4C5-198CB5AF4F89}"/>
  <tableColumns count="10">
    <tableColumn id="1" xr3:uid="{00000000-0010-0000-0100-000001000000}" name="N° incident" dataDxfId="11"/>
    <tableColumn id="2" xr3:uid="{00000000-0010-0000-0100-000002000000}" name="Outil impacté" dataDxfId="10"/>
    <tableColumn id="3" xr3:uid="{00000000-0010-0000-0100-000003000000}" name="Nom" dataDxfId="9"/>
    <tableColumn id="4" xr3:uid="{00000000-0010-0000-0100-000004000000}" name="Date déclaration" dataDxfId="8"/>
    <tableColumn id="7" xr3:uid="{00000000-0010-0000-0100-000007000000}" name="Résolu" dataDxfId="7"/>
    <tableColumn id="5" xr3:uid="{00000000-0010-0000-0100-000005000000}" name="Date résolution" dataDxfId="6"/>
    <tableColumn id="6" xr3:uid="{00000000-0010-0000-0100-000006000000}" name="Indisponibilité" dataDxfId="5"/>
    <tableColumn id="8" xr3:uid="{0B206EE6-4897-4C7D-95A9-D391794D8B24}" name="Durée d'indispo" dataDxfId="4">
      <calculatedColumnFormula>IF(Tb[[#This Row],[Date résolution]]&lt;Tb[[#This Row],[Date déclaration]],"",Tb[[#This Row],[Date résolution]]-Tb[[#This Row],[Date déclaration]])</calculatedColumnFormula>
    </tableColumn>
    <tableColumn id="10" xr3:uid="{77EA31C5-43E6-48D0-94ED-4AA6E9822C22}" name="Semaine " dataDxfId="3">
      <calculatedColumnFormula>"S"&amp;WEEKNUM(Tb[[#This Row],[Date déclaration]])</calculatedColumnFormula>
    </tableColumn>
    <tableColumn id="11" xr3:uid="{4E3F2B51-12F2-426B-9A66-3F9F4EADDF06}" name="Année" dataDxfId="2">
      <calculatedColumnFormula>YEAR(Tb[[#This Row],[Date déclaration]])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testtest@gmail.com" TargetMode="External"/><Relationship Id="rId1" Type="http://schemas.openxmlformats.org/officeDocument/2006/relationships/hyperlink" Target="mailto:test@gmail.com" TargetMode="Externa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C7D77-7B9E-4489-A055-ACCD09FB448E}">
  <sheetPr codeName="Feuil1"/>
  <dimension ref="A1:BD16"/>
  <sheetViews>
    <sheetView showGridLines="0" tabSelected="1" workbookViewId="0">
      <selection activeCell="F19" sqref="F19"/>
    </sheetView>
  </sheetViews>
  <sheetFormatPr baseColWidth="10" defaultRowHeight="14.5" x14ac:dyDescent="0.35"/>
  <cols>
    <col min="1" max="1" width="8.54296875" style="38" customWidth="1"/>
    <col min="2" max="2" width="22.81640625" style="35" customWidth="1"/>
    <col min="3" max="3" width="9.453125" style="35" customWidth="1"/>
    <col min="4" max="5" width="10.90625" style="35"/>
    <col min="6" max="6" width="23" style="35" customWidth="1"/>
    <col min="7" max="7" width="13.6328125" style="35" customWidth="1"/>
    <col min="8" max="8" width="9.90625" style="35" customWidth="1"/>
    <col min="9" max="9" width="8.36328125" style="35" customWidth="1"/>
    <col min="10" max="10" width="9.1796875" style="35" customWidth="1"/>
    <col min="11" max="49" width="10.90625" style="35"/>
    <col min="50" max="50" width="25.7265625" style="35" customWidth="1"/>
    <col min="51" max="51" width="10.90625" style="35"/>
    <col min="52" max="52" width="25.26953125" style="35" customWidth="1"/>
    <col min="53" max="53" width="10.90625" style="35"/>
    <col min="54" max="54" width="14.54296875" style="35" customWidth="1"/>
    <col min="55" max="16384" width="10.90625" style="35"/>
  </cols>
  <sheetData>
    <row r="1" spans="1:56" x14ac:dyDescent="0.35">
      <c r="A1" s="33"/>
      <c r="B1" s="34" t="s">
        <v>2</v>
      </c>
      <c r="AX1" s="41" t="s">
        <v>8</v>
      </c>
      <c r="AY1" s="42"/>
      <c r="AZ1" s="41" t="s">
        <v>2</v>
      </c>
      <c r="BA1" s="42"/>
      <c r="BB1" s="41" t="s">
        <v>26</v>
      </c>
      <c r="BD1" s="36" t="s">
        <v>29</v>
      </c>
    </row>
    <row r="2" spans="1:56" ht="15" thickBot="1" x14ac:dyDescent="0.4">
      <c r="A2" s="33"/>
      <c r="B2" s="37" t="s">
        <v>109</v>
      </c>
      <c r="AX2" s="43" t="s">
        <v>9</v>
      </c>
      <c r="AY2" s="42"/>
      <c r="AZ2" s="44" t="s">
        <v>108</v>
      </c>
      <c r="BA2" s="42"/>
      <c r="BB2" s="42" t="s">
        <v>27</v>
      </c>
      <c r="BD2" s="35">
        <v>90</v>
      </c>
    </row>
    <row r="3" spans="1:56" ht="20.5" customHeight="1" thickBot="1" x14ac:dyDescent="0.4">
      <c r="D3" s="64" t="s">
        <v>25</v>
      </c>
      <c r="E3" s="64"/>
      <c r="F3" s="64"/>
      <c r="G3" s="65" t="s">
        <v>17</v>
      </c>
      <c r="H3" s="66"/>
      <c r="I3" s="66"/>
      <c r="J3" s="67"/>
      <c r="AX3" s="43" t="s">
        <v>10</v>
      </c>
      <c r="AY3" s="42"/>
      <c r="AZ3" s="44" t="s">
        <v>109</v>
      </c>
      <c r="BA3" s="42"/>
      <c r="BB3" s="42" t="s">
        <v>28</v>
      </c>
    </row>
    <row r="4" spans="1:56" x14ac:dyDescent="0.35">
      <c r="AX4" s="43" t="s">
        <v>11</v>
      </c>
      <c r="AY4" s="42"/>
      <c r="AZ4" s="44" t="s">
        <v>110</v>
      </c>
      <c r="BA4" s="42"/>
      <c r="BB4" s="42"/>
    </row>
    <row r="5" spans="1:56" ht="14.5" customHeight="1" x14ac:dyDescent="0.35">
      <c r="F5" s="39" t="s">
        <v>26</v>
      </c>
      <c r="G5" s="40" t="s">
        <v>28</v>
      </c>
      <c r="AX5" s="43" t="s">
        <v>12</v>
      </c>
      <c r="AY5" s="42"/>
      <c r="AZ5" s="44" t="s">
        <v>111</v>
      </c>
      <c r="BA5" s="42"/>
      <c r="BB5" s="42"/>
    </row>
    <row r="6" spans="1:56" x14ac:dyDescent="0.35">
      <c r="AX6" s="43" t="s">
        <v>13</v>
      </c>
      <c r="AY6" s="42"/>
      <c r="AZ6" s="42"/>
      <c r="BA6" s="42"/>
      <c r="BB6" s="42"/>
    </row>
    <row r="7" spans="1:56" x14ac:dyDescent="0.35">
      <c r="AX7" s="43" t="s">
        <v>14</v>
      </c>
      <c r="AY7" s="42"/>
      <c r="AZ7" s="42"/>
      <c r="BA7" s="42"/>
      <c r="BB7" s="42"/>
    </row>
    <row r="8" spans="1:56" x14ac:dyDescent="0.35">
      <c r="AX8" s="43" t="s">
        <v>15</v>
      </c>
      <c r="AY8" s="42"/>
      <c r="AZ8" s="42"/>
      <c r="BA8" s="42"/>
      <c r="BB8" s="42"/>
    </row>
    <row r="9" spans="1:56" x14ac:dyDescent="0.35">
      <c r="AX9" s="43" t="s">
        <v>16</v>
      </c>
      <c r="AY9" s="42"/>
      <c r="AZ9" s="42"/>
      <c r="BA9" s="42"/>
      <c r="BB9" s="42"/>
    </row>
    <row r="10" spans="1:56" x14ac:dyDescent="0.35">
      <c r="AX10" s="43" t="s">
        <v>17</v>
      </c>
      <c r="AY10" s="42"/>
      <c r="AZ10" s="42"/>
      <c r="BA10" s="42"/>
      <c r="BB10" s="42"/>
    </row>
    <row r="11" spans="1:56" x14ac:dyDescent="0.35">
      <c r="AX11" s="43" t="s">
        <v>18</v>
      </c>
      <c r="AY11" s="42"/>
      <c r="AZ11" s="42"/>
      <c r="BA11" s="42"/>
      <c r="BB11" s="42"/>
    </row>
    <row r="12" spans="1:56" x14ac:dyDescent="0.35">
      <c r="AX12" s="43" t="s">
        <v>19</v>
      </c>
      <c r="AY12" s="42"/>
      <c r="AZ12" s="42"/>
      <c r="BA12" s="42"/>
      <c r="BB12" s="42"/>
    </row>
    <row r="13" spans="1:56" x14ac:dyDescent="0.35">
      <c r="AX13" s="43" t="s">
        <v>20</v>
      </c>
      <c r="AY13" s="42"/>
      <c r="AZ13" s="42"/>
      <c r="BA13" s="42"/>
      <c r="BB13" s="42"/>
    </row>
    <row r="14" spans="1:56" x14ac:dyDescent="0.35">
      <c r="AX14" s="43" t="s">
        <v>21</v>
      </c>
      <c r="AY14" s="42"/>
      <c r="AZ14" s="42"/>
      <c r="BA14" s="42"/>
      <c r="BB14" s="42"/>
    </row>
    <row r="15" spans="1:56" x14ac:dyDescent="0.35">
      <c r="AX15" s="43" t="s">
        <v>22</v>
      </c>
      <c r="AY15" s="42"/>
      <c r="AZ15" s="42"/>
      <c r="BA15" s="42"/>
      <c r="BB15" s="42"/>
    </row>
    <row r="16" spans="1:56" x14ac:dyDescent="0.35">
      <c r="AX16" s="43" t="s">
        <v>23</v>
      </c>
      <c r="AY16" s="42"/>
      <c r="AZ16" s="42"/>
      <c r="BA16" s="42"/>
      <c r="BB16" s="42"/>
    </row>
  </sheetData>
  <mergeCells count="2">
    <mergeCell ref="D3:F3"/>
    <mergeCell ref="G3:J3"/>
  </mergeCells>
  <dataValidations count="3">
    <dataValidation type="list" allowBlank="1" showInputMessage="1" showErrorMessage="1" sqref="G3" xr:uid="{1D834EDD-EBB7-4997-BCF7-066DAA8BDD21}">
      <formula1>$AX$2:$AX$16</formula1>
    </dataValidation>
    <dataValidation type="list" allowBlank="1" showInputMessage="1" showErrorMessage="1" sqref="B2" xr:uid="{4A82D9B2-EAED-4C59-96B4-1E07C97B5EEE}">
      <formula1>$AZ$2:$AZ$5</formula1>
    </dataValidation>
    <dataValidation type="list" allowBlank="1" showInputMessage="1" showErrorMessage="1" sqref="G5 I5:J5" xr:uid="{9531D164-D775-41B3-A3E8-8D2FB54B5574}">
      <formula1>$BB$2:$BB$3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1:AF35"/>
  <sheetViews>
    <sheetView showGridLines="0" workbookViewId="0"/>
  </sheetViews>
  <sheetFormatPr baseColWidth="10" defaultRowHeight="14.5" x14ac:dyDescent="0.35"/>
  <cols>
    <col min="1" max="1" width="7.54296875" customWidth="1"/>
    <col min="2" max="2" width="37.54296875" customWidth="1"/>
    <col min="3" max="3" width="15.6328125" customWidth="1"/>
    <col min="4" max="4" width="10.90625" customWidth="1"/>
    <col min="5" max="5" width="40.7265625" customWidth="1"/>
    <col min="6" max="6" width="18.08984375" customWidth="1"/>
    <col min="7" max="7" width="12.6328125" customWidth="1"/>
    <col min="12" max="12" width="50" customWidth="1"/>
    <col min="25" max="25" width="36.81640625" style="4" customWidth="1"/>
    <col min="26" max="26" width="25.08984375" style="4" customWidth="1"/>
    <col min="27" max="27" width="52.54296875" style="4" customWidth="1"/>
    <col min="28" max="29" width="22.54296875" style="4" customWidth="1"/>
  </cols>
  <sheetData>
    <row r="1" spans="2:32" ht="22.5" customHeight="1" x14ac:dyDescent="0.35"/>
    <row r="2" spans="2:32" x14ac:dyDescent="0.35">
      <c r="D2" s="6"/>
      <c r="Y2" s="10" t="s">
        <v>30</v>
      </c>
      <c r="Z2" s="10" t="s">
        <v>31</v>
      </c>
      <c r="AA2" s="10" t="s">
        <v>26</v>
      </c>
      <c r="AB2" s="10" t="s">
        <v>2</v>
      </c>
      <c r="AC2" s="10" t="s">
        <v>33</v>
      </c>
    </row>
    <row r="3" spans="2:32" ht="21" customHeight="1" x14ac:dyDescent="0.6">
      <c r="B3" s="14"/>
      <c r="C3" s="9" t="s">
        <v>39</v>
      </c>
      <c r="D3" s="9">
        <v>90</v>
      </c>
      <c r="E3" s="11" t="s">
        <v>17</v>
      </c>
      <c r="F3" s="7"/>
      <c r="AC3" s="8"/>
      <c r="AD3" s="6"/>
      <c r="AF3" s="6"/>
    </row>
    <row r="4" spans="2:32" ht="15" thickBot="1" x14ac:dyDescent="0.4"/>
    <row r="5" spans="2:32" ht="16" thickBot="1" x14ac:dyDescent="0.4">
      <c r="B5" s="68" t="s">
        <v>0</v>
      </c>
      <c r="C5" s="69"/>
      <c r="D5" s="69"/>
      <c r="E5" s="70"/>
      <c r="F5" s="70"/>
      <c r="G5" s="71"/>
    </row>
    <row r="6" spans="2:32" ht="15" thickBot="1" x14ac:dyDescent="0.4">
      <c r="B6" s="1" t="str">
        <f>"Outil impacté:  "&amp;E3</f>
        <v>Outil impacté:  OCEAN</v>
      </c>
      <c r="C6" s="20" t="s">
        <v>32</v>
      </c>
      <c r="D6" s="19" t="s">
        <v>28</v>
      </c>
      <c r="E6" s="21"/>
      <c r="F6" s="22"/>
      <c r="G6" s="23"/>
      <c r="Y6" s="10" t="s">
        <v>34</v>
      </c>
      <c r="Z6" s="10" t="s">
        <v>35</v>
      </c>
      <c r="AA6" s="10" t="s">
        <v>36</v>
      </c>
      <c r="AB6" s="10" t="s">
        <v>37</v>
      </c>
    </row>
    <row r="7" spans="2:32" x14ac:dyDescent="0.35">
      <c r="B7" s="84" t="s">
        <v>106</v>
      </c>
      <c r="C7" s="85"/>
      <c r="D7" s="85"/>
      <c r="E7" s="86"/>
      <c r="F7" s="86"/>
      <c r="G7" s="87"/>
      <c r="Y7" s="13" t="s">
        <v>113</v>
      </c>
      <c r="Z7" s="13" t="s">
        <v>112</v>
      </c>
      <c r="AA7" s="4" t="str">
        <f>C3&amp;D3&amp;"   "&amp;E3&amp;"  [VBA creations]"</f>
        <v>INCIDENT N°90   OCEAN  [VBA creations]</v>
      </c>
    </row>
    <row r="8" spans="2:32" x14ac:dyDescent="0.35">
      <c r="B8" s="88"/>
      <c r="C8" s="89"/>
      <c r="D8" s="89"/>
      <c r="E8" s="89"/>
      <c r="F8" s="89"/>
      <c r="G8" s="90"/>
    </row>
    <row r="9" spans="2:32" x14ac:dyDescent="0.35">
      <c r="B9" s="88"/>
      <c r="C9" s="89"/>
      <c r="D9" s="89"/>
      <c r="E9" s="89"/>
      <c r="F9" s="89"/>
      <c r="G9" s="90"/>
    </row>
    <row r="10" spans="2:32" x14ac:dyDescent="0.35">
      <c r="B10" s="88"/>
      <c r="C10" s="89"/>
      <c r="D10" s="89"/>
      <c r="E10" s="89"/>
      <c r="F10" s="89"/>
      <c r="G10" s="90"/>
    </row>
    <row r="11" spans="2:32" x14ac:dyDescent="0.35">
      <c r="B11" s="88"/>
      <c r="C11" s="89"/>
      <c r="D11" s="89"/>
      <c r="E11" s="89"/>
      <c r="F11" s="89"/>
      <c r="G11" s="90"/>
    </row>
    <row r="12" spans="2:32" x14ac:dyDescent="0.35">
      <c r="B12" s="88"/>
      <c r="C12" s="89"/>
      <c r="D12" s="89"/>
      <c r="E12" s="89"/>
      <c r="F12" s="89"/>
      <c r="G12" s="90"/>
    </row>
    <row r="13" spans="2:32" x14ac:dyDescent="0.35">
      <c r="B13" s="88"/>
      <c r="C13" s="89"/>
      <c r="D13" s="89"/>
      <c r="E13" s="89"/>
      <c r="F13" s="89"/>
      <c r="G13" s="90"/>
    </row>
    <row r="14" spans="2:32" x14ac:dyDescent="0.35">
      <c r="B14" s="88"/>
      <c r="C14" s="89"/>
      <c r="D14" s="89"/>
      <c r="E14" s="89"/>
      <c r="F14" s="89"/>
      <c r="G14" s="90"/>
    </row>
    <row r="15" spans="2:32" x14ac:dyDescent="0.35">
      <c r="B15" s="88"/>
      <c r="C15" s="89"/>
      <c r="D15" s="89"/>
      <c r="E15" s="89"/>
      <c r="F15" s="89"/>
      <c r="G15" s="90"/>
    </row>
    <row r="16" spans="2:32" x14ac:dyDescent="0.35">
      <c r="B16" s="88"/>
      <c r="C16" s="89"/>
      <c r="D16" s="89"/>
      <c r="E16" s="89"/>
      <c r="F16" s="89"/>
      <c r="G16" s="90"/>
    </row>
    <row r="17" spans="2:7" x14ac:dyDescent="0.35">
      <c r="B17" s="88"/>
      <c r="C17" s="89"/>
      <c r="D17" s="89"/>
      <c r="E17" s="89"/>
      <c r="F17" s="89"/>
      <c r="G17" s="90"/>
    </row>
    <row r="18" spans="2:7" x14ac:dyDescent="0.35">
      <c r="B18" s="88"/>
      <c r="C18" s="89"/>
      <c r="D18" s="89"/>
      <c r="E18" s="89"/>
      <c r="F18" s="89"/>
      <c r="G18" s="90"/>
    </row>
    <row r="19" spans="2:7" ht="15" thickBot="1" x14ac:dyDescent="0.4">
      <c r="B19" s="91"/>
      <c r="C19" s="92"/>
      <c r="D19" s="92"/>
      <c r="E19" s="92"/>
      <c r="F19" s="92"/>
      <c r="G19" s="93"/>
    </row>
    <row r="20" spans="2:7" ht="15" thickBot="1" x14ac:dyDescent="0.4">
      <c r="B20" s="72" t="s">
        <v>1</v>
      </c>
      <c r="C20" s="73"/>
      <c r="D20" s="73"/>
      <c r="E20" s="73"/>
      <c r="F20" s="73"/>
      <c r="G20" s="74"/>
    </row>
    <row r="21" spans="2:7" x14ac:dyDescent="0.35">
      <c r="B21" s="75"/>
      <c r="C21" s="76"/>
      <c r="D21" s="76"/>
      <c r="E21" s="76"/>
      <c r="F21" s="76"/>
      <c r="G21" s="77"/>
    </row>
    <row r="22" spans="2:7" x14ac:dyDescent="0.35">
      <c r="B22" s="78"/>
      <c r="C22" s="79"/>
      <c r="D22" s="79"/>
      <c r="E22" s="79"/>
      <c r="F22" s="79"/>
      <c r="G22" s="80"/>
    </row>
    <row r="23" spans="2:7" x14ac:dyDescent="0.35">
      <c r="B23" s="78"/>
      <c r="C23" s="79"/>
      <c r="D23" s="79"/>
      <c r="E23" s="79"/>
      <c r="F23" s="79"/>
      <c r="G23" s="80"/>
    </row>
    <row r="24" spans="2:7" x14ac:dyDescent="0.35">
      <c r="B24" s="78"/>
      <c r="C24" s="79"/>
      <c r="D24" s="79"/>
      <c r="E24" s="79"/>
      <c r="F24" s="79"/>
      <c r="G24" s="80"/>
    </row>
    <row r="25" spans="2:7" x14ac:dyDescent="0.35">
      <c r="B25" s="78"/>
      <c r="C25" s="79"/>
      <c r="D25" s="79"/>
      <c r="E25" s="79"/>
      <c r="F25" s="79"/>
      <c r="G25" s="80"/>
    </row>
    <row r="26" spans="2:7" x14ac:dyDescent="0.35">
      <c r="B26" s="78"/>
      <c r="C26" s="79"/>
      <c r="D26" s="79"/>
      <c r="E26" s="79"/>
      <c r="F26" s="79"/>
      <c r="G26" s="80"/>
    </row>
    <row r="27" spans="2:7" x14ac:dyDescent="0.35">
      <c r="B27" s="78"/>
      <c r="C27" s="79"/>
      <c r="D27" s="79"/>
      <c r="E27" s="79"/>
      <c r="F27" s="79"/>
      <c r="G27" s="80"/>
    </row>
    <row r="28" spans="2:7" ht="14" customHeight="1" x14ac:dyDescent="0.35">
      <c r="B28" s="78"/>
      <c r="C28" s="79"/>
      <c r="D28" s="79"/>
      <c r="E28" s="79"/>
      <c r="F28" s="79"/>
      <c r="G28" s="80"/>
    </row>
    <row r="29" spans="2:7" x14ac:dyDescent="0.35">
      <c r="B29" s="78"/>
      <c r="C29" s="79"/>
      <c r="D29" s="79"/>
      <c r="E29" s="79"/>
      <c r="F29" s="79"/>
      <c r="G29" s="80"/>
    </row>
    <row r="30" spans="2:7" x14ac:dyDescent="0.35">
      <c r="B30" s="78"/>
      <c r="C30" s="79"/>
      <c r="D30" s="79"/>
      <c r="E30" s="79"/>
      <c r="F30" s="79"/>
      <c r="G30" s="80"/>
    </row>
    <row r="31" spans="2:7" x14ac:dyDescent="0.35">
      <c r="B31" s="78"/>
      <c r="C31" s="79"/>
      <c r="D31" s="79"/>
      <c r="E31" s="79"/>
      <c r="F31" s="79"/>
      <c r="G31" s="80"/>
    </row>
    <row r="32" spans="2:7" x14ac:dyDescent="0.35">
      <c r="B32" s="78"/>
      <c r="C32" s="79"/>
      <c r="D32" s="79"/>
      <c r="E32" s="79"/>
      <c r="F32" s="79"/>
      <c r="G32" s="80"/>
    </row>
    <row r="33" spans="2:7" x14ac:dyDescent="0.35">
      <c r="B33" s="78"/>
      <c r="C33" s="79"/>
      <c r="D33" s="79"/>
      <c r="E33" s="79"/>
      <c r="F33" s="79"/>
      <c r="G33" s="80"/>
    </row>
    <row r="34" spans="2:7" x14ac:dyDescent="0.35">
      <c r="B34" s="78"/>
      <c r="C34" s="79"/>
      <c r="D34" s="79"/>
      <c r="E34" s="79"/>
      <c r="F34" s="79"/>
      <c r="G34" s="80"/>
    </row>
    <row r="35" spans="2:7" ht="15" thickBot="1" x14ac:dyDescent="0.4">
      <c r="B35" s="81"/>
      <c r="C35" s="82"/>
      <c r="D35" s="82"/>
      <c r="E35" s="82"/>
      <c r="F35" s="82"/>
      <c r="G35" s="83"/>
    </row>
  </sheetData>
  <mergeCells count="4">
    <mergeCell ref="B5:G5"/>
    <mergeCell ref="B20:G20"/>
    <mergeCell ref="B21:G35"/>
    <mergeCell ref="B7:G19"/>
  </mergeCells>
  <dataValidations count="1">
    <dataValidation type="list" allowBlank="1" showInputMessage="1" showErrorMessage="1" sqref="B1" xr:uid="{00000000-0002-0000-0000-000000000000}">
      <formula1>#REF!</formula1>
    </dataValidation>
  </dataValidations>
  <hyperlinks>
    <hyperlink ref="Z7" r:id="rId1" xr:uid="{2DD1CDA4-2E84-484A-A9F5-0F8372D8BDB6}"/>
    <hyperlink ref="Y7" r:id="rId2" xr:uid="{C98CF6A0-59B4-4058-9CEB-2BA49D27BB85}"/>
  </hyperlinks>
  <pageMargins left="0.7" right="0.7" top="0.75" bottom="0.75" header="0.3" footer="0.3"/>
  <pageSetup paperSize="9" orientation="portrait" horizontalDpi="300" verticalDpi="300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"/>
  <sheetViews>
    <sheetView workbookViewId="0">
      <selection activeCell="F10" sqref="F10"/>
    </sheetView>
  </sheetViews>
  <sheetFormatPr baseColWidth="10" defaultRowHeight="14.5" x14ac:dyDescent="0.35"/>
  <cols>
    <col min="1" max="1" width="15.26953125" style="12" customWidth="1"/>
    <col min="2" max="2" width="30.26953125" style="2" customWidth="1"/>
    <col min="3" max="3" width="25.1796875" style="2" customWidth="1"/>
    <col min="4" max="4" width="18" style="2" customWidth="1"/>
    <col min="5" max="5" width="10.6328125" style="3" customWidth="1"/>
    <col min="6" max="6" width="18.26953125" style="2" customWidth="1"/>
    <col min="7" max="7" width="16.90625" customWidth="1"/>
    <col min="8" max="8" width="13.81640625" style="63" customWidth="1"/>
    <col min="9" max="9" width="5.81640625" style="30" hidden="1" customWidth="1"/>
    <col min="10" max="10" width="8.08984375" hidden="1" customWidth="1"/>
  </cols>
  <sheetData>
    <row r="1" spans="1:10" s="5" customFormat="1" ht="25" customHeight="1" x14ac:dyDescent="0.35">
      <c r="A1" s="15" t="s">
        <v>3</v>
      </c>
      <c r="B1" s="16" t="s">
        <v>4</v>
      </c>
      <c r="C1" s="16" t="s">
        <v>2</v>
      </c>
      <c r="D1" s="16" t="s">
        <v>5</v>
      </c>
      <c r="E1" s="17" t="s">
        <v>6</v>
      </c>
      <c r="F1" s="17" t="s">
        <v>7</v>
      </c>
      <c r="G1" s="18" t="s">
        <v>26</v>
      </c>
      <c r="H1" s="60" t="s">
        <v>98</v>
      </c>
      <c r="I1" s="28" t="s">
        <v>40</v>
      </c>
      <c r="J1" s="27" t="s">
        <v>81</v>
      </c>
    </row>
    <row r="2" spans="1:10" x14ac:dyDescent="0.35">
      <c r="A2" s="24">
        <v>89</v>
      </c>
      <c r="B2" s="25" t="s">
        <v>17</v>
      </c>
      <c r="C2" s="25" t="s">
        <v>24</v>
      </c>
      <c r="D2" s="26">
        <v>43569.77721064815</v>
      </c>
      <c r="E2" s="26" t="s">
        <v>38</v>
      </c>
      <c r="F2" s="26">
        <v>43569.798194444447</v>
      </c>
      <c r="G2" s="25" t="s">
        <v>27</v>
      </c>
      <c r="H2" s="61">
        <f>IF(Tb[[#This Row],[Date résolution]]&lt;Tb[[#This Row],[Date déclaration]],"",Tb[[#This Row],[Date résolution]]-Tb[[#This Row],[Date déclaration]])</f>
        <v>2.0983796297514345E-2</v>
      </c>
      <c r="I2" s="29" t="str">
        <f>"S"&amp;WEEKNUM(Tb[[#This Row],[Date déclaration]])</f>
        <v>S16</v>
      </c>
      <c r="J2" s="31">
        <f>YEAR(Tb[[#This Row],[Date déclaration]])</f>
        <v>2019</v>
      </c>
    </row>
    <row r="3" spans="1:10" x14ac:dyDescent="0.35">
      <c r="A3" s="24">
        <v>90</v>
      </c>
      <c r="B3" s="25" t="s">
        <v>17</v>
      </c>
      <c r="C3" s="25" t="s">
        <v>109</v>
      </c>
      <c r="D3" s="26">
        <v>43569.779409722221</v>
      </c>
      <c r="E3" s="26" t="s">
        <v>107</v>
      </c>
      <c r="F3" s="26"/>
      <c r="G3" s="25" t="s">
        <v>28</v>
      </c>
      <c r="H3" s="62" t="str">
        <f>IF(Tb[[#This Row],[Date résolution]]&lt;Tb[[#This Row],[Date déclaration]],"",Tb[[#This Row],[Date résolution]]-Tb[[#This Row],[Date déclaration]])</f>
        <v/>
      </c>
      <c r="I3" s="24" t="str">
        <f>"S"&amp;WEEKNUM(Tb[[#This Row],[Date déclaration]])</f>
        <v>S16</v>
      </c>
      <c r="J3" s="32">
        <f>YEAR(Tb[[#This Row],[Date déclaration]])</f>
        <v>2019</v>
      </c>
    </row>
  </sheetData>
  <conditionalFormatting sqref="C2:H3">
    <cfRule type="timePeriod" dxfId="1" priority="1" timePeriod="yesterday">
      <formula>FLOOR(C2,1)=TODAY()-1</formula>
    </cfRule>
    <cfRule type="timePeriod" dxfId="0" priority="2" timePeriod="lastWeek">
      <formula>AND(TODAY()-ROUNDDOWN(C2,0)&gt;=(WEEKDAY(TODAY())),TODAY()-ROUNDDOWN(C2,0)&lt;(WEEKDAY(TODAY())+7))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5D954E-1CF8-428D-BCF0-55F1836A0A72}">
  <sheetPr codeName="Feuil4"/>
  <dimension ref="A1:Y196"/>
  <sheetViews>
    <sheetView showGridLines="0" zoomScaleNormal="100" workbookViewId="0">
      <selection activeCell="K8" sqref="K8"/>
    </sheetView>
  </sheetViews>
  <sheetFormatPr baseColWidth="10" defaultRowHeight="14.5" x14ac:dyDescent="0.35"/>
  <cols>
    <col min="1" max="1" width="8.54296875" style="38" customWidth="1"/>
    <col min="2" max="5" width="10.90625" style="35"/>
    <col min="6" max="6" width="10.90625" style="45"/>
    <col min="7" max="7" width="13.26953125" style="45" customWidth="1"/>
    <col min="8" max="8" width="15.6328125" style="45" customWidth="1"/>
    <col min="9" max="9" width="19.26953125" style="46" customWidth="1"/>
    <col min="10" max="10" width="29.453125" style="35" customWidth="1"/>
    <col min="11" max="11" width="35.36328125" style="35" customWidth="1"/>
    <col min="12" max="12" width="10.90625" style="35"/>
    <col min="13" max="14" width="10.90625" style="55"/>
    <col min="15" max="16" width="13.453125" style="55" customWidth="1"/>
    <col min="17" max="17" width="26.90625" style="56" customWidth="1"/>
    <col min="18" max="16384" width="10.90625" style="35"/>
  </cols>
  <sheetData>
    <row r="1" spans="5:25" x14ac:dyDescent="0.35">
      <c r="M1" s="47" t="s">
        <v>81</v>
      </c>
      <c r="N1" s="47" t="s">
        <v>40</v>
      </c>
      <c r="O1" s="47" t="s">
        <v>96</v>
      </c>
      <c r="P1" s="47" t="s">
        <v>97</v>
      </c>
      <c r="Q1" s="48" t="s">
        <v>41</v>
      </c>
      <c r="W1" s="49" t="s">
        <v>103</v>
      </c>
      <c r="X1" s="50" t="s">
        <v>104</v>
      </c>
      <c r="Y1" s="50" t="s">
        <v>105</v>
      </c>
    </row>
    <row r="2" spans="5:25" x14ac:dyDescent="0.35">
      <c r="G2" s="95" t="s">
        <v>81</v>
      </c>
      <c r="H2" s="95"/>
      <c r="I2" s="95"/>
      <c r="M2" s="94">
        <v>2019</v>
      </c>
      <c r="N2" s="47" t="s">
        <v>42</v>
      </c>
      <c r="O2" s="47">
        <f>COUNTIFS('Historique Incidents'!G:G,"Totale",'Historique Incidents'!I:I,'Rapport Incidents'!N2,'Historique Incidents'!J:J,"2019")</f>
        <v>0</v>
      </c>
      <c r="P2" s="47">
        <f>COUNTIFS('Historique Incidents'!G:G,"Partielle ",'Historique Incidents'!I:I,'Rapport Incidents'!N2,'Historique Incidents'!J:J,"2019")</f>
        <v>0</v>
      </c>
      <c r="Q2" s="48">
        <f>SUMIFS('Historique Incidents'!H:H,'Historique Incidents'!I:I,'Rapport Incidents'!N2,'Historique Incidents'!J:J,"2019")</f>
        <v>0</v>
      </c>
      <c r="W2" s="51">
        <v>2019</v>
      </c>
      <c r="X2" s="47">
        <f>MATCH(W2,M:M,0)</f>
        <v>2</v>
      </c>
      <c r="Y2" s="47">
        <f>(X3)-X2</f>
        <v>38</v>
      </c>
    </row>
    <row r="3" spans="5:25" ht="17" customHeight="1" x14ac:dyDescent="0.35">
      <c r="G3" s="96">
        <v>2019</v>
      </c>
      <c r="H3" s="97"/>
      <c r="I3" s="98"/>
      <c r="M3" s="94"/>
      <c r="N3" s="47" t="s">
        <v>43</v>
      </c>
      <c r="O3" s="47">
        <f>COUNTIFS('Historique Incidents'!G:G,"Totale",'Historique Incidents'!I:I,'Rapport Incidents'!N3,'Historique Incidents'!J:J,"2019")</f>
        <v>1</v>
      </c>
      <c r="P3" s="47">
        <f>COUNTIFS('Historique Incidents'!G:G,"Partielle ",'Historique Incidents'!I:I,'Rapport Incidents'!N3,'Historique Incidents'!J:J,"2019")</f>
        <v>1</v>
      </c>
      <c r="Q3" s="48">
        <f>SUMIFS('Historique Incidents'!H:H,'Historique Incidents'!I:I,'Rapport Incidents'!N3,'Historique Incidents'!J:J,"2019")</f>
        <v>2.0983796297514345E-2</v>
      </c>
      <c r="W3" s="51">
        <v>2020</v>
      </c>
      <c r="X3" s="47">
        <f t="shared" ref="X3:X5" si="0">MATCH(W3,M:M,0)</f>
        <v>40</v>
      </c>
      <c r="Y3" s="47">
        <f t="shared" ref="Y3:Y4" si="1">(X4)-X3</f>
        <v>53</v>
      </c>
    </row>
    <row r="4" spans="5:25" x14ac:dyDescent="0.35">
      <c r="M4" s="94"/>
      <c r="N4" s="47" t="s">
        <v>44</v>
      </c>
      <c r="O4" s="47">
        <f>COUNTIFS('Historique Incidents'!G:G,"Totale",'Historique Incidents'!I:I,'Rapport Incidents'!N4,'Historique Incidents'!J:J,"2019")</f>
        <v>0</v>
      </c>
      <c r="P4" s="47">
        <f>COUNTIFS('Historique Incidents'!G:G,"Partielle ",'Historique Incidents'!I:I,'Rapport Incidents'!N4,'Historique Incidents'!J:J,"2019")</f>
        <v>0</v>
      </c>
      <c r="Q4" s="48">
        <f>SUMIFS('Historique Incidents'!H:H,'Historique Incidents'!I:I,'Rapport Incidents'!N4,'Historique Incidents'!J:J,"2019")</f>
        <v>0</v>
      </c>
      <c r="W4" s="51">
        <v>2021</v>
      </c>
      <c r="X4" s="47">
        <f t="shared" si="0"/>
        <v>93</v>
      </c>
      <c r="Y4" s="47">
        <f t="shared" si="1"/>
        <v>52</v>
      </c>
    </row>
    <row r="5" spans="5:25" x14ac:dyDescent="0.35">
      <c r="E5" s="45">
        <v>8</v>
      </c>
      <c r="F5" s="52" t="s">
        <v>99</v>
      </c>
      <c r="G5" s="53" t="s">
        <v>100</v>
      </c>
      <c r="H5" s="53" t="s">
        <v>101</v>
      </c>
      <c r="I5" s="54" t="s">
        <v>102</v>
      </c>
      <c r="M5" s="94"/>
      <c r="N5" s="47" t="s">
        <v>45</v>
      </c>
      <c r="O5" s="47">
        <f>COUNTIFS('Historique Incidents'!G:G,"Totale",'Historique Incidents'!I:I,'Rapport Incidents'!N5,'Historique Incidents'!J:J,"2019")</f>
        <v>0</v>
      </c>
      <c r="P5" s="47">
        <f>COUNTIFS('Historique Incidents'!G:G,"Partielle ",'Historique Incidents'!I:I,'Rapport Incidents'!N5,'Historique Incidents'!J:J,"2019")</f>
        <v>0</v>
      </c>
      <c r="Q5" s="48">
        <f>SUMIFS('Historique Incidents'!H:H,'Historique Incidents'!I:I,'Rapport Incidents'!N5,'Historique Incidents'!J:J,"2019")</f>
        <v>0</v>
      </c>
      <c r="W5" s="51">
        <v>2022</v>
      </c>
      <c r="X5" s="47">
        <f t="shared" si="0"/>
        <v>145</v>
      </c>
      <c r="Y5" s="47">
        <f>MATCH("zzz",N:N)-X5+1</f>
        <v>52</v>
      </c>
    </row>
    <row r="6" spans="5:25" x14ac:dyDescent="0.35">
      <c r="F6" s="59" t="str">
        <f>"S"&amp;E$5+ROWS($1:1)-1</f>
        <v>S8</v>
      </c>
      <c r="G6" s="57" t="str">
        <f ca="1">IFERROR(INDEX(OFFSET(O:O,VLOOKUP($G$3,$W$1:$Y$5,2,FALSE)-1,0,VLOOKUP($G$3,$W$1:$Y$5,3,FALSE),1),MATCH($F6,OFFSET($N$1,VLOOKUP($G$3,$W$1:$Y$5,2,FALSE)-1,0,VLOOKUP($G$3,$W$1:$Y$5,3,FALSE),1),0)),"-")</f>
        <v>-</v>
      </c>
      <c r="H6" s="57" t="str">
        <f t="shared" ref="H6:I6" ca="1" si="2">IFERROR(INDEX(OFFSET(P:P,VLOOKUP($G$3,$W$1:$Y$5,2,FALSE)-1,0,VLOOKUP($G$3,$W$1:$Y$5,3,FALSE),1),MATCH($F6,OFFSET($N$1,VLOOKUP($G$3,$W$1:$Y$5,2,FALSE)-1,0,VLOOKUP($G$3,$W$1:$Y$5,3,FALSE),1),0)),"-")</f>
        <v>-</v>
      </c>
      <c r="I6" s="58" t="str">
        <f t="shared" ca="1" si="2"/>
        <v>-</v>
      </c>
      <c r="M6" s="94"/>
      <c r="N6" s="47" t="s">
        <v>46</v>
      </c>
      <c r="O6" s="47">
        <f>COUNTIFS('Historique Incidents'!G:G,"Totale",'Historique Incidents'!I:I,'Rapport Incidents'!N6,'Historique Incidents'!J:J,"2019")</f>
        <v>0</v>
      </c>
      <c r="P6" s="47">
        <f>COUNTIFS('Historique Incidents'!G:G,"Partielle ",'Historique Incidents'!I:I,'Rapport Incidents'!N6,'Historique Incidents'!J:J,"2019")</f>
        <v>0</v>
      </c>
      <c r="Q6" s="48">
        <f>SUMIFS('Historique Incidents'!H:H,'Historique Incidents'!I:I,'Rapport Incidents'!N6,'Historique Incidents'!J:J,"2019")</f>
        <v>0</v>
      </c>
    </row>
    <row r="7" spans="5:25" x14ac:dyDescent="0.35">
      <c r="F7" s="59" t="str">
        <f>"S"&amp;E$5+ROWS($1:2)-1</f>
        <v>S9</v>
      </c>
      <c r="G7" s="57" t="str">
        <f t="shared" ref="G7:G15" ca="1" si="3">IFERROR(INDEX(OFFSET(O:O,VLOOKUP($G$3,$W$1:$Y$5,2,FALSE)-1,0,VLOOKUP($G$3,$W$1:$Y$5,3,FALSE),1),MATCH($F7,OFFSET($N$1,VLOOKUP($G$3,$W$1:$Y$5,2,FALSE)-1,0,VLOOKUP($G$3,$W$1:$Y$5,3,FALSE),1),0)),"-")</f>
        <v>-</v>
      </c>
      <c r="H7" s="57" t="str">
        <f t="shared" ref="H7:H15" ca="1" si="4">IFERROR(INDEX(OFFSET(P:P,VLOOKUP($G$3,$W$1:$Y$5,2,FALSE)-1,0,VLOOKUP($G$3,$W$1:$Y$5,3,FALSE),1),MATCH($F7,OFFSET($N$1,VLOOKUP($G$3,$W$1:$Y$5,2,FALSE)-1,0,VLOOKUP($G$3,$W$1:$Y$5,3,FALSE),1),0)),"-")</f>
        <v>-</v>
      </c>
      <c r="I7" s="58" t="str">
        <f t="shared" ref="I7:I15" ca="1" si="5">IFERROR(INDEX(OFFSET(Q:Q,VLOOKUP($G$3,$W$1:$Y$5,2,FALSE)-1,0,VLOOKUP($G$3,$W$1:$Y$5,3,FALSE),1),MATCH($F7,OFFSET($N$1,VLOOKUP($G$3,$W$1:$Y$5,2,FALSE)-1,0,VLOOKUP($G$3,$W$1:$Y$5,3,FALSE),1),0)),"-")</f>
        <v>-</v>
      </c>
      <c r="M7" s="94"/>
      <c r="N7" s="47" t="s">
        <v>47</v>
      </c>
      <c r="O7" s="47">
        <f>COUNTIFS('Historique Incidents'!G:G,"Totale",'Historique Incidents'!I:I,'Rapport Incidents'!N7,'Historique Incidents'!J:J,"2019")</f>
        <v>0</v>
      </c>
      <c r="P7" s="47">
        <f>COUNTIFS('Historique Incidents'!G:G,"Partielle ",'Historique Incidents'!I:I,'Rapport Incidents'!N7,'Historique Incidents'!J:J,"2019")</f>
        <v>0</v>
      </c>
      <c r="Q7" s="48">
        <f>SUMIFS('Historique Incidents'!H:H,'Historique Incidents'!I:I,'Rapport Incidents'!N7,'Historique Incidents'!J:J,"2019")</f>
        <v>0</v>
      </c>
    </row>
    <row r="8" spans="5:25" x14ac:dyDescent="0.35">
      <c r="F8" s="59" t="str">
        <f>"S"&amp;E$5+ROWS($1:3)-1</f>
        <v>S10</v>
      </c>
      <c r="G8" s="57" t="str">
        <f t="shared" ca="1" si="3"/>
        <v>-</v>
      </c>
      <c r="H8" s="57" t="str">
        <f t="shared" ca="1" si="4"/>
        <v>-</v>
      </c>
      <c r="I8" s="58" t="str">
        <f t="shared" ca="1" si="5"/>
        <v>-</v>
      </c>
      <c r="M8" s="94"/>
      <c r="N8" s="47" t="s">
        <v>48</v>
      </c>
      <c r="O8" s="47">
        <f>COUNTIFS('Historique Incidents'!G:G,"Totale",'Historique Incidents'!I:I,'Rapport Incidents'!N8,'Historique Incidents'!J:J,"2019")</f>
        <v>0</v>
      </c>
      <c r="P8" s="47">
        <f>COUNTIFS('Historique Incidents'!G:G,"Partielle ",'Historique Incidents'!I:I,'Rapport Incidents'!N8,'Historique Incidents'!J:J,"2019")</f>
        <v>0</v>
      </c>
      <c r="Q8" s="48">
        <f>SUMIFS('Historique Incidents'!H:H,'Historique Incidents'!I:I,'Rapport Incidents'!N8,'Historique Incidents'!J:J,"2019")</f>
        <v>0</v>
      </c>
    </row>
    <row r="9" spans="5:25" x14ac:dyDescent="0.35">
      <c r="F9" s="59" t="str">
        <f>"S"&amp;E$5+ROWS($1:4)-1</f>
        <v>S11</v>
      </c>
      <c r="G9" s="57" t="str">
        <f t="shared" ca="1" si="3"/>
        <v>-</v>
      </c>
      <c r="H9" s="57" t="str">
        <f t="shared" ca="1" si="4"/>
        <v>-</v>
      </c>
      <c r="I9" s="58" t="str">
        <f t="shared" ca="1" si="5"/>
        <v>-</v>
      </c>
      <c r="M9" s="94"/>
      <c r="N9" s="47" t="s">
        <v>49</v>
      </c>
      <c r="O9" s="47">
        <f>COUNTIFS('Historique Incidents'!G:G,"Totale",'Historique Incidents'!I:I,'Rapport Incidents'!N9,'Historique Incidents'!J:J,"2019")</f>
        <v>0</v>
      </c>
      <c r="P9" s="47">
        <f>COUNTIFS('Historique Incidents'!G:G,"Partielle ",'Historique Incidents'!I:I,'Rapport Incidents'!N9,'Historique Incidents'!J:J,"2019")</f>
        <v>0</v>
      </c>
      <c r="Q9" s="48">
        <f>SUMIFS('Historique Incidents'!H:H,'Historique Incidents'!I:I,'Rapport Incidents'!N9,'Historique Incidents'!J:J,"2019")</f>
        <v>0</v>
      </c>
    </row>
    <row r="10" spans="5:25" x14ac:dyDescent="0.35">
      <c r="F10" s="59" t="str">
        <f>"S"&amp;E$5+ROWS($1:5)-1</f>
        <v>S12</v>
      </c>
      <c r="G10" s="57" t="str">
        <f t="shared" ca="1" si="3"/>
        <v>-</v>
      </c>
      <c r="H10" s="57" t="str">
        <f t="shared" ca="1" si="4"/>
        <v>-</v>
      </c>
      <c r="I10" s="58" t="str">
        <f t="shared" ca="1" si="5"/>
        <v>-</v>
      </c>
      <c r="M10" s="94"/>
      <c r="N10" s="47" t="s">
        <v>50</v>
      </c>
      <c r="O10" s="47">
        <f>COUNTIFS('Historique Incidents'!G:G,"Totale",'Historique Incidents'!I:I,'Rapport Incidents'!N10,'Historique Incidents'!J:J,"2019")</f>
        <v>0</v>
      </c>
      <c r="P10" s="47">
        <f>COUNTIFS('Historique Incidents'!G:G,"Partielle ",'Historique Incidents'!I:I,'Rapport Incidents'!N10,'Historique Incidents'!J:J,"2019")</f>
        <v>0</v>
      </c>
      <c r="Q10" s="48">
        <f>SUMIFS('Historique Incidents'!H:H,'Historique Incidents'!I:I,'Rapport Incidents'!N10,'Historique Incidents'!J:J,"2019")</f>
        <v>0</v>
      </c>
    </row>
    <row r="11" spans="5:25" x14ac:dyDescent="0.35">
      <c r="F11" s="59" t="str">
        <f>"S"&amp;E$5+ROWS($1:6)-1</f>
        <v>S13</v>
      </c>
      <c r="G11" s="57" t="str">
        <f t="shared" ca="1" si="3"/>
        <v>-</v>
      </c>
      <c r="H11" s="57" t="str">
        <f t="shared" ca="1" si="4"/>
        <v>-</v>
      </c>
      <c r="I11" s="58" t="str">
        <f t="shared" ca="1" si="5"/>
        <v>-</v>
      </c>
      <c r="M11" s="94"/>
      <c r="N11" s="47" t="s">
        <v>51</v>
      </c>
      <c r="O11" s="47">
        <f>COUNTIFS('Historique Incidents'!G:G,"Totale",'Historique Incidents'!I:I,'Rapport Incidents'!N11,'Historique Incidents'!J:J,"2019")</f>
        <v>0</v>
      </c>
      <c r="P11" s="47">
        <f>COUNTIFS('Historique Incidents'!G:G,"Partielle ",'Historique Incidents'!I:I,'Rapport Incidents'!N11,'Historique Incidents'!J:J,"2019")</f>
        <v>0</v>
      </c>
      <c r="Q11" s="48">
        <f>SUMIFS('Historique Incidents'!H:H,'Historique Incidents'!I:I,'Rapport Incidents'!N11,'Historique Incidents'!J:J,"2019")</f>
        <v>0</v>
      </c>
    </row>
    <row r="12" spans="5:25" x14ac:dyDescent="0.35">
      <c r="F12" s="59" t="str">
        <f>"S"&amp;E$5+ROWS($1:7)-1</f>
        <v>S14</v>
      </c>
      <c r="G12" s="57" t="str">
        <f t="shared" ca="1" si="3"/>
        <v>-</v>
      </c>
      <c r="H12" s="57" t="str">
        <f t="shared" ca="1" si="4"/>
        <v>-</v>
      </c>
      <c r="I12" s="58" t="str">
        <f t="shared" ca="1" si="5"/>
        <v>-</v>
      </c>
      <c r="J12" s="42"/>
      <c r="M12" s="94"/>
      <c r="N12" s="47" t="s">
        <v>52</v>
      </c>
      <c r="O12" s="47">
        <f>COUNTIFS('Historique Incidents'!G:G,"Totale",'Historique Incidents'!I:I,'Rapport Incidents'!N12,'Historique Incidents'!J:J,"2019")</f>
        <v>0</v>
      </c>
      <c r="P12" s="47">
        <f>COUNTIFS('Historique Incidents'!G:G,"Partielle ",'Historique Incidents'!I:I,'Rapport Incidents'!N12,'Historique Incidents'!J:J,"2019")</f>
        <v>0</v>
      </c>
      <c r="Q12" s="48">
        <f>SUMIFS('Historique Incidents'!H:H,'Historique Incidents'!I:I,'Rapport Incidents'!N12,'Historique Incidents'!J:J,"2019")</f>
        <v>0</v>
      </c>
    </row>
    <row r="13" spans="5:25" x14ac:dyDescent="0.35">
      <c r="F13" s="59" t="str">
        <f>"S"&amp;E$5+ROWS($1:8)-1</f>
        <v>S15</v>
      </c>
      <c r="G13" s="57">
        <f t="shared" ca="1" si="3"/>
        <v>0</v>
      </c>
      <c r="H13" s="57">
        <f t="shared" ca="1" si="4"/>
        <v>0</v>
      </c>
      <c r="I13" s="58">
        <f t="shared" ca="1" si="5"/>
        <v>0</v>
      </c>
      <c r="M13" s="94"/>
      <c r="N13" s="47" t="s">
        <v>53</v>
      </c>
      <c r="O13" s="47">
        <f>COUNTIFS('Historique Incidents'!G:G,"Totale",'Historique Incidents'!I:I,'Rapport Incidents'!N13,'Historique Incidents'!J:J,"2019")</f>
        <v>0</v>
      </c>
      <c r="P13" s="47">
        <f>COUNTIFS('Historique Incidents'!G:G,"Partielle ",'Historique Incidents'!I:I,'Rapport Incidents'!N13,'Historique Incidents'!J:J,"2019")</f>
        <v>0</v>
      </c>
      <c r="Q13" s="48">
        <f>SUMIFS('Historique Incidents'!H:H,'Historique Incidents'!I:I,'Rapport Incidents'!N13,'Historique Incidents'!J:J,"2019")</f>
        <v>0</v>
      </c>
    </row>
    <row r="14" spans="5:25" x14ac:dyDescent="0.35">
      <c r="F14" s="59" t="str">
        <f>"S"&amp;E$5+ROWS($1:9)-1</f>
        <v>S16</v>
      </c>
      <c r="G14" s="57">
        <f t="shared" ca="1" si="3"/>
        <v>1</v>
      </c>
      <c r="H14" s="57">
        <f t="shared" ca="1" si="4"/>
        <v>1</v>
      </c>
      <c r="I14" s="58">
        <f t="shared" ca="1" si="5"/>
        <v>2.0983796297514345E-2</v>
      </c>
      <c r="M14" s="94"/>
      <c r="N14" s="47" t="s">
        <v>54</v>
      </c>
      <c r="O14" s="47">
        <f>COUNTIFS('Historique Incidents'!G:G,"Totale",'Historique Incidents'!I:I,'Rapport Incidents'!N14,'Historique Incidents'!J:J,"2019")</f>
        <v>0</v>
      </c>
      <c r="P14" s="47">
        <f>COUNTIFS('Historique Incidents'!G:G,"Partielle ",'Historique Incidents'!I:I,'Rapport Incidents'!N14,'Historique Incidents'!J:J,"2019")</f>
        <v>0</v>
      </c>
      <c r="Q14" s="48">
        <f>SUMIFS('Historique Incidents'!H:H,'Historique Incidents'!I:I,'Rapport Incidents'!N14,'Historique Incidents'!J:J,"2019")</f>
        <v>0</v>
      </c>
    </row>
    <row r="15" spans="5:25" x14ac:dyDescent="0.35">
      <c r="F15" s="59" t="str">
        <f>"S"&amp;E$5+ROWS($1:10)-1</f>
        <v>S17</v>
      </c>
      <c r="G15" s="57">
        <f t="shared" ca="1" si="3"/>
        <v>0</v>
      </c>
      <c r="H15" s="57">
        <f t="shared" ca="1" si="4"/>
        <v>0</v>
      </c>
      <c r="I15" s="58">
        <f t="shared" ca="1" si="5"/>
        <v>0</v>
      </c>
      <c r="M15" s="94"/>
      <c r="N15" s="47" t="s">
        <v>55</v>
      </c>
      <c r="O15" s="47">
        <f>COUNTIFS('Historique Incidents'!G:G,"Totale",'Historique Incidents'!I:I,'Rapport Incidents'!N15,'Historique Incidents'!J:J,"2019")</f>
        <v>0</v>
      </c>
      <c r="P15" s="47">
        <f>COUNTIFS('Historique Incidents'!G:G,"Partielle ",'Historique Incidents'!I:I,'Rapport Incidents'!N15,'Historique Incidents'!J:J,"2019")</f>
        <v>0</v>
      </c>
      <c r="Q15" s="48">
        <f>SUMIFS('Historique Incidents'!H:H,'Historique Incidents'!I:I,'Rapport Incidents'!N15,'Historique Incidents'!J:J,"2019")</f>
        <v>0</v>
      </c>
    </row>
    <row r="16" spans="5:25" x14ac:dyDescent="0.35">
      <c r="M16" s="94"/>
      <c r="N16" s="47" t="s">
        <v>56</v>
      </c>
      <c r="O16" s="47">
        <f>COUNTIFS('Historique Incidents'!G:G,"Totale",'Historique Incidents'!I:I,'Rapport Incidents'!N16,'Historique Incidents'!J:J,"2019")</f>
        <v>0</v>
      </c>
      <c r="P16" s="47">
        <f>COUNTIFS('Historique Incidents'!G:G,"Partielle ",'Historique Incidents'!I:I,'Rapport Incidents'!N16,'Historique Incidents'!J:J,"2019")</f>
        <v>0</v>
      </c>
      <c r="Q16" s="48">
        <f>SUMIFS('Historique Incidents'!H:H,'Historique Incidents'!I:I,'Rapport Incidents'!N16,'Historique Incidents'!J:J,"2019")</f>
        <v>0</v>
      </c>
    </row>
    <row r="17" spans="13:17" x14ac:dyDescent="0.35">
      <c r="M17" s="94"/>
      <c r="N17" s="47" t="s">
        <v>57</v>
      </c>
      <c r="O17" s="47">
        <f>COUNTIFS('Historique Incidents'!G:G,"Totale",'Historique Incidents'!I:I,'Rapport Incidents'!N17,'Historique Incidents'!J:J,"2019")</f>
        <v>0</v>
      </c>
      <c r="P17" s="47">
        <f>COUNTIFS('Historique Incidents'!G:G,"Partielle ",'Historique Incidents'!I:I,'Rapport Incidents'!N17,'Historique Incidents'!J:J,"2019")</f>
        <v>0</v>
      </c>
      <c r="Q17" s="48">
        <f>SUMIFS('Historique Incidents'!H:H,'Historique Incidents'!I:I,'Rapport Incidents'!N17,'Historique Incidents'!J:J,"2019")</f>
        <v>0</v>
      </c>
    </row>
    <row r="18" spans="13:17" x14ac:dyDescent="0.35">
      <c r="M18" s="94"/>
      <c r="N18" s="47" t="s">
        <v>58</v>
      </c>
      <c r="O18" s="47">
        <f>COUNTIFS('Historique Incidents'!G:G,"Totale",'Historique Incidents'!I:I,'Rapport Incidents'!N18,'Historique Incidents'!J:J,"2019")</f>
        <v>0</v>
      </c>
      <c r="P18" s="47">
        <f>COUNTIFS('Historique Incidents'!G:G,"Partielle ",'Historique Incidents'!I:I,'Rapport Incidents'!N18,'Historique Incidents'!J:J,"2019")</f>
        <v>0</v>
      </c>
      <c r="Q18" s="48">
        <f>SUMIFS('Historique Incidents'!H:H,'Historique Incidents'!I:I,'Rapport Incidents'!N18,'Historique Incidents'!J:J,"2019")</f>
        <v>0</v>
      </c>
    </row>
    <row r="19" spans="13:17" x14ac:dyDescent="0.35">
      <c r="M19" s="94"/>
      <c r="N19" s="47" t="s">
        <v>59</v>
      </c>
      <c r="O19" s="47">
        <f>COUNTIFS('Historique Incidents'!G:G,"Totale",'Historique Incidents'!I:I,'Rapport Incidents'!N19,'Historique Incidents'!J:J,"2019")</f>
        <v>0</v>
      </c>
      <c r="P19" s="47">
        <f>COUNTIFS('Historique Incidents'!G:G,"Partielle ",'Historique Incidents'!I:I,'Rapport Incidents'!N19,'Historique Incidents'!J:J,"2019")</f>
        <v>0</v>
      </c>
      <c r="Q19" s="48">
        <f>SUMIFS('Historique Incidents'!H:H,'Historique Incidents'!I:I,'Rapport Incidents'!N19,'Historique Incidents'!J:J,"2019")</f>
        <v>0</v>
      </c>
    </row>
    <row r="20" spans="13:17" x14ac:dyDescent="0.35">
      <c r="M20" s="94"/>
      <c r="N20" s="47" t="s">
        <v>60</v>
      </c>
      <c r="O20" s="47">
        <f>COUNTIFS('Historique Incidents'!G:G,"Totale",'Historique Incidents'!I:I,'Rapport Incidents'!N20,'Historique Incidents'!J:J,"2019")</f>
        <v>0</v>
      </c>
      <c r="P20" s="47">
        <f>COUNTIFS('Historique Incidents'!G:G,"Partielle ",'Historique Incidents'!I:I,'Rapport Incidents'!N20,'Historique Incidents'!J:J,"2019")</f>
        <v>0</v>
      </c>
      <c r="Q20" s="48">
        <f>SUMIFS('Historique Incidents'!H:H,'Historique Incidents'!I:I,'Rapport Incidents'!N20,'Historique Incidents'!J:J,"2019")</f>
        <v>0</v>
      </c>
    </row>
    <row r="21" spans="13:17" x14ac:dyDescent="0.35">
      <c r="M21" s="94"/>
      <c r="N21" s="47" t="s">
        <v>61</v>
      </c>
      <c r="O21" s="47">
        <f>COUNTIFS('Historique Incidents'!G:G,"Totale",'Historique Incidents'!I:I,'Rapport Incidents'!N21,'Historique Incidents'!J:J,"2019")</f>
        <v>0</v>
      </c>
      <c r="P21" s="47">
        <f>COUNTIFS('Historique Incidents'!G:G,"Partielle ",'Historique Incidents'!I:I,'Rapport Incidents'!N21,'Historique Incidents'!J:J,"2019")</f>
        <v>0</v>
      </c>
      <c r="Q21" s="48">
        <f>SUMIFS('Historique Incidents'!H:H,'Historique Incidents'!I:I,'Rapport Incidents'!N21,'Historique Incidents'!J:J,"2019")</f>
        <v>0</v>
      </c>
    </row>
    <row r="22" spans="13:17" x14ac:dyDescent="0.35">
      <c r="M22" s="94"/>
      <c r="N22" s="47" t="s">
        <v>62</v>
      </c>
      <c r="O22" s="47">
        <f>COUNTIFS('Historique Incidents'!G:G,"Totale",'Historique Incidents'!I:I,'Rapport Incidents'!N22,'Historique Incidents'!J:J,"2019")</f>
        <v>0</v>
      </c>
      <c r="P22" s="47">
        <f>COUNTIFS('Historique Incidents'!G:G,"Partielle ",'Historique Incidents'!I:I,'Rapport Incidents'!N22,'Historique Incidents'!J:J,"2019")</f>
        <v>0</v>
      </c>
      <c r="Q22" s="48">
        <f>SUMIFS('Historique Incidents'!H:H,'Historique Incidents'!I:I,'Rapport Incidents'!N22,'Historique Incidents'!J:J,"2019")</f>
        <v>0</v>
      </c>
    </row>
    <row r="23" spans="13:17" x14ac:dyDescent="0.35">
      <c r="M23" s="94"/>
      <c r="N23" s="47" t="s">
        <v>63</v>
      </c>
      <c r="O23" s="47">
        <f>COUNTIFS('Historique Incidents'!G:G,"Totale",'Historique Incidents'!I:I,'Rapport Incidents'!N23,'Historique Incidents'!J:J,"2019")</f>
        <v>0</v>
      </c>
      <c r="P23" s="47">
        <f>COUNTIFS('Historique Incidents'!G:G,"Partielle ",'Historique Incidents'!I:I,'Rapport Incidents'!N23,'Historique Incidents'!J:J,"2019")</f>
        <v>0</v>
      </c>
      <c r="Q23" s="48">
        <f>SUMIFS('Historique Incidents'!H:H,'Historique Incidents'!I:I,'Rapport Incidents'!N23,'Historique Incidents'!J:J,"2019")</f>
        <v>0</v>
      </c>
    </row>
    <row r="24" spans="13:17" x14ac:dyDescent="0.35">
      <c r="M24" s="94"/>
      <c r="N24" s="47" t="s">
        <v>64</v>
      </c>
      <c r="O24" s="47">
        <f>COUNTIFS('Historique Incidents'!G:G,"Totale",'Historique Incidents'!I:I,'Rapport Incidents'!N24,'Historique Incidents'!J:J,"2019")</f>
        <v>0</v>
      </c>
      <c r="P24" s="47">
        <f>COUNTIFS('Historique Incidents'!G:G,"Partielle ",'Historique Incidents'!I:I,'Rapport Incidents'!N24,'Historique Incidents'!J:J,"2019")</f>
        <v>0</v>
      </c>
      <c r="Q24" s="48">
        <f>SUMIFS('Historique Incidents'!H:H,'Historique Incidents'!I:I,'Rapport Incidents'!N24,'Historique Incidents'!J:J,"2019")</f>
        <v>0</v>
      </c>
    </row>
    <row r="25" spans="13:17" x14ac:dyDescent="0.35">
      <c r="M25" s="94"/>
      <c r="N25" s="47" t="s">
        <v>65</v>
      </c>
      <c r="O25" s="47">
        <f>COUNTIFS('Historique Incidents'!G:G,"Totale",'Historique Incidents'!I:I,'Rapport Incidents'!N25,'Historique Incidents'!J:J,"2019")</f>
        <v>0</v>
      </c>
      <c r="P25" s="47">
        <f>COUNTIFS('Historique Incidents'!G:G,"Partielle ",'Historique Incidents'!I:I,'Rapport Incidents'!N25,'Historique Incidents'!J:J,"2019")</f>
        <v>0</v>
      </c>
      <c r="Q25" s="48">
        <f>SUMIFS('Historique Incidents'!H:H,'Historique Incidents'!I:I,'Rapport Incidents'!N25,'Historique Incidents'!J:J,"2019")</f>
        <v>0</v>
      </c>
    </row>
    <row r="26" spans="13:17" x14ac:dyDescent="0.35">
      <c r="M26" s="94"/>
      <c r="N26" s="47" t="s">
        <v>66</v>
      </c>
      <c r="O26" s="47">
        <f>COUNTIFS('Historique Incidents'!G:G,"Totale",'Historique Incidents'!I:I,'Rapport Incidents'!N26,'Historique Incidents'!J:J,"2019")</f>
        <v>0</v>
      </c>
      <c r="P26" s="47">
        <f>COUNTIFS('Historique Incidents'!G:G,"Partielle ",'Historique Incidents'!I:I,'Rapport Incidents'!N26,'Historique Incidents'!J:J,"2019")</f>
        <v>0</v>
      </c>
      <c r="Q26" s="48">
        <f>SUMIFS('Historique Incidents'!H:H,'Historique Incidents'!I:I,'Rapport Incidents'!N26,'Historique Incidents'!J:J,"2019")</f>
        <v>0</v>
      </c>
    </row>
    <row r="27" spans="13:17" x14ac:dyDescent="0.35">
      <c r="M27" s="94"/>
      <c r="N27" s="47" t="s">
        <v>67</v>
      </c>
      <c r="O27" s="47">
        <f>COUNTIFS('Historique Incidents'!G:G,"Totale",'Historique Incidents'!I:I,'Rapport Incidents'!N27,'Historique Incidents'!J:J,"2019")</f>
        <v>0</v>
      </c>
      <c r="P27" s="47">
        <f>COUNTIFS('Historique Incidents'!G:G,"Partielle ",'Historique Incidents'!I:I,'Rapport Incidents'!N27,'Historique Incidents'!J:J,"2019")</f>
        <v>0</v>
      </c>
      <c r="Q27" s="48">
        <f>SUMIFS('Historique Incidents'!H:H,'Historique Incidents'!I:I,'Rapport Incidents'!N27,'Historique Incidents'!J:J,"2019")</f>
        <v>0</v>
      </c>
    </row>
    <row r="28" spans="13:17" x14ac:dyDescent="0.35">
      <c r="M28" s="94"/>
      <c r="N28" s="47" t="s">
        <v>68</v>
      </c>
      <c r="O28" s="47">
        <f>COUNTIFS('Historique Incidents'!G:G,"Totale",'Historique Incidents'!I:I,'Rapport Incidents'!N28,'Historique Incidents'!J:J,"2019")</f>
        <v>0</v>
      </c>
      <c r="P28" s="47">
        <f>COUNTIFS('Historique Incidents'!G:G,"Partielle ",'Historique Incidents'!I:I,'Rapport Incidents'!N28,'Historique Incidents'!J:J,"2019")</f>
        <v>0</v>
      </c>
      <c r="Q28" s="48">
        <f>SUMIFS('Historique Incidents'!H:H,'Historique Incidents'!I:I,'Rapport Incidents'!N28,'Historique Incidents'!J:J,"2019")</f>
        <v>0</v>
      </c>
    </row>
    <row r="29" spans="13:17" x14ac:dyDescent="0.35">
      <c r="M29" s="94"/>
      <c r="N29" s="47" t="s">
        <v>69</v>
      </c>
      <c r="O29" s="47">
        <f>COUNTIFS('Historique Incidents'!G:G,"Totale",'Historique Incidents'!I:I,'Rapport Incidents'!N29,'Historique Incidents'!J:J,"2019")</f>
        <v>0</v>
      </c>
      <c r="P29" s="47">
        <f>COUNTIFS('Historique Incidents'!G:G,"Partielle ",'Historique Incidents'!I:I,'Rapport Incidents'!N29,'Historique Incidents'!J:J,"2019")</f>
        <v>0</v>
      </c>
      <c r="Q29" s="48">
        <f>SUMIFS('Historique Incidents'!H:H,'Historique Incidents'!I:I,'Rapport Incidents'!N29,'Historique Incidents'!J:J,"2019")</f>
        <v>0</v>
      </c>
    </row>
    <row r="30" spans="13:17" x14ac:dyDescent="0.35">
      <c r="M30" s="94"/>
      <c r="N30" s="47" t="s">
        <v>70</v>
      </c>
      <c r="O30" s="47">
        <f>COUNTIFS('Historique Incidents'!G:G,"Totale",'Historique Incidents'!I:I,'Rapport Incidents'!N30,'Historique Incidents'!J:J,"2019")</f>
        <v>0</v>
      </c>
      <c r="P30" s="47">
        <f>COUNTIFS('Historique Incidents'!G:G,"Partielle ",'Historique Incidents'!I:I,'Rapport Incidents'!N30,'Historique Incidents'!J:J,"2019")</f>
        <v>0</v>
      </c>
      <c r="Q30" s="48">
        <f>SUMIFS('Historique Incidents'!H:H,'Historique Incidents'!I:I,'Rapport Incidents'!N30,'Historique Incidents'!J:J,"2019")</f>
        <v>0</v>
      </c>
    </row>
    <row r="31" spans="13:17" x14ac:dyDescent="0.35">
      <c r="M31" s="94"/>
      <c r="N31" s="47" t="s">
        <v>71</v>
      </c>
      <c r="O31" s="47">
        <f>COUNTIFS('Historique Incidents'!G:G,"Totale",'Historique Incidents'!I:I,'Rapport Incidents'!N31,'Historique Incidents'!J:J,"2019")</f>
        <v>0</v>
      </c>
      <c r="P31" s="47">
        <f>COUNTIFS('Historique Incidents'!G:G,"Partielle ",'Historique Incidents'!I:I,'Rapport Incidents'!N31,'Historique Incidents'!J:J,"2019")</f>
        <v>0</v>
      </c>
      <c r="Q31" s="48">
        <f>SUMIFS('Historique Incidents'!H:H,'Historique Incidents'!I:I,'Rapport Incidents'!N31,'Historique Incidents'!J:J,"2019")</f>
        <v>0</v>
      </c>
    </row>
    <row r="32" spans="13:17" x14ac:dyDescent="0.35">
      <c r="M32" s="94"/>
      <c r="N32" s="47" t="s">
        <v>72</v>
      </c>
      <c r="O32" s="47">
        <f>COUNTIFS('Historique Incidents'!G:G,"Totale",'Historique Incidents'!I:I,'Rapport Incidents'!N32,'Historique Incidents'!J:J,"2019")</f>
        <v>0</v>
      </c>
      <c r="P32" s="47">
        <f>COUNTIFS('Historique Incidents'!G:G,"Partielle ",'Historique Incidents'!I:I,'Rapport Incidents'!N32,'Historique Incidents'!J:J,"2019")</f>
        <v>0</v>
      </c>
      <c r="Q32" s="48">
        <f>SUMIFS('Historique Incidents'!H:H,'Historique Incidents'!I:I,'Rapport Incidents'!N32,'Historique Incidents'!J:J,"2019")</f>
        <v>0</v>
      </c>
    </row>
    <row r="33" spans="13:17" x14ac:dyDescent="0.35">
      <c r="M33" s="94"/>
      <c r="N33" s="47" t="s">
        <v>73</v>
      </c>
      <c r="O33" s="47">
        <f>COUNTIFS('Historique Incidents'!G:G,"Totale",'Historique Incidents'!I:I,'Rapport Incidents'!N33,'Historique Incidents'!J:J,"2019")</f>
        <v>0</v>
      </c>
      <c r="P33" s="47">
        <f>COUNTIFS('Historique Incidents'!G:G,"Partielle ",'Historique Incidents'!I:I,'Rapport Incidents'!N33,'Historique Incidents'!J:J,"2019")</f>
        <v>0</v>
      </c>
      <c r="Q33" s="48">
        <f>SUMIFS('Historique Incidents'!H:H,'Historique Incidents'!I:I,'Rapport Incidents'!N33,'Historique Incidents'!J:J,"2019")</f>
        <v>0</v>
      </c>
    </row>
    <row r="34" spans="13:17" x14ac:dyDescent="0.35">
      <c r="M34" s="94"/>
      <c r="N34" s="47" t="s">
        <v>74</v>
      </c>
      <c r="O34" s="47">
        <f>COUNTIFS('Historique Incidents'!G:G,"Totale",'Historique Incidents'!I:I,'Rapport Incidents'!N34,'Historique Incidents'!J:J,"2019")</f>
        <v>0</v>
      </c>
      <c r="P34" s="47">
        <f>COUNTIFS('Historique Incidents'!G:G,"Partielle ",'Historique Incidents'!I:I,'Rapport Incidents'!N34,'Historique Incidents'!J:J,"2019")</f>
        <v>0</v>
      </c>
      <c r="Q34" s="48">
        <f>SUMIFS('Historique Incidents'!H:H,'Historique Incidents'!I:I,'Rapport Incidents'!N34,'Historique Incidents'!J:J,"2019")</f>
        <v>0</v>
      </c>
    </row>
    <row r="35" spans="13:17" x14ac:dyDescent="0.35">
      <c r="M35" s="94"/>
      <c r="N35" s="47" t="s">
        <v>75</v>
      </c>
      <c r="O35" s="47">
        <f>COUNTIFS('Historique Incidents'!G:G,"Totale",'Historique Incidents'!I:I,'Rapport Incidents'!N35,'Historique Incidents'!J:J,"2019")</f>
        <v>0</v>
      </c>
      <c r="P35" s="47">
        <f>COUNTIFS('Historique Incidents'!G:G,"Partielle ",'Historique Incidents'!I:I,'Rapport Incidents'!N35,'Historique Incidents'!J:J,"2019")</f>
        <v>0</v>
      </c>
      <c r="Q35" s="48">
        <f>SUMIFS('Historique Incidents'!H:H,'Historique Incidents'!I:I,'Rapport Incidents'!N35,'Historique Incidents'!J:J,"2019")</f>
        <v>0</v>
      </c>
    </row>
    <row r="36" spans="13:17" x14ac:dyDescent="0.35">
      <c r="M36" s="94"/>
      <c r="N36" s="47" t="s">
        <v>76</v>
      </c>
      <c r="O36" s="47">
        <f>COUNTIFS('Historique Incidents'!G:G,"Totale",'Historique Incidents'!I:I,'Rapport Incidents'!N36,'Historique Incidents'!J:J,"2019")</f>
        <v>0</v>
      </c>
      <c r="P36" s="47">
        <f>COUNTIFS('Historique Incidents'!G:G,"Partielle ",'Historique Incidents'!I:I,'Rapport Incidents'!N36,'Historique Incidents'!J:J,"2019")</f>
        <v>0</v>
      </c>
      <c r="Q36" s="48">
        <f>SUMIFS('Historique Incidents'!H:H,'Historique Incidents'!I:I,'Rapport Incidents'!N36,'Historique Incidents'!J:J,"2019")</f>
        <v>0</v>
      </c>
    </row>
    <row r="37" spans="13:17" x14ac:dyDescent="0.35">
      <c r="M37" s="94"/>
      <c r="N37" s="47" t="s">
        <v>77</v>
      </c>
      <c r="O37" s="47">
        <f>COUNTIFS('Historique Incidents'!G:G,"Totale",'Historique Incidents'!I:I,'Rapport Incidents'!N37,'Historique Incidents'!J:J,"2019")</f>
        <v>0</v>
      </c>
      <c r="P37" s="47">
        <f>COUNTIFS('Historique Incidents'!G:G,"Partielle ",'Historique Incidents'!I:I,'Rapport Incidents'!N37,'Historique Incidents'!J:J,"2019")</f>
        <v>0</v>
      </c>
      <c r="Q37" s="48">
        <f>SUMIFS('Historique Incidents'!H:H,'Historique Incidents'!I:I,'Rapport Incidents'!N37,'Historique Incidents'!J:J,"2019")</f>
        <v>0</v>
      </c>
    </row>
    <row r="38" spans="13:17" x14ac:dyDescent="0.35">
      <c r="M38" s="94"/>
      <c r="N38" s="47" t="s">
        <v>78</v>
      </c>
      <c r="O38" s="47">
        <f>COUNTIFS('Historique Incidents'!G:G,"Totale",'Historique Incidents'!I:I,'Rapport Incidents'!N38,'Historique Incidents'!J:J,"2019")</f>
        <v>0</v>
      </c>
      <c r="P38" s="47">
        <f>COUNTIFS('Historique Incidents'!G:G,"Partielle ",'Historique Incidents'!I:I,'Rapport Incidents'!N38,'Historique Incidents'!J:J,"2019")</f>
        <v>0</v>
      </c>
      <c r="Q38" s="48">
        <f>SUMIFS('Historique Incidents'!H:H,'Historique Incidents'!I:I,'Rapport Incidents'!N38,'Historique Incidents'!J:J,"2019")</f>
        <v>0</v>
      </c>
    </row>
    <row r="39" spans="13:17" x14ac:dyDescent="0.35">
      <c r="M39" s="94"/>
      <c r="N39" s="47" t="s">
        <v>79</v>
      </c>
      <c r="O39" s="47">
        <f>COUNTIFS('Historique Incidents'!G:G,"Totale",'Historique Incidents'!I:I,'Rapport Incidents'!N39,'Historique Incidents'!J:J,"2019")</f>
        <v>0</v>
      </c>
      <c r="P39" s="47">
        <f>COUNTIFS('Historique Incidents'!G:G,"Partielle ",'Historique Incidents'!I:I,'Rapport Incidents'!N39,'Historique Incidents'!J:J,"2019")</f>
        <v>0</v>
      </c>
      <c r="Q39" s="48">
        <f>SUMIFS('Historique Incidents'!H:H,'Historique Incidents'!I:I,'Rapport Incidents'!N39,'Historique Incidents'!J:J,"2019")</f>
        <v>0</v>
      </c>
    </row>
    <row r="40" spans="13:17" x14ac:dyDescent="0.35">
      <c r="M40" s="94">
        <v>2020</v>
      </c>
      <c r="N40" s="47" t="s">
        <v>82</v>
      </c>
      <c r="O40" s="47">
        <f>COUNTIFS('Historique Incidents'!G:G,"Totale",'Historique Incidents'!I:I,'Rapport Incidents'!N40,'Historique Incidents'!J:J,"2020")</f>
        <v>0</v>
      </c>
      <c r="P40" s="47">
        <f>COUNTIFS('Historique Incidents'!G:G,"Partielle ",'Historique Incidents'!I:I,'Rapport Incidents'!N40,'Historique Incidents'!J:J,"2020")</f>
        <v>0</v>
      </c>
      <c r="Q40" s="48">
        <f>SUMIFS('Historique Incidents'!H:H,'Historique Incidents'!I:I,'Rapport Incidents'!N40,'Historique Incidents'!J:J,"2020")</f>
        <v>0</v>
      </c>
    </row>
    <row r="41" spans="13:17" x14ac:dyDescent="0.35">
      <c r="M41" s="94"/>
      <c r="N41" s="47" t="s">
        <v>83</v>
      </c>
      <c r="O41" s="47">
        <f>COUNTIFS('Historique Incidents'!G:G,"Totale",'Historique Incidents'!I:I,'Rapport Incidents'!N41,'Historique Incidents'!J:J,"2020")</f>
        <v>0</v>
      </c>
      <c r="P41" s="47">
        <f>COUNTIFS('Historique Incidents'!G:G,"Partielle ",'Historique Incidents'!I:I,'Rapport Incidents'!N41,'Historique Incidents'!J:J,"2020")</f>
        <v>0</v>
      </c>
      <c r="Q41" s="48">
        <f>SUMIFS('Historique Incidents'!H:H,'Historique Incidents'!I:I,'Rapport Incidents'!N41,'Historique Incidents'!J:J,"2020")</f>
        <v>0</v>
      </c>
    </row>
    <row r="42" spans="13:17" x14ac:dyDescent="0.35">
      <c r="M42" s="94"/>
      <c r="N42" s="47" t="s">
        <v>84</v>
      </c>
      <c r="O42" s="47">
        <f>COUNTIFS('Historique Incidents'!G:G,"Totale",'Historique Incidents'!I:I,'Rapport Incidents'!N42,'Historique Incidents'!J:J,"2020")</f>
        <v>0</v>
      </c>
      <c r="P42" s="47">
        <f>COUNTIFS('Historique Incidents'!G:G,"Partielle ",'Historique Incidents'!I:I,'Rapport Incidents'!N42,'Historique Incidents'!J:J,"2020")</f>
        <v>0</v>
      </c>
      <c r="Q42" s="48">
        <f>SUMIFS('Historique Incidents'!H:H,'Historique Incidents'!I:I,'Rapport Incidents'!N42,'Historique Incidents'!J:J,"2020")</f>
        <v>0</v>
      </c>
    </row>
    <row r="43" spans="13:17" x14ac:dyDescent="0.35">
      <c r="M43" s="94"/>
      <c r="N43" s="47" t="s">
        <v>85</v>
      </c>
      <c r="O43" s="47">
        <f>COUNTIFS('Historique Incidents'!G:G,"Totale",'Historique Incidents'!I:I,'Rapport Incidents'!N43,'Historique Incidents'!J:J,"2020")</f>
        <v>0</v>
      </c>
      <c r="P43" s="47">
        <f>COUNTIFS('Historique Incidents'!G:G,"Partielle ",'Historique Incidents'!I:I,'Rapport Incidents'!N43,'Historique Incidents'!J:J,"2020")</f>
        <v>0</v>
      </c>
      <c r="Q43" s="48">
        <f>SUMIFS('Historique Incidents'!H:H,'Historique Incidents'!I:I,'Rapport Incidents'!N43,'Historique Incidents'!J:J,"2020")</f>
        <v>0</v>
      </c>
    </row>
    <row r="44" spans="13:17" x14ac:dyDescent="0.35">
      <c r="M44" s="94"/>
      <c r="N44" s="47" t="s">
        <v>86</v>
      </c>
      <c r="O44" s="47">
        <f>COUNTIFS('Historique Incidents'!G:G,"Totale",'Historique Incidents'!I:I,'Rapport Incidents'!N44,'Historique Incidents'!J:J,"2020")</f>
        <v>0</v>
      </c>
      <c r="P44" s="47">
        <f>COUNTIFS('Historique Incidents'!G:G,"Partielle ",'Historique Incidents'!I:I,'Rapport Incidents'!N44,'Historique Incidents'!J:J,"2020")</f>
        <v>0</v>
      </c>
      <c r="Q44" s="48">
        <f>SUMIFS('Historique Incidents'!H:H,'Historique Incidents'!I:I,'Rapport Incidents'!N44,'Historique Incidents'!J:J,"2020")</f>
        <v>0</v>
      </c>
    </row>
    <row r="45" spans="13:17" x14ac:dyDescent="0.35">
      <c r="M45" s="94"/>
      <c r="N45" s="47" t="s">
        <v>87</v>
      </c>
      <c r="O45" s="47">
        <f>COUNTIFS('Historique Incidents'!G:G,"Totale",'Historique Incidents'!I:I,'Rapport Incidents'!N45,'Historique Incidents'!J:J,"2020")</f>
        <v>0</v>
      </c>
      <c r="P45" s="47">
        <f>COUNTIFS('Historique Incidents'!G:G,"Partielle ",'Historique Incidents'!I:I,'Rapport Incidents'!N45,'Historique Incidents'!J:J,"2020")</f>
        <v>0</v>
      </c>
      <c r="Q45" s="48">
        <f>SUMIFS('Historique Incidents'!H:H,'Historique Incidents'!I:I,'Rapport Incidents'!N45,'Historique Incidents'!J:J,"2020")</f>
        <v>0</v>
      </c>
    </row>
    <row r="46" spans="13:17" x14ac:dyDescent="0.35">
      <c r="M46" s="94"/>
      <c r="N46" s="47" t="s">
        <v>88</v>
      </c>
      <c r="O46" s="47">
        <f>COUNTIFS('Historique Incidents'!G:G,"Totale",'Historique Incidents'!I:I,'Rapport Incidents'!N46,'Historique Incidents'!J:J,"2020")</f>
        <v>0</v>
      </c>
      <c r="P46" s="47">
        <f>COUNTIFS('Historique Incidents'!G:G,"Partielle ",'Historique Incidents'!I:I,'Rapport Incidents'!N46,'Historique Incidents'!J:J,"2020")</f>
        <v>0</v>
      </c>
      <c r="Q46" s="48">
        <f>SUMIFS('Historique Incidents'!H:H,'Historique Incidents'!I:I,'Rapport Incidents'!N46,'Historique Incidents'!J:J,"2020")</f>
        <v>0</v>
      </c>
    </row>
    <row r="47" spans="13:17" x14ac:dyDescent="0.35">
      <c r="M47" s="94"/>
      <c r="N47" s="47" t="s">
        <v>89</v>
      </c>
      <c r="O47" s="47">
        <f>COUNTIFS('Historique Incidents'!G:G,"Totale",'Historique Incidents'!I:I,'Rapport Incidents'!N47,'Historique Incidents'!J:J,"2020")</f>
        <v>0</v>
      </c>
      <c r="P47" s="47">
        <f>COUNTIFS('Historique Incidents'!G:G,"Partielle ",'Historique Incidents'!I:I,'Rapport Incidents'!N47,'Historique Incidents'!J:J,"2020")</f>
        <v>0</v>
      </c>
      <c r="Q47" s="48">
        <f>SUMIFS('Historique Incidents'!H:H,'Historique Incidents'!I:I,'Rapport Incidents'!N47,'Historique Incidents'!J:J,"2020")</f>
        <v>0</v>
      </c>
    </row>
    <row r="48" spans="13:17" x14ac:dyDescent="0.35">
      <c r="M48" s="94"/>
      <c r="N48" s="47" t="s">
        <v>90</v>
      </c>
      <c r="O48" s="47">
        <f>COUNTIFS('Historique Incidents'!G:G,"Totale",'Historique Incidents'!I:I,'Rapport Incidents'!N48,'Historique Incidents'!J:J,"2020")</f>
        <v>0</v>
      </c>
      <c r="P48" s="47">
        <f>COUNTIFS('Historique Incidents'!G:G,"Partielle ",'Historique Incidents'!I:I,'Rapport Incidents'!N48,'Historique Incidents'!J:J,"2020")</f>
        <v>0</v>
      </c>
      <c r="Q48" s="48">
        <f>SUMIFS('Historique Incidents'!H:H,'Historique Incidents'!I:I,'Rapport Incidents'!N48,'Historique Incidents'!J:J,"2020")</f>
        <v>0</v>
      </c>
    </row>
    <row r="49" spans="13:17" x14ac:dyDescent="0.35">
      <c r="M49" s="94"/>
      <c r="N49" s="47" t="s">
        <v>91</v>
      </c>
      <c r="O49" s="47">
        <f>COUNTIFS('Historique Incidents'!G:G,"Totale",'Historique Incidents'!I:I,'Rapport Incidents'!N49,'Historique Incidents'!J:J,"2020")</f>
        <v>0</v>
      </c>
      <c r="P49" s="47">
        <f>COUNTIFS('Historique Incidents'!G:G,"Partielle ",'Historique Incidents'!I:I,'Rapport Incidents'!N49,'Historique Incidents'!J:J,"2020")</f>
        <v>0</v>
      </c>
      <c r="Q49" s="48">
        <f>SUMIFS('Historique Incidents'!H:H,'Historique Incidents'!I:I,'Rapport Incidents'!N49,'Historique Incidents'!J:J,"2020")</f>
        <v>0</v>
      </c>
    </row>
    <row r="50" spans="13:17" x14ac:dyDescent="0.35">
      <c r="M50" s="94"/>
      <c r="N50" s="47" t="s">
        <v>92</v>
      </c>
      <c r="O50" s="47">
        <f>COUNTIFS('Historique Incidents'!G:G,"Totale",'Historique Incidents'!I:I,'Rapport Incidents'!N50,'Historique Incidents'!J:J,"2020")</f>
        <v>0</v>
      </c>
      <c r="P50" s="47">
        <f>COUNTIFS('Historique Incidents'!G:G,"Partielle ",'Historique Incidents'!I:I,'Rapport Incidents'!N50,'Historique Incidents'!J:J,"2020")</f>
        <v>0</v>
      </c>
      <c r="Q50" s="48">
        <f>SUMIFS('Historique Incidents'!H:H,'Historique Incidents'!I:I,'Rapport Incidents'!N50,'Historique Incidents'!J:J,"2020")</f>
        <v>0</v>
      </c>
    </row>
    <row r="51" spans="13:17" x14ac:dyDescent="0.35">
      <c r="M51" s="94"/>
      <c r="N51" s="47" t="s">
        <v>93</v>
      </c>
      <c r="O51" s="47">
        <f>COUNTIFS('Historique Incidents'!G:G,"Totale",'Historique Incidents'!I:I,'Rapport Incidents'!N51,'Historique Incidents'!J:J,"2020")</f>
        <v>0</v>
      </c>
      <c r="P51" s="47">
        <f>COUNTIFS('Historique Incidents'!G:G,"Partielle ",'Historique Incidents'!I:I,'Rapport Incidents'!N51,'Historique Incidents'!J:J,"2020")</f>
        <v>0</v>
      </c>
      <c r="Q51" s="48">
        <f>SUMIFS('Historique Incidents'!H:H,'Historique Incidents'!I:I,'Rapport Incidents'!N51,'Historique Incidents'!J:J,"2020")</f>
        <v>0</v>
      </c>
    </row>
    <row r="52" spans="13:17" x14ac:dyDescent="0.35">
      <c r="M52" s="94"/>
      <c r="N52" s="47" t="s">
        <v>94</v>
      </c>
      <c r="O52" s="47">
        <f>COUNTIFS('Historique Incidents'!G:G,"Totale",'Historique Incidents'!I:I,'Rapport Incidents'!N52,'Historique Incidents'!J:J,"2020")</f>
        <v>0</v>
      </c>
      <c r="P52" s="47">
        <f>COUNTIFS('Historique Incidents'!G:G,"Partielle ",'Historique Incidents'!I:I,'Rapport Incidents'!N52,'Historique Incidents'!J:J,"2020")</f>
        <v>0</v>
      </c>
      <c r="Q52" s="48">
        <f>SUMIFS('Historique Incidents'!H:H,'Historique Incidents'!I:I,'Rapport Incidents'!N52,'Historique Incidents'!J:J,"2020")</f>
        <v>0</v>
      </c>
    </row>
    <row r="53" spans="13:17" x14ac:dyDescent="0.35">
      <c r="M53" s="94"/>
      <c r="N53" s="47" t="s">
        <v>95</v>
      </c>
      <c r="O53" s="47">
        <f>COUNTIFS('Historique Incidents'!G:G,"Totale",'Historique Incidents'!I:I,'Rapport Incidents'!N53,'Historique Incidents'!J:J,"2020")</f>
        <v>0</v>
      </c>
      <c r="P53" s="47">
        <f>COUNTIFS('Historique Incidents'!G:G,"Partielle ",'Historique Incidents'!I:I,'Rapport Incidents'!N53,'Historique Incidents'!J:J,"2020")</f>
        <v>0</v>
      </c>
      <c r="Q53" s="48">
        <f>SUMIFS('Historique Incidents'!H:H,'Historique Incidents'!I:I,'Rapport Incidents'!N53,'Historique Incidents'!J:J,"2020")</f>
        <v>0</v>
      </c>
    </row>
    <row r="54" spans="13:17" x14ac:dyDescent="0.35">
      <c r="M54" s="94"/>
      <c r="N54" s="47" t="s">
        <v>42</v>
      </c>
      <c r="O54" s="47">
        <f>COUNTIFS('Historique Incidents'!G:G,"Totale",'Historique Incidents'!I:I,'Rapport Incidents'!N54,'Historique Incidents'!J:J,"2020")</f>
        <v>0</v>
      </c>
      <c r="P54" s="47">
        <f>COUNTIFS('Historique Incidents'!G:G,"Partielle ",'Historique Incidents'!I:I,'Rapport Incidents'!N54,'Historique Incidents'!J:J,"2020")</f>
        <v>0</v>
      </c>
      <c r="Q54" s="48">
        <f>SUMIFS('Historique Incidents'!H:H,'Historique Incidents'!I:I,'Rapport Incidents'!N54,'Historique Incidents'!J:J,"2020")</f>
        <v>0</v>
      </c>
    </row>
    <row r="55" spans="13:17" x14ac:dyDescent="0.35">
      <c r="M55" s="94"/>
      <c r="N55" s="47" t="s">
        <v>43</v>
      </c>
      <c r="O55" s="47">
        <f>COUNTIFS('Historique Incidents'!G:G,"Totale",'Historique Incidents'!I:I,'Rapport Incidents'!N55,'Historique Incidents'!J:J,"2020")</f>
        <v>0</v>
      </c>
      <c r="P55" s="47">
        <f>COUNTIFS('Historique Incidents'!G:G,"Partielle ",'Historique Incidents'!I:I,'Rapport Incidents'!N55,'Historique Incidents'!J:J,"2020")</f>
        <v>0</v>
      </c>
      <c r="Q55" s="48">
        <f>SUMIFS('Historique Incidents'!H:H,'Historique Incidents'!I:I,'Rapport Incidents'!N55,'Historique Incidents'!J:J,"2020")</f>
        <v>0</v>
      </c>
    </row>
    <row r="56" spans="13:17" x14ac:dyDescent="0.35">
      <c r="M56" s="94"/>
      <c r="N56" s="47" t="s">
        <v>44</v>
      </c>
      <c r="O56" s="47">
        <f>COUNTIFS('Historique Incidents'!G:G,"Totale",'Historique Incidents'!I:I,'Rapport Incidents'!N56,'Historique Incidents'!J:J,"2020")</f>
        <v>0</v>
      </c>
      <c r="P56" s="47">
        <f>COUNTIFS('Historique Incidents'!G:G,"Partielle ",'Historique Incidents'!I:I,'Rapport Incidents'!N56,'Historique Incidents'!J:J,"2020")</f>
        <v>0</v>
      </c>
      <c r="Q56" s="48">
        <f>SUMIFS('Historique Incidents'!H:H,'Historique Incidents'!I:I,'Rapport Incidents'!N56,'Historique Incidents'!J:J,"2020")</f>
        <v>0</v>
      </c>
    </row>
    <row r="57" spans="13:17" x14ac:dyDescent="0.35">
      <c r="M57" s="94"/>
      <c r="N57" s="47" t="s">
        <v>45</v>
      </c>
      <c r="O57" s="47">
        <f>COUNTIFS('Historique Incidents'!G:G,"Totale",'Historique Incidents'!I:I,'Rapport Incidents'!N57,'Historique Incidents'!J:J,"2020")</f>
        <v>0</v>
      </c>
      <c r="P57" s="47">
        <f>COUNTIFS('Historique Incidents'!G:G,"Partielle ",'Historique Incidents'!I:I,'Rapport Incidents'!N57,'Historique Incidents'!J:J,"2020")</f>
        <v>0</v>
      </c>
      <c r="Q57" s="48">
        <f>SUMIFS('Historique Incidents'!H:H,'Historique Incidents'!I:I,'Rapport Incidents'!N57,'Historique Incidents'!J:J,"2020")</f>
        <v>0</v>
      </c>
    </row>
    <row r="58" spans="13:17" x14ac:dyDescent="0.35">
      <c r="M58" s="94"/>
      <c r="N58" s="47" t="s">
        <v>46</v>
      </c>
      <c r="O58" s="47">
        <f>COUNTIFS('Historique Incidents'!G:G,"Totale",'Historique Incidents'!I:I,'Rapport Incidents'!N58,'Historique Incidents'!J:J,"2020")</f>
        <v>0</v>
      </c>
      <c r="P58" s="47">
        <f>COUNTIFS('Historique Incidents'!G:G,"Partielle ",'Historique Incidents'!I:I,'Rapport Incidents'!N58,'Historique Incidents'!J:J,"2020")</f>
        <v>0</v>
      </c>
      <c r="Q58" s="48">
        <f>SUMIFS('Historique Incidents'!H:H,'Historique Incidents'!I:I,'Rapport Incidents'!N58,'Historique Incidents'!J:J,"2020")</f>
        <v>0</v>
      </c>
    </row>
    <row r="59" spans="13:17" x14ac:dyDescent="0.35">
      <c r="M59" s="94"/>
      <c r="N59" s="47" t="s">
        <v>47</v>
      </c>
      <c r="O59" s="47">
        <f>COUNTIFS('Historique Incidents'!G:G,"Totale",'Historique Incidents'!I:I,'Rapport Incidents'!N59,'Historique Incidents'!J:J,"2020")</f>
        <v>0</v>
      </c>
      <c r="P59" s="47">
        <f>COUNTIFS('Historique Incidents'!G:G,"Partielle ",'Historique Incidents'!I:I,'Rapport Incidents'!N59,'Historique Incidents'!J:J,"2020")</f>
        <v>0</v>
      </c>
      <c r="Q59" s="48">
        <f>SUMIFS('Historique Incidents'!H:H,'Historique Incidents'!I:I,'Rapport Incidents'!N59,'Historique Incidents'!J:J,"2020")</f>
        <v>0</v>
      </c>
    </row>
    <row r="60" spans="13:17" x14ac:dyDescent="0.35">
      <c r="M60" s="94"/>
      <c r="N60" s="47" t="s">
        <v>48</v>
      </c>
      <c r="O60" s="47">
        <f>COUNTIFS('Historique Incidents'!G:G,"Totale",'Historique Incidents'!I:I,'Rapport Incidents'!N60,'Historique Incidents'!J:J,"2020")</f>
        <v>0</v>
      </c>
      <c r="P60" s="47">
        <f>COUNTIFS('Historique Incidents'!G:G,"Partielle ",'Historique Incidents'!I:I,'Rapport Incidents'!N60,'Historique Incidents'!J:J,"2020")</f>
        <v>0</v>
      </c>
      <c r="Q60" s="48">
        <f>SUMIFS('Historique Incidents'!H:H,'Historique Incidents'!I:I,'Rapport Incidents'!N60,'Historique Incidents'!J:J,"2020")</f>
        <v>0</v>
      </c>
    </row>
    <row r="61" spans="13:17" x14ac:dyDescent="0.35">
      <c r="M61" s="94"/>
      <c r="N61" s="47" t="s">
        <v>49</v>
      </c>
      <c r="O61" s="47">
        <f>COUNTIFS('Historique Incidents'!G:G,"Totale",'Historique Incidents'!I:I,'Rapport Incidents'!N61,'Historique Incidents'!J:J,"2020")</f>
        <v>0</v>
      </c>
      <c r="P61" s="47">
        <f>COUNTIFS('Historique Incidents'!G:G,"Partielle ",'Historique Incidents'!I:I,'Rapport Incidents'!N61,'Historique Incidents'!J:J,"2020")</f>
        <v>0</v>
      </c>
      <c r="Q61" s="48">
        <f>SUMIFS('Historique Incidents'!H:H,'Historique Incidents'!I:I,'Rapport Incidents'!N61,'Historique Incidents'!J:J,"2020")</f>
        <v>0</v>
      </c>
    </row>
    <row r="62" spans="13:17" x14ac:dyDescent="0.35">
      <c r="M62" s="94"/>
      <c r="N62" s="47" t="s">
        <v>50</v>
      </c>
      <c r="O62" s="47">
        <f>COUNTIFS('Historique Incidents'!G:G,"Totale",'Historique Incidents'!I:I,'Rapport Incidents'!N62,'Historique Incidents'!J:J,"2020")</f>
        <v>0</v>
      </c>
      <c r="P62" s="47">
        <f>COUNTIFS('Historique Incidents'!G:G,"Partielle ",'Historique Incidents'!I:I,'Rapport Incidents'!N62,'Historique Incidents'!J:J,"2020")</f>
        <v>0</v>
      </c>
      <c r="Q62" s="48">
        <f>SUMIFS('Historique Incidents'!H:H,'Historique Incidents'!I:I,'Rapport Incidents'!N62,'Historique Incidents'!J:J,"2020")</f>
        <v>0</v>
      </c>
    </row>
    <row r="63" spans="13:17" x14ac:dyDescent="0.35">
      <c r="M63" s="94"/>
      <c r="N63" s="47" t="s">
        <v>51</v>
      </c>
      <c r="O63" s="47">
        <f>COUNTIFS('Historique Incidents'!G:G,"Totale",'Historique Incidents'!I:I,'Rapport Incidents'!N63,'Historique Incidents'!J:J,"2020")</f>
        <v>0</v>
      </c>
      <c r="P63" s="47">
        <f>COUNTIFS('Historique Incidents'!G:G,"Partielle ",'Historique Incidents'!I:I,'Rapport Incidents'!N63,'Historique Incidents'!J:J,"2020")</f>
        <v>0</v>
      </c>
      <c r="Q63" s="48">
        <f>SUMIFS('Historique Incidents'!H:H,'Historique Incidents'!I:I,'Rapport Incidents'!N63,'Historique Incidents'!J:J,"2020")</f>
        <v>0</v>
      </c>
    </row>
    <row r="64" spans="13:17" x14ac:dyDescent="0.35">
      <c r="M64" s="94"/>
      <c r="N64" s="47" t="s">
        <v>52</v>
      </c>
      <c r="O64" s="47">
        <f>COUNTIFS('Historique Incidents'!G:G,"Totale",'Historique Incidents'!I:I,'Rapport Incidents'!N64,'Historique Incidents'!J:J,"2020")</f>
        <v>0</v>
      </c>
      <c r="P64" s="47">
        <f>COUNTIFS('Historique Incidents'!G:G,"Partielle ",'Historique Incidents'!I:I,'Rapport Incidents'!N64,'Historique Incidents'!J:J,"2020")</f>
        <v>0</v>
      </c>
      <c r="Q64" s="48">
        <f>SUMIFS('Historique Incidents'!H:H,'Historique Incidents'!I:I,'Rapport Incidents'!N64,'Historique Incidents'!J:J,"2020")</f>
        <v>0</v>
      </c>
    </row>
    <row r="65" spans="13:17" x14ac:dyDescent="0.35">
      <c r="M65" s="94"/>
      <c r="N65" s="47" t="s">
        <v>53</v>
      </c>
      <c r="O65" s="47">
        <f>COUNTIFS('Historique Incidents'!G:G,"Totale",'Historique Incidents'!I:I,'Rapport Incidents'!N65,'Historique Incidents'!J:J,"2020")</f>
        <v>0</v>
      </c>
      <c r="P65" s="47">
        <f>COUNTIFS('Historique Incidents'!G:G,"Partielle ",'Historique Incidents'!I:I,'Rapport Incidents'!N65,'Historique Incidents'!J:J,"2020")</f>
        <v>0</v>
      </c>
      <c r="Q65" s="48">
        <f>SUMIFS('Historique Incidents'!H:H,'Historique Incidents'!I:I,'Rapport Incidents'!N65,'Historique Incidents'!J:J,"2020")</f>
        <v>0</v>
      </c>
    </row>
    <row r="66" spans="13:17" x14ac:dyDescent="0.35">
      <c r="M66" s="94"/>
      <c r="N66" s="47" t="s">
        <v>54</v>
      </c>
      <c r="O66" s="47">
        <f>COUNTIFS('Historique Incidents'!G:G,"Totale",'Historique Incidents'!I:I,'Rapport Incidents'!N66,'Historique Incidents'!J:J,"2020")</f>
        <v>0</v>
      </c>
      <c r="P66" s="47">
        <f>COUNTIFS('Historique Incidents'!G:G,"Partielle ",'Historique Incidents'!I:I,'Rapport Incidents'!N66,'Historique Incidents'!J:J,"2020")</f>
        <v>0</v>
      </c>
      <c r="Q66" s="48">
        <f>SUMIFS('Historique Incidents'!H:H,'Historique Incidents'!I:I,'Rapport Incidents'!N66,'Historique Incidents'!J:J,"2020")</f>
        <v>0</v>
      </c>
    </row>
    <row r="67" spans="13:17" x14ac:dyDescent="0.35">
      <c r="M67" s="94"/>
      <c r="N67" s="47" t="s">
        <v>55</v>
      </c>
      <c r="O67" s="47">
        <f>COUNTIFS('Historique Incidents'!G:G,"Totale",'Historique Incidents'!I:I,'Rapport Incidents'!N67,'Historique Incidents'!J:J,"2020")</f>
        <v>0</v>
      </c>
      <c r="P67" s="47">
        <f>COUNTIFS('Historique Incidents'!G:G,"Partielle ",'Historique Incidents'!I:I,'Rapport Incidents'!N67,'Historique Incidents'!J:J,"2020")</f>
        <v>0</v>
      </c>
      <c r="Q67" s="48">
        <f>SUMIFS('Historique Incidents'!H:H,'Historique Incidents'!I:I,'Rapport Incidents'!N67,'Historique Incidents'!J:J,"2020")</f>
        <v>0</v>
      </c>
    </row>
    <row r="68" spans="13:17" x14ac:dyDescent="0.35">
      <c r="M68" s="94"/>
      <c r="N68" s="47" t="s">
        <v>56</v>
      </c>
      <c r="O68" s="47">
        <f>COUNTIFS('Historique Incidents'!G:G,"Totale",'Historique Incidents'!I:I,'Rapport Incidents'!N68,'Historique Incidents'!J:J,"2020")</f>
        <v>0</v>
      </c>
      <c r="P68" s="47">
        <f>COUNTIFS('Historique Incidents'!G:G,"Partielle ",'Historique Incidents'!I:I,'Rapport Incidents'!N68,'Historique Incidents'!J:J,"2020")</f>
        <v>0</v>
      </c>
      <c r="Q68" s="48">
        <f>SUMIFS('Historique Incidents'!H:H,'Historique Incidents'!I:I,'Rapport Incidents'!N68,'Historique Incidents'!J:J,"2020")</f>
        <v>0</v>
      </c>
    </row>
    <row r="69" spans="13:17" x14ac:dyDescent="0.35">
      <c r="M69" s="94"/>
      <c r="N69" s="47" t="s">
        <v>57</v>
      </c>
      <c r="O69" s="47">
        <f>COUNTIFS('Historique Incidents'!G:G,"Totale",'Historique Incidents'!I:I,'Rapport Incidents'!N69,'Historique Incidents'!J:J,"2020")</f>
        <v>0</v>
      </c>
      <c r="P69" s="47">
        <f>COUNTIFS('Historique Incidents'!G:G,"Partielle ",'Historique Incidents'!I:I,'Rapport Incidents'!N69,'Historique Incidents'!J:J,"2020")</f>
        <v>0</v>
      </c>
      <c r="Q69" s="48">
        <f>SUMIFS('Historique Incidents'!H:H,'Historique Incidents'!I:I,'Rapport Incidents'!N69,'Historique Incidents'!J:J,"2020")</f>
        <v>0</v>
      </c>
    </row>
    <row r="70" spans="13:17" x14ac:dyDescent="0.35">
      <c r="M70" s="94"/>
      <c r="N70" s="47" t="s">
        <v>58</v>
      </c>
      <c r="O70" s="47">
        <f>COUNTIFS('Historique Incidents'!G:G,"Totale",'Historique Incidents'!I:I,'Rapport Incidents'!N70,'Historique Incidents'!J:J,"2020")</f>
        <v>0</v>
      </c>
      <c r="P70" s="47">
        <f>COUNTIFS('Historique Incidents'!G:G,"Partielle ",'Historique Incidents'!I:I,'Rapport Incidents'!N70,'Historique Incidents'!J:J,"2020")</f>
        <v>0</v>
      </c>
      <c r="Q70" s="48">
        <f>SUMIFS('Historique Incidents'!H:H,'Historique Incidents'!I:I,'Rapport Incidents'!N70,'Historique Incidents'!J:J,"2020")</f>
        <v>0</v>
      </c>
    </row>
    <row r="71" spans="13:17" x14ac:dyDescent="0.35">
      <c r="M71" s="94"/>
      <c r="N71" s="47" t="s">
        <v>59</v>
      </c>
      <c r="O71" s="47">
        <f>COUNTIFS('Historique Incidents'!G:G,"Totale",'Historique Incidents'!I:I,'Rapport Incidents'!N71,'Historique Incidents'!J:J,"2020")</f>
        <v>0</v>
      </c>
      <c r="P71" s="47">
        <f>COUNTIFS('Historique Incidents'!G:G,"Partielle ",'Historique Incidents'!I:I,'Rapport Incidents'!N71,'Historique Incidents'!J:J,"2020")</f>
        <v>0</v>
      </c>
      <c r="Q71" s="48">
        <f>SUMIFS('Historique Incidents'!H:H,'Historique Incidents'!I:I,'Rapport Incidents'!N71,'Historique Incidents'!J:J,"2020")</f>
        <v>0</v>
      </c>
    </row>
    <row r="72" spans="13:17" x14ac:dyDescent="0.35">
      <c r="M72" s="94"/>
      <c r="N72" s="47" t="s">
        <v>60</v>
      </c>
      <c r="O72" s="47">
        <f>COUNTIFS('Historique Incidents'!G:G,"Totale",'Historique Incidents'!I:I,'Rapport Incidents'!N72,'Historique Incidents'!J:J,"2020")</f>
        <v>0</v>
      </c>
      <c r="P72" s="47">
        <f>COUNTIFS('Historique Incidents'!G:G,"Partielle ",'Historique Incidents'!I:I,'Rapport Incidents'!N72,'Historique Incidents'!J:J,"2020")</f>
        <v>0</v>
      </c>
      <c r="Q72" s="48">
        <f>SUMIFS('Historique Incidents'!H:H,'Historique Incidents'!I:I,'Rapport Incidents'!N72,'Historique Incidents'!J:J,"2020")</f>
        <v>0</v>
      </c>
    </row>
    <row r="73" spans="13:17" x14ac:dyDescent="0.35">
      <c r="M73" s="94"/>
      <c r="N73" s="47" t="s">
        <v>61</v>
      </c>
      <c r="O73" s="47">
        <f>COUNTIFS('Historique Incidents'!G:G,"Totale",'Historique Incidents'!I:I,'Rapport Incidents'!N73,'Historique Incidents'!J:J,"2020")</f>
        <v>0</v>
      </c>
      <c r="P73" s="47">
        <f>COUNTIFS('Historique Incidents'!G:G,"Partielle ",'Historique Incidents'!I:I,'Rapport Incidents'!N73,'Historique Incidents'!J:J,"2020")</f>
        <v>0</v>
      </c>
      <c r="Q73" s="48">
        <f>SUMIFS('Historique Incidents'!H:H,'Historique Incidents'!I:I,'Rapport Incidents'!N73,'Historique Incidents'!J:J,"2020")</f>
        <v>0</v>
      </c>
    </row>
    <row r="74" spans="13:17" x14ac:dyDescent="0.35">
      <c r="M74" s="94"/>
      <c r="N74" s="47" t="s">
        <v>62</v>
      </c>
      <c r="O74" s="47">
        <f>COUNTIFS('Historique Incidents'!G:G,"Totale",'Historique Incidents'!I:I,'Rapport Incidents'!N74,'Historique Incidents'!J:J,"2020")</f>
        <v>0</v>
      </c>
      <c r="P74" s="47">
        <f>COUNTIFS('Historique Incidents'!G:G,"Partielle ",'Historique Incidents'!I:I,'Rapport Incidents'!N74,'Historique Incidents'!J:J,"2020")</f>
        <v>0</v>
      </c>
      <c r="Q74" s="48">
        <f>SUMIFS('Historique Incidents'!H:H,'Historique Incidents'!I:I,'Rapport Incidents'!N74,'Historique Incidents'!J:J,"2020")</f>
        <v>0</v>
      </c>
    </row>
    <row r="75" spans="13:17" x14ac:dyDescent="0.35">
      <c r="M75" s="94"/>
      <c r="N75" s="47" t="s">
        <v>63</v>
      </c>
      <c r="O75" s="47">
        <f>COUNTIFS('Historique Incidents'!G:G,"Totale",'Historique Incidents'!I:I,'Rapport Incidents'!N75,'Historique Incidents'!J:J,"2020")</f>
        <v>0</v>
      </c>
      <c r="P75" s="47">
        <f>COUNTIFS('Historique Incidents'!G:G,"Partielle ",'Historique Incidents'!I:I,'Rapport Incidents'!N75,'Historique Incidents'!J:J,"2020")</f>
        <v>0</v>
      </c>
      <c r="Q75" s="48">
        <f>SUMIFS('Historique Incidents'!H:H,'Historique Incidents'!I:I,'Rapport Incidents'!N75,'Historique Incidents'!J:J,"2020")</f>
        <v>0</v>
      </c>
    </row>
    <row r="76" spans="13:17" x14ac:dyDescent="0.35">
      <c r="M76" s="94"/>
      <c r="N76" s="47" t="s">
        <v>64</v>
      </c>
      <c r="O76" s="47">
        <f>COUNTIFS('Historique Incidents'!G:G,"Totale",'Historique Incidents'!I:I,'Rapport Incidents'!N76,'Historique Incidents'!J:J,"2020")</f>
        <v>0</v>
      </c>
      <c r="P76" s="47">
        <f>COUNTIFS('Historique Incidents'!G:G,"Partielle ",'Historique Incidents'!I:I,'Rapport Incidents'!N76,'Historique Incidents'!J:J,"2020")</f>
        <v>0</v>
      </c>
      <c r="Q76" s="48">
        <f>SUMIFS('Historique Incidents'!H:H,'Historique Incidents'!I:I,'Rapport Incidents'!N76,'Historique Incidents'!J:J,"2020")</f>
        <v>0</v>
      </c>
    </row>
    <row r="77" spans="13:17" x14ac:dyDescent="0.35">
      <c r="M77" s="94"/>
      <c r="N77" s="47" t="s">
        <v>65</v>
      </c>
      <c r="O77" s="47">
        <f>COUNTIFS('Historique Incidents'!G:G,"Totale",'Historique Incidents'!I:I,'Rapport Incidents'!N77,'Historique Incidents'!J:J,"2020")</f>
        <v>0</v>
      </c>
      <c r="P77" s="47">
        <f>COUNTIFS('Historique Incidents'!G:G,"Partielle ",'Historique Incidents'!I:I,'Rapport Incidents'!N77,'Historique Incidents'!J:J,"2020")</f>
        <v>0</v>
      </c>
      <c r="Q77" s="48">
        <f>SUMIFS('Historique Incidents'!H:H,'Historique Incidents'!I:I,'Rapport Incidents'!N77,'Historique Incidents'!J:J,"2020")</f>
        <v>0</v>
      </c>
    </row>
    <row r="78" spans="13:17" x14ac:dyDescent="0.35">
      <c r="M78" s="94"/>
      <c r="N78" s="47" t="s">
        <v>66</v>
      </c>
      <c r="O78" s="47">
        <f>COUNTIFS('Historique Incidents'!G:G,"Totale",'Historique Incidents'!I:I,'Rapport Incidents'!N78,'Historique Incidents'!J:J,"2020")</f>
        <v>0</v>
      </c>
      <c r="P78" s="47">
        <f>COUNTIFS('Historique Incidents'!G:G,"Partielle ",'Historique Incidents'!I:I,'Rapport Incidents'!N78,'Historique Incidents'!J:J,"2020")</f>
        <v>0</v>
      </c>
      <c r="Q78" s="48">
        <f>SUMIFS('Historique Incidents'!H:H,'Historique Incidents'!I:I,'Rapport Incidents'!N78,'Historique Incidents'!J:J,"2020")</f>
        <v>0</v>
      </c>
    </row>
    <row r="79" spans="13:17" x14ac:dyDescent="0.35">
      <c r="M79" s="94"/>
      <c r="N79" s="47" t="s">
        <v>67</v>
      </c>
      <c r="O79" s="47">
        <f>COUNTIFS('Historique Incidents'!G:G,"Totale",'Historique Incidents'!I:I,'Rapport Incidents'!N79,'Historique Incidents'!J:J,"2020")</f>
        <v>0</v>
      </c>
      <c r="P79" s="47">
        <f>COUNTIFS('Historique Incidents'!G:G,"Partielle ",'Historique Incidents'!I:I,'Rapport Incidents'!N79,'Historique Incidents'!J:J,"2020")</f>
        <v>0</v>
      </c>
      <c r="Q79" s="48">
        <f>SUMIFS('Historique Incidents'!H:H,'Historique Incidents'!I:I,'Rapport Incidents'!N79,'Historique Incidents'!J:J,"2020")</f>
        <v>0</v>
      </c>
    </row>
    <row r="80" spans="13:17" x14ac:dyDescent="0.35">
      <c r="M80" s="94"/>
      <c r="N80" s="47" t="s">
        <v>68</v>
      </c>
      <c r="O80" s="47">
        <f>COUNTIFS('Historique Incidents'!G:G,"Totale",'Historique Incidents'!I:I,'Rapport Incidents'!N80,'Historique Incidents'!J:J,"2020")</f>
        <v>0</v>
      </c>
      <c r="P80" s="47">
        <f>COUNTIFS('Historique Incidents'!G:G,"Partielle ",'Historique Incidents'!I:I,'Rapport Incidents'!N80,'Historique Incidents'!J:J,"2020")</f>
        <v>0</v>
      </c>
      <c r="Q80" s="48">
        <f>SUMIFS('Historique Incidents'!H:H,'Historique Incidents'!I:I,'Rapport Incidents'!N80,'Historique Incidents'!J:J,"2020")</f>
        <v>0</v>
      </c>
    </row>
    <row r="81" spans="13:17" x14ac:dyDescent="0.35">
      <c r="M81" s="94"/>
      <c r="N81" s="47" t="s">
        <v>69</v>
      </c>
      <c r="O81" s="47">
        <f>COUNTIFS('Historique Incidents'!G:G,"Totale",'Historique Incidents'!I:I,'Rapport Incidents'!N81,'Historique Incidents'!J:J,"2020")</f>
        <v>0</v>
      </c>
      <c r="P81" s="47">
        <f>COUNTIFS('Historique Incidents'!G:G,"Partielle ",'Historique Incidents'!I:I,'Rapport Incidents'!N81,'Historique Incidents'!J:J,"2020")</f>
        <v>0</v>
      </c>
      <c r="Q81" s="48">
        <f>SUMIFS('Historique Incidents'!H:H,'Historique Incidents'!I:I,'Rapport Incidents'!N81,'Historique Incidents'!J:J,"2020")</f>
        <v>0</v>
      </c>
    </row>
    <row r="82" spans="13:17" x14ac:dyDescent="0.35">
      <c r="M82" s="94"/>
      <c r="N82" s="47" t="s">
        <v>70</v>
      </c>
      <c r="O82" s="47">
        <f>COUNTIFS('Historique Incidents'!G:G,"Totale",'Historique Incidents'!I:I,'Rapport Incidents'!N82,'Historique Incidents'!J:J,"2020")</f>
        <v>0</v>
      </c>
      <c r="P82" s="47">
        <f>COUNTIFS('Historique Incidents'!G:G,"Partielle ",'Historique Incidents'!I:I,'Rapport Incidents'!N82,'Historique Incidents'!J:J,"2020")</f>
        <v>0</v>
      </c>
      <c r="Q82" s="48">
        <f>SUMIFS('Historique Incidents'!H:H,'Historique Incidents'!I:I,'Rapport Incidents'!N82,'Historique Incidents'!J:J,"2020")</f>
        <v>0</v>
      </c>
    </row>
    <row r="83" spans="13:17" x14ac:dyDescent="0.35">
      <c r="M83" s="94"/>
      <c r="N83" s="47" t="s">
        <v>71</v>
      </c>
      <c r="O83" s="47">
        <f>COUNTIFS('Historique Incidents'!G:G,"Totale",'Historique Incidents'!I:I,'Rapport Incidents'!N83,'Historique Incidents'!J:J,"2020")</f>
        <v>0</v>
      </c>
      <c r="P83" s="47">
        <f>COUNTIFS('Historique Incidents'!G:G,"Partielle ",'Historique Incidents'!I:I,'Rapport Incidents'!N83,'Historique Incidents'!J:J,"2020")</f>
        <v>0</v>
      </c>
      <c r="Q83" s="48">
        <f>SUMIFS('Historique Incidents'!H:H,'Historique Incidents'!I:I,'Rapport Incidents'!N83,'Historique Incidents'!J:J,"2020")</f>
        <v>0</v>
      </c>
    </row>
    <row r="84" spans="13:17" x14ac:dyDescent="0.35">
      <c r="M84" s="94"/>
      <c r="N84" s="47" t="s">
        <v>72</v>
      </c>
      <c r="O84" s="47">
        <f>COUNTIFS('Historique Incidents'!G:G,"Totale",'Historique Incidents'!I:I,'Rapport Incidents'!N84,'Historique Incidents'!J:J,"2020")</f>
        <v>0</v>
      </c>
      <c r="P84" s="47">
        <f>COUNTIFS('Historique Incidents'!G:G,"Partielle ",'Historique Incidents'!I:I,'Rapport Incidents'!N84,'Historique Incidents'!J:J,"2020")</f>
        <v>0</v>
      </c>
      <c r="Q84" s="48">
        <f>SUMIFS('Historique Incidents'!H:H,'Historique Incidents'!I:I,'Rapport Incidents'!N84,'Historique Incidents'!J:J,"2020")</f>
        <v>0</v>
      </c>
    </row>
    <row r="85" spans="13:17" x14ac:dyDescent="0.35">
      <c r="M85" s="94"/>
      <c r="N85" s="47" t="s">
        <v>73</v>
      </c>
      <c r="O85" s="47">
        <f>COUNTIFS('Historique Incidents'!G:G,"Totale",'Historique Incidents'!I:I,'Rapport Incidents'!N85,'Historique Incidents'!J:J,"2020")</f>
        <v>0</v>
      </c>
      <c r="P85" s="47">
        <f>COUNTIFS('Historique Incidents'!G:G,"Partielle ",'Historique Incidents'!I:I,'Rapport Incidents'!N85,'Historique Incidents'!J:J,"2020")</f>
        <v>0</v>
      </c>
      <c r="Q85" s="48">
        <f>SUMIFS('Historique Incidents'!H:H,'Historique Incidents'!I:I,'Rapport Incidents'!N85,'Historique Incidents'!J:J,"2020")</f>
        <v>0</v>
      </c>
    </row>
    <row r="86" spans="13:17" x14ac:dyDescent="0.35">
      <c r="M86" s="94"/>
      <c r="N86" s="47" t="s">
        <v>74</v>
      </c>
      <c r="O86" s="47">
        <f>COUNTIFS('Historique Incidents'!G:G,"Totale",'Historique Incidents'!I:I,'Rapport Incidents'!N86,'Historique Incidents'!J:J,"2020")</f>
        <v>0</v>
      </c>
      <c r="P86" s="47">
        <f>COUNTIFS('Historique Incidents'!G:G,"Partielle ",'Historique Incidents'!I:I,'Rapport Incidents'!N86,'Historique Incidents'!J:J,"2020")</f>
        <v>0</v>
      </c>
      <c r="Q86" s="48">
        <f>SUMIFS('Historique Incidents'!H:H,'Historique Incidents'!I:I,'Rapport Incidents'!N86,'Historique Incidents'!J:J,"2020")</f>
        <v>0</v>
      </c>
    </row>
    <row r="87" spans="13:17" x14ac:dyDescent="0.35">
      <c r="M87" s="94"/>
      <c r="N87" s="47" t="s">
        <v>75</v>
      </c>
      <c r="O87" s="47">
        <f>COUNTIFS('Historique Incidents'!G:G,"Totale",'Historique Incidents'!I:I,'Rapport Incidents'!N87,'Historique Incidents'!J:J,"2020")</f>
        <v>0</v>
      </c>
      <c r="P87" s="47">
        <f>COUNTIFS('Historique Incidents'!G:G,"Partielle ",'Historique Incidents'!I:I,'Rapport Incidents'!N87,'Historique Incidents'!J:J,"2020")</f>
        <v>0</v>
      </c>
      <c r="Q87" s="48">
        <f>SUMIFS('Historique Incidents'!H:H,'Historique Incidents'!I:I,'Rapport Incidents'!N87,'Historique Incidents'!J:J,"2020")</f>
        <v>0</v>
      </c>
    </row>
    <row r="88" spans="13:17" x14ac:dyDescent="0.35">
      <c r="M88" s="94"/>
      <c r="N88" s="47" t="s">
        <v>76</v>
      </c>
      <c r="O88" s="47">
        <f>COUNTIFS('Historique Incidents'!G:G,"Totale",'Historique Incidents'!I:I,'Rapport Incidents'!N88,'Historique Incidents'!J:J,"2020")</f>
        <v>0</v>
      </c>
      <c r="P88" s="47">
        <f>COUNTIFS('Historique Incidents'!G:G,"Partielle ",'Historique Incidents'!I:I,'Rapport Incidents'!N88,'Historique Incidents'!J:J,"2020")</f>
        <v>0</v>
      </c>
      <c r="Q88" s="48">
        <f>SUMIFS('Historique Incidents'!H:H,'Historique Incidents'!I:I,'Rapport Incidents'!N88,'Historique Incidents'!J:J,"2020")</f>
        <v>0</v>
      </c>
    </row>
    <row r="89" spans="13:17" x14ac:dyDescent="0.35">
      <c r="M89" s="94"/>
      <c r="N89" s="47" t="s">
        <v>77</v>
      </c>
      <c r="O89" s="47">
        <f>COUNTIFS('Historique Incidents'!G:G,"Totale",'Historique Incidents'!I:I,'Rapport Incidents'!N89,'Historique Incidents'!J:J,"2020")</f>
        <v>0</v>
      </c>
      <c r="P89" s="47">
        <f>COUNTIFS('Historique Incidents'!G:G,"Partielle ",'Historique Incidents'!I:I,'Rapport Incidents'!N89,'Historique Incidents'!J:J,"2020")</f>
        <v>0</v>
      </c>
      <c r="Q89" s="48">
        <f>SUMIFS('Historique Incidents'!H:H,'Historique Incidents'!I:I,'Rapport Incidents'!N89,'Historique Incidents'!J:J,"2020")</f>
        <v>0</v>
      </c>
    </row>
    <row r="90" spans="13:17" x14ac:dyDescent="0.35">
      <c r="M90" s="94"/>
      <c r="N90" s="47" t="s">
        <v>78</v>
      </c>
      <c r="O90" s="47">
        <f>COUNTIFS('Historique Incidents'!G:G,"Totale",'Historique Incidents'!I:I,'Rapport Incidents'!N90,'Historique Incidents'!J:J,"2020")</f>
        <v>0</v>
      </c>
      <c r="P90" s="47">
        <f>COUNTIFS('Historique Incidents'!G:G,"Partielle ",'Historique Incidents'!I:I,'Rapport Incidents'!N90,'Historique Incidents'!J:J,"2020")</f>
        <v>0</v>
      </c>
      <c r="Q90" s="48">
        <f>SUMIFS('Historique Incidents'!H:H,'Historique Incidents'!I:I,'Rapport Incidents'!N90,'Historique Incidents'!J:J,"2020")</f>
        <v>0</v>
      </c>
    </row>
    <row r="91" spans="13:17" x14ac:dyDescent="0.35">
      <c r="M91" s="94"/>
      <c r="N91" s="47" t="s">
        <v>79</v>
      </c>
      <c r="O91" s="47">
        <f>COUNTIFS('Historique Incidents'!G:G,"Totale",'Historique Incidents'!I:I,'Rapport Incidents'!N91,'Historique Incidents'!J:J,"2020")</f>
        <v>0</v>
      </c>
      <c r="P91" s="47">
        <f>COUNTIFS('Historique Incidents'!G:G,"Partielle ",'Historique Incidents'!I:I,'Rapport Incidents'!N91,'Historique Incidents'!J:J,"2020")</f>
        <v>0</v>
      </c>
      <c r="Q91" s="48">
        <f>SUMIFS('Historique Incidents'!H:H,'Historique Incidents'!I:I,'Rapport Incidents'!N91,'Historique Incidents'!J:J,"2020")</f>
        <v>0</v>
      </c>
    </row>
    <row r="92" spans="13:17" x14ac:dyDescent="0.35">
      <c r="M92" s="94"/>
      <c r="N92" s="47" t="s">
        <v>80</v>
      </c>
      <c r="O92" s="47">
        <f>COUNTIFS('Historique Incidents'!G:G,"Totale",'Historique Incidents'!I:I,'Rapport Incidents'!N92,'Historique Incidents'!J:J,"2020")</f>
        <v>0</v>
      </c>
      <c r="P92" s="47">
        <f>COUNTIFS('Historique Incidents'!G:G,"Partielle ",'Historique Incidents'!I:I,'Rapport Incidents'!N92,'Historique Incidents'!J:J,"2020")</f>
        <v>0</v>
      </c>
      <c r="Q92" s="48">
        <f>SUMIFS('Historique Incidents'!H:H,'Historique Incidents'!I:I,'Rapport Incidents'!N92,'Historique Incidents'!J:J,"2020")</f>
        <v>0</v>
      </c>
    </row>
    <row r="93" spans="13:17" x14ac:dyDescent="0.35">
      <c r="M93" s="94">
        <v>2021</v>
      </c>
      <c r="N93" s="47" t="s">
        <v>82</v>
      </c>
      <c r="O93" s="47">
        <f>COUNTIFS('Historique Incidents'!G:G,"Totale",'Historique Incidents'!I:I,'Rapport Incidents'!N93,'Historique Incidents'!J:J,"2021")</f>
        <v>0</v>
      </c>
      <c r="P93" s="47">
        <f>COUNTIFS('Historique Incidents'!G:G,"Partielle ",'Historique Incidents'!I:I,'Rapport Incidents'!N93,'Historique Incidents'!J:J,"2021")</f>
        <v>0</v>
      </c>
      <c r="Q93" s="48">
        <f>SUMIFS('Historique Incidents'!H:H,'Historique Incidents'!I:I,'Rapport Incidents'!N93,'Historique Incidents'!J:J,"2021")</f>
        <v>0</v>
      </c>
    </row>
    <row r="94" spans="13:17" x14ac:dyDescent="0.35">
      <c r="M94" s="94"/>
      <c r="N94" s="47" t="s">
        <v>83</v>
      </c>
      <c r="O94" s="47">
        <f>COUNTIFS('Historique Incidents'!G:G,"Totale",'Historique Incidents'!I:I,'Rapport Incidents'!N94,'Historique Incidents'!J:J,"2021")</f>
        <v>0</v>
      </c>
      <c r="P94" s="47">
        <f>COUNTIFS('Historique Incidents'!G:G,"Partielle ",'Historique Incidents'!I:I,'Rapport Incidents'!N94,'Historique Incidents'!J:J,"2021")</f>
        <v>0</v>
      </c>
      <c r="Q94" s="48">
        <f>SUMIFS('Historique Incidents'!H:H,'Historique Incidents'!I:I,'Rapport Incidents'!N94,'Historique Incidents'!J:J,"2021")</f>
        <v>0</v>
      </c>
    </row>
    <row r="95" spans="13:17" x14ac:dyDescent="0.35">
      <c r="M95" s="94"/>
      <c r="N95" s="47" t="s">
        <v>84</v>
      </c>
      <c r="O95" s="47">
        <f>COUNTIFS('Historique Incidents'!G:G,"Totale",'Historique Incidents'!I:I,'Rapport Incidents'!N95,'Historique Incidents'!J:J,"2021")</f>
        <v>0</v>
      </c>
      <c r="P95" s="47">
        <f>COUNTIFS('Historique Incidents'!G:G,"Partielle ",'Historique Incidents'!I:I,'Rapport Incidents'!N95,'Historique Incidents'!J:J,"2021")</f>
        <v>0</v>
      </c>
      <c r="Q95" s="48">
        <f>SUMIFS('Historique Incidents'!H:H,'Historique Incidents'!I:I,'Rapport Incidents'!N95,'Historique Incidents'!J:J,"2021")</f>
        <v>0</v>
      </c>
    </row>
    <row r="96" spans="13:17" x14ac:dyDescent="0.35">
      <c r="M96" s="94"/>
      <c r="N96" s="47" t="s">
        <v>85</v>
      </c>
      <c r="O96" s="47">
        <f>COUNTIFS('Historique Incidents'!G:G,"Totale",'Historique Incidents'!I:I,'Rapport Incidents'!N96,'Historique Incidents'!J:J,"2021")</f>
        <v>0</v>
      </c>
      <c r="P96" s="47">
        <f>COUNTIFS('Historique Incidents'!G:G,"Partielle ",'Historique Incidents'!I:I,'Rapport Incidents'!N96,'Historique Incidents'!J:J,"2021")</f>
        <v>0</v>
      </c>
      <c r="Q96" s="48">
        <f>SUMIFS('Historique Incidents'!H:H,'Historique Incidents'!I:I,'Rapport Incidents'!N96,'Historique Incidents'!J:J,"2021")</f>
        <v>0</v>
      </c>
    </row>
    <row r="97" spans="13:17" x14ac:dyDescent="0.35">
      <c r="M97" s="94"/>
      <c r="N97" s="47" t="s">
        <v>86</v>
      </c>
      <c r="O97" s="47">
        <f>COUNTIFS('Historique Incidents'!G:G,"Totale",'Historique Incidents'!I:I,'Rapport Incidents'!N97,'Historique Incidents'!J:J,"2021")</f>
        <v>0</v>
      </c>
      <c r="P97" s="47">
        <f>COUNTIFS('Historique Incidents'!G:G,"Partielle ",'Historique Incidents'!I:I,'Rapport Incidents'!N97,'Historique Incidents'!J:J,"2021")</f>
        <v>0</v>
      </c>
      <c r="Q97" s="48">
        <f>SUMIFS('Historique Incidents'!H:H,'Historique Incidents'!I:I,'Rapport Incidents'!N97,'Historique Incidents'!J:J,"2021")</f>
        <v>0</v>
      </c>
    </row>
    <row r="98" spans="13:17" x14ac:dyDescent="0.35">
      <c r="M98" s="94"/>
      <c r="N98" s="47" t="s">
        <v>87</v>
      </c>
      <c r="O98" s="47">
        <f>COUNTIFS('Historique Incidents'!G:G,"Totale",'Historique Incidents'!I:I,'Rapport Incidents'!N98,'Historique Incidents'!J:J,"2021")</f>
        <v>0</v>
      </c>
      <c r="P98" s="47">
        <f>COUNTIFS('Historique Incidents'!G:G,"Partielle ",'Historique Incidents'!I:I,'Rapport Incidents'!N98,'Historique Incidents'!J:J,"2021")</f>
        <v>0</v>
      </c>
      <c r="Q98" s="48">
        <f>SUMIFS('Historique Incidents'!H:H,'Historique Incidents'!I:I,'Rapport Incidents'!N98,'Historique Incidents'!J:J,"2021")</f>
        <v>0</v>
      </c>
    </row>
    <row r="99" spans="13:17" x14ac:dyDescent="0.35">
      <c r="M99" s="94"/>
      <c r="N99" s="47" t="s">
        <v>88</v>
      </c>
      <c r="O99" s="47">
        <f>COUNTIFS('Historique Incidents'!G:G,"Totale",'Historique Incidents'!I:I,'Rapport Incidents'!N99,'Historique Incidents'!J:J,"2021")</f>
        <v>0</v>
      </c>
      <c r="P99" s="47">
        <f>COUNTIFS('Historique Incidents'!G:G,"Partielle ",'Historique Incidents'!I:I,'Rapport Incidents'!N99,'Historique Incidents'!J:J,"2021")</f>
        <v>0</v>
      </c>
      <c r="Q99" s="48">
        <f>SUMIFS('Historique Incidents'!H:H,'Historique Incidents'!I:I,'Rapport Incidents'!N99,'Historique Incidents'!J:J,"2021")</f>
        <v>0</v>
      </c>
    </row>
    <row r="100" spans="13:17" x14ac:dyDescent="0.35">
      <c r="M100" s="94"/>
      <c r="N100" s="47" t="s">
        <v>89</v>
      </c>
      <c r="O100" s="47">
        <f>COUNTIFS('Historique Incidents'!G:G,"Totale",'Historique Incidents'!I:I,'Rapport Incidents'!N100,'Historique Incidents'!J:J,"2021")</f>
        <v>0</v>
      </c>
      <c r="P100" s="47">
        <f>COUNTIFS('Historique Incidents'!G:G,"Partielle ",'Historique Incidents'!I:I,'Rapport Incidents'!N100,'Historique Incidents'!J:J,"2021")</f>
        <v>0</v>
      </c>
      <c r="Q100" s="48">
        <f>SUMIFS('Historique Incidents'!H:H,'Historique Incidents'!I:I,'Rapport Incidents'!N100,'Historique Incidents'!J:J,"2021")</f>
        <v>0</v>
      </c>
    </row>
    <row r="101" spans="13:17" x14ac:dyDescent="0.35">
      <c r="M101" s="94"/>
      <c r="N101" s="47" t="s">
        <v>90</v>
      </c>
      <c r="O101" s="47">
        <f>COUNTIFS('Historique Incidents'!G:G,"Totale",'Historique Incidents'!I:I,'Rapport Incidents'!N101,'Historique Incidents'!J:J,"2021")</f>
        <v>0</v>
      </c>
      <c r="P101" s="47">
        <f>COUNTIFS('Historique Incidents'!G:G,"Partielle ",'Historique Incidents'!I:I,'Rapport Incidents'!N101,'Historique Incidents'!J:J,"2021")</f>
        <v>0</v>
      </c>
      <c r="Q101" s="48">
        <f>SUMIFS('Historique Incidents'!H:H,'Historique Incidents'!I:I,'Rapport Incidents'!N101,'Historique Incidents'!J:J,"2021")</f>
        <v>0</v>
      </c>
    </row>
    <row r="102" spans="13:17" x14ac:dyDescent="0.35">
      <c r="M102" s="94"/>
      <c r="N102" s="47" t="s">
        <v>91</v>
      </c>
      <c r="O102" s="47">
        <f>COUNTIFS('Historique Incidents'!G:G,"Totale",'Historique Incidents'!I:I,'Rapport Incidents'!N102,'Historique Incidents'!J:J,"2021")</f>
        <v>0</v>
      </c>
      <c r="P102" s="47">
        <f>COUNTIFS('Historique Incidents'!G:G,"Partielle ",'Historique Incidents'!I:I,'Rapport Incidents'!N102,'Historique Incidents'!J:J,"2021")</f>
        <v>0</v>
      </c>
      <c r="Q102" s="48">
        <f>SUMIFS('Historique Incidents'!H:H,'Historique Incidents'!I:I,'Rapport Incidents'!N102,'Historique Incidents'!J:J,"2021")</f>
        <v>0</v>
      </c>
    </row>
    <row r="103" spans="13:17" x14ac:dyDescent="0.35">
      <c r="M103" s="94"/>
      <c r="N103" s="47" t="s">
        <v>92</v>
      </c>
      <c r="O103" s="47">
        <f>COUNTIFS('Historique Incidents'!G:G,"Totale",'Historique Incidents'!I:I,'Rapport Incidents'!N103,'Historique Incidents'!J:J,"2021")</f>
        <v>0</v>
      </c>
      <c r="P103" s="47">
        <f>COUNTIFS('Historique Incidents'!G:G,"Partielle ",'Historique Incidents'!I:I,'Rapport Incidents'!N103,'Historique Incidents'!J:J,"2021")</f>
        <v>0</v>
      </c>
      <c r="Q103" s="48">
        <f>SUMIFS('Historique Incidents'!H:H,'Historique Incidents'!I:I,'Rapport Incidents'!N103,'Historique Incidents'!J:J,"2021")</f>
        <v>0</v>
      </c>
    </row>
    <row r="104" spans="13:17" x14ac:dyDescent="0.35">
      <c r="M104" s="94"/>
      <c r="N104" s="47" t="s">
        <v>93</v>
      </c>
      <c r="O104" s="47">
        <f>COUNTIFS('Historique Incidents'!G:G,"Totale",'Historique Incidents'!I:I,'Rapport Incidents'!N104,'Historique Incidents'!J:J,"2021")</f>
        <v>0</v>
      </c>
      <c r="P104" s="47">
        <f>COUNTIFS('Historique Incidents'!G:G,"Partielle ",'Historique Incidents'!I:I,'Rapport Incidents'!N104,'Historique Incidents'!J:J,"2021")</f>
        <v>0</v>
      </c>
      <c r="Q104" s="48">
        <f>SUMIFS('Historique Incidents'!H:H,'Historique Incidents'!I:I,'Rapport Incidents'!N104,'Historique Incidents'!J:J,"2021")</f>
        <v>0</v>
      </c>
    </row>
    <row r="105" spans="13:17" x14ac:dyDescent="0.35">
      <c r="M105" s="94"/>
      <c r="N105" s="47" t="s">
        <v>94</v>
      </c>
      <c r="O105" s="47">
        <f>COUNTIFS('Historique Incidents'!G:G,"Totale",'Historique Incidents'!I:I,'Rapport Incidents'!N105,'Historique Incidents'!J:J,"2021")</f>
        <v>0</v>
      </c>
      <c r="P105" s="47">
        <f>COUNTIFS('Historique Incidents'!G:G,"Partielle ",'Historique Incidents'!I:I,'Rapport Incidents'!N105,'Historique Incidents'!J:J,"2021")</f>
        <v>0</v>
      </c>
      <c r="Q105" s="48">
        <f>SUMIFS('Historique Incidents'!H:H,'Historique Incidents'!I:I,'Rapport Incidents'!N105,'Historique Incidents'!J:J,"2021")</f>
        <v>0</v>
      </c>
    </row>
    <row r="106" spans="13:17" x14ac:dyDescent="0.35">
      <c r="M106" s="94"/>
      <c r="N106" s="47" t="s">
        <v>95</v>
      </c>
      <c r="O106" s="47">
        <f>COUNTIFS('Historique Incidents'!G:G,"Totale",'Historique Incidents'!I:I,'Rapport Incidents'!N106,'Historique Incidents'!J:J,"2021")</f>
        <v>0</v>
      </c>
      <c r="P106" s="47">
        <f>COUNTIFS('Historique Incidents'!G:G,"Partielle ",'Historique Incidents'!I:I,'Rapport Incidents'!N106,'Historique Incidents'!J:J,"2021")</f>
        <v>0</v>
      </c>
      <c r="Q106" s="48">
        <f>SUMIFS('Historique Incidents'!H:H,'Historique Incidents'!I:I,'Rapport Incidents'!N106,'Historique Incidents'!J:J,"2021")</f>
        <v>0</v>
      </c>
    </row>
    <row r="107" spans="13:17" x14ac:dyDescent="0.35">
      <c r="M107" s="94"/>
      <c r="N107" s="47" t="s">
        <v>42</v>
      </c>
      <c r="O107" s="47">
        <f>COUNTIFS('Historique Incidents'!G:G,"Totale",'Historique Incidents'!I:I,'Rapport Incidents'!N107,'Historique Incidents'!J:J,"2021")</f>
        <v>0</v>
      </c>
      <c r="P107" s="47">
        <f>COUNTIFS('Historique Incidents'!G:G,"Partielle ",'Historique Incidents'!I:I,'Rapport Incidents'!N107,'Historique Incidents'!J:J,"2021")</f>
        <v>0</v>
      </c>
      <c r="Q107" s="48">
        <f>SUMIFS('Historique Incidents'!H:H,'Historique Incidents'!I:I,'Rapport Incidents'!N107,'Historique Incidents'!J:J,"2021")</f>
        <v>0</v>
      </c>
    </row>
    <row r="108" spans="13:17" x14ac:dyDescent="0.35">
      <c r="M108" s="94"/>
      <c r="N108" s="47" t="s">
        <v>43</v>
      </c>
      <c r="O108" s="47">
        <f>COUNTIFS('Historique Incidents'!G:G,"Totale",'Historique Incidents'!I:I,'Rapport Incidents'!N108,'Historique Incidents'!J:J,"2021")</f>
        <v>0</v>
      </c>
      <c r="P108" s="47">
        <f>COUNTIFS('Historique Incidents'!G:G,"Partielle ",'Historique Incidents'!I:I,'Rapport Incidents'!N108,'Historique Incidents'!J:J,"2021")</f>
        <v>0</v>
      </c>
      <c r="Q108" s="48">
        <f>SUMIFS('Historique Incidents'!H:H,'Historique Incidents'!I:I,'Rapport Incidents'!N108,'Historique Incidents'!J:J,"2021")</f>
        <v>0</v>
      </c>
    </row>
    <row r="109" spans="13:17" x14ac:dyDescent="0.35">
      <c r="M109" s="94"/>
      <c r="N109" s="47" t="s">
        <v>44</v>
      </c>
      <c r="O109" s="47">
        <f>COUNTIFS('Historique Incidents'!G:G,"Totale",'Historique Incidents'!I:I,'Rapport Incidents'!N109,'Historique Incidents'!J:J,"2021")</f>
        <v>0</v>
      </c>
      <c r="P109" s="47">
        <f>COUNTIFS('Historique Incidents'!G:G,"Partielle ",'Historique Incidents'!I:I,'Rapport Incidents'!N109,'Historique Incidents'!J:J,"2021")</f>
        <v>0</v>
      </c>
      <c r="Q109" s="48">
        <f>SUMIFS('Historique Incidents'!H:H,'Historique Incidents'!I:I,'Rapport Incidents'!N109,'Historique Incidents'!J:J,"2021")</f>
        <v>0</v>
      </c>
    </row>
    <row r="110" spans="13:17" x14ac:dyDescent="0.35">
      <c r="M110" s="94"/>
      <c r="N110" s="47" t="s">
        <v>45</v>
      </c>
      <c r="O110" s="47">
        <f>COUNTIFS('Historique Incidents'!G:G,"Totale",'Historique Incidents'!I:I,'Rapport Incidents'!N110,'Historique Incidents'!J:J,"2021")</f>
        <v>0</v>
      </c>
      <c r="P110" s="47">
        <f>COUNTIFS('Historique Incidents'!G:G,"Partielle ",'Historique Incidents'!I:I,'Rapport Incidents'!N110,'Historique Incidents'!J:J,"2021")</f>
        <v>0</v>
      </c>
      <c r="Q110" s="48">
        <f>SUMIFS('Historique Incidents'!H:H,'Historique Incidents'!I:I,'Rapport Incidents'!N110,'Historique Incidents'!J:J,"2021")</f>
        <v>0</v>
      </c>
    </row>
    <row r="111" spans="13:17" x14ac:dyDescent="0.35">
      <c r="M111" s="94"/>
      <c r="N111" s="47" t="s">
        <v>46</v>
      </c>
      <c r="O111" s="47">
        <f>COUNTIFS('Historique Incidents'!G:G,"Totale",'Historique Incidents'!I:I,'Rapport Incidents'!N111,'Historique Incidents'!J:J,"2021")</f>
        <v>0</v>
      </c>
      <c r="P111" s="47">
        <f>COUNTIFS('Historique Incidents'!G:G,"Partielle ",'Historique Incidents'!I:I,'Rapport Incidents'!N111,'Historique Incidents'!J:J,"2021")</f>
        <v>0</v>
      </c>
      <c r="Q111" s="48">
        <f>SUMIFS('Historique Incidents'!H:H,'Historique Incidents'!I:I,'Rapport Incidents'!N111,'Historique Incidents'!J:J,"2021")</f>
        <v>0</v>
      </c>
    </row>
    <row r="112" spans="13:17" x14ac:dyDescent="0.35">
      <c r="M112" s="94"/>
      <c r="N112" s="47" t="s">
        <v>47</v>
      </c>
      <c r="O112" s="47">
        <f>COUNTIFS('Historique Incidents'!G:G,"Totale",'Historique Incidents'!I:I,'Rapport Incidents'!N112,'Historique Incidents'!J:J,"2021")</f>
        <v>0</v>
      </c>
      <c r="P112" s="47">
        <f>COUNTIFS('Historique Incidents'!G:G,"Partielle ",'Historique Incidents'!I:I,'Rapport Incidents'!N112,'Historique Incidents'!J:J,"2021")</f>
        <v>0</v>
      </c>
      <c r="Q112" s="48">
        <f>SUMIFS('Historique Incidents'!H:H,'Historique Incidents'!I:I,'Rapport Incidents'!N112,'Historique Incidents'!J:J,"2021")</f>
        <v>0</v>
      </c>
    </row>
    <row r="113" spans="13:17" x14ac:dyDescent="0.35">
      <c r="M113" s="94"/>
      <c r="N113" s="47" t="s">
        <v>48</v>
      </c>
      <c r="O113" s="47">
        <f>COUNTIFS('Historique Incidents'!G:G,"Totale",'Historique Incidents'!I:I,'Rapport Incidents'!N113,'Historique Incidents'!J:J,"2021")</f>
        <v>0</v>
      </c>
      <c r="P113" s="47">
        <f>COUNTIFS('Historique Incidents'!G:G,"Partielle ",'Historique Incidents'!I:I,'Rapport Incidents'!N113,'Historique Incidents'!J:J,"2021")</f>
        <v>0</v>
      </c>
      <c r="Q113" s="48">
        <f>SUMIFS('Historique Incidents'!H:H,'Historique Incidents'!I:I,'Rapport Incidents'!N113,'Historique Incidents'!J:J,"2021")</f>
        <v>0</v>
      </c>
    </row>
    <row r="114" spans="13:17" x14ac:dyDescent="0.35">
      <c r="M114" s="94"/>
      <c r="N114" s="47" t="s">
        <v>49</v>
      </c>
      <c r="O114" s="47">
        <f>COUNTIFS('Historique Incidents'!G:G,"Totale",'Historique Incidents'!I:I,'Rapport Incidents'!N114,'Historique Incidents'!J:J,"2021")</f>
        <v>0</v>
      </c>
      <c r="P114" s="47">
        <f>COUNTIFS('Historique Incidents'!G:G,"Partielle ",'Historique Incidents'!I:I,'Rapport Incidents'!N114,'Historique Incidents'!J:J,"2021")</f>
        <v>0</v>
      </c>
      <c r="Q114" s="48">
        <f>SUMIFS('Historique Incidents'!H:H,'Historique Incidents'!I:I,'Rapport Incidents'!N114,'Historique Incidents'!J:J,"2021")</f>
        <v>0</v>
      </c>
    </row>
    <row r="115" spans="13:17" x14ac:dyDescent="0.35">
      <c r="M115" s="94"/>
      <c r="N115" s="47" t="s">
        <v>50</v>
      </c>
      <c r="O115" s="47">
        <f>COUNTIFS('Historique Incidents'!G:G,"Totale",'Historique Incidents'!I:I,'Rapport Incidents'!N115,'Historique Incidents'!J:J,"2021")</f>
        <v>0</v>
      </c>
      <c r="P115" s="47">
        <f>COUNTIFS('Historique Incidents'!G:G,"Partielle ",'Historique Incidents'!I:I,'Rapport Incidents'!N115,'Historique Incidents'!J:J,"2021")</f>
        <v>0</v>
      </c>
      <c r="Q115" s="48">
        <f>SUMIFS('Historique Incidents'!H:H,'Historique Incidents'!I:I,'Rapport Incidents'!N115,'Historique Incidents'!J:J,"2021")</f>
        <v>0</v>
      </c>
    </row>
    <row r="116" spans="13:17" x14ac:dyDescent="0.35">
      <c r="M116" s="94"/>
      <c r="N116" s="47" t="s">
        <v>51</v>
      </c>
      <c r="O116" s="47">
        <f>COUNTIFS('Historique Incidents'!G:G,"Totale",'Historique Incidents'!I:I,'Rapport Incidents'!N116,'Historique Incidents'!J:J,"2021")</f>
        <v>0</v>
      </c>
      <c r="P116" s="47">
        <f>COUNTIFS('Historique Incidents'!G:G,"Partielle ",'Historique Incidents'!I:I,'Rapport Incidents'!N116,'Historique Incidents'!J:J,"2021")</f>
        <v>0</v>
      </c>
      <c r="Q116" s="48">
        <f>SUMIFS('Historique Incidents'!H:H,'Historique Incidents'!I:I,'Rapport Incidents'!N116,'Historique Incidents'!J:J,"2021")</f>
        <v>0</v>
      </c>
    </row>
    <row r="117" spans="13:17" x14ac:dyDescent="0.35">
      <c r="M117" s="94"/>
      <c r="N117" s="47" t="s">
        <v>52</v>
      </c>
      <c r="O117" s="47">
        <f>COUNTIFS('Historique Incidents'!G:G,"Totale",'Historique Incidents'!I:I,'Rapport Incidents'!N117,'Historique Incidents'!J:J,"2021")</f>
        <v>0</v>
      </c>
      <c r="P117" s="47">
        <f>COUNTIFS('Historique Incidents'!G:G,"Partielle ",'Historique Incidents'!I:I,'Rapport Incidents'!N117,'Historique Incidents'!J:J,"2021")</f>
        <v>0</v>
      </c>
      <c r="Q117" s="48">
        <f>SUMIFS('Historique Incidents'!H:H,'Historique Incidents'!I:I,'Rapport Incidents'!N117,'Historique Incidents'!J:J,"2021")</f>
        <v>0</v>
      </c>
    </row>
    <row r="118" spans="13:17" x14ac:dyDescent="0.35">
      <c r="M118" s="94"/>
      <c r="N118" s="47" t="s">
        <v>53</v>
      </c>
      <c r="O118" s="47">
        <f>COUNTIFS('Historique Incidents'!G:G,"Totale",'Historique Incidents'!I:I,'Rapport Incidents'!N118,'Historique Incidents'!J:J,"2021")</f>
        <v>0</v>
      </c>
      <c r="P118" s="47">
        <f>COUNTIFS('Historique Incidents'!G:G,"Partielle ",'Historique Incidents'!I:I,'Rapport Incidents'!N118,'Historique Incidents'!J:J,"2021")</f>
        <v>0</v>
      </c>
      <c r="Q118" s="48">
        <f>SUMIFS('Historique Incidents'!H:H,'Historique Incidents'!I:I,'Rapport Incidents'!N118,'Historique Incidents'!J:J,"2021")</f>
        <v>0</v>
      </c>
    </row>
    <row r="119" spans="13:17" x14ac:dyDescent="0.35">
      <c r="M119" s="94"/>
      <c r="N119" s="47" t="s">
        <v>54</v>
      </c>
      <c r="O119" s="47">
        <f>COUNTIFS('Historique Incidents'!G:G,"Totale",'Historique Incidents'!I:I,'Rapport Incidents'!N119,'Historique Incidents'!J:J,"2021")</f>
        <v>0</v>
      </c>
      <c r="P119" s="47">
        <f>COUNTIFS('Historique Incidents'!G:G,"Partielle ",'Historique Incidents'!I:I,'Rapport Incidents'!N119,'Historique Incidents'!J:J,"2021")</f>
        <v>0</v>
      </c>
      <c r="Q119" s="48">
        <f>SUMIFS('Historique Incidents'!H:H,'Historique Incidents'!I:I,'Rapport Incidents'!N119,'Historique Incidents'!J:J,"2021")</f>
        <v>0</v>
      </c>
    </row>
    <row r="120" spans="13:17" x14ac:dyDescent="0.35">
      <c r="M120" s="94"/>
      <c r="N120" s="47" t="s">
        <v>55</v>
      </c>
      <c r="O120" s="47">
        <f>COUNTIFS('Historique Incidents'!G:G,"Totale",'Historique Incidents'!I:I,'Rapport Incidents'!N120,'Historique Incidents'!J:J,"2021")</f>
        <v>0</v>
      </c>
      <c r="P120" s="47">
        <f>COUNTIFS('Historique Incidents'!G:G,"Partielle ",'Historique Incidents'!I:I,'Rapport Incidents'!N120,'Historique Incidents'!J:J,"2021")</f>
        <v>0</v>
      </c>
      <c r="Q120" s="48">
        <f>SUMIFS('Historique Incidents'!H:H,'Historique Incidents'!I:I,'Rapport Incidents'!N120,'Historique Incidents'!J:J,"2021")</f>
        <v>0</v>
      </c>
    </row>
    <row r="121" spans="13:17" x14ac:dyDescent="0.35">
      <c r="M121" s="94"/>
      <c r="N121" s="47" t="s">
        <v>56</v>
      </c>
      <c r="O121" s="47">
        <f>COUNTIFS('Historique Incidents'!G:G,"Totale",'Historique Incidents'!I:I,'Rapport Incidents'!N121,'Historique Incidents'!J:J,"2021")</f>
        <v>0</v>
      </c>
      <c r="P121" s="47">
        <f>COUNTIFS('Historique Incidents'!G:G,"Partielle ",'Historique Incidents'!I:I,'Rapport Incidents'!N121,'Historique Incidents'!J:J,"2021")</f>
        <v>0</v>
      </c>
      <c r="Q121" s="48">
        <f>SUMIFS('Historique Incidents'!H:H,'Historique Incidents'!I:I,'Rapport Incidents'!N121,'Historique Incidents'!J:J,"2021")</f>
        <v>0</v>
      </c>
    </row>
    <row r="122" spans="13:17" x14ac:dyDescent="0.35">
      <c r="M122" s="94"/>
      <c r="N122" s="47" t="s">
        <v>57</v>
      </c>
      <c r="O122" s="47">
        <f>COUNTIFS('Historique Incidents'!G:G,"Totale",'Historique Incidents'!I:I,'Rapport Incidents'!N122,'Historique Incidents'!J:J,"2021")</f>
        <v>0</v>
      </c>
      <c r="P122" s="47">
        <f>COUNTIFS('Historique Incidents'!G:G,"Partielle ",'Historique Incidents'!I:I,'Rapport Incidents'!N122,'Historique Incidents'!J:J,"2021")</f>
        <v>0</v>
      </c>
      <c r="Q122" s="48">
        <f>SUMIFS('Historique Incidents'!H:H,'Historique Incidents'!I:I,'Rapport Incidents'!N122,'Historique Incidents'!J:J,"2021")</f>
        <v>0</v>
      </c>
    </row>
    <row r="123" spans="13:17" x14ac:dyDescent="0.35">
      <c r="M123" s="94"/>
      <c r="N123" s="47" t="s">
        <v>58</v>
      </c>
      <c r="O123" s="47">
        <f>COUNTIFS('Historique Incidents'!G:G,"Totale",'Historique Incidents'!I:I,'Rapport Incidents'!N123,'Historique Incidents'!J:J,"2021")</f>
        <v>0</v>
      </c>
      <c r="P123" s="47">
        <f>COUNTIFS('Historique Incidents'!G:G,"Partielle ",'Historique Incidents'!I:I,'Rapport Incidents'!N123,'Historique Incidents'!J:J,"2021")</f>
        <v>0</v>
      </c>
      <c r="Q123" s="48">
        <f>SUMIFS('Historique Incidents'!H:H,'Historique Incidents'!I:I,'Rapport Incidents'!N123,'Historique Incidents'!J:J,"2021")</f>
        <v>0</v>
      </c>
    </row>
    <row r="124" spans="13:17" x14ac:dyDescent="0.35">
      <c r="M124" s="94"/>
      <c r="N124" s="47" t="s">
        <v>59</v>
      </c>
      <c r="O124" s="47">
        <f>COUNTIFS('Historique Incidents'!G:G,"Totale",'Historique Incidents'!I:I,'Rapport Incidents'!N124,'Historique Incidents'!J:J,"2021")</f>
        <v>0</v>
      </c>
      <c r="P124" s="47">
        <f>COUNTIFS('Historique Incidents'!G:G,"Partielle ",'Historique Incidents'!I:I,'Rapport Incidents'!N124,'Historique Incidents'!J:J,"2021")</f>
        <v>0</v>
      </c>
      <c r="Q124" s="48">
        <f>SUMIFS('Historique Incidents'!H:H,'Historique Incidents'!I:I,'Rapport Incidents'!N124,'Historique Incidents'!J:J,"2021")</f>
        <v>0</v>
      </c>
    </row>
    <row r="125" spans="13:17" x14ac:dyDescent="0.35">
      <c r="M125" s="94"/>
      <c r="N125" s="47" t="s">
        <v>60</v>
      </c>
      <c r="O125" s="47">
        <f>COUNTIFS('Historique Incidents'!G:G,"Totale",'Historique Incidents'!I:I,'Rapport Incidents'!N125,'Historique Incidents'!J:J,"2021")</f>
        <v>0</v>
      </c>
      <c r="P125" s="47">
        <f>COUNTIFS('Historique Incidents'!G:G,"Partielle ",'Historique Incidents'!I:I,'Rapport Incidents'!N125,'Historique Incidents'!J:J,"2021")</f>
        <v>0</v>
      </c>
      <c r="Q125" s="48">
        <f>SUMIFS('Historique Incidents'!H:H,'Historique Incidents'!I:I,'Rapport Incidents'!N125,'Historique Incidents'!J:J,"2021")</f>
        <v>0</v>
      </c>
    </row>
    <row r="126" spans="13:17" x14ac:dyDescent="0.35">
      <c r="M126" s="94"/>
      <c r="N126" s="47" t="s">
        <v>61</v>
      </c>
      <c r="O126" s="47">
        <f>COUNTIFS('Historique Incidents'!G:G,"Totale",'Historique Incidents'!I:I,'Rapport Incidents'!N126,'Historique Incidents'!J:J,"2021")</f>
        <v>0</v>
      </c>
      <c r="P126" s="47">
        <f>COUNTIFS('Historique Incidents'!G:G,"Partielle ",'Historique Incidents'!I:I,'Rapport Incidents'!N126,'Historique Incidents'!J:J,"2021")</f>
        <v>0</v>
      </c>
      <c r="Q126" s="48">
        <f>SUMIFS('Historique Incidents'!H:H,'Historique Incidents'!I:I,'Rapport Incidents'!N126,'Historique Incidents'!J:J,"2021")</f>
        <v>0</v>
      </c>
    </row>
    <row r="127" spans="13:17" x14ac:dyDescent="0.35">
      <c r="M127" s="94"/>
      <c r="N127" s="47" t="s">
        <v>62</v>
      </c>
      <c r="O127" s="47">
        <f>COUNTIFS('Historique Incidents'!G:G,"Totale",'Historique Incidents'!I:I,'Rapport Incidents'!N127,'Historique Incidents'!J:J,"2021")</f>
        <v>0</v>
      </c>
      <c r="P127" s="47">
        <f>COUNTIFS('Historique Incidents'!G:G,"Partielle ",'Historique Incidents'!I:I,'Rapport Incidents'!N127,'Historique Incidents'!J:J,"2021")</f>
        <v>0</v>
      </c>
      <c r="Q127" s="48">
        <f>SUMIFS('Historique Incidents'!H:H,'Historique Incidents'!I:I,'Rapport Incidents'!N127,'Historique Incidents'!J:J,"2021")</f>
        <v>0</v>
      </c>
    </row>
    <row r="128" spans="13:17" x14ac:dyDescent="0.35">
      <c r="M128" s="94"/>
      <c r="N128" s="47" t="s">
        <v>63</v>
      </c>
      <c r="O128" s="47">
        <f>COUNTIFS('Historique Incidents'!G:G,"Totale",'Historique Incidents'!I:I,'Rapport Incidents'!N128,'Historique Incidents'!J:J,"2021")</f>
        <v>0</v>
      </c>
      <c r="P128" s="47">
        <f>COUNTIFS('Historique Incidents'!G:G,"Partielle ",'Historique Incidents'!I:I,'Rapport Incidents'!N128,'Historique Incidents'!J:J,"2021")</f>
        <v>0</v>
      </c>
      <c r="Q128" s="48">
        <f>SUMIFS('Historique Incidents'!H:H,'Historique Incidents'!I:I,'Rapport Incidents'!N128,'Historique Incidents'!J:J,"2021")</f>
        <v>0</v>
      </c>
    </row>
    <row r="129" spans="13:17" x14ac:dyDescent="0.35">
      <c r="M129" s="94"/>
      <c r="N129" s="47" t="s">
        <v>64</v>
      </c>
      <c r="O129" s="47">
        <f>COUNTIFS('Historique Incidents'!G:G,"Totale",'Historique Incidents'!I:I,'Rapport Incidents'!N129,'Historique Incidents'!J:J,"2021")</f>
        <v>0</v>
      </c>
      <c r="P129" s="47">
        <f>COUNTIFS('Historique Incidents'!G:G,"Partielle ",'Historique Incidents'!I:I,'Rapport Incidents'!N129,'Historique Incidents'!J:J,"2021")</f>
        <v>0</v>
      </c>
      <c r="Q129" s="48">
        <f>SUMIFS('Historique Incidents'!H:H,'Historique Incidents'!I:I,'Rapport Incidents'!N129,'Historique Incidents'!J:J,"2021")</f>
        <v>0</v>
      </c>
    </row>
    <row r="130" spans="13:17" x14ac:dyDescent="0.35">
      <c r="M130" s="94"/>
      <c r="N130" s="47" t="s">
        <v>65</v>
      </c>
      <c r="O130" s="47">
        <f>COUNTIFS('Historique Incidents'!G:G,"Totale",'Historique Incidents'!I:I,'Rapport Incidents'!N130,'Historique Incidents'!J:J,"2021")</f>
        <v>0</v>
      </c>
      <c r="P130" s="47">
        <f>COUNTIFS('Historique Incidents'!G:G,"Partielle ",'Historique Incidents'!I:I,'Rapport Incidents'!N130,'Historique Incidents'!J:J,"2021")</f>
        <v>0</v>
      </c>
      <c r="Q130" s="48">
        <f>SUMIFS('Historique Incidents'!H:H,'Historique Incidents'!I:I,'Rapport Incidents'!N130,'Historique Incidents'!J:J,"2021")</f>
        <v>0</v>
      </c>
    </row>
    <row r="131" spans="13:17" x14ac:dyDescent="0.35">
      <c r="M131" s="94"/>
      <c r="N131" s="47" t="s">
        <v>66</v>
      </c>
      <c r="O131" s="47">
        <f>COUNTIFS('Historique Incidents'!G:G,"Totale",'Historique Incidents'!I:I,'Rapport Incidents'!N131,'Historique Incidents'!J:J,"2021")</f>
        <v>0</v>
      </c>
      <c r="P131" s="47">
        <f>COUNTIFS('Historique Incidents'!G:G,"Partielle ",'Historique Incidents'!I:I,'Rapport Incidents'!N131,'Historique Incidents'!J:J,"2021")</f>
        <v>0</v>
      </c>
      <c r="Q131" s="48">
        <f>SUMIFS('Historique Incidents'!H:H,'Historique Incidents'!I:I,'Rapport Incidents'!N131,'Historique Incidents'!J:J,"2021")</f>
        <v>0</v>
      </c>
    </row>
    <row r="132" spans="13:17" x14ac:dyDescent="0.35">
      <c r="M132" s="94"/>
      <c r="N132" s="47" t="s">
        <v>67</v>
      </c>
      <c r="O132" s="47">
        <f>COUNTIFS('Historique Incidents'!G:G,"Totale",'Historique Incidents'!I:I,'Rapport Incidents'!N132,'Historique Incidents'!J:J,"2021")</f>
        <v>0</v>
      </c>
      <c r="P132" s="47">
        <f>COUNTIFS('Historique Incidents'!G:G,"Partielle ",'Historique Incidents'!I:I,'Rapport Incidents'!N132,'Historique Incidents'!J:J,"2021")</f>
        <v>0</v>
      </c>
      <c r="Q132" s="48">
        <f>SUMIFS('Historique Incidents'!H:H,'Historique Incidents'!I:I,'Rapport Incidents'!N132,'Historique Incidents'!J:J,"2021")</f>
        <v>0</v>
      </c>
    </row>
    <row r="133" spans="13:17" x14ac:dyDescent="0.35">
      <c r="M133" s="94"/>
      <c r="N133" s="47" t="s">
        <v>68</v>
      </c>
      <c r="O133" s="47">
        <f>COUNTIFS('Historique Incidents'!G:G,"Totale",'Historique Incidents'!I:I,'Rapport Incidents'!N133,'Historique Incidents'!J:J,"2021")</f>
        <v>0</v>
      </c>
      <c r="P133" s="47">
        <f>COUNTIFS('Historique Incidents'!G:G,"Partielle ",'Historique Incidents'!I:I,'Rapport Incidents'!N133,'Historique Incidents'!J:J,"2021")</f>
        <v>0</v>
      </c>
      <c r="Q133" s="48">
        <f>SUMIFS('Historique Incidents'!H:H,'Historique Incidents'!I:I,'Rapport Incidents'!N133,'Historique Incidents'!J:J,"2021")</f>
        <v>0</v>
      </c>
    </row>
    <row r="134" spans="13:17" x14ac:dyDescent="0.35">
      <c r="M134" s="94"/>
      <c r="N134" s="47" t="s">
        <v>69</v>
      </c>
      <c r="O134" s="47">
        <f>COUNTIFS('Historique Incidents'!G:G,"Totale",'Historique Incidents'!I:I,'Rapport Incidents'!N134,'Historique Incidents'!J:J,"2021")</f>
        <v>0</v>
      </c>
      <c r="P134" s="47">
        <f>COUNTIFS('Historique Incidents'!G:G,"Partielle ",'Historique Incidents'!I:I,'Rapport Incidents'!N134,'Historique Incidents'!J:J,"2021")</f>
        <v>0</v>
      </c>
      <c r="Q134" s="48">
        <f>SUMIFS('Historique Incidents'!H:H,'Historique Incidents'!I:I,'Rapport Incidents'!N134,'Historique Incidents'!J:J,"2021")</f>
        <v>0</v>
      </c>
    </row>
    <row r="135" spans="13:17" x14ac:dyDescent="0.35">
      <c r="M135" s="94"/>
      <c r="N135" s="47" t="s">
        <v>70</v>
      </c>
      <c r="O135" s="47">
        <f>COUNTIFS('Historique Incidents'!G:G,"Totale",'Historique Incidents'!I:I,'Rapport Incidents'!N135,'Historique Incidents'!J:J,"2021")</f>
        <v>0</v>
      </c>
      <c r="P135" s="47">
        <f>COUNTIFS('Historique Incidents'!G:G,"Partielle ",'Historique Incidents'!I:I,'Rapport Incidents'!N135,'Historique Incidents'!J:J,"2021")</f>
        <v>0</v>
      </c>
      <c r="Q135" s="48">
        <f>SUMIFS('Historique Incidents'!H:H,'Historique Incidents'!I:I,'Rapport Incidents'!N135,'Historique Incidents'!J:J,"2021")</f>
        <v>0</v>
      </c>
    </row>
    <row r="136" spans="13:17" x14ac:dyDescent="0.35">
      <c r="M136" s="94"/>
      <c r="N136" s="47" t="s">
        <v>71</v>
      </c>
      <c r="O136" s="47">
        <f>COUNTIFS('Historique Incidents'!G:G,"Totale",'Historique Incidents'!I:I,'Rapport Incidents'!N136,'Historique Incidents'!J:J,"2021")</f>
        <v>0</v>
      </c>
      <c r="P136" s="47">
        <f>COUNTIFS('Historique Incidents'!G:G,"Partielle ",'Historique Incidents'!I:I,'Rapport Incidents'!N136,'Historique Incidents'!J:J,"2021")</f>
        <v>0</v>
      </c>
      <c r="Q136" s="48">
        <f>SUMIFS('Historique Incidents'!H:H,'Historique Incidents'!I:I,'Rapport Incidents'!N136,'Historique Incidents'!J:J,"2021")</f>
        <v>0</v>
      </c>
    </row>
    <row r="137" spans="13:17" x14ac:dyDescent="0.35">
      <c r="M137" s="94"/>
      <c r="N137" s="47" t="s">
        <v>72</v>
      </c>
      <c r="O137" s="47">
        <f>COUNTIFS('Historique Incidents'!G:G,"Totale",'Historique Incidents'!I:I,'Rapport Incidents'!N137,'Historique Incidents'!J:J,"2021")</f>
        <v>0</v>
      </c>
      <c r="P137" s="47">
        <f>COUNTIFS('Historique Incidents'!G:G,"Partielle ",'Historique Incidents'!I:I,'Rapport Incidents'!N137,'Historique Incidents'!J:J,"2021")</f>
        <v>0</v>
      </c>
      <c r="Q137" s="48">
        <f>SUMIFS('Historique Incidents'!H:H,'Historique Incidents'!I:I,'Rapport Incidents'!N137,'Historique Incidents'!J:J,"2021")</f>
        <v>0</v>
      </c>
    </row>
    <row r="138" spans="13:17" x14ac:dyDescent="0.35">
      <c r="M138" s="94"/>
      <c r="N138" s="47" t="s">
        <v>73</v>
      </c>
      <c r="O138" s="47">
        <f>COUNTIFS('Historique Incidents'!G:G,"Totale",'Historique Incidents'!I:I,'Rapport Incidents'!N138,'Historique Incidents'!J:J,"2021")</f>
        <v>0</v>
      </c>
      <c r="P138" s="47">
        <f>COUNTIFS('Historique Incidents'!G:G,"Partielle ",'Historique Incidents'!I:I,'Rapport Incidents'!N138,'Historique Incidents'!J:J,"2021")</f>
        <v>0</v>
      </c>
      <c r="Q138" s="48">
        <f>SUMIFS('Historique Incidents'!H:H,'Historique Incidents'!I:I,'Rapport Incidents'!N138,'Historique Incidents'!J:J,"2021")</f>
        <v>0</v>
      </c>
    </row>
    <row r="139" spans="13:17" x14ac:dyDescent="0.35">
      <c r="M139" s="94"/>
      <c r="N139" s="47" t="s">
        <v>74</v>
      </c>
      <c r="O139" s="47">
        <f>COUNTIFS('Historique Incidents'!G:G,"Totale",'Historique Incidents'!I:I,'Rapport Incidents'!N139,'Historique Incidents'!J:J,"2021")</f>
        <v>0</v>
      </c>
      <c r="P139" s="47">
        <f>COUNTIFS('Historique Incidents'!G:G,"Partielle ",'Historique Incidents'!I:I,'Rapport Incidents'!N139,'Historique Incidents'!J:J,"2021")</f>
        <v>0</v>
      </c>
      <c r="Q139" s="48">
        <f>SUMIFS('Historique Incidents'!H:H,'Historique Incidents'!I:I,'Rapport Incidents'!N139,'Historique Incidents'!J:J,"2021")</f>
        <v>0</v>
      </c>
    </row>
    <row r="140" spans="13:17" x14ac:dyDescent="0.35">
      <c r="M140" s="94"/>
      <c r="N140" s="47" t="s">
        <v>75</v>
      </c>
      <c r="O140" s="47">
        <f>COUNTIFS('Historique Incidents'!G:G,"Totale",'Historique Incidents'!I:I,'Rapport Incidents'!N140,'Historique Incidents'!J:J,"2021")</f>
        <v>0</v>
      </c>
      <c r="P140" s="47">
        <f>COUNTIFS('Historique Incidents'!G:G,"Partielle ",'Historique Incidents'!I:I,'Rapport Incidents'!N140,'Historique Incidents'!J:J,"2021")</f>
        <v>0</v>
      </c>
      <c r="Q140" s="48">
        <f>SUMIFS('Historique Incidents'!H:H,'Historique Incidents'!I:I,'Rapport Incidents'!N140,'Historique Incidents'!J:J,"2021")</f>
        <v>0</v>
      </c>
    </row>
    <row r="141" spans="13:17" x14ac:dyDescent="0.35">
      <c r="M141" s="94"/>
      <c r="N141" s="47" t="s">
        <v>76</v>
      </c>
      <c r="O141" s="47">
        <f>COUNTIFS('Historique Incidents'!G:G,"Totale",'Historique Incidents'!I:I,'Rapport Incidents'!N141,'Historique Incidents'!J:J,"2021")</f>
        <v>0</v>
      </c>
      <c r="P141" s="47">
        <f>COUNTIFS('Historique Incidents'!G:G,"Partielle ",'Historique Incidents'!I:I,'Rapport Incidents'!N141,'Historique Incidents'!J:J,"2021")</f>
        <v>0</v>
      </c>
      <c r="Q141" s="48">
        <f>SUMIFS('Historique Incidents'!H:H,'Historique Incidents'!I:I,'Rapport Incidents'!N141,'Historique Incidents'!J:J,"2021")</f>
        <v>0</v>
      </c>
    </row>
    <row r="142" spans="13:17" x14ac:dyDescent="0.35">
      <c r="M142" s="94"/>
      <c r="N142" s="47" t="s">
        <v>77</v>
      </c>
      <c r="O142" s="47">
        <f>COUNTIFS('Historique Incidents'!G:G,"Totale",'Historique Incidents'!I:I,'Rapport Incidents'!N142,'Historique Incidents'!J:J,"2021")</f>
        <v>0</v>
      </c>
      <c r="P142" s="47">
        <f>COUNTIFS('Historique Incidents'!G:G,"Partielle ",'Historique Incidents'!I:I,'Rapport Incidents'!N142,'Historique Incidents'!J:J,"2021")</f>
        <v>0</v>
      </c>
      <c r="Q142" s="48">
        <f>SUMIFS('Historique Incidents'!H:H,'Historique Incidents'!I:I,'Rapport Incidents'!N142,'Historique Incidents'!J:J,"2021")</f>
        <v>0</v>
      </c>
    </row>
    <row r="143" spans="13:17" x14ac:dyDescent="0.35">
      <c r="M143" s="94"/>
      <c r="N143" s="47" t="s">
        <v>78</v>
      </c>
      <c r="O143" s="47">
        <f>COUNTIFS('Historique Incidents'!G:G,"Totale",'Historique Incidents'!I:I,'Rapport Incidents'!N143,'Historique Incidents'!J:J,"2021")</f>
        <v>0</v>
      </c>
      <c r="P143" s="47">
        <f>COUNTIFS('Historique Incidents'!G:G,"Partielle ",'Historique Incidents'!I:I,'Rapport Incidents'!N143,'Historique Incidents'!J:J,"2021")</f>
        <v>0</v>
      </c>
      <c r="Q143" s="48">
        <f>SUMIFS('Historique Incidents'!H:H,'Historique Incidents'!I:I,'Rapport Incidents'!N143,'Historique Incidents'!J:J,"2021")</f>
        <v>0</v>
      </c>
    </row>
    <row r="144" spans="13:17" x14ac:dyDescent="0.35">
      <c r="M144" s="94"/>
      <c r="N144" s="47" t="s">
        <v>79</v>
      </c>
      <c r="O144" s="47">
        <f>COUNTIFS('Historique Incidents'!G:G,"Totale",'Historique Incidents'!I:I,'Rapport Incidents'!N144,'Historique Incidents'!J:J,"2021")</f>
        <v>0</v>
      </c>
      <c r="P144" s="47">
        <f>COUNTIFS('Historique Incidents'!G:G,"Partielle ",'Historique Incidents'!I:I,'Rapport Incidents'!N144,'Historique Incidents'!J:J,"2021")</f>
        <v>0</v>
      </c>
      <c r="Q144" s="48">
        <f>SUMIFS('Historique Incidents'!H:H,'Historique Incidents'!I:I,'Rapport Incidents'!N144,'Historique Incidents'!J:J,"2021")</f>
        <v>0</v>
      </c>
    </row>
    <row r="145" spans="13:17" x14ac:dyDescent="0.35">
      <c r="M145" s="94">
        <v>2022</v>
      </c>
      <c r="N145" s="47" t="s">
        <v>82</v>
      </c>
      <c r="O145" s="47">
        <f>COUNTIFS('Historique Incidents'!G:G,"Totale",'Historique Incidents'!I:I,'Rapport Incidents'!N145,'Historique Incidents'!J:J,"2022")</f>
        <v>0</v>
      </c>
      <c r="P145" s="47">
        <f>COUNTIFS('Historique Incidents'!G:G,"Partielle ",'Historique Incidents'!I:I,'Rapport Incidents'!N145,'Historique Incidents'!J:J,"2022")</f>
        <v>0</v>
      </c>
      <c r="Q145" s="48">
        <f>SUMIFS('Historique Incidents'!H:H,'Historique Incidents'!I:I,'Rapport Incidents'!N145,'Historique Incidents'!J:J,"2022")</f>
        <v>0</v>
      </c>
    </row>
    <row r="146" spans="13:17" x14ac:dyDescent="0.35">
      <c r="M146" s="94"/>
      <c r="N146" s="47" t="s">
        <v>83</v>
      </c>
      <c r="O146" s="47">
        <f>COUNTIFS('Historique Incidents'!G:G,"Totale",'Historique Incidents'!I:I,'Rapport Incidents'!N146,'Historique Incidents'!J:J,"2022")</f>
        <v>0</v>
      </c>
      <c r="P146" s="47">
        <f>COUNTIFS('Historique Incidents'!G:G,"Partielle ",'Historique Incidents'!I:I,'Rapport Incidents'!N146,'Historique Incidents'!J:J,"2022")</f>
        <v>0</v>
      </c>
      <c r="Q146" s="48">
        <f>SUMIFS('Historique Incidents'!H:H,'Historique Incidents'!I:I,'Rapport Incidents'!N146,'Historique Incidents'!J:J,"2022")</f>
        <v>0</v>
      </c>
    </row>
    <row r="147" spans="13:17" x14ac:dyDescent="0.35">
      <c r="M147" s="94"/>
      <c r="N147" s="47" t="s">
        <v>84</v>
      </c>
      <c r="O147" s="47">
        <f>COUNTIFS('Historique Incidents'!G:G,"Totale",'Historique Incidents'!I:I,'Rapport Incidents'!N147,'Historique Incidents'!J:J,"2022")</f>
        <v>0</v>
      </c>
      <c r="P147" s="47">
        <f>COUNTIFS('Historique Incidents'!G:G,"Partielle ",'Historique Incidents'!I:I,'Rapport Incidents'!N147,'Historique Incidents'!J:J,"2022")</f>
        <v>0</v>
      </c>
      <c r="Q147" s="48">
        <f>SUMIFS('Historique Incidents'!H:H,'Historique Incidents'!I:I,'Rapport Incidents'!N147,'Historique Incidents'!J:J,"2022")</f>
        <v>0</v>
      </c>
    </row>
    <row r="148" spans="13:17" x14ac:dyDescent="0.35">
      <c r="M148" s="94"/>
      <c r="N148" s="47" t="s">
        <v>85</v>
      </c>
      <c r="O148" s="47">
        <f>COUNTIFS('Historique Incidents'!G:G,"Totale",'Historique Incidents'!I:I,'Rapport Incidents'!N148,'Historique Incidents'!J:J,"2022")</f>
        <v>0</v>
      </c>
      <c r="P148" s="47">
        <f>COUNTIFS('Historique Incidents'!G:G,"Partielle ",'Historique Incidents'!I:I,'Rapport Incidents'!N148,'Historique Incidents'!J:J,"2022")</f>
        <v>0</v>
      </c>
      <c r="Q148" s="48">
        <f>SUMIFS('Historique Incidents'!H:H,'Historique Incidents'!I:I,'Rapport Incidents'!N148,'Historique Incidents'!J:J,"2022")</f>
        <v>0</v>
      </c>
    </row>
    <row r="149" spans="13:17" x14ac:dyDescent="0.35">
      <c r="M149" s="94"/>
      <c r="N149" s="47" t="s">
        <v>86</v>
      </c>
      <c r="O149" s="47">
        <f>COUNTIFS('Historique Incidents'!G:G,"Totale",'Historique Incidents'!I:I,'Rapport Incidents'!N149,'Historique Incidents'!J:J,"2022")</f>
        <v>0</v>
      </c>
      <c r="P149" s="47">
        <f>COUNTIFS('Historique Incidents'!G:G,"Partielle ",'Historique Incidents'!I:I,'Rapport Incidents'!N149,'Historique Incidents'!J:J,"2022")</f>
        <v>0</v>
      </c>
      <c r="Q149" s="48">
        <f>SUMIFS('Historique Incidents'!H:H,'Historique Incidents'!I:I,'Rapport Incidents'!N149,'Historique Incidents'!J:J,"2022")</f>
        <v>0</v>
      </c>
    </row>
    <row r="150" spans="13:17" x14ac:dyDescent="0.35">
      <c r="M150" s="94"/>
      <c r="N150" s="47" t="s">
        <v>87</v>
      </c>
      <c r="O150" s="47">
        <f>COUNTIFS('Historique Incidents'!G:G,"Totale",'Historique Incidents'!I:I,'Rapport Incidents'!N150,'Historique Incidents'!J:J,"2022")</f>
        <v>0</v>
      </c>
      <c r="P150" s="47">
        <f>COUNTIFS('Historique Incidents'!G:G,"Partielle ",'Historique Incidents'!I:I,'Rapport Incidents'!N150,'Historique Incidents'!J:J,"2022")</f>
        <v>0</v>
      </c>
      <c r="Q150" s="48">
        <f>SUMIFS('Historique Incidents'!H:H,'Historique Incidents'!I:I,'Rapport Incidents'!N150,'Historique Incidents'!J:J,"2022")</f>
        <v>0</v>
      </c>
    </row>
    <row r="151" spans="13:17" x14ac:dyDescent="0.35">
      <c r="M151" s="94"/>
      <c r="N151" s="47" t="s">
        <v>88</v>
      </c>
      <c r="O151" s="47">
        <f>COUNTIFS('Historique Incidents'!G:G,"Totale",'Historique Incidents'!I:I,'Rapport Incidents'!N151,'Historique Incidents'!J:J,"2022")</f>
        <v>0</v>
      </c>
      <c r="P151" s="47">
        <f>COUNTIFS('Historique Incidents'!G:G,"Partielle ",'Historique Incidents'!I:I,'Rapport Incidents'!N151,'Historique Incidents'!J:J,"2022")</f>
        <v>0</v>
      </c>
      <c r="Q151" s="48">
        <f>SUMIFS('Historique Incidents'!H:H,'Historique Incidents'!I:I,'Rapport Incidents'!N151,'Historique Incidents'!J:J,"2022")</f>
        <v>0</v>
      </c>
    </row>
    <row r="152" spans="13:17" x14ac:dyDescent="0.35">
      <c r="M152" s="94"/>
      <c r="N152" s="47" t="s">
        <v>89</v>
      </c>
      <c r="O152" s="47">
        <f>COUNTIFS('Historique Incidents'!G:G,"Totale",'Historique Incidents'!I:I,'Rapport Incidents'!N152,'Historique Incidents'!J:J,"2022")</f>
        <v>0</v>
      </c>
      <c r="P152" s="47">
        <f>COUNTIFS('Historique Incidents'!G:G,"Partielle ",'Historique Incidents'!I:I,'Rapport Incidents'!N152,'Historique Incidents'!J:J,"2022")</f>
        <v>0</v>
      </c>
      <c r="Q152" s="48">
        <f>SUMIFS('Historique Incidents'!H:H,'Historique Incidents'!I:I,'Rapport Incidents'!N152,'Historique Incidents'!J:J,"2022")</f>
        <v>0</v>
      </c>
    </row>
    <row r="153" spans="13:17" x14ac:dyDescent="0.35">
      <c r="M153" s="94"/>
      <c r="N153" s="47" t="s">
        <v>90</v>
      </c>
      <c r="O153" s="47">
        <f>COUNTIFS('Historique Incidents'!G:G,"Totale",'Historique Incidents'!I:I,'Rapport Incidents'!N153,'Historique Incidents'!J:J,"2022")</f>
        <v>0</v>
      </c>
      <c r="P153" s="47">
        <f>COUNTIFS('Historique Incidents'!G:G,"Partielle ",'Historique Incidents'!I:I,'Rapport Incidents'!N153,'Historique Incidents'!J:J,"2022")</f>
        <v>0</v>
      </c>
      <c r="Q153" s="48">
        <f>SUMIFS('Historique Incidents'!H:H,'Historique Incidents'!I:I,'Rapport Incidents'!N153,'Historique Incidents'!J:J,"2022")</f>
        <v>0</v>
      </c>
    </row>
    <row r="154" spans="13:17" x14ac:dyDescent="0.35">
      <c r="M154" s="94"/>
      <c r="N154" s="47" t="s">
        <v>91</v>
      </c>
      <c r="O154" s="47">
        <f>COUNTIFS('Historique Incidents'!G:G,"Totale",'Historique Incidents'!I:I,'Rapport Incidents'!N154,'Historique Incidents'!J:J,"2022")</f>
        <v>0</v>
      </c>
      <c r="P154" s="47">
        <f>COUNTIFS('Historique Incidents'!G:G,"Partielle ",'Historique Incidents'!I:I,'Rapport Incidents'!N154,'Historique Incidents'!J:J,"2022")</f>
        <v>0</v>
      </c>
      <c r="Q154" s="48">
        <f>SUMIFS('Historique Incidents'!H:H,'Historique Incidents'!I:I,'Rapport Incidents'!N154,'Historique Incidents'!J:J,"2022")</f>
        <v>0</v>
      </c>
    </row>
    <row r="155" spans="13:17" x14ac:dyDescent="0.35">
      <c r="M155" s="94"/>
      <c r="N155" s="47" t="s">
        <v>92</v>
      </c>
      <c r="O155" s="47">
        <f>COUNTIFS('Historique Incidents'!G:G,"Totale",'Historique Incidents'!I:I,'Rapport Incidents'!N155,'Historique Incidents'!J:J,"2022")</f>
        <v>0</v>
      </c>
      <c r="P155" s="47">
        <f>COUNTIFS('Historique Incidents'!G:G,"Partielle ",'Historique Incidents'!I:I,'Rapport Incidents'!N155,'Historique Incidents'!J:J,"2022")</f>
        <v>0</v>
      </c>
      <c r="Q155" s="48">
        <f>SUMIFS('Historique Incidents'!H:H,'Historique Incidents'!I:I,'Rapport Incidents'!N155,'Historique Incidents'!J:J,"2022")</f>
        <v>0</v>
      </c>
    </row>
    <row r="156" spans="13:17" x14ac:dyDescent="0.35">
      <c r="M156" s="94"/>
      <c r="N156" s="47" t="s">
        <v>93</v>
      </c>
      <c r="O156" s="47">
        <f>COUNTIFS('Historique Incidents'!G:G,"Totale",'Historique Incidents'!I:I,'Rapport Incidents'!N156,'Historique Incidents'!J:J,"2022")</f>
        <v>0</v>
      </c>
      <c r="P156" s="47">
        <f>COUNTIFS('Historique Incidents'!G:G,"Partielle ",'Historique Incidents'!I:I,'Rapport Incidents'!N156,'Historique Incidents'!J:J,"2022")</f>
        <v>0</v>
      </c>
      <c r="Q156" s="48">
        <f>SUMIFS('Historique Incidents'!H:H,'Historique Incidents'!I:I,'Rapport Incidents'!N156,'Historique Incidents'!J:J,"2022")</f>
        <v>0</v>
      </c>
    </row>
    <row r="157" spans="13:17" x14ac:dyDescent="0.35">
      <c r="M157" s="94"/>
      <c r="N157" s="47" t="s">
        <v>94</v>
      </c>
      <c r="O157" s="47">
        <f>COUNTIFS('Historique Incidents'!G:G,"Totale",'Historique Incidents'!I:I,'Rapport Incidents'!N157,'Historique Incidents'!J:J,"2022")</f>
        <v>0</v>
      </c>
      <c r="P157" s="47">
        <f>COUNTIFS('Historique Incidents'!G:G,"Partielle ",'Historique Incidents'!I:I,'Rapport Incidents'!N157,'Historique Incidents'!J:J,"2022")</f>
        <v>0</v>
      </c>
      <c r="Q157" s="48">
        <f>SUMIFS('Historique Incidents'!H:H,'Historique Incidents'!I:I,'Rapport Incidents'!N157,'Historique Incidents'!J:J,"2022")</f>
        <v>0</v>
      </c>
    </row>
    <row r="158" spans="13:17" x14ac:dyDescent="0.35">
      <c r="M158" s="94"/>
      <c r="N158" s="47" t="s">
        <v>95</v>
      </c>
      <c r="O158" s="47">
        <f>COUNTIFS('Historique Incidents'!G:G,"Totale",'Historique Incidents'!I:I,'Rapport Incidents'!N158,'Historique Incidents'!J:J,"2022")</f>
        <v>0</v>
      </c>
      <c r="P158" s="47">
        <f>COUNTIFS('Historique Incidents'!G:G,"Partielle ",'Historique Incidents'!I:I,'Rapport Incidents'!N158,'Historique Incidents'!J:J,"2022")</f>
        <v>0</v>
      </c>
      <c r="Q158" s="48">
        <f>SUMIFS('Historique Incidents'!H:H,'Historique Incidents'!I:I,'Rapport Incidents'!N158,'Historique Incidents'!J:J,"2022")</f>
        <v>0</v>
      </c>
    </row>
    <row r="159" spans="13:17" x14ac:dyDescent="0.35">
      <c r="M159" s="94"/>
      <c r="N159" s="47" t="s">
        <v>42</v>
      </c>
      <c r="O159" s="47">
        <f>COUNTIFS('Historique Incidents'!G:G,"Totale",'Historique Incidents'!I:I,'Rapport Incidents'!N159,'Historique Incidents'!J:J,"2022")</f>
        <v>0</v>
      </c>
      <c r="P159" s="47">
        <f>COUNTIFS('Historique Incidents'!G:G,"Partielle ",'Historique Incidents'!I:I,'Rapport Incidents'!N159,'Historique Incidents'!J:J,"2022")</f>
        <v>0</v>
      </c>
      <c r="Q159" s="48">
        <f>SUMIFS('Historique Incidents'!H:H,'Historique Incidents'!I:I,'Rapport Incidents'!N159,'Historique Incidents'!J:J,"2022")</f>
        <v>0</v>
      </c>
    </row>
    <row r="160" spans="13:17" x14ac:dyDescent="0.35">
      <c r="M160" s="94"/>
      <c r="N160" s="47" t="s">
        <v>43</v>
      </c>
      <c r="O160" s="47">
        <f>COUNTIFS('Historique Incidents'!G:G,"Totale",'Historique Incidents'!I:I,'Rapport Incidents'!N160,'Historique Incidents'!J:J,"2022")</f>
        <v>0</v>
      </c>
      <c r="P160" s="47">
        <f>COUNTIFS('Historique Incidents'!G:G,"Partielle ",'Historique Incidents'!I:I,'Rapport Incidents'!N160,'Historique Incidents'!J:J,"2022")</f>
        <v>0</v>
      </c>
      <c r="Q160" s="48">
        <f>SUMIFS('Historique Incidents'!H:H,'Historique Incidents'!I:I,'Rapport Incidents'!N160,'Historique Incidents'!J:J,"2022")</f>
        <v>0</v>
      </c>
    </row>
    <row r="161" spans="13:17" x14ac:dyDescent="0.35">
      <c r="M161" s="94"/>
      <c r="N161" s="47" t="s">
        <v>44</v>
      </c>
      <c r="O161" s="47">
        <f>COUNTIFS('Historique Incidents'!G:G,"Totale",'Historique Incidents'!I:I,'Rapport Incidents'!N161,'Historique Incidents'!J:J,"2022")</f>
        <v>0</v>
      </c>
      <c r="P161" s="47">
        <f>COUNTIFS('Historique Incidents'!G:G,"Partielle ",'Historique Incidents'!I:I,'Rapport Incidents'!N161,'Historique Incidents'!J:J,"2022")</f>
        <v>0</v>
      </c>
      <c r="Q161" s="48">
        <f>SUMIFS('Historique Incidents'!H:H,'Historique Incidents'!I:I,'Rapport Incidents'!N161,'Historique Incidents'!J:J,"2022")</f>
        <v>0</v>
      </c>
    </row>
    <row r="162" spans="13:17" x14ac:dyDescent="0.35">
      <c r="M162" s="94"/>
      <c r="N162" s="47" t="s">
        <v>45</v>
      </c>
      <c r="O162" s="47">
        <f>COUNTIFS('Historique Incidents'!G:G,"Totale",'Historique Incidents'!I:I,'Rapport Incidents'!N162,'Historique Incidents'!J:J,"2022")</f>
        <v>0</v>
      </c>
      <c r="P162" s="47">
        <f>COUNTIFS('Historique Incidents'!G:G,"Partielle ",'Historique Incidents'!I:I,'Rapport Incidents'!N162,'Historique Incidents'!J:J,"2022")</f>
        <v>0</v>
      </c>
      <c r="Q162" s="48">
        <f>SUMIFS('Historique Incidents'!H:H,'Historique Incidents'!I:I,'Rapport Incidents'!N162,'Historique Incidents'!J:J,"2022")</f>
        <v>0</v>
      </c>
    </row>
    <row r="163" spans="13:17" x14ac:dyDescent="0.35">
      <c r="M163" s="94"/>
      <c r="N163" s="47" t="s">
        <v>46</v>
      </c>
      <c r="O163" s="47">
        <f>COUNTIFS('Historique Incidents'!G:G,"Totale",'Historique Incidents'!I:I,'Rapport Incidents'!N163,'Historique Incidents'!J:J,"2022")</f>
        <v>0</v>
      </c>
      <c r="P163" s="47">
        <f>COUNTIFS('Historique Incidents'!G:G,"Partielle ",'Historique Incidents'!I:I,'Rapport Incidents'!N163,'Historique Incidents'!J:J,"2022")</f>
        <v>0</v>
      </c>
      <c r="Q163" s="48">
        <f>SUMIFS('Historique Incidents'!H:H,'Historique Incidents'!I:I,'Rapport Incidents'!N163,'Historique Incidents'!J:J,"2022")</f>
        <v>0</v>
      </c>
    </row>
    <row r="164" spans="13:17" x14ac:dyDescent="0.35">
      <c r="M164" s="94"/>
      <c r="N164" s="47" t="s">
        <v>47</v>
      </c>
      <c r="O164" s="47">
        <f>COUNTIFS('Historique Incidents'!G:G,"Totale",'Historique Incidents'!I:I,'Rapport Incidents'!N164,'Historique Incidents'!J:J,"2022")</f>
        <v>0</v>
      </c>
      <c r="P164" s="47">
        <f>COUNTIFS('Historique Incidents'!G:G,"Partielle ",'Historique Incidents'!I:I,'Rapport Incidents'!N164,'Historique Incidents'!J:J,"2022")</f>
        <v>0</v>
      </c>
      <c r="Q164" s="48">
        <f>SUMIFS('Historique Incidents'!H:H,'Historique Incidents'!I:I,'Rapport Incidents'!N164,'Historique Incidents'!J:J,"2022")</f>
        <v>0</v>
      </c>
    </row>
    <row r="165" spans="13:17" x14ac:dyDescent="0.35">
      <c r="M165" s="94"/>
      <c r="N165" s="47" t="s">
        <v>48</v>
      </c>
      <c r="O165" s="47">
        <f>COUNTIFS('Historique Incidents'!G:G,"Totale",'Historique Incidents'!I:I,'Rapport Incidents'!N165,'Historique Incidents'!J:J,"2022")</f>
        <v>0</v>
      </c>
      <c r="P165" s="47">
        <f>COUNTIFS('Historique Incidents'!G:G,"Partielle ",'Historique Incidents'!I:I,'Rapport Incidents'!N165,'Historique Incidents'!J:J,"2022")</f>
        <v>0</v>
      </c>
      <c r="Q165" s="48">
        <f>SUMIFS('Historique Incidents'!H:H,'Historique Incidents'!I:I,'Rapport Incidents'!N165,'Historique Incidents'!J:J,"2022")</f>
        <v>0</v>
      </c>
    </row>
    <row r="166" spans="13:17" x14ac:dyDescent="0.35">
      <c r="M166" s="94"/>
      <c r="N166" s="47" t="s">
        <v>49</v>
      </c>
      <c r="O166" s="47">
        <f>COUNTIFS('Historique Incidents'!G:G,"Totale",'Historique Incidents'!I:I,'Rapport Incidents'!N166,'Historique Incidents'!J:J,"2022")</f>
        <v>0</v>
      </c>
      <c r="P166" s="47">
        <f>COUNTIFS('Historique Incidents'!G:G,"Partielle ",'Historique Incidents'!I:I,'Rapport Incidents'!N166,'Historique Incidents'!J:J,"2022")</f>
        <v>0</v>
      </c>
      <c r="Q166" s="48">
        <f>SUMIFS('Historique Incidents'!H:H,'Historique Incidents'!I:I,'Rapport Incidents'!N166,'Historique Incidents'!J:J,"2022")</f>
        <v>0</v>
      </c>
    </row>
    <row r="167" spans="13:17" x14ac:dyDescent="0.35">
      <c r="M167" s="94"/>
      <c r="N167" s="47" t="s">
        <v>50</v>
      </c>
      <c r="O167" s="47">
        <f>COUNTIFS('Historique Incidents'!G:G,"Totale",'Historique Incidents'!I:I,'Rapport Incidents'!N167,'Historique Incidents'!J:J,"2022")</f>
        <v>0</v>
      </c>
      <c r="P167" s="47">
        <f>COUNTIFS('Historique Incidents'!G:G,"Partielle ",'Historique Incidents'!I:I,'Rapport Incidents'!N167,'Historique Incidents'!J:J,"2022")</f>
        <v>0</v>
      </c>
      <c r="Q167" s="48">
        <f>SUMIFS('Historique Incidents'!H:H,'Historique Incidents'!I:I,'Rapport Incidents'!N167,'Historique Incidents'!J:J,"2022")</f>
        <v>0</v>
      </c>
    </row>
    <row r="168" spans="13:17" x14ac:dyDescent="0.35">
      <c r="M168" s="94"/>
      <c r="N168" s="47" t="s">
        <v>51</v>
      </c>
      <c r="O168" s="47">
        <f>COUNTIFS('Historique Incidents'!G:G,"Totale",'Historique Incidents'!I:I,'Rapport Incidents'!N168,'Historique Incidents'!J:J,"2022")</f>
        <v>0</v>
      </c>
      <c r="P168" s="47">
        <f>COUNTIFS('Historique Incidents'!G:G,"Partielle ",'Historique Incidents'!I:I,'Rapport Incidents'!N168,'Historique Incidents'!J:J,"2022")</f>
        <v>0</v>
      </c>
      <c r="Q168" s="48">
        <f>SUMIFS('Historique Incidents'!H:H,'Historique Incidents'!I:I,'Rapport Incidents'!N168,'Historique Incidents'!J:J,"2022")</f>
        <v>0</v>
      </c>
    </row>
    <row r="169" spans="13:17" x14ac:dyDescent="0.35">
      <c r="M169" s="94"/>
      <c r="N169" s="47" t="s">
        <v>52</v>
      </c>
      <c r="O169" s="47">
        <f>COUNTIFS('Historique Incidents'!G:G,"Totale",'Historique Incidents'!I:I,'Rapport Incidents'!N169,'Historique Incidents'!J:J,"2022")</f>
        <v>0</v>
      </c>
      <c r="P169" s="47">
        <f>COUNTIFS('Historique Incidents'!G:G,"Partielle ",'Historique Incidents'!I:I,'Rapport Incidents'!N169,'Historique Incidents'!J:J,"2022")</f>
        <v>0</v>
      </c>
      <c r="Q169" s="48">
        <f>SUMIFS('Historique Incidents'!H:H,'Historique Incidents'!I:I,'Rapport Incidents'!N169,'Historique Incidents'!J:J,"2022")</f>
        <v>0</v>
      </c>
    </row>
    <row r="170" spans="13:17" x14ac:dyDescent="0.35">
      <c r="M170" s="94"/>
      <c r="N170" s="47" t="s">
        <v>53</v>
      </c>
      <c r="O170" s="47">
        <f>COUNTIFS('Historique Incidents'!G:G,"Totale",'Historique Incidents'!I:I,'Rapport Incidents'!N170,'Historique Incidents'!J:J,"2022")</f>
        <v>0</v>
      </c>
      <c r="P170" s="47">
        <f>COUNTIFS('Historique Incidents'!G:G,"Partielle ",'Historique Incidents'!I:I,'Rapport Incidents'!N170,'Historique Incidents'!J:J,"2022")</f>
        <v>0</v>
      </c>
      <c r="Q170" s="48">
        <f>SUMIFS('Historique Incidents'!H:H,'Historique Incidents'!I:I,'Rapport Incidents'!N170,'Historique Incidents'!J:J,"2022")</f>
        <v>0</v>
      </c>
    </row>
    <row r="171" spans="13:17" x14ac:dyDescent="0.35">
      <c r="M171" s="94"/>
      <c r="N171" s="47" t="s">
        <v>54</v>
      </c>
      <c r="O171" s="47">
        <f>COUNTIFS('Historique Incidents'!G:G,"Totale",'Historique Incidents'!I:I,'Rapport Incidents'!N171,'Historique Incidents'!J:J,"2022")</f>
        <v>0</v>
      </c>
      <c r="P171" s="47">
        <f>COUNTIFS('Historique Incidents'!G:G,"Partielle ",'Historique Incidents'!I:I,'Rapport Incidents'!N171,'Historique Incidents'!J:J,"2022")</f>
        <v>0</v>
      </c>
      <c r="Q171" s="48">
        <f>SUMIFS('Historique Incidents'!H:H,'Historique Incidents'!I:I,'Rapport Incidents'!N171,'Historique Incidents'!J:J,"2022")</f>
        <v>0</v>
      </c>
    </row>
    <row r="172" spans="13:17" x14ac:dyDescent="0.35">
      <c r="M172" s="94"/>
      <c r="N172" s="47" t="s">
        <v>55</v>
      </c>
      <c r="O172" s="47">
        <f>COUNTIFS('Historique Incidents'!G:G,"Totale",'Historique Incidents'!I:I,'Rapport Incidents'!N172,'Historique Incidents'!J:J,"2022")</f>
        <v>0</v>
      </c>
      <c r="P172" s="47">
        <f>COUNTIFS('Historique Incidents'!G:G,"Partielle ",'Historique Incidents'!I:I,'Rapport Incidents'!N172,'Historique Incidents'!J:J,"2022")</f>
        <v>0</v>
      </c>
      <c r="Q172" s="48">
        <f>SUMIFS('Historique Incidents'!H:H,'Historique Incidents'!I:I,'Rapport Incidents'!N172,'Historique Incidents'!J:J,"2022")</f>
        <v>0</v>
      </c>
    </row>
    <row r="173" spans="13:17" x14ac:dyDescent="0.35">
      <c r="M173" s="94"/>
      <c r="N173" s="47" t="s">
        <v>56</v>
      </c>
      <c r="O173" s="47">
        <f>COUNTIFS('Historique Incidents'!G:G,"Totale",'Historique Incidents'!I:I,'Rapport Incidents'!N173,'Historique Incidents'!J:J,"2022")</f>
        <v>0</v>
      </c>
      <c r="P173" s="47">
        <f>COUNTIFS('Historique Incidents'!G:G,"Partielle ",'Historique Incidents'!I:I,'Rapport Incidents'!N173,'Historique Incidents'!J:J,"2022")</f>
        <v>0</v>
      </c>
      <c r="Q173" s="48">
        <f>SUMIFS('Historique Incidents'!H:H,'Historique Incidents'!I:I,'Rapport Incidents'!N173,'Historique Incidents'!J:J,"2022")</f>
        <v>0</v>
      </c>
    </row>
    <row r="174" spans="13:17" x14ac:dyDescent="0.35">
      <c r="M174" s="94"/>
      <c r="N174" s="47" t="s">
        <v>57</v>
      </c>
      <c r="O174" s="47">
        <f>COUNTIFS('Historique Incidents'!G:G,"Totale",'Historique Incidents'!I:I,'Rapport Incidents'!N174,'Historique Incidents'!J:J,"2022")</f>
        <v>0</v>
      </c>
      <c r="P174" s="47">
        <f>COUNTIFS('Historique Incidents'!G:G,"Partielle ",'Historique Incidents'!I:I,'Rapport Incidents'!N174,'Historique Incidents'!J:J,"2022")</f>
        <v>0</v>
      </c>
      <c r="Q174" s="48">
        <f>SUMIFS('Historique Incidents'!H:H,'Historique Incidents'!I:I,'Rapport Incidents'!N174,'Historique Incidents'!J:J,"2022")</f>
        <v>0</v>
      </c>
    </row>
    <row r="175" spans="13:17" x14ac:dyDescent="0.35">
      <c r="M175" s="94"/>
      <c r="N175" s="47" t="s">
        <v>58</v>
      </c>
      <c r="O175" s="47">
        <f>COUNTIFS('Historique Incidents'!G:G,"Totale",'Historique Incidents'!I:I,'Rapport Incidents'!N175,'Historique Incidents'!J:J,"2022")</f>
        <v>0</v>
      </c>
      <c r="P175" s="47">
        <f>COUNTIFS('Historique Incidents'!G:G,"Partielle ",'Historique Incidents'!I:I,'Rapport Incidents'!N175,'Historique Incidents'!J:J,"2022")</f>
        <v>0</v>
      </c>
      <c r="Q175" s="48">
        <f>SUMIFS('Historique Incidents'!H:H,'Historique Incidents'!I:I,'Rapport Incidents'!N175,'Historique Incidents'!J:J,"2022")</f>
        <v>0</v>
      </c>
    </row>
    <row r="176" spans="13:17" x14ac:dyDescent="0.35">
      <c r="M176" s="94"/>
      <c r="N176" s="47" t="s">
        <v>59</v>
      </c>
      <c r="O176" s="47">
        <f>COUNTIFS('Historique Incidents'!G:G,"Totale",'Historique Incidents'!I:I,'Rapport Incidents'!N176,'Historique Incidents'!J:J,"2022")</f>
        <v>0</v>
      </c>
      <c r="P176" s="47">
        <f>COUNTIFS('Historique Incidents'!G:G,"Partielle ",'Historique Incidents'!I:I,'Rapport Incidents'!N176,'Historique Incidents'!J:J,"2022")</f>
        <v>0</v>
      </c>
      <c r="Q176" s="48">
        <f>SUMIFS('Historique Incidents'!H:H,'Historique Incidents'!I:I,'Rapport Incidents'!N176,'Historique Incidents'!J:J,"2022")</f>
        <v>0</v>
      </c>
    </row>
    <row r="177" spans="13:17" x14ac:dyDescent="0.35">
      <c r="M177" s="94"/>
      <c r="N177" s="47" t="s">
        <v>60</v>
      </c>
      <c r="O177" s="47">
        <f>COUNTIFS('Historique Incidents'!G:G,"Totale",'Historique Incidents'!I:I,'Rapport Incidents'!N177,'Historique Incidents'!J:J,"2022")</f>
        <v>0</v>
      </c>
      <c r="P177" s="47">
        <f>COUNTIFS('Historique Incidents'!G:G,"Partielle ",'Historique Incidents'!I:I,'Rapport Incidents'!N177,'Historique Incidents'!J:J,"2022")</f>
        <v>0</v>
      </c>
      <c r="Q177" s="48">
        <f>SUMIFS('Historique Incidents'!H:H,'Historique Incidents'!I:I,'Rapport Incidents'!N177,'Historique Incidents'!J:J,"2022")</f>
        <v>0</v>
      </c>
    </row>
    <row r="178" spans="13:17" x14ac:dyDescent="0.35">
      <c r="M178" s="94"/>
      <c r="N178" s="47" t="s">
        <v>61</v>
      </c>
      <c r="O178" s="47">
        <f>COUNTIFS('Historique Incidents'!G:G,"Totale",'Historique Incidents'!I:I,'Rapport Incidents'!N178,'Historique Incidents'!J:J,"2022")</f>
        <v>0</v>
      </c>
      <c r="P178" s="47">
        <f>COUNTIFS('Historique Incidents'!G:G,"Partielle ",'Historique Incidents'!I:I,'Rapport Incidents'!N178,'Historique Incidents'!J:J,"2022")</f>
        <v>0</v>
      </c>
      <c r="Q178" s="48">
        <f>SUMIFS('Historique Incidents'!H:H,'Historique Incidents'!I:I,'Rapport Incidents'!N178,'Historique Incidents'!J:J,"2022")</f>
        <v>0</v>
      </c>
    </row>
    <row r="179" spans="13:17" x14ac:dyDescent="0.35">
      <c r="M179" s="94"/>
      <c r="N179" s="47" t="s">
        <v>62</v>
      </c>
      <c r="O179" s="47">
        <f>COUNTIFS('Historique Incidents'!G:G,"Totale",'Historique Incidents'!I:I,'Rapport Incidents'!N179,'Historique Incidents'!J:J,"2022")</f>
        <v>0</v>
      </c>
      <c r="P179" s="47">
        <f>COUNTIFS('Historique Incidents'!G:G,"Partielle ",'Historique Incidents'!I:I,'Rapport Incidents'!N179,'Historique Incidents'!J:J,"2022")</f>
        <v>0</v>
      </c>
      <c r="Q179" s="48">
        <f>SUMIFS('Historique Incidents'!H:H,'Historique Incidents'!I:I,'Rapport Incidents'!N179,'Historique Incidents'!J:J,"2022")</f>
        <v>0</v>
      </c>
    </row>
    <row r="180" spans="13:17" x14ac:dyDescent="0.35">
      <c r="M180" s="94"/>
      <c r="N180" s="47" t="s">
        <v>63</v>
      </c>
      <c r="O180" s="47">
        <f>COUNTIFS('Historique Incidents'!G:G,"Totale",'Historique Incidents'!I:I,'Rapport Incidents'!N180,'Historique Incidents'!J:J,"2022")</f>
        <v>0</v>
      </c>
      <c r="P180" s="47">
        <f>COUNTIFS('Historique Incidents'!G:G,"Partielle ",'Historique Incidents'!I:I,'Rapport Incidents'!N180,'Historique Incidents'!J:J,"2022")</f>
        <v>0</v>
      </c>
      <c r="Q180" s="48">
        <f>SUMIFS('Historique Incidents'!H:H,'Historique Incidents'!I:I,'Rapport Incidents'!N180,'Historique Incidents'!J:J,"2022")</f>
        <v>0</v>
      </c>
    </row>
    <row r="181" spans="13:17" x14ac:dyDescent="0.35">
      <c r="M181" s="94"/>
      <c r="N181" s="47" t="s">
        <v>64</v>
      </c>
      <c r="O181" s="47">
        <f>COUNTIFS('Historique Incidents'!G:G,"Totale",'Historique Incidents'!I:I,'Rapport Incidents'!N181,'Historique Incidents'!J:J,"2022")</f>
        <v>0</v>
      </c>
      <c r="P181" s="47">
        <f>COUNTIFS('Historique Incidents'!G:G,"Partielle ",'Historique Incidents'!I:I,'Rapport Incidents'!N181,'Historique Incidents'!J:J,"2022")</f>
        <v>0</v>
      </c>
      <c r="Q181" s="48">
        <f>SUMIFS('Historique Incidents'!H:H,'Historique Incidents'!I:I,'Rapport Incidents'!N181,'Historique Incidents'!J:J,"2022")</f>
        <v>0</v>
      </c>
    </row>
    <row r="182" spans="13:17" x14ac:dyDescent="0.35">
      <c r="M182" s="94"/>
      <c r="N182" s="47" t="s">
        <v>65</v>
      </c>
      <c r="O182" s="47">
        <f>COUNTIFS('Historique Incidents'!G:G,"Totale",'Historique Incidents'!I:I,'Rapport Incidents'!N182,'Historique Incidents'!J:J,"2022")</f>
        <v>0</v>
      </c>
      <c r="P182" s="47">
        <f>COUNTIFS('Historique Incidents'!G:G,"Partielle ",'Historique Incidents'!I:I,'Rapport Incidents'!N182,'Historique Incidents'!J:J,"2022")</f>
        <v>0</v>
      </c>
      <c r="Q182" s="48">
        <f>SUMIFS('Historique Incidents'!H:H,'Historique Incidents'!I:I,'Rapport Incidents'!N182,'Historique Incidents'!J:J,"2022")</f>
        <v>0</v>
      </c>
    </row>
    <row r="183" spans="13:17" x14ac:dyDescent="0.35">
      <c r="M183" s="94"/>
      <c r="N183" s="47" t="s">
        <v>66</v>
      </c>
      <c r="O183" s="47">
        <f>COUNTIFS('Historique Incidents'!G:G,"Totale",'Historique Incidents'!I:I,'Rapport Incidents'!N183,'Historique Incidents'!J:J,"2022")</f>
        <v>0</v>
      </c>
      <c r="P183" s="47">
        <f>COUNTIFS('Historique Incidents'!G:G,"Partielle ",'Historique Incidents'!I:I,'Rapport Incidents'!N183,'Historique Incidents'!J:J,"2022")</f>
        <v>0</v>
      </c>
      <c r="Q183" s="48">
        <f>SUMIFS('Historique Incidents'!H:H,'Historique Incidents'!I:I,'Rapport Incidents'!N183,'Historique Incidents'!J:J,"2022")</f>
        <v>0</v>
      </c>
    </row>
    <row r="184" spans="13:17" x14ac:dyDescent="0.35">
      <c r="M184" s="94"/>
      <c r="N184" s="47" t="s">
        <v>67</v>
      </c>
      <c r="O184" s="47">
        <f>COUNTIFS('Historique Incidents'!G:G,"Totale",'Historique Incidents'!I:I,'Rapport Incidents'!N184,'Historique Incidents'!J:J,"2022")</f>
        <v>0</v>
      </c>
      <c r="P184" s="47">
        <f>COUNTIFS('Historique Incidents'!G:G,"Partielle ",'Historique Incidents'!I:I,'Rapport Incidents'!N184,'Historique Incidents'!J:J,"2022")</f>
        <v>0</v>
      </c>
      <c r="Q184" s="48">
        <f>SUMIFS('Historique Incidents'!H:H,'Historique Incidents'!I:I,'Rapport Incidents'!N184,'Historique Incidents'!J:J,"2022")</f>
        <v>0</v>
      </c>
    </row>
    <row r="185" spans="13:17" x14ac:dyDescent="0.35">
      <c r="M185" s="94"/>
      <c r="N185" s="47" t="s">
        <v>68</v>
      </c>
      <c r="O185" s="47">
        <f>COUNTIFS('Historique Incidents'!G:G,"Totale",'Historique Incidents'!I:I,'Rapport Incidents'!N185,'Historique Incidents'!J:J,"2022")</f>
        <v>0</v>
      </c>
      <c r="P185" s="47">
        <f>COUNTIFS('Historique Incidents'!G:G,"Partielle ",'Historique Incidents'!I:I,'Rapport Incidents'!N185,'Historique Incidents'!J:J,"2022")</f>
        <v>0</v>
      </c>
      <c r="Q185" s="48">
        <f>SUMIFS('Historique Incidents'!H:H,'Historique Incidents'!I:I,'Rapport Incidents'!N185,'Historique Incidents'!J:J,"2022")</f>
        <v>0</v>
      </c>
    </row>
    <row r="186" spans="13:17" x14ac:dyDescent="0.35">
      <c r="M186" s="94"/>
      <c r="N186" s="47" t="s">
        <v>69</v>
      </c>
      <c r="O186" s="47">
        <f>COUNTIFS('Historique Incidents'!G:G,"Totale",'Historique Incidents'!I:I,'Rapport Incidents'!N186,'Historique Incidents'!J:J,"2022")</f>
        <v>0</v>
      </c>
      <c r="P186" s="47">
        <f>COUNTIFS('Historique Incidents'!G:G,"Partielle ",'Historique Incidents'!I:I,'Rapport Incidents'!N186,'Historique Incidents'!J:J,"2022")</f>
        <v>0</v>
      </c>
      <c r="Q186" s="48">
        <f>SUMIFS('Historique Incidents'!H:H,'Historique Incidents'!I:I,'Rapport Incidents'!N186,'Historique Incidents'!J:J,"2022")</f>
        <v>0</v>
      </c>
    </row>
    <row r="187" spans="13:17" x14ac:dyDescent="0.35">
      <c r="M187" s="94"/>
      <c r="N187" s="47" t="s">
        <v>70</v>
      </c>
      <c r="O187" s="47">
        <f>COUNTIFS('Historique Incidents'!G:G,"Totale",'Historique Incidents'!I:I,'Rapport Incidents'!N187,'Historique Incidents'!J:J,"2022")</f>
        <v>0</v>
      </c>
      <c r="P187" s="47">
        <f>COUNTIFS('Historique Incidents'!G:G,"Partielle ",'Historique Incidents'!I:I,'Rapport Incidents'!N187,'Historique Incidents'!J:J,"2022")</f>
        <v>0</v>
      </c>
      <c r="Q187" s="48">
        <f>SUMIFS('Historique Incidents'!H:H,'Historique Incidents'!I:I,'Rapport Incidents'!N187,'Historique Incidents'!J:J,"2022")</f>
        <v>0</v>
      </c>
    </row>
    <row r="188" spans="13:17" x14ac:dyDescent="0.35">
      <c r="M188" s="94"/>
      <c r="N188" s="47" t="s">
        <v>71</v>
      </c>
      <c r="O188" s="47">
        <f>COUNTIFS('Historique Incidents'!G:G,"Totale",'Historique Incidents'!I:I,'Rapport Incidents'!N188,'Historique Incidents'!J:J,"2022")</f>
        <v>0</v>
      </c>
      <c r="P188" s="47">
        <f>COUNTIFS('Historique Incidents'!G:G,"Partielle ",'Historique Incidents'!I:I,'Rapport Incidents'!N188,'Historique Incidents'!J:J,"2022")</f>
        <v>0</v>
      </c>
      <c r="Q188" s="48">
        <f>SUMIFS('Historique Incidents'!H:H,'Historique Incidents'!I:I,'Rapport Incidents'!N188,'Historique Incidents'!J:J,"2022")</f>
        <v>0</v>
      </c>
    </row>
    <row r="189" spans="13:17" x14ac:dyDescent="0.35">
      <c r="M189" s="94"/>
      <c r="N189" s="47" t="s">
        <v>72</v>
      </c>
      <c r="O189" s="47">
        <f>COUNTIFS('Historique Incidents'!G:G,"Totale",'Historique Incidents'!I:I,'Rapport Incidents'!N189,'Historique Incidents'!J:J,"2022")</f>
        <v>0</v>
      </c>
      <c r="P189" s="47">
        <f>COUNTIFS('Historique Incidents'!G:G,"Partielle ",'Historique Incidents'!I:I,'Rapport Incidents'!N189,'Historique Incidents'!J:J,"2022")</f>
        <v>0</v>
      </c>
      <c r="Q189" s="48">
        <f>SUMIFS('Historique Incidents'!H:H,'Historique Incidents'!I:I,'Rapport Incidents'!N189,'Historique Incidents'!J:J,"2022")</f>
        <v>0</v>
      </c>
    </row>
    <row r="190" spans="13:17" x14ac:dyDescent="0.35">
      <c r="M190" s="94"/>
      <c r="N190" s="47" t="s">
        <v>73</v>
      </c>
      <c r="O190" s="47">
        <f>COUNTIFS('Historique Incidents'!G:G,"Totale",'Historique Incidents'!I:I,'Rapport Incidents'!N190,'Historique Incidents'!J:J,"2022")</f>
        <v>0</v>
      </c>
      <c r="P190" s="47">
        <f>COUNTIFS('Historique Incidents'!G:G,"Partielle ",'Historique Incidents'!I:I,'Rapport Incidents'!N190,'Historique Incidents'!J:J,"2022")</f>
        <v>0</v>
      </c>
      <c r="Q190" s="48">
        <f>SUMIFS('Historique Incidents'!H:H,'Historique Incidents'!I:I,'Rapport Incidents'!N190,'Historique Incidents'!J:J,"2022")</f>
        <v>0</v>
      </c>
    </row>
    <row r="191" spans="13:17" x14ac:dyDescent="0.35">
      <c r="M191" s="94"/>
      <c r="N191" s="47" t="s">
        <v>74</v>
      </c>
      <c r="O191" s="47">
        <f>COUNTIFS('Historique Incidents'!G:G,"Totale",'Historique Incidents'!I:I,'Rapport Incidents'!N191,'Historique Incidents'!J:J,"2022")</f>
        <v>0</v>
      </c>
      <c r="P191" s="47">
        <f>COUNTIFS('Historique Incidents'!G:G,"Partielle ",'Historique Incidents'!I:I,'Rapport Incidents'!N191,'Historique Incidents'!J:J,"2022")</f>
        <v>0</v>
      </c>
      <c r="Q191" s="48">
        <f>SUMIFS('Historique Incidents'!H:H,'Historique Incidents'!I:I,'Rapport Incidents'!N191,'Historique Incidents'!J:J,"2022")</f>
        <v>0</v>
      </c>
    </row>
    <row r="192" spans="13:17" x14ac:dyDescent="0.35">
      <c r="M192" s="94"/>
      <c r="N192" s="47" t="s">
        <v>75</v>
      </c>
      <c r="O192" s="47">
        <f>COUNTIFS('Historique Incidents'!G:G,"Totale",'Historique Incidents'!I:I,'Rapport Incidents'!N192,'Historique Incidents'!J:J,"2022")</f>
        <v>0</v>
      </c>
      <c r="P192" s="47">
        <f>COUNTIFS('Historique Incidents'!G:G,"Partielle ",'Historique Incidents'!I:I,'Rapport Incidents'!N192,'Historique Incidents'!J:J,"2022")</f>
        <v>0</v>
      </c>
      <c r="Q192" s="48">
        <f>SUMIFS('Historique Incidents'!H:H,'Historique Incidents'!I:I,'Rapport Incidents'!N192,'Historique Incidents'!J:J,"2022")</f>
        <v>0</v>
      </c>
    </row>
    <row r="193" spans="13:17" x14ac:dyDescent="0.35">
      <c r="M193" s="94"/>
      <c r="N193" s="47" t="s">
        <v>76</v>
      </c>
      <c r="O193" s="47">
        <f>COUNTIFS('Historique Incidents'!G:G,"Totale",'Historique Incidents'!I:I,'Rapport Incidents'!N193,'Historique Incidents'!J:J,"2022")</f>
        <v>0</v>
      </c>
      <c r="P193" s="47">
        <f>COUNTIFS('Historique Incidents'!G:G,"Partielle ",'Historique Incidents'!I:I,'Rapport Incidents'!N193,'Historique Incidents'!J:J,"2022")</f>
        <v>0</v>
      </c>
      <c r="Q193" s="48">
        <f>SUMIFS('Historique Incidents'!H:H,'Historique Incidents'!I:I,'Rapport Incidents'!N193,'Historique Incidents'!J:J,"2022")</f>
        <v>0</v>
      </c>
    </row>
    <row r="194" spans="13:17" x14ac:dyDescent="0.35">
      <c r="M194" s="94"/>
      <c r="N194" s="47" t="s">
        <v>77</v>
      </c>
      <c r="O194" s="47">
        <f>COUNTIFS('Historique Incidents'!G:G,"Totale",'Historique Incidents'!I:I,'Rapport Incidents'!N194,'Historique Incidents'!J:J,"2022")</f>
        <v>0</v>
      </c>
      <c r="P194" s="47">
        <f>COUNTIFS('Historique Incidents'!G:G,"Partielle ",'Historique Incidents'!I:I,'Rapport Incidents'!N194,'Historique Incidents'!J:J,"2022")</f>
        <v>0</v>
      </c>
      <c r="Q194" s="48">
        <f>SUMIFS('Historique Incidents'!H:H,'Historique Incidents'!I:I,'Rapport Incidents'!N194,'Historique Incidents'!J:J,"2022")</f>
        <v>0</v>
      </c>
    </row>
    <row r="195" spans="13:17" x14ac:dyDescent="0.35">
      <c r="M195" s="94"/>
      <c r="N195" s="47" t="s">
        <v>78</v>
      </c>
      <c r="O195" s="47">
        <f>COUNTIFS('Historique Incidents'!G:G,"Totale",'Historique Incidents'!I:I,'Rapport Incidents'!N195,'Historique Incidents'!J:J,"2022")</f>
        <v>0</v>
      </c>
      <c r="P195" s="47">
        <f>COUNTIFS('Historique Incidents'!G:G,"Partielle ",'Historique Incidents'!I:I,'Rapport Incidents'!N195,'Historique Incidents'!J:J,"2022")</f>
        <v>0</v>
      </c>
      <c r="Q195" s="48">
        <f>SUMIFS('Historique Incidents'!H:H,'Historique Incidents'!I:I,'Rapport Incidents'!N195,'Historique Incidents'!J:J,"2022")</f>
        <v>0</v>
      </c>
    </row>
    <row r="196" spans="13:17" x14ac:dyDescent="0.35">
      <c r="M196" s="94"/>
      <c r="N196" s="47" t="s">
        <v>79</v>
      </c>
      <c r="O196" s="47">
        <f>COUNTIFS('Historique Incidents'!G:G,"Totale",'Historique Incidents'!I:I,'Rapport Incidents'!N196,'Historique Incidents'!J:J,"2022")</f>
        <v>0</v>
      </c>
      <c r="P196" s="47">
        <f>COUNTIFS('Historique Incidents'!G:G,"Partielle ",'Historique Incidents'!I:I,'Rapport Incidents'!N196,'Historique Incidents'!J:J,"2022")</f>
        <v>0</v>
      </c>
      <c r="Q196" s="48">
        <f>SUMIFS('Historique Incidents'!H:H,'Historique Incidents'!I:I,'Rapport Incidents'!N196,'Historique Incidents'!J:J,"2022")</f>
        <v>0</v>
      </c>
    </row>
  </sheetData>
  <sheetProtection algorithmName="SHA-512" hashValue="NPVpmDxvlSWVgzjPePtw1seHG4MmuMTWQWJdGBy5HEb5gGsIR6eS5TR3WwScQJGmfDZMSKZICvfBqDmxjToUcA==" saltValue="crq8xcvTnK4Emav+GmpwOw==" spinCount="100000" sheet="1" objects="1" scenarios="1"/>
  <mergeCells count="6">
    <mergeCell ref="M2:M39"/>
    <mergeCell ref="M40:M92"/>
    <mergeCell ref="M93:M144"/>
    <mergeCell ref="M145:M196"/>
    <mergeCell ref="G2:I2"/>
    <mergeCell ref="G3:I3"/>
  </mergeCells>
  <dataValidations count="1">
    <dataValidation type="list" allowBlank="1" showInputMessage="1" showErrorMessage="1" sqref="G3:I3" xr:uid="{3454CEBF-55A2-4696-9FDB-A9B32D511B31}">
      <formula1>$W$2:$W$5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croll Bar 1">
              <controlPr defaultSize="0" autoPict="0">
                <anchor moveWithCells="1">
                  <from>
                    <xdr:col>4</xdr:col>
                    <xdr:colOff>330200</xdr:colOff>
                    <xdr:row>4</xdr:row>
                    <xdr:rowOff>0</xdr:rowOff>
                  </from>
                  <to>
                    <xdr:col>4</xdr:col>
                    <xdr:colOff>742950</xdr:colOff>
                    <xdr:row>14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Incident</vt:lpstr>
      <vt:lpstr>Historique Incidents</vt:lpstr>
      <vt:lpstr>Rapport Incidents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Hamid LAROUSSI</cp:lastModifiedBy>
  <dcterms:created xsi:type="dcterms:W3CDTF">2015-06-05T18:19:34Z</dcterms:created>
  <dcterms:modified xsi:type="dcterms:W3CDTF">2019-04-14T17:29:51Z</dcterms:modified>
</cp:coreProperties>
</file>