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eremy/Documents/"/>
    </mc:Choice>
  </mc:AlternateContent>
  <xr:revisionPtr revIDLastSave="0" documentId="13_ncr:1_{7F747D5C-05E3-B246-BCFF-8E87C8B01D2E}" xr6:coauthVersionLast="43" xr6:coauthVersionMax="43" xr10:uidLastSave="{00000000-0000-0000-0000-000000000000}"/>
  <bookViews>
    <workbookView xWindow="14600" yWindow="0" windowWidth="14200" windowHeight="18000" xr2:uid="{6769EF50-FC54-954E-9760-3F05A7F34F9F}"/>
  </bookViews>
  <sheets>
    <sheet name="TABLEAU D'AMORTISSEMENT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9" i="1" l="1"/>
  <c r="D8" i="1"/>
  <c r="D7" i="1"/>
  <c r="B5" i="1"/>
  <c r="D5" i="1"/>
  <c r="A21" i="1" s="1"/>
  <c r="B16" i="1"/>
  <c r="B15" i="1"/>
  <c r="B14" i="1"/>
  <c r="B13" i="1"/>
  <c r="B12" i="1"/>
  <c r="B11" i="1"/>
  <c r="B10" i="1"/>
  <c r="B9" i="1"/>
  <c r="B8" i="1"/>
  <c r="B7" i="1"/>
  <c r="E7" i="1" l="1"/>
  <c r="F7" i="1"/>
  <c r="C8" i="1" s="1"/>
  <c r="E8" i="1" l="1"/>
  <c r="F8" i="1" l="1"/>
  <c r="C9" i="1" s="1"/>
  <c r="E9" i="1" l="1"/>
  <c r="F9" i="1" l="1"/>
  <c r="C10" i="1" s="1"/>
  <c r="D10" i="1" s="1"/>
  <c r="E10" i="1" l="1"/>
  <c r="F10" i="1" l="1"/>
  <c r="C11" i="1" s="1"/>
  <c r="D11" i="1" s="1"/>
  <c r="E11" i="1" l="1"/>
  <c r="F11" i="1" l="1"/>
  <c r="C12" i="1" s="1"/>
  <c r="D12" i="1"/>
  <c r="E12" i="1" s="1"/>
  <c r="F12" i="1" l="1"/>
  <c r="C13" i="1" s="1"/>
  <c r="D13" i="1" l="1"/>
  <c r="E13" i="1" s="1"/>
  <c r="F13" i="1" l="1"/>
  <c r="C14" i="1" s="1"/>
  <c r="D14" i="1" l="1"/>
  <c r="E14" i="1" s="1"/>
  <c r="F14" i="1" l="1"/>
  <c r="C15" i="1" s="1"/>
  <c r="D15" i="1" l="1"/>
  <c r="E15" i="1" s="1"/>
  <c r="F15" i="1" l="1"/>
  <c r="C16" i="1" s="1"/>
  <c r="D16" i="1" l="1"/>
  <c r="E16" i="1" s="1"/>
  <c r="F16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Jérémy Lamboley</author>
  </authors>
  <commentList>
    <comment ref="F6" authorId="0" shapeId="0" xr:uid="{DEC6213F-F924-FC4D-B660-773231DB398C}">
      <text>
        <r>
          <rPr>
            <b/>
            <sz val="10"/>
            <color rgb="FF000000"/>
            <rFont val="Tahoma"/>
            <family val="2"/>
          </rPr>
          <t>Jérémy Lamboley: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Valeur Nette Comptable</t>
        </r>
      </text>
    </comment>
  </commentList>
</comments>
</file>

<file path=xl/sharedStrings.xml><?xml version="1.0" encoding="utf-8"?>
<sst xmlns="http://schemas.openxmlformats.org/spreadsheetml/2006/main" count="11" uniqueCount="10">
  <si>
    <t>Exercice</t>
  </si>
  <si>
    <t>Base</t>
  </si>
  <si>
    <t>Amortissement</t>
  </si>
  <si>
    <t>Somme amortissements</t>
  </si>
  <si>
    <t>VNC</t>
  </si>
  <si>
    <t>TABLEAU D'AMORTISSEMENT</t>
  </si>
  <si>
    <t>Type d'amortissement :</t>
  </si>
  <si>
    <t>Linéaire</t>
  </si>
  <si>
    <t>Dégressif</t>
  </si>
  <si>
    <t>Nombre d'années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</si>
</sst>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\ &quot;€&quot;"/>
  </numFmts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000000"/>
      <name val="Tahoma"/>
      <family val="2"/>
    </font>
    <font>
      <b/>
      <sz val="10"/>
      <color rgb="FF000000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 vertical="center"/>
    </xf>
    <xf numFmtId="9" fontId="0" fillId="0" borderId="0" xfId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36B91-EF79-7A40-BB60-9C69226E6156}">
  <dimension ref="A2:F21"/>
  <sheetViews>
    <sheetView tabSelected="1" workbookViewId="0">
      <selection activeCell="D9" sqref="D9"/>
    </sheetView>
  </sheetViews>
  <sheetFormatPr baseColWidth="10" defaultRowHeight="16" x14ac:dyDescent="0.2"/>
  <cols>
    <col min="2" max="6" width="16.83203125" customWidth="1"/>
  </cols>
  <sheetData>
    <row r="2" spans="1:6" x14ac:dyDescent="0.2">
      <c r="B2" s="3" t="s">
        <v>5</v>
      </c>
      <c r="C2" s="3"/>
      <c r="D2" s="3"/>
      <c r="E2" s="3"/>
      <c r="F2" s="3"/>
    </row>
    <row r="3" spans="1:6" x14ac:dyDescent="0.2">
      <c r="A3" t="s">
        <v>7</v>
      </c>
      <c r="B3" s="3" t="s">
        <v>6</v>
      </c>
      <c r="C3" s="3"/>
      <c r="D3" s="3" t="s">
        <v>8</v>
      </c>
      <c r="E3" s="3"/>
      <c r="F3" s="3"/>
    </row>
    <row r="4" spans="1:6" x14ac:dyDescent="0.2">
      <c r="A4" t="s">
        <v>8</v>
      </c>
      <c r="B4" s="3" t="s">
        <v>9</v>
      </c>
      <c r="C4" s="3"/>
      <c r="D4" s="3">
        <v>5</v>
      </c>
      <c r="E4" s="3"/>
      <c r="F4" s="3"/>
    </row>
    <row r="5" spans="1:6" x14ac:dyDescent="0.2">
      <c r="B5" s="3" t="str">
        <f>IF($D$3="Linéaire","","Coefficient dégressif :")</f>
        <v>Coefficient dégressif :</v>
      </c>
      <c r="C5" s="3"/>
      <c r="D5" s="3">
        <f>IF($D$3="Dégressif",IF($D$4&lt;5,1.25,IF($D$4=$A$11,1.75,IF($D$4&gt;$A$11,2.25,""))),"")</f>
        <v>1.75</v>
      </c>
      <c r="E5" s="3"/>
      <c r="F5" s="3"/>
    </row>
    <row r="6" spans="1:6" ht="34" x14ac:dyDescent="0.2">
      <c r="B6" s="1" t="s">
        <v>0</v>
      </c>
      <c r="C6" s="1" t="s">
        <v>1</v>
      </c>
      <c r="D6" s="1" t="s">
        <v>2</v>
      </c>
      <c r="E6" s="2" t="s">
        <v>3</v>
      </c>
      <c r="F6" s="1" t="s">
        <v>4</v>
      </c>
    </row>
    <row r="7" spans="1:6" x14ac:dyDescent="0.2">
      <c r="A7">
        <v>1</v>
      </c>
      <c r="B7" s="1" t="str">
        <f>IF($D$4&lt;11,"N","")</f>
        <v>N</v>
      </c>
      <c r="C7" s="4">
        <v>200000</v>
      </c>
      <c r="D7" s="4">
        <f>IF($C$7="","",IF($D$3="Linéaire",$C$7/$D$4,C7*$A$21))</f>
        <v>70000</v>
      </c>
      <c r="E7" s="4">
        <f>IF($C$7="","",IF($D$3="Linéaire",$D$7,$D$7))</f>
        <v>70000</v>
      </c>
      <c r="F7" s="4">
        <f>IF($C$7="","",C7-D7)</f>
        <v>130000</v>
      </c>
    </row>
    <row r="8" spans="1:6" x14ac:dyDescent="0.2">
      <c r="A8">
        <v>2</v>
      </c>
      <c r="B8" s="1" t="str">
        <f>IF($D$4&gt;1,"N+1","")</f>
        <v>N+1</v>
      </c>
      <c r="C8" s="4">
        <f>IF(B8="","",F7)</f>
        <v>130000</v>
      </c>
      <c r="D8" s="4">
        <f>IF(B8="","",IF($D$3="Linéaire",$C$7/$D$4,IF((C8*$A$21)&lt;(C8/$D$4-A7),IF(D7=C8/2,D7,C8/2),(C8*$A$21*12)/12)))</f>
        <v>45500</v>
      </c>
      <c r="E8" s="4">
        <f>IF(B8="","",IF($D$3="Linéaire",$D$7,D8+E7))</f>
        <v>115500</v>
      </c>
      <c r="F8" s="4">
        <f>IF(B8="","",C8-D8)</f>
        <v>84500</v>
      </c>
    </row>
    <row r="9" spans="1:6" x14ac:dyDescent="0.2">
      <c r="A9">
        <v>3</v>
      </c>
      <c r="B9" s="1" t="str">
        <f>IF($D$4&gt;2,"N+2","")</f>
        <v>N+2</v>
      </c>
      <c r="C9" s="4">
        <f t="shared" ref="C9:C16" si="0">IF(B9="","",F8)</f>
        <v>84500</v>
      </c>
      <c r="D9" s="4">
        <f t="shared" ref="D9:D11" si="1">IF(B9="","",IF($D$3="Linéaire",$C$7/$D$4,IF((C9*$A$21)&lt;(C9/$D$4-A8),IF(D8=C9/2,D8,C9/2),(C9*$A$21*12)/12)))</f>
        <v>29574.999999999996</v>
      </c>
      <c r="E9" s="4">
        <f t="shared" ref="E9:E16" si="2">IF(B9="","",IF($D$3="Linéaire",$D$7,D9+E8))</f>
        <v>145075</v>
      </c>
      <c r="F9" s="4">
        <f t="shared" ref="F9:F16" si="3">IF(B9="","",C9-D9)</f>
        <v>54925</v>
      </c>
    </row>
    <row r="10" spans="1:6" x14ac:dyDescent="0.2">
      <c r="A10">
        <v>4</v>
      </c>
      <c r="B10" s="1" t="str">
        <f>IF($D$4&gt;3,"N+3","")</f>
        <v>N+3</v>
      </c>
      <c r="C10" s="4">
        <f t="shared" si="0"/>
        <v>54925</v>
      </c>
      <c r="D10" s="4">
        <f t="shared" si="1"/>
        <v>19223.75</v>
      </c>
      <c r="E10" s="4">
        <f t="shared" si="2"/>
        <v>164298.75</v>
      </c>
      <c r="F10" s="4">
        <f t="shared" si="3"/>
        <v>35701.25</v>
      </c>
    </row>
    <row r="11" spans="1:6" x14ac:dyDescent="0.2">
      <c r="A11">
        <v>5</v>
      </c>
      <c r="B11" s="1" t="str">
        <f>IF($D$4&gt;4,"N+4","")</f>
        <v>N+4</v>
      </c>
      <c r="C11" s="4">
        <f t="shared" si="0"/>
        <v>35701.25</v>
      </c>
      <c r="D11" s="4">
        <f t="shared" si="1"/>
        <v>12495.4375</v>
      </c>
      <c r="E11" s="4">
        <f t="shared" si="2"/>
        <v>176794.1875</v>
      </c>
      <c r="F11" s="4">
        <f t="shared" si="3"/>
        <v>23205.8125</v>
      </c>
    </row>
    <row r="12" spans="1:6" x14ac:dyDescent="0.2">
      <c r="A12">
        <v>6</v>
      </c>
      <c r="B12" s="1" t="str">
        <f>IF($D$4&gt;5,"N+5","")</f>
        <v/>
      </c>
      <c r="C12" s="4" t="str">
        <f t="shared" si="0"/>
        <v/>
      </c>
      <c r="D12" s="4" t="str">
        <f t="shared" ref="D9:D16" si="4">IF(B12="","",IF($D$3="Linéaire",$C$7/$D$4,(C12*$A$21*12)/12))</f>
        <v/>
      </c>
      <c r="E12" s="4" t="str">
        <f t="shared" si="2"/>
        <v/>
      </c>
      <c r="F12" s="4" t="str">
        <f t="shared" si="3"/>
        <v/>
      </c>
    </row>
    <row r="13" spans="1:6" x14ac:dyDescent="0.2">
      <c r="A13">
        <v>7</v>
      </c>
      <c r="B13" s="1" t="str">
        <f>IF($D$4&gt;6,"N+6","")</f>
        <v/>
      </c>
      <c r="C13" s="4" t="str">
        <f t="shared" si="0"/>
        <v/>
      </c>
      <c r="D13" s="4" t="str">
        <f t="shared" si="4"/>
        <v/>
      </c>
      <c r="E13" s="4" t="str">
        <f t="shared" si="2"/>
        <v/>
      </c>
      <c r="F13" s="4" t="str">
        <f t="shared" si="3"/>
        <v/>
      </c>
    </row>
    <row r="14" spans="1:6" x14ac:dyDescent="0.2">
      <c r="A14">
        <v>8</v>
      </c>
      <c r="B14" s="1" t="str">
        <f>IF($D$4&gt;7,"N+7","")</f>
        <v/>
      </c>
      <c r="C14" s="4" t="str">
        <f t="shared" si="0"/>
        <v/>
      </c>
      <c r="D14" s="4" t="str">
        <f t="shared" si="4"/>
        <v/>
      </c>
      <c r="E14" s="4" t="str">
        <f t="shared" si="2"/>
        <v/>
      </c>
      <c r="F14" s="4" t="str">
        <f t="shared" si="3"/>
        <v/>
      </c>
    </row>
    <row r="15" spans="1:6" x14ac:dyDescent="0.2">
      <c r="A15">
        <v>9</v>
      </c>
      <c r="B15" s="1" t="str">
        <f>IF($D$4&gt;8,"N+8","")</f>
        <v/>
      </c>
      <c r="C15" s="4" t="str">
        <f t="shared" si="0"/>
        <v/>
      </c>
      <c r="D15" s="4" t="str">
        <f t="shared" si="4"/>
        <v/>
      </c>
      <c r="E15" s="4" t="str">
        <f t="shared" si="2"/>
        <v/>
      </c>
      <c r="F15" s="4" t="str">
        <f t="shared" si="3"/>
        <v/>
      </c>
    </row>
    <row r="16" spans="1:6" x14ac:dyDescent="0.2">
      <c r="A16">
        <v>10</v>
      </c>
      <c r="B16" s="1" t="str">
        <f>IF($D$4&gt;9,"N+9","")</f>
        <v/>
      </c>
      <c r="C16" s="4" t="str">
        <f t="shared" si="0"/>
        <v/>
      </c>
      <c r="D16" s="4" t="str">
        <f t="shared" si="4"/>
        <v/>
      </c>
      <c r="E16" s="4" t="str">
        <f t="shared" si="2"/>
        <v/>
      </c>
      <c r="F16" s="4" t="str">
        <f t="shared" si="3"/>
        <v/>
      </c>
    </row>
    <row r="21" spans="1:1" x14ac:dyDescent="0.2">
      <c r="A21" s="5">
        <f>((100/$D$4)*$D$5)/100</f>
        <v>0.35</v>
      </c>
    </row>
  </sheetData>
  <mergeCells count="7">
    <mergeCell ref="B2:F2"/>
    <mergeCell ref="B3:C3"/>
    <mergeCell ref="D3:F3"/>
    <mergeCell ref="B4:C4"/>
    <mergeCell ref="D4:F4"/>
    <mergeCell ref="B5:C5"/>
    <mergeCell ref="D5:F5"/>
  </mergeCells>
  <dataValidations count="2">
    <dataValidation type="list" allowBlank="1" showInputMessage="1" showErrorMessage="1" sqref="D3:F3" xr:uid="{689468FA-3CE0-0749-8483-6FE235B4DB7C}">
      <formula1>$A$3:$A$4</formula1>
    </dataValidation>
    <dataValidation type="list" allowBlank="1" showInputMessage="1" showErrorMessage="1" sqref="D4:F4" xr:uid="{EC641875-E74D-A24D-A22F-C79DDB62B9A5}">
      <formula1>$A$7:$A$16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D'AMORTISSEMENT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Lamboley</dc:creator>
  <cp:lastModifiedBy>Jérémy Lamboley</cp:lastModifiedBy>
  <dcterms:created xsi:type="dcterms:W3CDTF">2019-07-22T16:43:52Z</dcterms:created>
  <dcterms:modified xsi:type="dcterms:W3CDTF">2019-07-22T18:33:22Z</dcterms:modified>
</cp:coreProperties>
</file>