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040" windowHeight="6996"/>
  </bookViews>
  <sheets>
    <sheet name="impact travaux" sheetId="1" r:id="rId1"/>
    <sheet name="Calculateur de prêt" sheetId="4" r:id="rId2"/>
  </sheets>
  <definedNames>
    <definedName name="Beginning_Balance">-FV(Interest_Rate/12,Payment_Number-1,-Monthly_Payment,Loan_Amount)</definedName>
    <definedName name="dur">#REF!</definedName>
    <definedName name="Ending_Balance">-FV(Interest_Rate/12,Payment_Number,-Monthly_Payment,Loan_Amount)</definedName>
    <definedName name="Full_Print">'Calculateur de prêt'!$A$1:$H$374</definedName>
    <definedName name="Header_Row">ROW('Calculateur de prêt'!$14:$14)</definedName>
    <definedName name="Header_Row_Back">ROW('Calculateur de prêt'!$14:$14)</definedName>
    <definedName name="_xlnm.Print_Titles" localSheetId="1">'Calculateur de prêt'!$14:$14</definedName>
    <definedName name="Interest">-IPMT(Interest_Rate/12,Payment_Number,Number_of_Payments,Loan_Amount)</definedName>
    <definedName name="Interest_Rate">'Calculateur de prêt'!$E$4</definedName>
    <definedName name="Last_Row">IF(Values_Entered,Header_Row+Number_of_Payments,Header_Row)</definedName>
    <definedName name="Loan_Amount">'Calculateur de prêt'!$E$3</definedName>
    <definedName name="Loan_Not_Paid">IF(Payment_Number&lt;=Number_of_Payments,1,0)</definedName>
    <definedName name="Loan_Start">'Calculateur de prêt'!$E$6</definedName>
    <definedName name="Loan_Years">'Calculateur de prêt'!$E$5</definedName>
    <definedName name="Monthly_Payment">-PMT(Interest_Rate/12,Number_of_Payments,Loan_Amount)</definedName>
    <definedName name="mt">#REF!</definedName>
    <definedName name="Number_of_Payments">'Calculateur de prêt'!$E$9</definedName>
    <definedName name="Payment_Date">DATE(YEAR(Loan_Start),MONTH(Loan_Start)+Payment_Number,DAY(Loan_Start))</definedName>
    <definedName name="Payment_Number">ROW()-Header_Row</definedName>
    <definedName name="période">#REF!</definedName>
    <definedName name="Principal">-PPMT(Interest_Rate/12,Payment_Number,Number_of_Payments,Loan_Amount)</definedName>
    <definedName name="to">#REF!</definedName>
    <definedName name="Total_Cost">'Calculateur de prêt'!$E$11</definedName>
    <definedName name="Total_Interest">'Calculateur de prêt'!$E$10</definedName>
    <definedName name="Values_Entered">IF(Loan_Amount*Interest_Rate*Loan_Years*Loan_Start&gt;0,1,0)</definedName>
    <definedName name="_xlnm.Print_Area" localSheetId="1">'Calculateur de prêt'!$A$1:$H$254</definedName>
    <definedName name="_xlnm.Print_Area" localSheetId="0">'impact travaux'!$A$1:$J$40</definedName>
  </definedNames>
  <calcPr calcId="145621"/>
</workbook>
</file>

<file path=xl/calcChain.xml><?xml version="1.0" encoding="utf-8"?>
<calcChain xmlns="http://schemas.openxmlformats.org/spreadsheetml/2006/main">
  <c r="B19" i="1" l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E4" i="4" l="1"/>
  <c r="E5" i="4"/>
  <c r="E3" i="4" l="1"/>
  <c r="E9" i="4" l="1"/>
  <c r="E8" i="4" s="1"/>
  <c r="F14" i="1" s="1"/>
  <c r="E11" i="4" l="1"/>
  <c r="E10" i="4" s="1"/>
  <c r="D35" i="4"/>
  <c r="C64" i="4"/>
  <c r="G252" i="4"/>
  <c r="E250" i="4"/>
  <c r="C248" i="4"/>
  <c r="H245" i="4"/>
  <c r="F243" i="4"/>
  <c r="D241" i="4"/>
  <c r="B239" i="4"/>
  <c r="G236" i="4"/>
  <c r="C253" i="4"/>
  <c r="H250" i="4"/>
  <c r="F248" i="4"/>
  <c r="D246" i="4"/>
  <c r="B244" i="4"/>
  <c r="G241" i="4"/>
  <c r="E239" i="4"/>
  <c r="C237" i="4"/>
  <c r="H234" i="4"/>
  <c r="F232" i="4"/>
  <c r="D230" i="4"/>
  <c r="B253" i="4"/>
  <c r="G250" i="4"/>
  <c r="E248" i="4"/>
  <c r="C246" i="4"/>
  <c r="H243" i="4"/>
  <c r="F241" i="4"/>
  <c r="D239" i="4"/>
  <c r="B237" i="4"/>
  <c r="E253" i="4"/>
  <c r="C251" i="4"/>
  <c r="H248" i="4"/>
  <c r="F246" i="4"/>
  <c r="D244" i="4"/>
  <c r="B242" i="4"/>
  <c r="G239" i="4"/>
  <c r="E237" i="4"/>
  <c r="C235" i="4"/>
  <c r="H232" i="4"/>
  <c r="F230" i="4"/>
  <c r="G232" i="4"/>
  <c r="C229" i="4"/>
  <c r="H226" i="4"/>
  <c r="F224" i="4"/>
  <c r="D222" i="4"/>
  <c r="B220" i="4"/>
  <c r="G217" i="4"/>
  <c r="E215" i="4"/>
  <c r="C213" i="4"/>
  <c r="H210" i="4"/>
  <c r="F208" i="4"/>
  <c r="D206" i="4"/>
  <c r="B204" i="4"/>
  <c r="G201" i="4"/>
  <c r="E199" i="4"/>
  <c r="C197" i="4"/>
  <c r="H194" i="4"/>
  <c r="F192" i="4"/>
  <c r="D190" i="4"/>
  <c r="B188" i="4"/>
  <c r="G185" i="4"/>
  <c r="F233" i="4"/>
  <c r="F229" i="4"/>
  <c r="D227" i="4"/>
  <c r="B225" i="4"/>
  <c r="G222" i="4"/>
  <c r="E220" i="4"/>
  <c r="C218" i="4"/>
  <c r="H215" i="4"/>
  <c r="F213" i="4"/>
  <c r="D211" i="4"/>
  <c r="B209" i="4"/>
  <c r="G206" i="4"/>
  <c r="E204" i="4"/>
  <c r="C202" i="4"/>
  <c r="H199" i="4"/>
  <c r="F197" i="4"/>
  <c r="D195" i="4"/>
  <c r="B193" i="4"/>
  <c r="G190" i="4"/>
  <c r="E188" i="4"/>
  <c r="C186" i="4"/>
  <c r="H183" i="4"/>
  <c r="C232" i="4"/>
  <c r="H228" i="4"/>
  <c r="F226" i="4"/>
  <c r="E254" i="4"/>
  <c r="C252" i="4"/>
  <c r="H249" i="4"/>
  <c r="F247" i="4"/>
  <c r="D245" i="4"/>
  <c r="B243" i="4"/>
  <c r="G240" i="4"/>
  <c r="E238" i="4"/>
  <c r="H254" i="4"/>
  <c r="F252" i="4"/>
  <c r="D250" i="4"/>
  <c r="B248" i="4"/>
  <c r="G245" i="4"/>
  <c r="E243" i="4"/>
  <c r="C241" i="4"/>
  <c r="H238" i="4"/>
  <c r="F236" i="4"/>
  <c r="D234" i="4"/>
  <c r="B232" i="4"/>
  <c r="G254" i="4"/>
  <c r="E252" i="4"/>
  <c r="C250" i="4"/>
  <c r="H247" i="4"/>
  <c r="F245" i="4"/>
  <c r="D243" i="4"/>
  <c r="B241" i="4"/>
  <c r="G238" i="4"/>
  <c r="E236" i="4"/>
  <c r="H252" i="4"/>
  <c r="F250" i="4"/>
  <c r="D248" i="4"/>
  <c r="B246" i="4"/>
  <c r="G243" i="4"/>
  <c r="E241" i="4"/>
  <c r="C239" i="4"/>
  <c r="H236" i="4"/>
  <c r="F234" i="4"/>
  <c r="D232" i="4"/>
  <c r="C236" i="4"/>
  <c r="F231" i="4"/>
  <c r="F228" i="4"/>
  <c r="D226" i="4"/>
  <c r="B224" i="4"/>
  <c r="G221" i="4"/>
  <c r="E219" i="4"/>
  <c r="C217" i="4"/>
  <c r="H214" i="4"/>
  <c r="F212" i="4"/>
  <c r="D210" i="4"/>
  <c r="B208" i="4"/>
  <c r="G205" i="4"/>
  <c r="E203" i="4"/>
  <c r="C201" i="4"/>
  <c r="H198" i="4"/>
  <c r="F196" i="4"/>
  <c r="D194" i="4"/>
  <c r="B192" i="4"/>
  <c r="G189" i="4"/>
  <c r="E187" i="4"/>
  <c r="C185" i="4"/>
  <c r="E232" i="4"/>
  <c r="B229" i="4"/>
  <c r="G226" i="4"/>
  <c r="E224" i="4"/>
  <c r="C222" i="4"/>
  <c r="H219" i="4"/>
  <c r="F217" i="4"/>
  <c r="D215" i="4"/>
  <c r="B213" i="4"/>
  <c r="G210" i="4"/>
  <c r="E208" i="4"/>
  <c r="C206" i="4"/>
  <c r="H203" i="4"/>
  <c r="F201" i="4"/>
  <c r="D199" i="4"/>
  <c r="B197" i="4"/>
  <c r="G194" i="4"/>
  <c r="E192" i="4"/>
  <c r="C190" i="4"/>
  <c r="H187" i="4"/>
  <c r="F185" i="4"/>
  <c r="F235" i="4"/>
  <c r="B231" i="4"/>
  <c r="D228" i="4"/>
  <c r="B226" i="4"/>
  <c r="H253" i="4"/>
  <c r="F251" i="4"/>
  <c r="D249" i="4"/>
  <c r="B247" i="4"/>
  <c r="G244" i="4"/>
  <c r="E242" i="4"/>
  <c r="C240" i="4"/>
  <c r="H237" i="4"/>
  <c r="D254" i="4"/>
  <c r="B252" i="4"/>
  <c r="G249" i="4"/>
  <c r="E247" i="4"/>
  <c r="C245" i="4"/>
  <c r="H242" i="4"/>
  <c r="F240" i="4"/>
  <c r="D238" i="4"/>
  <c r="B236" i="4"/>
  <c r="G233" i="4"/>
  <c r="E231" i="4"/>
  <c r="C254" i="4"/>
  <c r="H251" i="4"/>
  <c r="F249" i="4"/>
  <c r="D247" i="4"/>
  <c r="B245" i="4"/>
  <c r="G242" i="4"/>
  <c r="E240" i="4"/>
  <c r="C238" i="4"/>
  <c r="F254" i="4"/>
  <c r="D252" i="4"/>
  <c r="B250" i="4"/>
  <c r="G247" i="4"/>
  <c r="E245" i="4"/>
  <c r="C243" i="4"/>
  <c r="H240" i="4"/>
  <c r="F238" i="4"/>
  <c r="D236" i="4"/>
  <c r="B234" i="4"/>
  <c r="G231" i="4"/>
  <c r="B235" i="4"/>
  <c r="E230" i="4"/>
  <c r="B228" i="4"/>
  <c r="G225" i="4"/>
  <c r="E223" i="4"/>
  <c r="C221" i="4"/>
  <c r="H218" i="4"/>
  <c r="F216" i="4"/>
  <c r="D214" i="4"/>
  <c r="B212" i="4"/>
  <c r="G209" i="4"/>
  <c r="E207" i="4"/>
  <c r="C205" i="4"/>
  <c r="H202" i="4"/>
  <c r="F200" i="4"/>
  <c r="D198" i="4"/>
  <c r="B196" i="4"/>
  <c r="G193" i="4"/>
  <c r="E191" i="4"/>
  <c r="C189" i="4"/>
  <c r="H186" i="4"/>
  <c r="H235" i="4"/>
  <c r="D231" i="4"/>
  <c r="E228" i="4"/>
  <c r="C226" i="4"/>
  <c r="H223" i="4"/>
  <c r="F221" i="4"/>
  <c r="D219" i="4"/>
  <c r="B217" i="4"/>
  <c r="G214" i="4"/>
  <c r="E212" i="4"/>
  <c r="C210" i="4"/>
  <c r="H207" i="4"/>
  <c r="F205" i="4"/>
  <c r="D203" i="4"/>
  <c r="B201" i="4"/>
  <c r="G198" i="4"/>
  <c r="E196" i="4"/>
  <c r="C194" i="4"/>
  <c r="H191" i="4"/>
  <c r="F189" i="4"/>
  <c r="D187" i="4"/>
  <c r="B185" i="4"/>
  <c r="E234" i="4"/>
  <c r="B230" i="4"/>
  <c r="G227" i="4"/>
  <c r="E225" i="4"/>
  <c r="D253" i="4"/>
  <c r="B251" i="4"/>
  <c r="G248" i="4"/>
  <c r="E246" i="4"/>
  <c r="C244" i="4"/>
  <c r="H241" i="4"/>
  <c r="F239" i="4"/>
  <c r="D237" i="4"/>
  <c r="G253" i="4"/>
  <c r="E251" i="4"/>
  <c r="C249" i="4"/>
  <c r="H246" i="4"/>
  <c r="F244" i="4"/>
  <c r="D242" i="4"/>
  <c r="B240" i="4"/>
  <c r="G237" i="4"/>
  <c r="E235" i="4"/>
  <c r="C233" i="4"/>
  <c r="H230" i="4"/>
  <c r="F253" i="4"/>
  <c r="D251" i="4"/>
  <c r="B249" i="4"/>
  <c r="G246" i="4"/>
  <c r="E244" i="4"/>
  <c r="C242" i="4"/>
  <c r="H239" i="4"/>
  <c r="F237" i="4"/>
  <c r="B254" i="4"/>
  <c r="G251" i="4"/>
  <c r="E249" i="4"/>
  <c r="C247" i="4"/>
  <c r="H244" i="4"/>
  <c r="F242" i="4"/>
  <c r="D240" i="4"/>
  <c r="B238" i="4"/>
  <c r="G235" i="4"/>
  <c r="E233" i="4"/>
  <c r="C231" i="4"/>
  <c r="H233" i="4"/>
  <c r="G229" i="4"/>
  <c r="E227" i="4"/>
  <c r="C225" i="4"/>
  <c r="H222" i="4"/>
  <c r="F220" i="4"/>
  <c r="D218" i="4"/>
  <c r="B216" i="4"/>
  <c r="G213" i="4"/>
  <c r="E211" i="4"/>
  <c r="C209" i="4"/>
  <c r="H206" i="4"/>
  <c r="F204" i="4"/>
  <c r="D202" i="4"/>
  <c r="B200" i="4"/>
  <c r="G197" i="4"/>
  <c r="E195" i="4"/>
  <c r="C193" i="4"/>
  <c r="H190" i="4"/>
  <c r="F188" i="4"/>
  <c r="D186" i="4"/>
  <c r="G234" i="4"/>
  <c r="C230" i="4"/>
  <c r="H227" i="4"/>
  <c r="F225" i="4"/>
  <c r="D223" i="4"/>
  <c r="B221" i="4"/>
  <c r="G218" i="4"/>
  <c r="E216" i="4"/>
  <c r="C214" i="4"/>
  <c r="H211" i="4"/>
  <c r="F209" i="4"/>
  <c r="D207" i="4"/>
  <c r="B205" i="4"/>
  <c r="G202" i="4"/>
  <c r="E200" i="4"/>
  <c r="C198" i="4"/>
  <c r="H195" i="4"/>
  <c r="F193" i="4"/>
  <c r="D191" i="4"/>
  <c r="B189" i="4"/>
  <c r="G186" i="4"/>
  <c r="E184" i="4"/>
  <c r="D233" i="4"/>
  <c r="E229" i="4"/>
  <c r="H224" i="4"/>
  <c r="F222" i="4"/>
  <c r="D220" i="4"/>
  <c r="B218" i="4"/>
  <c r="G215" i="4"/>
  <c r="E213" i="4"/>
  <c r="C211" i="4"/>
  <c r="H208" i="4"/>
  <c r="F206" i="4"/>
  <c r="D204" i="4"/>
  <c r="B202" i="4"/>
  <c r="G199" i="4"/>
  <c r="E197" i="4"/>
  <c r="C195" i="4"/>
  <c r="H192" i="4"/>
  <c r="F190" i="4"/>
  <c r="D188" i="4"/>
  <c r="B186" i="4"/>
  <c r="C234" i="4"/>
  <c r="H229" i="4"/>
  <c r="F227" i="4"/>
  <c r="D225" i="4"/>
  <c r="B223" i="4"/>
  <c r="G220" i="4"/>
  <c r="E218" i="4"/>
  <c r="C216" i="4"/>
  <c r="H213" i="4"/>
  <c r="F211" i="4"/>
  <c r="D209" i="4"/>
  <c r="B207" i="4"/>
  <c r="G204" i="4"/>
  <c r="E202" i="4"/>
  <c r="C200" i="4"/>
  <c r="H197" i="4"/>
  <c r="F195" i="4"/>
  <c r="D193" i="4"/>
  <c r="B191" i="4"/>
  <c r="G188" i="4"/>
  <c r="E186" i="4"/>
  <c r="C184" i="4"/>
  <c r="E182" i="4"/>
  <c r="C180" i="4"/>
  <c r="H177" i="4"/>
  <c r="F175" i="4"/>
  <c r="D173" i="4"/>
  <c r="B171" i="4"/>
  <c r="G168" i="4"/>
  <c r="E166" i="4"/>
  <c r="C164" i="4"/>
  <c r="H161" i="4"/>
  <c r="F159" i="4"/>
  <c r="D157" i="4"/>
  <c r="B155" i="4"/>
  <c r="G152" i="4"/>
  <c r="E150" i="4"/>
  <c r="C148" i="4"/>
  <c r="H145" i="4"/>
  <c r="F143" i="4"/>
  <c r="D141" i="4"/>
  <c r="B139" i="4"/>
  <c r="G136" i="4"/>
  <c r="E134" i="4"/>
  <c r="C132" i="4"/>
  <c r="H129" i="4"/>
  <c r="F127" i="4"/>
  <c r="D125" i="4"/>
  <c r="B123" i="4"/>
  <c r="G120" i="4"/>
  <c r="E118" i="4"/>
  <c r="C116" i="4"/>
  <c r="H113" i="4"/>
  <c r="F111" i="4"/>
  <c r="D109" i="4"/>
  <c r="B107" i="4"/>
  <c r="G104" i="4"/>
  <c r="E102" i="4"/>
  <c r="C100" i="4"/>
  <c r="H97" i="4"/>
  <c r="F95" i="4"/>
  <c r="D93" i="4"/>
  <c r="B91" i="4"/>
  <c r="G88" i="4"/>
  <c r="D182" i="4"/>
  <c r="B180" i="4"/>
  <c r="G177" i="4"/>
  <c r="D224" i="4"/>
  <c r="B222" i="4"/>
  <c r="G219" i="4"/>
  <c r="E217" i="4"/>
  <c r="C215" i="4"/>
  <c r="H212" i="4"/>
  <c r="F210" i="4"/>
  <c r="D208" i="4"/>
  <c r="B206" i="4"/>
  <c r="G203" i="4"/>
  <c r="E201" i="4"/>
  <c r="C199" i="4"/>
  <c r="H196" i="4"/>
  <c r="F194" i="4"/>
  <c r="D192" i="4"/>
  <c r="B190" i="4"/>
  <c r="G187" i="4"/>
  <c r="E185" i="4"/>
  <c r="B233" i="4"/>
  <c r="D229" i="4"/>
  <c r="B227" i="4"/>
  <c r="G224" i="4"/>
  <c r="E222" i="4"/>
  <c r="C220" i="4"/>
  <c r="H217" i="4"/>
  <c r="F215" i="4"/>
  <c r="D213" i="4"/>
  <c r="B211" i="4"/>
  <c r="G208" i="4"/>
  <c r="E206" i="4"/>
  <c r="C204" i="4"/>
  <c r="H201" i="4"/>
  <c r="F199" i="4"/>
  <c r="D197" i="4"/>
  <c r="B195" i="4"/>
  <c r="G192" i="4"/>
  <c r="E190" i="4"/>
  <c r="C188" i="4"/>
  <c r="H185" i="4"/>
  <c r="F184" i="4"/>
  <c r="H181" i="4"/>
  <c r="F179" i="4"/>
  <c r="D177" i="4"/>
  <c r="B175" i="4"/>
  <c r="G172" i="4"/>
  <c r="E170" i="4"/>
  <c r="C168" i="4"/>
  <c r="H165" i="4"/>
  <c r="F163" i="4"/>
  <c r="D161" i="4"/>
  <c r="B159" i="4"/>
  <c r="G156" i="4"/>
  <c r="E154" i="4"/>
  <c r="C152" i="4"/>
  <c r="H149" i="4"/>
  <c r="F147" i="4"/>
  <c r="D145" i="4"/>
  <c r="B143" i="4"/>
  <c r="G140" i="4"/>
  <c r="E138" i="4"/>
  <c r="C136" i="4"/>
  <c r="H133" i="4"/>
  <c r="F131" i="4"/>
  <c r="D129" i="4"/>
  <c r="B127" i="4"/>
  <c r="G124" i="4"/>
  <c r="E122" i="4"/>
  <c r="C120" i="4"/>
  <c r="H117" i="4"/>
  <c r="F115" i="4"/>
  <c r="D113" i="4"/>
  <c r="B111" i="4"/>
  <c r="G108" i="4"/>
  <c r="E106" i="4"/>
  <c r="C104" i="4"/>
  <c r="H101" i="4"/>
  <c r="F99" i="4"/>
  <c r="D97" i="4"/>
  <c r="B95" i="4"/>
  <c r="G92" i="4"/>
  <c r="E90" i="4"/>
  <c r="D184" i="4"/>
  <c r="G181" i="4"/>
  <c r="E179" i="4"/>
  <c r="C177" i="4"/>
  <c r="G223" i="4"/>
  <c r="E221" i="4"/>
  <c r="C219" i="4"/>
  <c r="H216" i="4"/>
  <c r="F214" i="4"/>
  <c r="D212" i="4"/>
  <c r="B210" i="4"/>
  <c r="G207" i="4"/>
  <c r="E205" i="4"/>
  <c r="C203" i="4"/>
  <c r="H200" i="4"/>
  <c r="F198" i="4"/>
  <c r="D196" i="4"/>
  <c r="B194" i="4"/>
  <c r="G191" i="4"/>
  <c r="E189" i="4"/>
  <c r="C187" i="4"/>
  <c r="H184" i="4"/>
  <c r="H231" i="4"/>
  <c r="G228" i="4"/>
  <c r="E226" i="4"/>
  <c r="C224" i="4"/>
  <c r="H221" i="4"/>
  <c r="F219" i="4"/>
  <c r="D217" i="4"/>
  <c r="B215" i="4"/>
  <c r="G212" i="4"/>
  <c r="E210" i="4"/>
  <c r="C208" i="4"/>
  <c r="H205" i="4"/>
  <c r="F203" i="4"/>
  <c r="D201" i="4"/>
  <c r="B199" i="4"/>
  <c r="G196" i="4"/>
  <c r="E194" i="4"/>
  <c r="C192" i="4"/>
  <c r="H189" i="4"/>
  <c r="F187" i="4"/>
  <c r="D185" i="4"/>
  <c r="F183" i="4"/>
  <c r="D181" i="4"/>
  <c r="B179" i="4"/>
  <c r="G176" i="4"/>
  <c r="E174" i="4"/>
  <c r="C172" i="4"/>
  <c r="H169" i="4"/>
  <c r="F167" i="4"/>
  <c r="D165" i="4"/>
  <c r="B163" i="4"/>
  <c r="G160" i="4"/>
  <c r="E158" i="4"/>
  <c r="C156" i="4"/>
  <c r="H153" i="4"/>
  <c r="F151" i="4"/>
  <c r="D149" i="4"/>
  <c r="B147" i="4"/>
  <c r="G144" i="4"/>
  <c r="E142" i="4"/>
  <c r="C140" i="4"/>
  <c r="H137" i="4"/>
  <c r="F135" i="4"/>
  <c r="D133" i="4"/>
  <c r="B131" i="4"/>
  <c r="G128" i="4"/>
  <c r="E126" i="4"/>
  <c r="C124" i="4"/>
  <c r="H121" i="4"/>
  <c r="F119" i="4"/>
  <c r="D117" i="4"/>
  <c r="B115" i="4"/>
  <c r="G112" i="4"/>
  <c r="E110" i="4"/>
  <c r="C108" i="4"/>
  <c r="H105" i="4"/>
  <c r="F103" i="4"/>
  <c r="D101" i="4"/>
  <c r="B99" i="4"/>
  <c r="G96" i="4"/>
  <c r="E94" i="4"/>
  <c r="C92" i="4"/>
  <c r="H89" i="4"/>
  <c r="E183" i="4"/>
  <c r="C181" i="4"/>
  <c r="H178" i="4"/>
  <c r="F176" i="4"/>
  <c r="D174" i="4"/>
  <c r="C227" i="4"/>
  <c r="C223" i="4"/>
  <c r="H220" i="4"/>
  <c r="F218" i="4"/>
  <c r="D216" i="4"/>
  <c r="B214" i="4"/>
  <c r="G211" i="4"/>
  <c r="E209" i="4"/>
  <c r="C207" i="4"/>
  <c r="H204" i="4"/>
  <c r="F202" i="4"/>
  <c r="D200" i="4"/>
  <c r="B198" i="4"/>
  <c r="G195" i="4"/>
  <c r="E193" i="4"/>
  <c r="C191" i="4"/>
  <c r="H188" i="4"/>
  <c r="F186" i="4"/>
  <c r="D235" i="4"/>
  <c r="G230" i="4"/>
  <c r="C228" i="4"/>
  <c r="H225" i="4"/>
  <c r="F223" i="4"/>
  <c r="D221" i="4"/>
  <c r="B219" i="4"/>
  <c r="G216" i="4"/>
  <c r="E214" i="4"/>
  <c r="C212" i="4"/>
  <c r="H209" i="4"/>
  <c r="F207" i="4"/>
  <c r="D205" i="4"/>
  <c r="B203" i="4"/>
  <c r="G200" i="4"/>
  <c r="E198" i="4"/>
  <c r="C196" i="4"/>
  <c r="H193" i="4"/>
  <c r="F191" i="4"/>
  <c r="D189" i="4"/>
  <c r="B187" i="4"/>
  <c r="G184" i="4"/>
  <c r="B183" i="4"/>
  <c r="G180" i="4"/>
  <c r="E178" i="4"/>
  <c r="C176" i="4"/>
  <c r="H173" i="4"/>
  <c r="F171" i="4"/>
  <c r="D169" i="4"/>
  <c r="B167" i="4"/>
  <c r="G164" i="4"/>
  <c r="E162" i="4"/>
  <c r="C160" i="4"/>
  <c r="H157" i="4"/>
  <c r="F155" i="4"/>
  <c r="D153" i="4"/>
  <c r="B151" i="4"/>
  <c r="G148" i="4"/>
  <c r="E146" i="4"/>
  <c r="C144" i="4"/>
  <c r="H141" i="4"/>
  <c r="F139" i="4"/>
  <c r="D137" i="4"/>
  <c r="B135" i="4"/>
  <c r="G132" i="4"/>
  <c r="E130" i="4"/>
  <c r="C128" i="4"/>
  <c r="H125" i="4"/>
  <c r="F123" i="4"/>
  <c r="D121" i="4"/>
  <c r="B119" i="4"/>
  <c r="G116" i="4"/>
  <c r="E114" i="4"/>
  <c r="C112" i="4"/>
  <c r="H109" i="4"/>
  <c r="F107" i="4"/>
  <c r="D105" i="4"/>
  <c r="B103" i="4"/>
  <c r="G100" i="4"/>
  <c r="E98" i="4"/>
  <c r="C96" i="4"/>
  <c r="H93" i="4"/>
  <c r="F91" i="4"/>
  <c r="D89" i="4"/>
  <c r="H182" i="4"/>
  <c r="D178" i="4"/>
  <c r="G173" i="4"/>
  <c r="E171" i="4"/>
  <c r="C169" i="4"/>
  <c r="H166" i="4"/>
  <c r="F164" i="4"/>
  <c r="D162" i="4"/>
  <c r="B160" i="4"/>
  <c r="G157" i="4"/>
  <c r="E155" i="4"/>
  <c r="C153" i="4"/>
  <c r="H150" i="4"/>
  <c r="F148" i="4"/>
  <c r="D146" i="4"/>
  <c r="B144" i="4"/>
  <c r="G141" i="4"/>
  <c r="E139" i="4"/>
  <c r="C137" i="4"/>
  <c r="H134" i="4"/>
  <c r="F132" i="4"/>
  <c r="D130" i="4"/>
  <c r="B128" i="4"/>
  <c r="G125" i="4"/>
  <c r="E123" i="4"/>
  <c r="C121" i="4"/>
  <c r="H118" i="4"/>
  <c r="F116" i="4"/>
  <c r="D114" i="4"/>
  <c r="B112" i="4"/>
  <c r="G109" i="4"/>
  <c r="E107" i="4"/>
  <c r="C105" i="4"/>
  <c r="H102" i="4"/>
  <c r="F100" i="4"/>
  <c r="D98" i="4"/>
  <c r="B96" i="4"/>
  <c r="G93" i="4"/>
  <c r="E91" i="4"/>
  <c r="C89" i="4"/>
  <c r="C182" i="4"/>
  <c r="H179" i="4"/>
  <c r="F177" i="4"/>
  <c r="D175" i="4"/>
  <c r="B173" i="4"/>
  <c r="G170" i="4"/>
  <c r="E168" i="4"/>
  <c r="C166" i="4"/>
  <c r="H163" i="4"/>
  <c r="F161" i="4"/>
  <c r="D159" i="4"/>
  <c r="B157" i="4"/>
  <c r="G154" i="4"/>
  <c r="E152" i="4"/>
  <c r="C150" i="4"/>
  <c r="H147" i="4"/>
  <c r="F145" i="4"/>
  <c r="D143" i="4"/>
  <c r="B141" i="4"/>
  <c r="G138" i="4"/>
  <c r="E136" i="4"/>
  <c r="C134" i="4"/>
  <c r="H131" i="4"/>
  <c r="F129" i="4"/>
  <c r="D127" i="4"/>
  <c r="B125" i="4"/>
  <c r="G122" i="4"/>
  <c r="E120" i="4"/>
  <c r="C118" i="4"/>
  <c r="H115" i="4"/>
  <c r="F113" i="4"/>
  <c r="D111" i="4"/>
  <c r="B109" i="4"/>
  <c r="G106" i="4"/>
  <c r="E104" i="4"/>
  <c r="C102" i="4"/>
  <c r="H99" i="4"/>
  <c r="F97" i="4"/>
  <c r="D95" i="4"/>
  <c r="B93" i="4"/>
  <c r="G90" i="4"/>
  <c r="E88" i="4"/>
  <c r="C183" i="4"/>
  <c r="H180" i="4"/>
  <c r="F178" i="4"/>
  <c r="D176" i="4"/>
  <c r="B174" i="4"/>
  <c r="G171" i="4"/>
  <c r="B176" i="4"/>
  <c r="C173" i="4"/>
  <c r="H170" i="4"/>
  <c r="F168" i="4"/>
  <c r="D166" i="4"/>
  <c r="B164" i="4"/>
  <c r="G161" i="4"/>
  <c r="E159" i="4"/>
  <c r="C157" i="4"/>
  <c r="H154" i="4"/>
  <c r="F152" i="4"/>
  <c r="D150" i="4"/>
  <c r="B148" i="4"/>
  <c r="G145" i="4"/>
  <c r="E143" i="4"/>
  <c r="C141" i="4"/>
  <c r="H138" i="4"/>
  <c r="F136" i="4"/>
  <c r="D134" i="4"/>
  <c r="B132" i="4"/>
  <c r="G129" i="4"/>
  <c r="E127" i="4"/>
  <c r="C125" i="4"/>
  <c r="H122" i="4"/>
  <c r="F120" i="4"/>
  <c r="D118" i="4"/>
  <c r="B116" i="4"/>
  <c r="G113" i="4"/>
  <c r="E111" i="4"/>
  <c r="C109" i="4"/>
  <c r="H106" i="4"/>
  <c r="F104" i="4"/>
  <c r="D102" i="4"/>
  <c r="B100" i="4"/>
  <c r="G97" i="4"/>
  <c r="E95" i="4"/>
  <c r="C93" i="4"/>
  <c r="H90" i="4"/>
  <c r="B184" i="4"/>
  <c r="F181" i="4"/>
  <c r="D179" i="4"/>
  <c r="B177" i="4"/>
  <c r="G174" i="4"/>
  <c r="E172" i="4"/>
  <c r="C170" i="4"/>
  <c r="H167" i="4"/>
  <c r="F165" i="4"/>
  <c r="D163" i="4"/>
  <c r="B161" i="4"/>
  <c r="G158" i="4"/>
  <c r="E156" i="4"/>
  <c r="C154" i="4"/>
  <c r="H151" i="4"/>
  <c r="F149" i="4"/>
  <c r="D147" i="4"/>
  <c r="B145" i="4"/>
  <c r="G142" i="4"/>
  <c r="E140" i="4"/>
  <c r="C138" i="4"/>
  <c r="H135" i="4"/>
  <c r="F133" i="4"/>
  <c r="D131" i="4"/>
  <c r="B129" i="4"/>
  <c r="G126" i="4"/>
  <c r="E124" i="4"/>
  <c r="C122" i="4"/>
  <c r="H119" i="4"/>
  <c r="F117" i="4"/>
  <c r="D115" i="4"/>
  <c r="B113" i="4"/>
  <c r="G110" i="4"/>
  <c r="E108" i="4"/>
  <c r="C106" i="4"/>
  <c r="H103" i="4"/>
  <c r="F101" i="4"/>
  <c r="D99" i="4"/>
  <c r="B97" i="4"/>
  <c r="G94" i="4"/>
  <c r="E92" i="4"/>
  <c r="C90" i="4"/>
  <c r="H87" i="4"/>
  <c r="F182" i="4"/>
  <c r="D180" i="4"/>
  <c r="B178" i="4"/>
  <c r="G175" i="4"/>
  <c r="E175" i="4"/>
  <c r="F172" i="4"/>
  <c r="D170" i="4"/>
  <c r="B168" i="4"/>
  <c r="G165" i="4"/>
  <c r="E163" i="4"/>
  <c r="C161" i="4"/>
  <c r="H158" i="4"/>
  <c r="F156" i="4"/>
  <c r="D154" i="4"/>
  <c r="B152" i="4"/>
  <c r="G149" i="4"/>
  <c r="E147" i="4"/>
  <c r="C145" i="4"/>
  <c r="H142" i="4"/>
  <c r="F140" i="4"/>
  <c r="D138" i="4"/>
  <c r="B136" i="4"/>
  <c r="G133" i="4"/>
  <c r="E131" i="4"/>
  <c r="C129" i="4"/>
  <c r="H126" i="4"/>
  <c r="F124" i="4"/>
  <c r="D122" i="4"/>
  <c r="B120" i="4"/>
  <c r="G117" i="4"/>
  <c r="E115" i="4"/>
  <c r="C113" i="4"/>
  <c r="H110" i="4"/>
  <c r="F108" i="4"/>
  <c r="D106" i="4"/>
  <c r="B104" i="4"/>
  <c r="G101" i="4"/>
  <c r="E99" i="4"/>
  <c r="C97" i="4"/>
  <c r="H94" i="4"/>
  <c r="F92" i="4"/>
  <c r="D90" i="4"/>
  <c r="D183" i="4"/>
  <c r="B181" i="4"/>
  <c r="G178" i="4"/>
  <c r="E176" i="4"/>
  <c r="C174" i="4"/>
  <c r="H171" i="4"/>
  <c r="F169" i="4"/>
  <c r="D167" i="4"/>
  <c r="B165" i="4"/>
  <c r="G162" i="4"/>
  <c r="E160" i="4"/>
  <c r="C158" i="4"/>
  <c r="H155" i="4"/>
  <c r="F153" i="4"/>
  <c r="D151" i="4"/>
  <c r="B149" i="4"/>
  <c r="G146" i="4"/>
  <c r="E144" i="4"/>
  <c r="C142" i="4"/>
  <c r="H139" i="4"/>
  <c r="F137" i="4"/>
  <c r="D135" i="4"/>
  <c r="B133" i="4"/>
  <c r="G130" i="4"/>
  <c r="E128" i="4"/>
  <c r="C126" i="4"/>
  <c r="H123" i="4"/>
  <c r="F121" i="4"/>
  <c r="D119" i="4"/>
  <c r="B117" i="4"/>
  <c r="G114" i="4"/>
  <c r="E112" i="4"/>
  <c r="C110" i="4"/>
  <c r="H107" i="4"/>
  <c r="F105" i="4"/>
  <c r="D103" i="4"/>
  <c r="B101" i="4"/>
  <c r="G98" i="4"/>
  <c r="E96" i="4"/>
  <c r="C94" i="4"/>
  <c r="H91" i="4"/>
  <c r="F89" i="4"/>
  <c r="D87" i="4"/>
  <c r="B182" i="4"/>
  <c r="G179" i="4"/>
  <c r="E177" i="4"/>
  <c r="C175" i="4"/>
  <c r="H172" i="4"/>
  <c r="F170" i="4"/>
  <c r="D168" i="4"/>
  <c r="F180" i="4"/>
  <c r="H174" i="4"/>
  <c r="B172" i="4"/>
  <c r="G169" i="4"/>
  <c r="E167" i="4"/>
  <c r="C165" i="4"/>
  <c r="H162" i="4"/>
  <c r="F160" i="4"/>
  <c r="D158" i="4"/>
  <c r="B156" i="4"/>
  <c r="G153" i="4"/>
  <c r="E151" i="4"/>
  <c r="C149" i="4"/>
  <c r="H146" i="4"/>
  <c r="F144" i="4"/>
  <c r="D142" i="4"/>
  <c r="B140" i="4"/>
  <c r="G137" i="4"/>
  <c r="E135" i="4"/>
  <c r="C133" i="4"/>
  <c r="H130" i="4"/>
  <c r="F128" i="4"/>
  <c r="D126" i="4"/>
  <c r="B124" i="4"/>
  <c r="G121" i="4"/>
  <c r="E119" i="4"/>
  <c r="C117" i="4"/>
  <c r="H114" i="4"/>
  <c r="F112" i="4"/>
  <c r="D110" i="4"/>
  <c r="B108" i="4"/>
  <c r="G105" i="4"/>
  <c r="E103" i="4"/>
  <c r="C101" i="4"/>
  <c r="H98" i="4"/>
  <c r="F96" i="4"/>
  <c r="D94" i="4"/>
  <c r="B92" i="4"/>
  <c r="G89" i="4"/>
  <c r="G182" i="4"/>
  <c r="E180" i="4"/>
  <c r="C178" i="4"/>
  <c r="H175" i="4"/>
  <c r="F173" i="4"/>
  <c r="D171" i="4"/>
  <c r="B169" i="4"/>
  <c r="G166" i="4"/>
  <c r="E164" i="4"/>
  <c r="C162" i="4"/>
  <c r="H159" i="4"/>
  <c r="F157" i="4"/>
  <c r="D155" i="4"/>
  <c r="B153" i="4"/>
  <c r="G150" i="4"/>
  <c r="E148" i="4"/>
  <c r="C146" i="4"/>
  <c r="H143" i="4"/>
  <c r="F141" i="4"/>
  <c r="D139" i="4"/>
  <c r="B137" i="4"/>
  <c r="G134" i="4"/>
  <c r="E132" i="4"/>
  <c r="C130" i="4"/>
  <c r="H127" i="4"/>
  <c r="F125" i="4"/>
  <c r="D123" i="4"/>
  <c r="B121" i="4"/>
  <c r="G118" i="4"/>
  <c r="E116" i="4"/>
  <c r="C114" i="4"/>
  <c r="H111" i="4"/>
  <c r="F109" i="4"/>
  <c r="D107" i="4"/>
  <c r="B105" i="4"/>
  <c r="G102" i="4"/>
  <c r="E100" i="4"/>
  <c r="C98" i="4"/>
  <c r="H95" i="4"/>
  <c r="F93" i="4"/>
  <c r="D91" i="4"/>
  <c r="B89" i="4"/>
  <c r="G183" i="4"/>
  <c r="E181" i="4"/>
  <c r="C179" i="4"/>
  <c r="F174" i="4"/>
  <c r="B170" i="4"/>
  <c r="C167" i="4"/>
  <c r="H164" i="4"/>
  <c r="F162" i="4"/>
  <c r="D160" i="4"/>
  <c r="B158" i="4"/>
  <c r="G155" i="4"/>
  <c r="E153" i="4"/>
  <c r="C151" i="4"/>
  <c r="H148" i="4"/>
  <c r="F146" i="4"/>
  <c r="D144" i="4"/>
  <c r="B142" i="4"/>
  <c r="G139" i="4"/>
  <c r="E137" i="4"/>
  <c r="C135" i="4"/>
  <c r="H132" i="4"/>
  <c r="F130" i="4"/>
  <c r="D128" i="4"/>
  <c r="B126" i="4"/>
  <c r="G123" i="4"/>
  <c r="E121" i="4"/>
  <c r="C119" i="4"/>
  <c r="H116" i="4"/>
  <c r="F114" i="4"/>
  <c r="D112" i="4"/>
  <c r="B110" i="4"/>
  <c r="G107" i="4"/>
  <c r="E105" i="4"/>
  <c r="C103" i="4"/>
  <c r="H100" i="4"/>
  <c r="F98" i="4"/>
  <c r="D96" i="4"/>
  <c r="B94" i="4"/>
  <c r="G91" i="4"/>
  <c r="E89" i="4"/>
  <c r="C87" i="4"/>
  <c r="H16" i="4"/>
  <c r="C19" i="4"/>
  <c r="E21" i="4"/>
  <c r="G23" i="4"/>
  <c r="B26" i="4"/>
  <c r="D28" i="4"/>
  <c r="F30" i="4"/>
  <c r="H32" i="4"/>
  <c r="C35" i="4"/>
  <c r="E37" i="4"/>
  <c r="G39" i="4"/>
  <c r="B42" i="4"/>
  <c r="D44" i="4"/>
  <c r="F46" i="4"/>
  <c r="H48" i="4"/>
  <c r="C51" i="4"/>
  <c r="E53" i="4"/>
  <c r="G55" i="4"/>
  <c r="B58" i="4"/>
  <c r="D60" i="4"/>
  <c r="F62" i="4"/>
  <c r="H64" i="4"/>
  <c r="C67" i="4"/>
  <c r="E69" i="4"/>
  <c r="G71" i="4"/>
  <c r="B74" i="4"/>
  <c r="D76" i="4"/>
  <c r="F78" i="4"/>
  <c r="H80" i="4"/>
  <c r="C83" i="4"/>
  <c r="E85" i="4"/>
  <c r="F88" i="4"/>
  <c r="B86" i="4"/>
  <c r="E173" i="4"/>
  <c r="E169" i="4"/>
  <c r="F166" i="4"/>
  <c r="D164" i="4"/>
  <c r="B162" i="4"/>
  <c r="G159" i="4"/>
  <c r="E157" i="4"/>
  <c r="C155" i="4"/>
  <c r="H152" i="4"/>
  <c r="F150" i="4"/>
  <c r="D148" i="4"/>
  <c r="B146" i="4"/>
  <c r="G143" i="4"/>
  <c r="E141" i="4"/>
  <c r="C139" i="4"/>
  <c r="H136" i="4"/>
  <c r="F134" i="4"/>
  <c r="D132" i="4"/>
  <c r="B130" i="4"/>
  <c r="G127" i="4"/>
  <c r="E125" i="4"/>
  <c r="C123" i="4"/>
  <c r="H120" i="4"/>
  <c r="F118" i="4"/>
  <c r="D116" i="4"/>
  <c r="B114" i="4"/>
  <c r="G111" i="4"/>
  <c r="E109" i="4"/>
  <c r="C107" i="4"/>
  <c r="H104" i="4"/>
  <c r="F102" i="4"/>
  <c r="D100" i="4"/>
  <c r="B98" i="4"/>
  <c r="G95" i="4"/>
  <c r="E93" i="4"/>
  <c r="C91" i="4"/>
  <c r="H88" i="4"/>
  <c r="C15" i="4"/>
  <c r="E17" i="4"/>
  <c r="G19" i="4"/>
  <c r="B22" i="4"/>
  <c r="D24" i="4"/>
  <c r="F26" i="4"/>
  <c r="H28" i="4"/>
  <c r="C31" i="4"/>
  <c r="E33" i="4"/>
  <c r="G35" i="4"/>
  <c r="B38" i="4"/>
  <c r="D40" i="4"/>
  <c r="F42" i="4"/>
  <c r="H44" i="4"/>
  <c r="C47" i="4"/>
  <c r="E49" i="4"/>
  <c r="G51" i="4"/>
  <c r="B54" i="4"/>
  <c r="D56" i="4"/>
  <c r="F58" i="4"/>
  <c r="H60" i="4"/>
  <c r="C63" i="4"/>
  <c r="E65" i="4"/>
  <c r="G67" i="4"/>
  <c r="B70" i="4"/>
  <c r="D72" i="4"/>
  <c r="F74" i="4"/>
  <c r="H76" i="4"/>
  <c r="C79" i="4"/>
  <c r="E81" i="4"/>
  <c r="G83" i="4"/>
  <c r="E87" i="4"/>
  <c r="D172" i="4"/>
  <c r="H168" i="4"/>
  <c r="B166" i="4"/>
  <c r="G163" i="4"/>
  <c r="E161" i="4"/>
  <c r="C159" i="4"/>
  <c r="H156" i="4"/>
  <c r="F154" i="4"/>
  <c r="D152" i="4"/>
  <c r="B150" i="4"/>
  <c r="G147" i="4"/>
  <c r="E145" i="4"/>
  <c r="C143" i="4"/>
  <c r="H140" i="4"/>
  <c r="F138" i="4"/>
  <c r="D136" i="4"/>
  <c r="B134" i="4"/>
  <c r="G131" i="4"/>
  <c r="E129" i="4"/>
  <c r="C127" i="4"/>
  <c r="H124" i="4"/>
  <c r="F122" i="4"/>
  <c r="D120" i="4"/>
  <c r="B118" i="4"/>
  <c r="G115" i="4"/>
  <c r="E113" i="4"/>
  <c r="C111" i="4"/>
  <c r="H108" i="4"/>
  <c r="F106" i="4"/>
  <c r="D104" i="4"/>
  <c r="B102" i="4"/>
  <c r="G99" i="4"/>
  <c r="E97" i="4"/>
  <c r="C95" i="4"/>
  <c r="H92" i="4"/>
  <c r="F90" i="4"/>
  <c r="D88" i="4"/>
  <c r="G15" i="4"/>
  <c r="B18" i="4"/>
  <c r="D20" i="4"/>
  <c r="F22" i="4"/>
  <c r="H24" i="4"/>
  <c r="C27" i="4"/>
  <c r="E29" i="4"/>
  <c r="G31" i="4"/>
  <c r="B34" i="4"/>
  <c r="D36" i="4"/>
  <c r="F38" i="4"/>
  <c r="H40" i="4"/>
  <c r="C43" i="4"/>
  <c r="E45" i="4"/>
  <c r="G47" i="4"/>
  <c r="B50" i="4"/>
  <c r="D52" i="4"/>
  <c r="F54" i="4"/>
  <c r="H56" i="4"/>
  <c r="C59" i="4"/>
  <c r="E61" i="4"/>
  <c r="G63" i="4"/>
  <c r="B66" i="4"/>
  <c r="D68" i="4"/>
  <c r="F70" i="4"/>
  <c r="H72" i="4"/>
  <c r="C75" i="4"/>
  <c r="E77" i="4"/>
  <c r="G79" i="4"/>
  <c r="B82" i="4"/>
  <c r="D84" i="4"/>
  <c r="F86" i="4"/>
  <c r="F82" i="4"/>
  <c r="H176" i="4"/>
  <c r="C171" i="4"/>
  <c r="G167" i="4"/>
  <c r="E165" i="4"/>
  <c r="C163" i="4"/>
  <c r="H160" i="4"/>
  <c r="F158" i="4"/>
  <c r="D156" i="4"/>
  <c r="B154" i="4"/>
  <c r="G151" i="4"/>
  <c r="E149" i="4"/>
  <c r="C147" i="4"/>
  <c r="H144" i="4"/>
  <c r="F142" i="4"/>
  <c r="D140" i="4"/>
  <c r="B138" i="4"/>
  <c r="G135" i="4"/>
  <c r="E133" i="4"/>
  <c r="C131" i="4"/>
  <c r="H128" i="4"/>
  <c r="F126" i="4"/>
  <c r="D124" i="4"/>
  <c r="B122" i="4"/>
  <c r="G119" i="4"/>
  <c r="E117" i="4"/>
  <c r="C115" i="4"/>
  <c r="H112" i="4"/>
  <c r="F110" i="4"/>
  <c r="D108" i="4"/>
  <c r="B106" i="4"/>
  <c r="G103" i="4"/>
  <c r="E101" i="4"/>
  <c r="C99" i="4"/>
  <c r="H96" i="4"/>
  <c r="F94" i="4"/>
  <c r="D92" i="4"/>
  <c r="B90" i="4"/>
  <c r="G87" i="4"/>
  <c r="D16" i="4"/>
  <c r="F18" i="4"/>
  <c r="H20" i="4"/>
  <c r="C23" i="4"/>
  <c r="E25" i="4"/>
  <c r="G27" i="4"/>
  <c r="B30" i="4"/>
  <c r="D32" i="4"/>
  <c r="F34" i="4"/>
  <c r="H36" i="4"/>
  <c r="C39" i="4"/>
  <c r="E41" i="4"/>
  <c r="G43" i="4"/>
  <c r="B46" i="4"/>
  <c r="D48" i="4"/>
  <c r="F50" i="4"/>
  <c r="H52" i="4"/>
  <c r="C55" i="4"/>
  <c r="E57" i="4"/>
  <c r="G59" i="4"/>
  <c r="B62" i="4"/>
  <c r="D64" i="4"/>
  <c r="F66" i="4"/>
  <c r="H68" i="4"/>
  <c r="C71" i="4"/>
  <c r="E73" i="4"/>
  <c r="G75" i="4"/>
  <c r="B78" i="4"/>
  <c r="D80" i="4"/>
  <c r="H84" i="4"/>
  <c r="E22" i="4"/>
  <c r="G76" i="4"/>
  <c r="F27" i="4"/>
  <c r="B71" i="4"/>
  <c r="F64" i="4"/>
  <c r="G52" i="4"/>
  <c r="E76" i="4"/>
  <c r="H21" i="4"/>
  <c r="D46" i="4"/>
  <c r="G40" i="4"/>
  <c r="G65" i="4"/>
  <c r="F87" i="4"/>
  <c r="B28" i="4"/>
  <c r="C80" i="4"/>
  <c r="C56" i="4"/>
  <c r="F31" i="4"/>
  <c r="F80" i="4"/>
  <c r="F56" i="4"/>
  <c r="B32" i="4"/>
  <c r="G62" i="4"/>
  <c r="D73" i="4"/>
  <c r="D49" i="4"/>
  <c r="G24" i="4"/>
  <c r="G73" i="4"/>
  <c r="G49" i="4"/>
  <c r="C25" i="4"/>
  <c r="C88" i="4"/>
  <c r="H55" i="4"/>
  <c r="B85" i="4"/>
  <c r="B24" i="4"/>
  <c r="C33" i="4"/>
  <c r="D42" i="4"/>
  <c r="E51" i="4"/>
  <c r="F60" i="4"/>
  <c r="G69" i="4"/>
  <c r="H78" i="4"/>
  <c r="F23" i="4"/>
  <c r="G32" i="4"/>
  <c r="H41" i="4"/>
  <c r="B51" i="4"/>
  <c r="C60" i="4"/>
  <c r="D69" i="4"/>
  <c r="E78" i="4"/>
  <c r="G30" i="4"/>
  <c r="G78" i="4"/>
  <c r="E23" i="4"/>
  <c r="B36" i="4"/>
  <c r="B48" i="4"/>
  <c r="B60" i="4"/>
  <c r="F72" i="4"/>
  <c r="F84" i="4"/>
  <c r="B23" i="4"/>
  <c r="F35" i="4"/>
  <c r="F47" i="4"/>
  <c r="F59" i="4"/>
  <c r="C72" i="4"/>
  <c r="C84" i="4"/>
  <c r="C58" i="4"/>
  <c r="F16" i="4"/>
  <c r="D30" i="4"/>
  <c r="H42" i="4"/>
  <c r="H54" i="4"/>
  <c r="H66" i="4"/>
  <c r="E79" i="4"/>
  <c r="H17" i="4"/>
  <c r="H29" i="4"/>
  <c r="E42" i="4"/>
  <c r="E54" i="4"/>
  <c r="E66" i="4"/>
  <c r="B79" i="4"/>
  <c r="E80" i="4"/>
  <c r="D71" i="4"/>
  <c r="C62" i="4"/>
  <c r="B53" i="4"/>
  <c r="H43" i="4"/>
  <c r="G34" i="4"/>
  <c r="H22" i="4"/>
  <c r="G86" i="4"/>
  <c r="F77" i="4"/>
  <c r="E68" i="4"/>
  <c r="D59" i="4"/>
  <c r="C50" i="4"/>
  <c r="B41" i="4"/>
  <c r="H31" i="4"/>
  <c r="G74" i="4"/>
  <c r="F65" i="4"/>
  <c r="E56" i="4"/>
  <c r="D47" i="4"/>
  <c r="D77" i="4"/>
  <c r="B47" i="4"/>
  <c r="E47" i="4"/>
  <c r="B59" i="4"/>
  <c r="D22" i="4"/>
  <c r="E34" i="4"/>
  <c r="E58" i="4"/>
  <c r="H82" i="4"/>
  <c r="D34" i="4"/>
  <c r="G28" i="4"/>
  <c r="C53" i="4"/>
  <c r="D51" i="4"/>
  <c r="C86" i="4"/>
  <c r="E74" i="4"/>
  <c r="H49" i="4"/>
  <c r="D25" i="4"/>
  <c r="H74" i="4"/>
  <c r="D50" i="4"/>
  <c r="G25" i="4"/>
  <c r="H39" i="4"/>
  <c r="F67" i="4"/>
  <c r="B43" i="4"/>
  <c r="E18" i="4"/>
  <c r="B68" i="4"/>
  <c r="E43" i="4"/>
  <c r="C17" i="4"/>
  <c r="E28" i="4"/>
  <c r="B65" i="4"/>
  <c r="D26" i="4"/>
  <c r="E35" i="4"/>
  <c r="F44" i="4"/>
  <c r="G53" i="4"/>
  <c r="H62" i="4"/>
  <c r="B72" i="4"/>
  <c r="C81" i="4"/>
  <c r="G16" i="4"/>
  <c r="H25" i="4"/>
  <c r="B35" i="4"/>
  <c r="C44" i="4"/>
  <c r="D53" i="4"/>
  <c r="E62" i="4"/>
  <c r="F71" i="4"/>
  <c r="G80" i="4"/>
  <c r="C42" i="4"/>
  <c r="H83" i="4"/>
  <c r="H26" i="4"/>
  <c r="H38" i="4"/>
  <c r="H50" i="4"/>
  <c r="E63" i="4"/>
  <c r="E75" i="4"/>
  <c r="B88" i="4"/>
  <c r="E26" i="4"/>
  <c r="E38" i="4"/>
  <c r="E50" i="4"/>
  <c r="B63" i="4"/>
  <c r="B75" i="4"/>
  <c r="B87" i="4"/>
  <c r="F69" i="4"/>
  <c r="B20" i="4"/>
  <c r="G33" i="4"/>
  <c r="G45" i="4"/>
  <c r="G57" i="4"/>
  <c r="D70" i="4"/>
  <c r="D82" i="4"/>
  <c r="G20" i="4"/>
  <c r="D33" i="4"/>
  <c r="D45" i="4"/>
  <c r="D57" i="4"/>
  <c r="H69" i="4"/>
  <c r="H81" i="4"/>
  <c r="C78" i="4"/>
  <c r="B69" i="4"/>
  <c r="H59" i="4"/>
  <c r="G50" i="4"/>
  <c r="F41" i="4"/>
  <c r="E32" i="4"/>
  <c r="F20" i="4"/>
  <c r="E84" i="4"/>
  <c r="D75" i="4"/>
  <c r="C66" i="4"/>
  <c r="B57" i="4"/>
  <c r="H47" i="4"/>
  <c r="G38" i="4"/>
  <c r="F29" i="4"/>
  <c r="E72" i="4"/>
  <c r="D63" i="4"/>
  <c r="C54" i="4"/>
  <c r="C52" i="4"/>
  <c r="E71" i="4"/>
  <c r="H34" i="4"/>
  <c r="C40" i="4"/>
  <c r="E82" i="4"/>
  <c r="B84" i="4"/>
  <c r="H45" i="4"/>
  <c r="H70" i="4"/>
  <c r="G21" i="4"/>
  <c r="C16" i="4"/>
  <c r="C41" i="4"/>
  <c r="F52" i="4"/>
  <c r="B49" i="4"/>
  <c r="C68" i="4"/>
  <c r="F43" i="4"/>
  <c r="F19" i="4"/>
  <c r="F68" i="4"/>
  <c r="B44" i="4"/>
  <c r="H18" i="4"/>
  <c r="H85" i="4"/>
  <c r="D61" i="4"/>
  <c r="G36" i="4"/>
  <c r="D86" i="4"/>
  <c r="G61" i="4"/>
  <c r="C37" i="4"/>
  <c r="F81" i="4"/>
  <c r="F37" i="4"/>
  <c r="C74" i="4"/>
  <c r="G17" i="4"/>
  <c r="F28" i="4"/>
  <c r="G37" i="4"/>
  <c r="H46" i="4"/>
  <c r="B56" i="4"/>
  <c r="C65" i="4"/>
  <c r="D74" i="4"/>
  <c r="E83" i="4"/>
  <c r="B19" i="4"/>
  <c r="C28" i="4"/>
  <c r="D37" i="4"/>
  <c r="E46" i="4"/>
  <c r="F55" i="4"/>
  <c r="G64" i="4"/>
  <c r="H73" i="4"/>
  <c r="B83" i="4"/>
  <c r="F53" i="4"/>
  <c r="E15" i="4"/>
  <c r="G29" i="4"/>
  <c r="G41" i="4"/>
  <c r="D54" i="4"/>
  <c r="D66" i="4"/>
  <c r="D78" i="4"/>
  <c r="D17" i="4"/>
  <c r="D29" i="4"/>
  <c r="D41" i="4"/>
  <c r="H53" i="4"/>
  <c r="H65" i="4"/>
  <c r="H77" i="4"/>
  <c r="B33" i="4"/>
  <c r="D79" i="4"/>
  <c r="F24" i="4"/>
  <c r="F36" i="4"/>
  <c r="F48" i="4"/>
  <c r="C61" i="4"/>
  <c r="C73" i="4"/>
  <c r="C85" i="4"/>
  <c r="C24" i="4"/>
  <c r="C36" i="4"/>
  <c r="C48" i="4"/>
  <c r="G60" i="4"/>
  <c r="G72" i="4"/>
  <c r="G84" i="4"/>
  <c r="H75" i="4"/>
  <c r="G66" i="4"/>
  <c r="F57" i="4"/>
  <c r="E48" i="4"/>
  <c r="D39" i="4"/>
  <c r="C30" i="4"/>
  <c r="D18" i="4"/>
  <c r="C82" i="4"/>
  <c r="B73" i="4"/>
  <c r="H63" i="4"/>
  <c r="G54" i="4"/>
  <c r="F45" i="4"/>
  <c r="E36" i="4"/>
  <c r="D27" i="4"/>
  <c r="C77" i="4"/>
  <c r="D65" i="4"/>
  <c r="F83" i="4"/>
  <c r="F15" i="4"/>
  <c r="E70" i="4"/>
  <c r="E59" i="4"/>
  <c r="H33" i="4"/>
  <c r="H58" i="4"/>
  <c r="H71" i="4"/>
  <c r="G77" i="4"/>
  <c r="C29" i="4"/>
  <c r="F40" i="4"/>
  <c r="E86" i="4"/>
  <c r="H61" i="4"/>
  <c r="H37" i="4"/>
  <c r="H86" i="4"/>
  <c r="D62" i="4"/>
  <c r="D38" i="4"/>
  <c r="D83" i="4"/>
  <c r="F79" i="4"/>
  <c r="B55" i="4"/>
  <c r="B31" i="4"/>
  <c r="B80" i="4"/>
  <c r="E55" i="4"/>
  <c r="E31" i="4"/>
  <c r="E60" i="4"/>
  <c r="G46" i="4"/>
  <c r="B81" i="4"/>
  <c r="C21" i="4"/>
  <c r="H30" i="4"/>
  <c r="B40" i="4"/>
  <c r="C49" i="4"/>
  <c r="D58" i="4"/>
  <c r="E67" i="4"/>
  <c r="F76" i="4"/>
  <c r="G85" i="4"/>
  <c r="D21" i="4"/>
  <c r="E30" i="4"/>
  <c r="F39" i="4"/>
  <c r="G48" i="4"/>
  <c r="H57" i="4"/>
  <c r="B67" i="4"/>
  <c r="C76" i="4"/>
  <c r="D85" i="4"/>
  <c r="D67" i="4"/>
  <c r="E19" i="4"/>
  <c r="F32" i="4"/>
  <c r="C45" i="4"/>
  <c r="C57" i="4"/>
  <c r="C69" i="4"/>
  <c r="G81" i="4"/>
  <c r="C20" i="4"/>
  <c r="C32" i="4"/>
  <c r="G44" i="4"/>
  <c r="G56" i="4"/>
  <c r="G68" i="4"/>
  <c r="D81" i="4"/>
  <c r="E44" i="4"/>
  <c r="F85" i="4"/>
  <c r="E27" i="4"/>
  <c r="E39" i="4"/>
  <c r="B52" i="4"/>
  <c r="B64" i="4"/>
  <c r="B76" i="4"/>
  <c r="B15" i="4"/>
  <c r="B27" i="4"/>
  <c r="B39" i="4"/>
  <c r="F51" i="4"/>
  <c r="F63" i="4"/>
  <c r="F75" i="4"/>
  <c r="G82" i="4"/>
  <c r="F73" i="4"/>
  <c r="E64" i="4"/>
  <c r="D55" i="4"/>
  <c r="C46" i="4"/>
  <c r="B37" i="4"/>
  <c r="H27" i="4"/>
  <c r="B16" i="4"/>
  <c r="H79" i="4"/>
  <c r="G70" i="4"/>
  <c r="F61" i="4"/>
  <c r="E52" i="4"/>
  <c r="D43" i="4"/>
  <c r="C34" i="4"/>
  <c r="B77" i="4"/>
  <c r="C70" i="4"/>
  <c r="H51" i="4"/>
  <c r="E40" i="4"/>
  <c r="D31" i="4"/>
  <c r="F25" i="4"/>
  <c r="B25" i="4"/>
  <c r="D19" i="4"/>
  <c r="G18" i="4"/>
  <c r="C18" i="4"/>
  <c r="H15" i="4"/>
  <c r="H67" i="4"/>
  <c r="F49" i="4"/>
  <c r="C38" i="4"/>
  <c r="B29" i="4"/>
  <c r="E24" i="4"/>
  <c r="C22" i="4"/>
  <c r="F17" i="4"/>
  <c r="E16" i="4"/>
  <c r="E20" i="4"/>
  <c r="B61" i="4"/>
  <c r="B45" i="4"/>
  <c r="H35" i="4"/>
  <c r="G26" i="4"/>
  <c r="D23" i="4"/>
  <c r="H23" i="4"/>
  <c r="B17" i="4"/>
  <c r="G22" i="4"/>
  <c r="D15" i="4"/>
  <c r="G58" i="4"/>
  <c r="G42" i="4"/>
  <c r="F33" i="4"/>
  <c r="C26" i="4"/>
  <c r="F21" i="4"/>
  <c r="H19" i="4"/>
  <c r="B21" i="4"/>
  <c r="C19" i="1" l="1" a="1"/>
  <c r="C19" i="1" s="1"/>
  <c r="C21" i="1" a="1"/>
  <c r="C21" i="1" s="1"/>
  <c r="C34" i="1" a="1"/>
  <c r="C34" i="1" s="1"/>
  <c r="C30" i="1" a="1"/>
  <c r="C30" i="1" s="1"/>
  <c r="C23" i="1" a="1"/>
  <c r="C23" i="1" s="1"/>
  <c r="C20" i="1" a="1"/>
  <c r="C20" i="1" s="1"/>
  <c r="C28" i="1" a="1"/>
  <c r="C28" i="1" s="1"/>
  <c r="C40" i="1" a="1"/>
  <c r="C40" i="1" s="1"/>
  <c r="C33" i="1" a="1"/>
  <c r="C33" i="1" s="1"/>
  <c r="C36" i="1" a="1"/>
  <c r="C36" i="1" s="1"/>
  <c r="C38" i="1" a="1"/>
  <c r="C38" i="1" s="1"/>
  <c r="C26" i="1" a="1"/>
  <c r="C26" i="1" s="1"/>
  <c r="C22" i="1" a="1"/>
  <c r="C22" i="1" s="1"/>
  <c r="C24" i="1" a="1"/>
  <c r="C24" i="1" s="1"/>
  <c r="C29" i="1" a="1"/>
  <c r="C29" i="1" s="1"/>
  <c r="C25" i="1" a="1"/>
  <c r="C25" i="1" s="1"/>
  <c r="C31" i="1" a="1"/>
  <c r="C31" i="1" s="1"/>
  <c r="C37" i="1" a="1"/>
  <c r="C37" i="1" s="1"/>
  <c r="C27" i="1" a="1"/>
  <c r="C27" i="1" s="1"/>
  <c r="C39" i="1" a="1"/>
  <c r="C39" i="1" s="1"/>
  <c r="C32" i="1" a="1"/>
  <c r="C32" i="1" s="1"/>
  <c r="C35" i="1" a="1"/>
  <c r="C35" i="1" s="1"/>
</calcChain>
</file>

<file path=xl/sharedStrings.xml><?xml version="1.0" encoding="utf-8"?>
<sst xmlns="http://schemas.openxmlformats.org/spreadsheetml/2006/main" count="25" uniqueCount="24">
  <si>
    <t>emprunt bancaire</t>
  </si>
  <si>
    <t>année</t>
  </si>
  <si>
    <t>revenus</t>
  </si>
  <si>
    <t>année de livraison</t>
  </si>
  <si>
    <t>an</t>
  </si>
  <si>
    <t>intérêts</t>
  </si>
  <si>
    <t>Calculateur de prêt simple</t>
  </si>
  <si>
    <t>Montant du prêt</t>
  </si>
  <si>
    <t>Taux d'intérêt annuel</t>
  </si>
  <si>
    <t>Durée du prêt en années</t>
  </si>
  <si>
    <t>Date de début du prêt</t>
  </si>
  <si>
    <t>Versement mensuel</t>
  </si>
  <si>
    <t>Nombre de versements</t>
  </si>
  <si>
    <t>Montant des intérêts</t>
  </si>
  <si>
    <t>Coût total du prêt</t>
  </si>
  <si>
    <t>N°</t>
  </si>
  <si>
    <t>Date de versement</t>
  </si>
  <si>
    <t>Solde de départ</t>
  </si>
  <si>
    <t>Versement</t>
  </si>
  <si>
    <t>Capital</t>
  </si>
  <si>
    <t>Intérêts</t>
  </si>
  <si>
    <t>Solde de fin</t>
  </si>
  <si>
    <t>taux</t>
  </si>
  <si>
    <t>mensualité 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</si>
</sst>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\ _€_-;\-* #,##0.0\ _€_-;_-* &quot;-&quot;??\ _€_-;_-@_-"/>
    <numFmt numFmtId="166" formatCode="_(&quot;€&quot;* #,##0.00_);_(&quot;€&quot;* \(#,##0.00\);_(&quot;€&quot;* &quot;-&quot;??_);_(@_)"/>
    <numFmt numFmtId="167" formatCode="0.000%"/>
    <numFmt numFmtId="168" formatCode="dd/mm/yy;@"/>
    <numFmt numFmtId="169" formatCode="_-* #,##0\ _€_-;\-\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8"/>
      <name val="Calibri"/>
      <family val="2"/>
      <scheme val="minor"/>
    </font>
    <font>
      <sz val="10"/>
      <name val="Tahoma"/>
      <family val="2"/>
    </font>
    <font>
      <sz val="10"/>
      <name val="Arial"/>
      <family val="2"/>
    </font>
    <font>
      <sz val="10"/>
      <name val="Trebuchet MS"/>
      <family val="2"/>
    </font>
    <font>
      <sz val="16"/>
      <color indexed="8"/>
      <name val="Trebuchet MS"/>
      <family val="2"/>
    </font>
    <font>
      <sz val="9"/>
      <name val="Trebuchet MS"/>
      <family val="2"/>
    </font>
    <font>
      <sz val="9"/>
      <name val="Tahoma"/>
      <family val="2"/>
    </font>
    <font>
      <b/>
      <sz val="10"/>
      <color theme="3"/>
      <name val="Calibri"/>
      <family val="2"/>
      <scheme val="minor"/>
    </font>
    <font>
      <sz val="9"/>
      <name val="Calibri"/>
      <family val="2"/>
      <scheme val="minor"/>
    </font>
    <font>
      <sz val="9"/>
      <color theme="8"/>
      <name val="Calibri"/>
      <family val="2"/>
      <scheme val="minor"/>
    </font>
    <font>
      <b/>
      <sz val="14"/>
      <color theme="3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55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hair">
        <color indexed="55"/>
      </left>
      <right style="hair">
        <color indexed="55"/>
      </right>
      <top/>
      <bottom style="hair">
        <color indexed="55"/>
      </bottom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/>
      <right style="thin">
        <color indexed="9"/>
      </right>
      <top/>
      <bottom style="thin">
        <color indexed="9"/>
      </bottom>
      <diagonal/>
    </border>
    <border>
      <left/>
      <right/>
      <top/>
      <bottom style="thin">
        <color indexed="9"/>
      </bottom>
      <diagonal/>
    </border>
    <border>
      <left style="thin">
        <color indexed="9"/>
      </left>
      <right/>
      <top/>
      <bottom style="thin">
        <color indexed="9"/>
      </bottom>
      <diagonal/>
    </border>
    <border>
      <left/>
      <right style="double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/>
  </cellStyleXfs>
  <cellXfs count="69">
    <xf numFmtId="0" fontId="0" fillId="0" borderId="0" xfId="0"/>
    <xf numFmtId="0" fontId="2" fillId="0" borderId="0" xfId="0" applyFont="1"/>
    <xf numFmtId="0" fontId="7" fillId="0" borderId="0" xfId="2" applyFont="1"/>
    <xf numFmtId="0" fontId="8" fillId="0" borderId="2" xfId="2" applyFont="1" applyBorder="1" applyAlignment="1">
      <alignment horizontal="left"/>
    </xf>
    <xf numFmtId="0" fontId="5" fillId="0" borderId="0" xfId="2" applyFont="1"/>
    <xf numFmtId="0" fontId="9" fillId="0" borderId="0" xfId="2" applyFont="1"/>
    <xf numFmtId="0" fontId="9" fillId="0" borderId="0" xfId="2" applyFont="1" applyAlignment="1">
      <alignment horizontal="center"/>
    </xf>
    <xf numFmtId="0" fontId="9" fillId="0" borderId="0" xfId="2" applyFont="1" applyAlignment="1">
      <alignment horizontal="left"/>
    </xf>
    <xf numFmtId="0" fontId="9" fillId="0" borderId="0" xfId="2" applyFont="1" applyAlignment="1">
      <alignment horizontal="right"/>
    </xf>
    <xf numFmtId="0" fontId="9" fillId="0" borderId="0" xfId="2" applyFont="1" applyAlignment="1"/>
    <xf numFmtId="14" fontId="9" fillId="0" borderId="0" xfId="2" applyNumberFormat="1" applyFont="1" applyAlignment="1">
      <alignment horizontal="right"/>
    </xf>
    <xf numFmtId="0" fontId="9" fillId="0" borderId="0" xfId="2" applyFont="1" applyAlignment="1">
      <alignment wrapText="1"/>
    </xf>
    <xf numFmtId="0" fontId="9" fillId="0" borderId="2" xfId="2" applyFont="1" applyBorder="1" applyAlignment="1">
      <alignment horizontal="right" wrapText="1"/>
    </xf>
    <xf numFmtId="0" fontId="9" fillId="0" borderId="2" xfId="2" applyFont="1" applyBorder="1" applyAlignment="1">
      <alignment horizontal="right" wrapText="1" indent="1"/>
    </xf>
    <xf numFmtId="0" fontId="9" fillId="0" borderId="2" xfId="2" applyFont="1" applyBorder="1" applyAlignment="1">
      <alignment horizontal="right" wrapText="1" indent="2"/>
    </xf>
    <xf numFmtId="0" fontId="5" fillId="0" borderId="0" xfId="2" applyFont="1" applyAlignment="1">
      <alignment wrapText="1"/>
    </xf>
    <xf numFmtId="1" fontId="9" fillId="0" borderId="0" xfId="2" applyNumberFormat="1" applyFont="1" applyAlignment="1">
      <alignment horizontal="right"/>
    </xf>
    <xf numFmtId="166" fontId="9" fillId="0" borderId="0" xfId="2" applyNumberFormat="1" applyFont="1" applyAlignment="1">
      <alignment horizontal="right"/>
    </xf>
    <xf numFmtId="1" fontId="9" fillId="0" borderId="5" xfId="2" applyNumberFormat="1" applyFont="1" applyBorder="1" applyAlignment="1">
      <alignment horizontal="right"/>
    </xf>
    <xf numFmtId="166" fontId="9" fillId="0" borderId="6" xfId="2" applyNumberFormat="1" applyFont="1" applyBorder="1" applyAlignment="1">
      <alignment horizontal="right"/>
    </xf>
    <xf numFmtId="0" fontId="9" fillId="0" borderId="5" xfId="2" applyFont="1" applyBorder="1" applyAlignment="1">
      <alignment horizontal="right"/>
    </xf>
    <xf numFmtId="0" fontId="9" fillId="0" borderId="7" xfId="2" applyFont="1" applyBorder="1" applyAlignment="1">
      <alignment horizontal="right"/>
    </xf>
    <xf numFmtId="14" fontId="9" fillId="0" borderId="8" xfId="2" applyNumberFormat="1" applyFont="1" applyBorder="1" applyAlignment="1">
      <alignment horizontal="right"/>
    </xf>
    <xf numFmtId="166" fontId="9" fillId="0" borderId="8" xfId="2" applyNumberFormat="1" applyFont="1" applyBorder="1" applyAlignment="1">
      <alignment horizontal="right"/>
    </xf>
    <xf numFmtId="166" fontId="9" fillId="0" borderId="9" xfId="2" applyNumberFormat="1" applyFont="1" applyBorder="1" applyAlignment="1">
      <alignment horizontal="right"/>
    </xf>
    <xf numFmtId="166" fontId="9" fillId="0" borderId="0" xfId="2" applyNumberFormat="1" applyFont="1" applyAlignment="1">
      <alignment horizontal="center"/>
    </xf>
    <xf numFmtId="0" fontId="10" fillId="0" borderId="0" xfId="2" applyFont="1"/>
    <xf numFmtId="0" fontId="10" fillId="0" borderId="0" xfId="2" applyFont="1" applyAlignment="1">
      <alignment horizontal="center"/>
    </xf>
    <xf numFmtId="0" fontId="5" fillId="0" borderId="0" xfId="2" applyFont="1" applyAlignment="1">
      <alignment horizontal="center"/>
    </xf>
    <xf numFmtId="0" fontId="4" fillId="0" borderId="0" xfId="0" applyFont="1" applyAlignment="1"/>
    <xf numFmtId="0" fontId="3" fillId="0" borderId="0" xfId="0" applyFont="1"/>
    <xf numFmtId="43" fontId="4" fillId="0" borderId="0" xfId="1" applyFont="1"/>
    <xf numFmtId="43" fontId="2" fillId="0" borderId="0" xfId="1" applyFont="1"/>
    <xf numFmtId="9" fontId="4" fillId="0" borderId="0" xfId="0" applyNumberFormat="1" applyFont="1"/>
    <xf numFmtId="10" fontId="2" fillId="0" borderId="0" xfId="0" applyNumberFormat="1" applyFont="1"/>
    <xf numFmtId="43" fontId="3" fillId="0" borderId="0" xfId="0" applyNumberFormat="1" applyFont="1"/>
    <xf numFmtId="164" fontId="2" fillId="0" borderId="0" xfId="1" applyNumberFormat="1" applyFont="1"/>
    <xf numFmtId="43" fontId="2" fillId="0" borderId="0" xfId="0" applyNumberFormat="1" applyFont="1"/>
    <xf numFmtId="0" fontId="4" fillId="0" borderId="0" xfId="0" applyFont="1"/>
    <xf numFmtId="9" fontId="2" fillId="0" borderId="0" xfId="0" applyNumberFormat="1" applyFont="1"/>
    <xf numFmtId="0" fontId="12" fillId="0" borderId="0" xfId="0" applyFont="1" applyAlignment="1">
      <alignment horizontal="right"/>
    </xf>
    <xf numFmtId="43" fontId="13" fillId="0" borderId="0" xfId="1" applyFont="1" applyAlignment="1">
      <alignment horizontal="right"/>
    </xf>
    <xf numFmtId="166" fontId="9" fillId="2" borderId="3" xfId="2" applyNumberFormat="1" applyFont="1" applyFill="1" applyBorder="1" applyAlignment="1">
      <alignment horizontal="right"/>
    </xf>
    <xf numFmtId="1" fontId="9" fillId="2" borderId="4" xfId="2" applyNumberFormat="1" applyFont="1" applyFill="1" applyBorder="1" applyAlignment="1">
      <alignment horizontal="right"/>
    </xf>
    <xf numFmtId="166" fontId="9" fillId="2" borderId="4" xfId="2" applyNumberFormat="1" applyFont="1" applyFill="1" applyBorder="1" applyAlignment="1">
      <alignment horizontal="right"/>
    </xf>
    <xf numFmtId="167" fontId="9" fillId="2" borderId="4" xfId="2" applyNumberFormat="1" applyFont="1" applyFill="1" applyBorder="1" applyAlignment="1">
      <alignment horizontal="right"/>
    </xf>
    <xf numFmtId="168" fontId="9" fillId="2" borderId="4" xfId="2" applyNumberFormat="1" applyFont="1" applyFill="1" applyBorder="1" applyAlignment="1">
      <alignment horizontal="right"/>
    </xf>
    <xf numFmtId="169" fontId="2" fillId="0" borderId="10" xfId="1" applyNumberFormat="1" applyFont="1" applyBorder="1"/>
    <xf numFmtId="0" fontId="11" fillId="0" borderId="13" xfId="0" applyFont="1" applyBorder="1" applyAlignment="1"/>
    <xf numFmtId="0" fontId="11" fillId="0" borderId="1" xfId="0" applyFont="1" applyBorder="1" applyAlignment="1"/>
    <xf numFmtId="0" fontId="11" fillId="0" borderId="14" xfId="0" applyFont="1" applyBorder="1" applyAlignment="1"/>
    <xf numFmtId="0" fontId="2" fillId="0" borderId="16" xfId="0" applyFont="1" applyBorder="1"/>
    <xf numFmtId="169" fontId="2" fillId="0" borderId="0" xfId="1" applyNumberFormat="1" applyFont="1" applyBorder="1"/>
    <xf numFmtId="0" fontId="2" fillId="0" borderId="0" xfId="0" applyFont="1" applyBorder="1"/>
    <xf numFmtId="169" fontId="2" fillId="0" borderId="17" xfId="1" applyNumberFormat="1" applyFont="1" applyBorder="1"/>
    <xf numFmtId="0" fontId="2" fillId="0" borderId="18" xfId="0" applyFont="1" applyBorder="1"/>
    <xf numFmtId="169" fontId="2" fillId="0" borderId="11" xfId="1" applyNumberFormat="1" applyFont="1" applyBorder="1"/>
    <xf numFmtId="169" fontId="2" fillId="0" borderId="12" xfId="1" applyNumberFormat="1" applyFont="1" applyBorder="1"/>
    <xf numFmtId="169" fontId="2" fillId="0" borderId="19" xfId="1" applyNumberFormat="1" applyFont="1" applyBorder="1"/>
    <xf numFmtId="10" fontId="4" fillId="0" borderId="0" xfId="0" applyNumberFormat="1" applyFont="1"/>
    <xf numFmtId="43" fontId="2" fillId="0" borderId="0" xfId="0" applyNumberFormat="1" applyFont="1" applyBorder="1"/>
    <xf numFmtId="43" fontId="2" fillId="0" borderId="0" xfId="1" applyFont="1" applyBorder="1"/>
    <xf numFmtId="0" fontId="11" fillId="0" borderId="15" xfId="0" applyFont="1" applyBorder="1"/>
    <xf numFmtId="0" fontId="11" fillId="0" borderId="0" xfId="0" applyFont="1"/>
    <xf numFmtId="43" fontId="11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wrapText="1"/>
    </xf>
    <xf numFmtId="0" fontId="11" fillId="0" borderId="0" xfId="0" applyFont="1" applyAlignment="1">
      <alignment horizontal="center"/>
    </xf>
    <xf numFmtId="0" fontId="14" fillId="0" borderId="2" xfId="2" applyFont="1" applyBorder="1" applyAlignment="1">
      <alignment horizontal="left"/>
    </xf>
  </cellXfs>
  <cellStyles count="3">
    <cellStyle name="Milliers" xfId="1" builtinId="3"/>
    <cellStyle name="Normal" xfId="0" builtinId="0"/>
    <cellStyle name="Normal 2" xfId="2"/>
  </cellStyles>
  <dxfs count="6">
    <dxf>
      <border>
        <left/>
        <right style="thin">
          <color indexed="9"/>
        </right>
        <top/>
        <bottom style="thin">
          <color indexed="9"/>
        </bottom>
      </border>
    </dxf>
    <dxf>
      <border>
        <left/>
        <right/>
        <top/>
        <bottom/>
      </border>
    </dxf>
    <dxf>
      <border>
        <left style="thin">
          <color indexed="9"/>
        </left>
        <right/>
        <top/>
        <bottom style="thin">
          <color indexed="9"/>
        </bottom>
      </border>
    </dxf>
    <dxf>
      <border>
        <left/>
        <right/>
        <top/>
        <bottom/>
      </border>
    </dxf>
    <dxf>
      <border>
        <left/>
        <right/>
        <top/>
        <bottom style="thin">
          <color indexed="9"/>
        </bottom>
      </border>
    </dxf>
    <dxf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showGridLines="0" tabSelected="1" zoomScale="60" zoomScaleNormal="60" workbookViewId="0">
      <selection activeCell="A38" sqref="A38"/>
    </sheetView>
  </sheetViews>
  <sheetFormatPr baseColWidth="10" defaultRowHeight="13.8" x14ac:dyDescent="0.3"/>
  <cols>
    <col min="1" max="1" width="4.21875" style="1" bestFit="1" customWidth="1"/>
    <col min="2" max="2" width="15" style="1" bestFit="1" customWidth="1"/>
    <col min="3" max="3" width="13.6640625" style="1" bestFit="1" customWidth="1"/>
    <col min="4" max="4" width="9" style="1" bestFit="1" customWidth="1"/>
    <col min="5" max="5" width="18.44140625" style="1" bestFit="1" customWidth="1"/>
    <col min="6" max="6" width="17.21875" style="1" bestFit="1" customWidth="1"/>
    <col min="7" max="7" width="18.109375" style="1" bestFit="1" customWidth="1"/>
    <col min="8" max="8" width="19.33203125" style="1" customWidth="1"/>
    <col min="9" max="10" width="15.44140625" style="1" bestFit="1" customWidth="1"/>
    <col min="11" max="16384" width="11.5546875" style="1"/>
  </cols>
  <sheetData>
    <row r="1" spans="1:9" x14ac:dyDescent="0.3">
      <c r="D1" s="67"/>
      <c r="E1" s="67"/>
      <c r="F1" s="67"/>
      <c r="G1" s="67"/>
    </row>
    <row r="3" spans="1:9" x14ac:dyDescent="0.3">
      <c r="C3" s="65"/>
      <c r="D3" s="65"/>
      <c r="E3" s="65"/>
      <c r="F3" s="65"/>
      <c r="G3" s="65"/>
    </row>
    <row r="4" spans="1:9" ht="14.4" customHeight="1" x14ac:dyDescent="0.3">
      <c r="B4" s="29"/>
      <c r="C4" s="66"/>
      <c r="D4" s="66"/>
      <c r="E4" s="66"/>
      <c r="F4" s="66"/>
      <c r="G4" s="66"/>
    </row>
    <row r="5" spans="1:9" x14ac:dyDescent="0.3">
      <c r="A5" s="29"/>
      <c r="B5" s="29"/>
      <c r="C5" s="66"/>
      <c r="D5" s="66"/>
      <c r="E5" s="66"/>
      <c r="F5" s="66"/>
      <c r="G5" s="66"/>
    </row>
    <row r="7" spans="1:9" x14ac:dyDescent="0.3">
      <c r="B7" s="67"/>
      <c r="C7" s="67"/>
      <c r="E7" s="67"/>
      <c r="F7" s="67"/>
    </row>
    <row r="8" spans="1:9" x14ac:dyDescent="0.3">
      <c r="B8" s="30"/>
      <c r="C8" s="31"/>
      <c r="F8" s="31"/>
    </row>
    <row r="9" spans="1:9" x14ac:dyDescent="0.3">
      <c r="C9" s="32"/>
      <c r="F9" s="33"/>
    </row>
    <row r="10" spans="1:9" x14ac:dyDescent="0.3">
      <c r="B10" s="40"/>
      <c r="C10" s="41"/>
      <c r="F10" s="34"/>
    </row>
    <row r="11" spans="1:9" x14ac:dyDescent="0.3">
      <c r="B11" s="40"/>
      <c r="C11" s="41"/>
      <c r="E11" s="1" t="s">
        <v>0</v>
      </c>
      <c r="F11" s="35">
        <v>400000</v>
      </c>
      <c r="H11" s="67"/>
      <c r="I11" s="67"/>
    </row>
    <row r="12" spans="1:9" x14ac:dyDescent="0.3">
      <c r="C12" s="37"/>
      <c r="E12" s="1" t="s">
        <v>1</v>
      </c>
      <c r="F12" s="38">
        <v>20</v>
      </c>
      <c r="I12" s="36"/>
    </row>
    <row r="13" spans="1:9" x14ac:dyDescent="0.3">
      <c r="C13" s="31"/>
      <c r="E13" s="1" t="s">
        <v>22</v>
      </c>
      <c r="F13" s="59">
        <v>1.4999999999999999E-2</v>
      </c>
      <c r="I13" s="39"/>
    </row>
    <row r="14" spans="1:9" x14ac:dyDescent="0.3">
      <c r="B14" s="1" t="s">
        <v>3</v>
      </c>
      <c r="C14" s="38">
        <v>1</v>
      </c>
      <c r="E14" s="1" t="s">
        <v>23</v>
      </c>
      <c r="F14" s="32">
        <f>+'Calculateur de prêt'!E8</f>
        <v>1930.1816355278102</v>
      </c>
      <c r="I14" s="39"/>
    </row>
    <row r="15" spans="1:9" x14ac:dyDescent="0.3">
      <c r="C15" s="38"/>
      <c r="F15" s="32"/>
    </row>
    <row r="16" spans="1:9" x14ac:dyDescent="0.3">
      <c r="E16" s="63"/>
      <c r="F16" s="64"/>
    </row>
    <row r="18" spans="1:10" x14ac:dyDescent="0.3">
      <c r="A18" s="48" t="s">
        <v>4</v>
      </c>
      <c r="B18" s="49" t="s">
        <v>2</v>
      </c>
      <c r="C18" s="49" t="s">
        <v>5</v>
      </c>
      <c r="D18" s="49"/>
      <c r="E18" s="50"/>
      <c r="F18" s="49"/>
      <c r="G18" s="49"/>
      <c r="H18" s="49"/>
      <c r="I18" s="50"/>
      <c r="J18" s="62"/>
    </row>
    <row r="19" spans="1:10" x14ac:dyDescent="0.3">
      <c r="A19" s="51">
        <v>1</v>
      </c>
      <c r="B19" s="52">
        <f>IF(A19&gt;=$C$14,$F$8+$C$13,$F$8)</f>
        <v>0</v>
      </c>
      <c r="C19" s="52">
        <f t="array" ref="C19">IF(A19&lt;$C$14,0,IF(A19&gt;=$C$14,SUM('Calculateur de prêt'!$G$15:$G$254*('Calculateur de prêt'!$A$15:$A$254='impact travaux'!A19-$C$14+1))))</f>
        <v>5881.5170046671792</v>
      </c>
      <c r="D19" s="52"/>
      <c r="E19" s="47"/>
      <c r="F19" s="52"/>
      <c r="G19" s="52"/>
      <c r="H19" s="52"/>
      <c r="I19" s="47"/>
      <c r="J19" s="54"/>
    </row>
    <row r="20" spans="1:10" x14ac:dyDescent="0.3">
      <c r="A20" s="51">
        <v>2</v>
      </c>
      <c r="B20" s="52">
        <f t="shared" ref="B20:B38" si="0">IF(A20&gt;=$C$14,$F$8+$C$13,$F$8)</f>
        <v>0</v>
      </c>
      <c r="C20" s="52">
        <f t="array" ref="C20">IF(A20&lt;$C$14,0,IF(A20&gt;=$C$14,SUM('Calculateur de prêt'!$G$15:$G$254*('Calculateur de prêt'!$A$15:$A$254='impact travaux'!A20-$C$14+1))))</f>
        <v>5620.5175507991598</v>
      </c>
      <c r="D20" s="52"/>
      <c r="E20" s="47"/>
      <c r="F20" s="52"/>
      <c r="G20" s="52"/>
      <c r="H20" s="52"/>
      <c r="I20" s="47"/>
      <c r="J20" s="54"/>
    </row>
    <row r="21" spans="1:10" x14ac:dyDescent="0.3">
      <c r="A21" s="51">
        <v>3</v>
      </c>
      <c r="B21" s="52">
        <f t="shared" si="0"/>
        <v>0</v>
      </c>
      <c r="C21" s="52">
        <f t="array" ref="C21">IF(A21&lt;$C$14,0,IF(A21&gt;=$C$14,SUM('Calculateur de prêt'!$G$15:$G$254*('Calculateur de prêt'!$A$15:$A$254='impact travaux'!A21-$C$14+1))))</f>
        <v>5355.5760770901898</v>
      </c>
      <c r="D21" s="52"/>
      <c r="E21" s="47"/>
      <c r="F21" s="52"/>
      <c r="G21" s="52"/>
      <c r="H21" s="52"/>
      <c r="I21" s="47"/>
      <c r="J21" s="54"/>
    </row>
    <row r="22" spans="1:10" x14ac:dyDescent="0.3">
      <c r="A22" s="51">
        <v>4</v>
      </c>
      <c r="B22" s="52">
        <f t="shared" si="0"/>
        <v>0</v>
      </c>
      <c r="C22" s="52">
        <f t="array" ref="C22">IF(A22&lt;$C$14,0,IF(A22&gt;=$C$14,SUM('Calculateur de prêt'!$G$15:$G$254*('Calculateur de prêt'!$A$15:$A$254='impact travaux'!A22-$C$14+1))))</f>
        <v>5086.6330450232454</v>
      </c>
      <c r="D22" s="52"/>
      <c r="E22" s="47"/>
      <c r="F22" s="52"/>
      <c r="G22" s="52"/>
      <c r="H22" s="52"/>
      <c r="I22" s="47"/>
      <c r="J22" s="54"/>
    </row>
    <row r="23" spans="1:10" x14ac:dyDescent="0.3">
      <c r="A23" s="51">
        <v>5</v>
      </c>
      <c r="B23" s="52">
        <f t="shared" si="0"/>
        <v>0</v>
      </c>
      <c r="C23" s="52">
        <f t="array" ref="C23">IF(A23&lt;$C$14,0,IF(A23&gt;=$C$14,SUM('Calculateur de prêt'!$G$15:$G$254*('Calculateur de prêt'!$A$15:$A$254='impact travaux'!A23-$C$14+1))))</f>
        <v>4813.6280168379899</v>
      </c>
      <c r="D23" s="52"/>
      <c r="E23" s="47"/>
      <c r="F23" s="52"/>
      <c r="G23" s="52"/>
      <c r="H23" s="52"/>
      <c r="I23" s="47"/>
      <c r="J23" s="54"/>
    </row>
    <row r="24" spans="1:10" x14ac:dyDescent="0.3">
      <c r="A24" s="51">
        <v>6</v>
      </c>
      <c r="B24" s="52">
        <f t="shared" si="0"/>
        <v>0</v>
      </c>
      <c r="C24" s="52">
        <f t="array" ref="C24">IF(A24&lt;$C$14,0,IF(A24&gt;=$C$14,SUM('Calculateur de prêt'!$G$15:$G$254*('Calculateur de prêt'!$A$15:$A$254='impact travaux'!A24-$C$14+1))))</f>
        <v>4536.4996419489889</v>
      </c>
      <c r="D24" s="52"/>
      <c r="E24" s="47"/>
      <c r="F24" s="52"/>
      <c r="G24" s="52"/>
      <c r="H24" s="52"/>
      <c r="I24" s="47"/>
      <c r="J24" s="54"/>
    </row>
    <row r="25" spans="1:10" x14ac:dyDescent="0.3">
      <c r="A25" s="51">
        <v>7</v>
      </c>
      <c r="B25" s="52">
        <f t="shared" si="0"/>
        <v>0</v>
      </c>
      <c r="C25" s="52">
        <f t="array" ref="C25">IF(A25&lt;$C$14,0,IF(A25&gt;=$C$14,SUM('Calculateur de prêt'!$G$15:$G$254*('Calculateur de prêt'!$A$15:$A$254='impact travaux'!A25-$C$14+1))))</f>
        <v>4255.1856431588139</v>
      </c>
      <c r="D25" s="52"/>
      <c r="E25" s="47"/>
      <c r="F25" s="52"/>
      <c r="G25" s="52"/>
      <c r="H25" s="52"/>
      <c r="I25" s="47"/>
      <c r="J25" s="54"/>
    </row>
    <row r="26" spans="1:10" x14ac:dyDescent="0.3">
      <c r="A26" s="51">
        <v>8</v>
      </c>
      <c r="B26" s="52">
        <f t="shared" si="0"/>
        <v>0</v>
      </c>
      <c r="C26" s="52">
        <f t="array" ref="C26">IF(A26&lt;$C$14,0,IF(A26&gt;=$C$14,SUM('Calculateur de prêt'!$G$15:$G$254*('Calculateur de prêt'!$A$15:$A$254='impact travaux'!A26-$C$14+1))))</f>
        <v>3969.6228026629055</v>
      </c>
      <c r="D26" s="52"/>
      <c r="E26" s="47"/>
      <c r="F26" s="52"/>
      <c r="G26" s="52"/>
      <c r="H26" s="52"/>
      <c r="I26" s="47"/>
      <c r="J26" s="54"/>
    </row>
    <row r="27" spans="1:10" x14ac:dyDescent="0.3">
      <c r="A27" s="51">
        <v>9</v>
      </c>
      <c r="B27" s="52">
        <f t="shared" si="0"/>
        <v>0</v>
      </c>
      <c r="C27" s="52">
        <f t="array" ref="C27">IF(A27&lt;$C$14,0,IF(A27&gt;=$C$14,SUM('Calculateur de prêt'!$G$15:$G$254*('Calculateur de prêt'!$A$15:$A$254='impact travaux'!A27-$C$14+1))))</f>
        <v>3679.7469478430567</v>
      </c>
      <c r="D27" s="52"/>
      <c r="E27" s="47"/>
      <c r="F27" s="52"/>
      <c r="G27" s="52"/>
      <c r="H27" s="52"/>
      <c r="I27" s="47"/>
      <c r="J27" s="54"/>
    </row>
    <row r="28" spans="1:10" x14ac:dyDescent="0.3">
      <c r="A28" s="51">
        <v>10</v>
      </c>
      <c r="B28" s="52">
        <f t="shared" si="0"/>
        <v>0</v>
      </c>
      <c r="C28" s="52">
        <f t="array" ref="C28">IF(A28&lt;$C$14,0,IF(A28&gt;=$C$14,SUM('Calculateur de prêt'!$G$15:$G$254*('Calculateur de prêt'!$A$15:$A$254='impact travaux'!A28-$C$14+1))))</f>
        <v>3385.492936846334</v>
      </c>
      <c r="D28" s="52"/>
      <c r="E28" s="47"/>
      <c r="F28" s="52"/>
      <c r="G28" s="52"/>
      <c r="H28" s="52"/>
      <c r="I28" s="47"/>
      <c r="J28" s="54"/>
    </row>
    <row r="29" spans="1:10" x14ac:dyDescent="0.3">
      <c r="A29" s="51">
        <v>11</v>
      </c>
      <c r="B29" s="52">
        <f t="shared" si="0"/>
        <v>0</v>
      </c>
      <c r="C29" s="52">
        <f t="array" ref="C29">IF(A29&lt;$C$14,0,IF(A29&gt;=$C$14,SUM('Calculateur de prêt'!$G$15:$G$254*('Calculateur de prêt'!$A$15:$A$254='impact travaux'!A29-$C$14+1))))</f>
        <v>3086.7946439461894</v>
      </c>
      <c r="D29" s="52"/>
      <c r="E29" s="47"/>
      <c r="F29" s="52"/>
      <c r="G29" s="52"/>
      <c r="H29" s="52"/>
      <c r="I29" s="47"/>
      <c r="J29" s="54"/>
    </row>
    <row r="30" spans="1:10" x14ac:dyDescent="0.3">
      <c r="A30" s="51">
        <v>12</v>
      </c>
      <c r="B30" s="52">
        <f t="shared" si="0"/>
        <v>0</v>
      </c>
      <c r="C30" s="52">
        <f t="array" ref="C30">IF(A30&lt;$C$14,0,IF(A30&gt;=$C$14,SUM('Calculateur de prêt'!$G$15:$G$254*('Calculateur de prêt'!$A$15:$A$254='impact travaux'!A30-$C$14+1))))</f>
        <v>2783.5849446824664</v>
      </c>
      <c r="D30" s="52"/>
      <c r="E30" s="47"/>
      <c r="F30" s="52"/>
      <c r="G30" s="52"/>
      <c r="H30" s="52"/>
      <c r="I30" s="47"/>
      <c r="J30" s="54"/>
    </row>
    <row r="31" spans="1:10" x14ac:dyDescent="0.3">
      <c r="A31" s="51">
        <v>13</v>
      </c>
      <c r="B31" s="52">
        <f t="shared" si="0"/>
        <v>0</v>
      </c>
      <c r="C31" s="52">
        <f t="array" ref="C31">IF(A31&lt;$C$14,0,IF(A31&gt;=$C$14,SUM('Calculateur de prêt'!$G$15:$G$254*('Calculateur de prêt'!$A$15:$A$254='impact travaux'!A31-$C$14+1))))</f>
        <v>2475.795700776971</v>
      </c>
      <c r="D31" s="52"/>
      <c r="E31" s="47"/>
      <c r="F31" s="52"/>
      <c r="G31" s="52"/>
      <c r="H31" s="52"/>
      <c r="I31" s="47"/>
      <c r="J31" s="54"/>
    </row>
    <row r="32" spans="1:10" x14ac:dyDescent="0.3">
      <c r="A32" s="51">
        <v>14</v>
      </c>
      <c r="B32" s="52">
        <f t="shared" si="0"/>
        <v>0</v>
      </c>
      <c r="C32" s="52">
        <f t="array" ref="C32">IF(A32&lt;$C$14,0,IF(A32&gt;=$C$14,SUM('Calculateur de prêt'!$G$15:$G$254*('Calculateur de prêt'!$A$15:$A$254='impact travaux'!A32-$C$14+1))))</f>
        <v>2163.3577448212177</v>
      </c>
      <c r="D32" s="52"/>
      <c r="E32" s="47"/>
      <c r="F32" s="52"/>
      <c r="G32" s="52"/>
      <c r="H32" s="52"/>
      <c r="I32" s="47"/>
      <c r="J32" s="54"/>
    </row>
    <row r="33" spans="1:13" x14ac:dyDescent="0.3">
      <c r="A33" s="51">
        <v>15</v>
      </c>
      <c r="B33" s="52">
        <f t="shared" si="0"/>
        <v>0</v>
      </c>
      <c r="C33" s="52">
        <f t="array" ref="C33">IF(A33&lt;$C$14,0,IF(A33&gt;=$C$14,SUM('Calculateur de prêt'!$G$15:$G$254*('Calculateur de prêt'!$A$15:$A$254='impact travaux'!A33-$C$14+1))))</f>
        <v>1846.2008647328994</v>
      </c>
      <c r="D33" s="52"/>
      <c r="E33" s="47"/>
      <c r="F33" s="52"/>
      <c r="G33" s="52"/>
      <c r="H33" s="52"/>
      <c r="I33" s="47"/>
      <c r="J33" s="54"/>
    </row>
    <row r="34" spans="1:13" x14ac:dyDescent="0.3">
      <c r="A34" s="51">
        <v>16</v>
      </c>
      <c r="B34" s="52">
        <f t="shared" si="0"/>
        <v>0</v>
      </c>
      <c r="C34" s="52">
        <f t="array" ref="C34">IF(A34&lt;$C$14,0,IF(A34&gt;=$C$14,SUM('Calculateur de prêt'!$G$15:$G$254*('Calculateur de prêt'!$A$15:$A$254='impact travaux'!A34-$C$14+1))))</f>
        <v>1524.2537879776</v>
      </c>
      <c r="D34" s="52"/>
      <c r="E34" s="47"/>
      <c r="F34" s="52"/>
      <c r="G34" s="52"/>
      <c r="H34" s="52"/>
      <c r="I34" s="47"/>
      <c r="J34" s="54"/>
    </row>
    <row r="35" spans="1:13" x14ac:dyDescent="0.3">
      <c r="A35" s="51">
        <v>17</v>
      </c>
      <c r="B35" s="52">
        <f t="shared" si="0"/>
        <v>0</v>
      </c>
      <c r="C35" s="52">
        <f t="array" ref="C35">IF(A35&lt;$C$14,0,IF(A35&gt;=$C$14,SUM('Calculateur de prêt'!$G$15:$G$254*('Calculateur de prêt'!$A$15:$A$254='impact travaux'!A35-$C$14+1))))</f>
        <v>1197.444165552195</v>
      </c>
      <c r="D35" s="52"/>
      <c r="E35" s="47"/>
      <c r="F35" s="52"/>
      <c r="G35" s="52"/>
      <c r="H35" s="52"/>
      <c r="I35" s="47"/>
      <c r="J35" s="54"/>
    </row>
    <row r="36" spans="1:13" x14ac:dyDescent="0.3">
      <c r="A36" s="51">
        <v>18</v>
      </c>
      <c r="B36" s="52">
        <f t="shared" si="0"/>
        <v>0</v>
      </c>
      <c r="C36" s="52">
        <f t="array" ref="C36">IF(A36&lt;$C$14,0,IF(A36&gt;=$C$14,SUM('Calculateur de prêt'!$G$15:$G$254*('Calculateur de prêt'!$A$15:$A$254='impact travaux'!A36-$C$14+1))))</f>
        <v>865.69855572634754</v>
      </c>
      <c r="D36" s="52"/>
      <c r="E36" s="47"/>
      <c r="F36" s="52"/>
      <c r="G36" s="52"/>
      <c r="H36" s="52"/>
      <c r="I36" s="47"/>
      <c r="J36" s="54"/>
    </row>
    <row r="37" spans="1:13" x14ac:dyDescent="0.3">
      <c r="A37" s="51">
        <v>19</v>
      </c>
      <c r="B37" s="52">
        <f t="shared" si="0"/>
        <v>0</v>
      </c>
      <c r="C37" s="52">
        <f t="array" ref="C37">IF(A37&lt;$C$14,0,IF(A37&gt;=$C$14,SUM('Calculateur de prêt'!$G$15:$G$254*('Calculateur de prêt'!$A$15:$A$254='impact travaux'!A37-$C$14+1))))</f>
        <v>528.94240753844144</v>
      </c>
      <c r="D37" s="52"/>
      <c r="E37" s="47"/>
      <c r="F37" s="52"/>
      <c r="G37" s="52"/>
      <c r="H37" s="52"/>
      <c r="I37" s="47"/>
      <c r="J37" s="54"/>
      <c r="K37" s="53"/>
      <c r="L37" s="53"/>
      <c r="M37" s="53"/>
    </row>
    <row r="38" spans="1:13" x14ac:dyDescent="0.3">
      <c r="A38" s="51">
        <v>20</v>
      </c>
      <c r="B38" s="52">
        <f t="shared" si="0"/>
        <v>0</v>
      </c>
      <c r="C38" s="52">
        <f t="array" ref="C38">IF(A38&lt;$C$14,0,IF(A38&gt;=$C$14,SUM('Calculateur de prêt'!$G$15:$G$254*('Calculateur de prêt'!$A$15:$A$254='impact travaux'!A38-$C$14+1))))</f>
        <v>187.10004404224341</v>
      </c>
      <c r="D38" s="52"/>
      <c r="E38" s="47"/>
      <c r="F38" s="52"/>
      <c r="G38" s="52"/>
      <c r="H38" s="52"/>
      <c r="I38" s="47"/>
      <c r="J38" s="54"/>
      <c r="K38" s="53"/>
      <c r="L38" s="53"/>
      <c r="M38" s="53"/>
    </row>
    <row r="39" spans="1:13" x14ac:dyDescent="0.3">
      <c r="A39" s="51">
        <v>21</v>
      </c>
      <c r="B39" s="52">
        <f>IF($C$14=1,0,IF(OR($C$14=2,$C$14=3),IF(A39&gt;=$C$14,$F$8+$C$13,$F$8)))</f>
        <v>0</v>
      </c>
      <c r="C39" s="52">
        <f t="array" ref="C39">IF(A39&lt;$C$14,0,IF(A39&gt;=$C$14,SUM('Calculateur de prêt'!$G$15:$G$254*('Calculateur de prêt'!$A$15:$A$254='impact travaux'!A39-$C$14+1))))</f>
        <v>0</v>
      </c>
      <c r="D39" s="52"/>
      <c r="E39" s="47"/>
      <c r="F39" s="52"/>
      <c r="G39" s="52"/>
      <c r="H39" s="52"/>
      <c r="I39" s="47"/>
      <c r="J39" s="54"/>
      <c r="K39" s="53"/>
      <c r="L39" s="53"/>
      <c r="M39" s="53"/>
    </row>
    <row r="40" spans="1:13" x14ac:dyDescent="0.3">
      <c r="A40" s="55">
        <v>22</v>
      </c>
      <c r="B40" s="56">
        <f>IF(OR($C$14=1,$C$14=2),0,IF(A40&gt;=$C$14,$F$8+$C$13,$F$8))</f>
        <v>0</v>
      </c>
      <c r="C40" s="56">
        <f t="array" ref="C40">IF(A40&lt;$C$14,0,IF(A40&gt;=$C$14,SUM('Calculateur de prêt'!$G$15:$G$254*('Calculateur de prêt'!$A$15:$A$254='impact travaux'!A40-$C$14+1))))</f>
        <v>0</v>
      </c>
      <c r="D40" s="56"/>
      <c r="E40" s="57"/>
      <c r="F40" s="56"/>
      <c r="G40" s="56"/>
      <c r="H40" s="56"/>
      <c r="I40" s="57"/>
      <c r="J40" s="58"/>
      <c r="K40" s="53"/>
      <c r="L40" s="53"/>
      <c r="M40" s="53"/>
    </row>
    <row r="41" spans="1:13" x14ac:dyDescent="0.3">
      <c r="A41" s="53"/>
      <c r="B41" s="53"/>
      <c r="C41" s="52"/>
      <c r="D41" s="53"/>
      <c r="E41" s="53"/>
      <c r="F41" s="53"/>
      <c r="G41" s="53"/>
      <c r="H41" s="61"/>
      <c r="I41" s="53"/>
      <c r="J41" s="60"/>
      <c r="K41" s="53"/>
      <c r="L41" s="53"/>
      <c r="M41" s="53"/>
    </row>
    <row r="42" spans="1:13" x14ac:dyDescent="0.3">
      <c r="A42" s="53"/>
      <c r="B42" s="53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</row>
    <row r="43" spans="1:13" x14ac:dyDescent="0.3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53"/>
      <c r="M43" s="53"/>
    </row>
  </sheetData>
  <mergeCells count="6">
    <mergeCell ref="H11:I11"/>
    <mergeCell ref="C3:G3"/>
    <mergeCell ref="C4:G5"/>
    <mergeCell ref="D1:G1"/>
    <mergeCell ref="B7:C7"/>
    <mergeCell ref="E7:F7"/>
  </mergeCells>
  <pageMargins left="0.7" right="0.7" top="0.75" bottom="0.75" header="0.3" footer="0.3"/>
  <pageSetup paperSize="9" scale="86" orientation="landscape" r:id="rId1"/>
  <rowBreaks count="1" manualBreakCount="1">
    <brk id="4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7"/>
  <sheetViews>
    <sheetView showGridLines="0" zoomScaleNormal="100" workbookViewId="0">
      <pane ySplit="14" topLeftCell="A15" activePane="bottomLeft" state="frozenSplit"/>
      <selection pane="bottomLeft" activeCell="A12" sqref="A12:XFD13"/>
    </sheetView>
  </sheetViews>
  <sheetFormatPr baseColWidth="10" defaultColWidth="9.109375" defaultRowHeight="13.2" x14ac:dyDescent="0.25"/>
  <cols>
    <col min="1" max="1" width="3.6640625" style="4" customWidth="1"/>
    <col min="2" max="2" width="4.109375" style="28" customWidth="1"/>
    <col min="3" max="3" width="11.5546875" style="28" customWidth="1"/>
    <col min="4" max="4" width="14.6640625" style="28" customWidth="1"/>
    <col min="5" max="5" width="13.6640625" style="28" customWidth="1"/>
    <col min="6" max="6" width="13" style="28" customWidth="1"/>
    <col min="7" max="7" width="12.88671875" style="28" customWidth="1"/>
    <col min="8" max="8" width="13.33203125" style="28" customWidth="1"/>
    <col min="9" max="9" width="3.88671875" style="4" customWidth="1"/>
    <col min="10" max="256" width="9.109375" style="4"/>
    <col min="257" max="257" width="3.6640625" style="4" customWidth="1"/>
    <col min="258" max="258" width="4.109375" style="4" customWidth="1"/>
    <col min="259" max="259" width="11.5546875" style="4" customWidth="1"/>
    <col min="260" max="260" width="14.6640625" style="4" customWidth="1"/>
    <col min="261" max="261" width="13.6640625" style="4" customWidth="1"/>
    <col min="262" max="262" width="13" style="4" customWidth="1"/>
    <col min="263" max="263" width="12.88671875" style="4" customWidth="1"/>
    <col min="264" max="264" width="13.33203125" style="4" customWidth="1"/>
    <col min="265" max="265" width="3.88671875" style="4" customWidth="1"/>
    <col min="266" max="512" width="9.109375" style="4"/>
    <col min="513" max="513" width="3.6640625" style="4" customWidth="1"/>
    <col min="514" max="514" width="4.109375" style="4" customWidth="1"/>
    <col min="515" max="515" width="11.5546875" style="4" customWidth="1"/>
    <col min="516" max="516" width="14.6640625" style="4" customWidth="1"/>
    <col min="517" max="517" width="13.6640625" style="4" customWidth="1"/>
    <col min="518" max="518" width="13" style="4" customWidth="1"/>
    <col min="519" max="519" width="12.88671875" style="4" customWidth="1"/>
    <col min="520" max="520" width="13.33203125" style="4" customWidth="1"/>
    <col min="521" max="521" width="3.88671875" style="4" customWidth="1"/>
    <col min="522" max="768" width="9.109375" style="4"/>
    <col min="769" max="769" width="3.6640625" style="4" customWidth="1"/>
    <col min="770" max="770" width="4.109375" style="4" customWidth="1"/>
    <col min="771" max="771" width="11.5546875" style="4" customWidth="1"/>
    <col min="772" max="772" width="14.6640625" style="4" customWidth="1"/>
    <col min="773" max="773" width="13.6640625" style="4" customWidth="1"/>
    <col min="774" max="774" width="13" style="4" customWidth="1"/>
    <col min="775" max="775" width="12.88671875" style="4" customWidth="1"/>
    <col min="776" max="776" width="13.33203125" style="4" customWidth="1"/>
    <col min="777" max="777" width="3.88671875" style="4" customWidth="1"/>
    <col min="778" max="1024" width="9.109375" style="4"/>
    <col min="1025" max="1025" width="3.6640625" style="4" customWidth="1"/>
    <col min="1026" max="1026" width="4.109375" style="4" customWidth="1"/>
    <col min="1027" max="1027" width="11.5546875" style="4" customWidth="1"/>
    <col min="1028" max="1028" width="14.6640625" style="4" customWidth="1"/>
    <col min="1029" max="1029" width="13.6640625" style="4" customWidth="1"/>
    <col min="1030" max="1030" width="13" style="4" customWidth="1"/>
    <col min="1031" max="1031" width="12.88671875" style="4" customWidth="1"/>
    <col min="1032" max="1032" width="13.33203125" style="4" customWidth="1"/>
    <col min="1033" max="1033" width="3.88671875" style="4" customWidth="1"/>
    <col min="1034" max="1280" width="9.109375" style="4"/>
    <col min="1281" max="1281" width="3.6640625" style="4" customWidth="1"/>
    <col min="1282" max="1282" width="4.109375" style="4" customWidth="1"/>
    <col min="1283" max="1283" width="11.5546875" style="4" customWidth="1"/>
    <col min="1284" max="1284" width="14.6640625" style="4" customWidth="1"/>
    <col min="1285" max="1285" width="13.6640625" style="4" customWidth="1"/>
    <col min="1286" max="1286" width="13" style="4" customWidth="1"/>
    <col min="1287" max="1287" width="12.88671875" style="4" customWidth="1"/>
    <col min="1288" max="1288" width="13.33203125" style="4" customWidth="1"/>
    <col min="1289" max="1289" width="3.88671875" style="4" customWidth="1"/>
    <col min="1290" max="1536" width="9.109375" style="4"/>
    <col min="1537" max="1537" width="3.6640625" style="4" customWidth="1"/>
    <col min="1538" max="1538" width="4.109375" style="4" customWidth="1"/>
    <col min="1539" max="1539" width="11.5546875" style="4" customWidth="1"/>
    <col min="1540" max="1540" width="14.6640625" style="4" customWidth="1"/>
    <col min="1541" max="1541" width="13.6640625" style="4" customWidth="1"/>
    <col min="1542" max="1542" width="13" style="4" customWidth="1"/>
    <col min="1543" max="1543" width="12.88671875" style="4" customWidth="1"/>
    <col min="1544" max="1544" width="13.33203125" style="4" customWidth="1"/>
    <col min="1545" max="1545" width="3.88671875" style="4" customWidth="1"/>
    <col min="1546" max="1792" width="9.109375" style="4"/>
    <col min="1793" max="1793" width="3.6640625" style="4" customWidth="1"/>
    <col min="1794" max="1794" width="4.109375" style="4" customWidth="1"/>
    <col min="1795" max="1795" width="11.5546875" style="4" customWidth="1"/>
    <col min="1796" max="1796" width="14.6640625" style="4" customWidth="1"/>
    <col min="1797" max="1797" width="13.6640625" style="4" customWidth="1"/>
    <col min="1798" max="1798" width="13" style="4" customWidth="1"/>
    <col min="1799" max="1799" width="12.88671875" style="4" customWidth="1"/>
    <col min="1800" max="1800" width="13.33203125" style="4" customWidth="1"/>
    <col min="1801" max="1801" width="3.88671875" style="4" customWidth="1"/>
    <col min="1802" max="2048" width="9.109375" style="4"/>
    <col min="2049" max="2049" width="3.6640625" style="4" customWidth="1"/>
    <col min="2050" max="2050" width="4.109375" style="4" customWidth="1"/>
    <col min="2051" max="2051" width="11.5546875" style="4" customWidth="1"/>
    <col min="2052" max="2052" width="14.6640625" style="4" customWidth="1"/>
    <col min="2053" max="2053" width="13.6640625" style="4" customWidth="1"/>
    <col min="2054" max="2054" width="13" style="4" customWidth="1"/>
    <col min="2055" max="2055" width="12.88671875" style="4" customWidth="1"/>
    <col min="2056" max="2056" width="13.33203125" style="4" customWidth="1"/>
    <col min="2057" max="2057" width="3.88671875" style="4" customWidth="1"/>
    <col min="2058" max="2304" width="9.109375" style="4"/>
    <col min="2305" max="2305" width="3.6640625" style="4" customWidth="1"/>
    <col min="2306" max="2306" width="4.109375" style="4" customWidth="1"/>
    <col min="2307" max="2307" width="11.5546875" style="4" customWidth="1"/>
    <col min="2308" max="2308" width="14.6640625" style="4" customWidth="1"/>
    <col min="2309" max="2309" width="13.6640625" style="4" customWidth="1"/>
    <col min="2310" max="2310" width="13" style="4" customWidth="1"/>
    <col min="2311" max="2311" width="12.88671875" style="4" customWidth="1"/>
    <col min="2312" max="2312" width="13.33203125" style="4" customWidth="1"/>
    <col min="2313" max="2313" width="3.88671875" style="4" customWidth="1"/>
    <col min="2314" max="2560" width="9.109375" style="4"/>
    <col min="2561" max="2561" width="3.6640625" style="4" customWidth="1"/>
    <col min="2562" max="2562" width="4.109375" style="4" customWidth="1"/>
    <col min="2563" max="2563" width="11.5546875" style="4" customWidth="1"/>
    <col min="2564" max="2564" width="14.6640625" style="4" customWidth="1"/>
    <col min="2565" max="2565" width="13.6640625" style="4" customWidth="1"/>
    <col min="2566" max="2566" width="13" style="4" customWidth="1"/>
    <col min="2567" max="2567" width="12.88671875" style="4" customWidth="1"/>
    <col min="2568" max="2568" width="13.33203125" style="4" customWidth="1"/>
    <col min="2569" max="2569" width="3.88671875" style="4" customWidth="1"/>
    <col min="2570" max="2816" width="9.109375" style="4"/>
    <col min="2817" max="2817" width="3.6640625" style="4" customWidth="1"/>
    <col min="2818" max="2818" width="4.109375" style="4" customWidth="1"/>
    <col min="2819" max="2819" width="11.5546875" style="4" customWidth="1"/>
    <col min="2820" max="2820" width="14.6640625" style="4" customWidth="1"/>
    <col min="2821" max="2821" width="13.6640625" style="4" customWidth="1"/>
    <col min="2822" max="2822" width="13" style="4" customWidth="1"/>
    <col min="2823" max="2823" width="12.88671875" style="4" customWidth="1"/>
    <col min="2824" max="2824" width="13.33203125" style="4" customWidth="1"/>
    <col min="2825" max="2825" width="3.88671875" style="4" customWidth="1"/>
    <col min="2826" max="3072" width="9.109375" style="4"/>
    <col min="3073" max="3073" width="3.6640625" style="4" customWidth="1"/>
    <col min="3074" max="3074" width="4.109375" style="4" customWidth="1"/>
    <col min="3075" max="3075" width="11.5546875" style="4" customWidth="1"/>
    <col min="3076" max="3076" width="14.6640625" style="4" customWidth="1"/>
    <col min="3077" max="3077" width="13.6640625" style="4" customWidth="1"/>
    <col min="3078" max="3078" width="13" style="4" customWidth="1"/>
    <col min="3079" max="3079" width="12.88671875" style="4" customWidth="1"/>
    <col min="3080" max="3080" width="13.33203125" style="4" customWidth="1"/>
    <col min="3081" max="3081" width="3.88671875" style="4" customWidth="1"/>
    <col min="3082" max="3328" width="9.109375" style="4"/>
    <col min="3329" max="3329" width="3.6640625" style="4" customWidth="1"/>
    <col min="3330" max="3330" width="4.109375" style="4" customWidth="1"/>
    <col min="3331" max="3331" width="11.5546875" style="4" customWidth="1"/>
    <col min="3332" max="3332" width="14.6640625" style="4" customWidth="1"/>
    <col min="3333" max="3333" width="13.6640625" style="4" customWidth="1"/>
    <col min="3334" max="3334" width="13" style="4" customWidth="1"/>
    <col min="3335" max="3335" width="12.88671875" style="4" customWidth="1"/>
    <col min="3336" max="3336" width="13.33203125" style="4" customWidth="1"/>
    <col min="3337" max="3337" width="3.88671875" style="4" customWidth="1"/>
    <col min="3338" max="3584" width="9.109375" style="4"/>
    <col min="3585" max="3585" width="3.6640625" style="4" customWidth="1"/>
    <col min="3586" max="3586" width="4.109375" style="4" customWidth="1"/>
    <col min="3587" max="3587" width="11.5546875" style="4" customWidth="1"/>
    <col min="3588" max="3588" width="14.6640625" style="4" customWidth="1"/>
    <col min="3589" max="3589" width="13.6640625" style="4" customWidth="1"/>
    <col min="3590" max="3590" width="13" style="4" customWidth="1"/>
    <col min="3591" max="3591" width="12.88671875" style="4" customWidth="1"/>
    <col min="3592" max="3592" width="13.33203125" style="4" customWidth="1"/>
    <col min="3593" max="3593" width="3.88671875" style="4" customWidth="1"/>
    <col min="3594" max="3840" width="9.109375" style="4"/>
    <col min="3841" max="3841" width="3.6640625" style="4" customWidth="1"/>
    <col min="3842" max="3842" width="4.109375" style="4" customWidth="1"/>
    <col min="3843" max="3843" width="11.5546875" style="4" customWidth="1"/>
    <col min="3844" max="3844" width="14.6640625" style="4" customWidth="1"/>
    <col min="3845" max="3845" width="13.6640625" style="4" customWidth="1"/>
    <col min="3846" max="3846" width="13" style="4" customWidth="1"/>
    <col min="3847" max="3847" width="12.88671875" style="4" customWidth="1"/>
    <col min="3848" max="3848" width="13.33203125" style="4" customWidth="1"/>
    <col min="3849" max="3849" width="3.88671875" style="4" customWidth="1"/>
    <col min="3850" max="4096" width="9.109375" style="4"/>
    <col min="4097" max="4097" width="3.6640625" style="4" customWidth="1"/>
    <col min="4098" max="4098" width="4.109375" style="4" customWidth="1"/>
    <col min="4099" max="4099" width="11.5546875" style="4" customWidth="1"/>
    <col min="4100" max="4100" width="14.6640625" style="4" customWidth="1"/>
    <col min="4101" max="4101" width="13.6640625" style="4" customWidth="1"/>
    <col min="4102" max="4102" width="13" style="4" customWidth="1"/>
    <col min="4103" max="4103" width="12.88671875" style="4" customWidth="1"/>
    <col min="4104" max="4104" width="13.33203125" style="4" customWidth="1"/>
    <col min="4105" max="4105" width="3.88671875" style="4" customWidth="1"/>
    <col min="4106" max="4352" width="9.109375" style="4"/>
    <col min="4353" max="4353" width="3.6640625" style="4" customWidth="1"/>
    <col min="4354" max="4354" width="4.109375" style="4" customWidth="1"/>
    <col min="4355" max="4355" width="11.5546875" style="4" customWidth="1"/>
    <col min="4356" max="4356" width="14.6640625" style="4" customWidth="1"/>
    <col min="4357" max="4357" width="13.6640625" style="4" customWidth="1"/>
    <col min="4358" max="4358" width="13" style="4" customWidth="1"/>
    <col min="4359" max="4359" width="12.88671875" style="4" customWidth="1"/>
    <col min="4360" max="4360" width="13.33203125" style="4" customWidth="1"/>
    <col min="4361" max="4361" width="3.88671875" style="4" customWidth="1"/>
    <col min="4362" max="4608" width="9.109375" style="4"/>
    <col min="4609" max="4609" width="3.6640625" style="4" customWidth="1"/>
    <col min="4610" max="4610" width="4.109375" style="4" customWidth="1"/>
    <col min="4611" max="4611" width="11.5546875" style="4" customWidth="1"/>
    <col min="4612" max="4612" width="14.6640625" style="4" customWidth="1"/>
    <col min="4613" max="4613" width="13.6640625" style="4" customWidth="1"/>
    <col min="4614" max="4614" width="13" style="4" customWidth="1"/>
    <col min="4615" max="4615" width="12.88671875" style="4" customWidth="1"/>
    <col min="4616" max="4616" width="13.33203125" style="4" customWidth="1"/>
    <col min="4617" max="4617" width="3.88671875" style="4" customWidth="1"/>
    <col min="4618" max="4864" width="9.109375" style="4"/>
    <col min="4865" max="4865" width="3.6640625" style="4" customWidth="1"/>
    <col min="4866" max="4866" width="4.109375" style="4" customWidth="1"/>
    <col min="4867" max="4867" width="11.5546875" style="4" customWidth="1"/>
    <col min="4868" max="4868" width="14.6640625" style="4" customWidth="1"/>
    <col min="4869" max="4869" width="13.6640625" style="4" customWidth="1"/>
    <col min="4870" max="4870" width="13" style="4" customWidth="1"/>
    <col min="4871" max="4871" width="12.88671875" style="4" customWidth="1"/>
    <col min="4872" max="4872" width="13.33203125" style="4" customWidth="1"/>
    <col min="4873" max="4873" width="3.88671875" style="4" customWidth="1"/>
    <col min="4874" max="5120" width="9.109375" style="4"/>
    <col min="5121" max="5121" width="3.6640625" style="4" customWidth="1"/>
    <col min="5122" max="5122" width="4.109375" style="4" customWidth="1"/>
    <col min="5123" max="5123" width="11.5546875" style="4" customWidth="1"/>
    <col min="5124" max="5124" width="14.6640625" style="4" customWidth="1"/>
    <col min="5125" max="5125" width="13.6640625" style="4" customWidth="1"/>
    <col min="5126" max="5126" width="13" style="4" customWidth="1"/>
    <col min="5127" max="5127" width="12.88671875" style="4" customWidth="1"/>
    <col min="5128" max="5128" width="13.33203125" style="4" customWidth="1"/>
    <col min="5129" max="5129" width="3.88671875" style="4" customWidth="1"/>
    <col min="5130" max="5376" width="9.109375" style="4"/>
    <col min="5377" max="5377" width="3.6640625" style="4" customWidth="1"/>
    <col min="5378" max="5378" width="4.109375" style="4" customWidth="1"/>
    <col min="5379" max="5379" width="11.5546875" style="4" customWidth="1"/>
    <col min="5380" max="5380" width="14.6640625" style="4" customWidth="1"/>
    <col min="5381" max="5381" width="13.6640625" style="4" customWidth="1"/>
    <col min="5382" max="5382" width="13" style="4" customWidth="1"/>
    <col min="5383" max="5383" width="12.88671875" style="4" customWidth="1"/>
    <col min="5384" max="5384" width="13.33203125" style="4" customWidth="1"/>
    <col min="5385" max="5385" width="3.88671875" style="4" customWidth="1"/>
    <col min="5386" max="5632" width="9.109375" style="4"/>
    <col min="5633" max="5633" width="3.6640625" style="4" customWidth="1"/>
    <col min="5634" max="5634" width="4.109375" style="4" customWidth="1"/>
    <col min="5635" max="5635" width="11.5546875" style="4" customWidth="1"/>
    <col min="5636" max="5636" width="14.6640625" style="4" customWidth="1"/>
    <col min="5637" max="5637" width="13.6640625" style="4" customWidth="1"/>
    <col min="5638" max="5638" width="13" style="4" customWidth="1"/>
    <col min="5639" max="5639" width="12.88671875" style="4" customWidth="1"/>
    <col min="5640" max="5640" width="13.33203125" style="4" customWidth="1"/>
    <col min="5641" max="5641" width="3.88671875" style="4" customWidth="1"/>
    <col min="5642" max="5888" width="9.109375" style="4"/>
    <col min="5889" max="5889" width="3.6640625" style="4" customWidth="1"/>
    <col min="5890" max="5890" width="4.109375" style="4" customWidth="1"/>
    <col min="5891" max="5891" width="11.5546875" style="4" customWidth="1"/>
    <col min="5892" max="5892" width="14.6640625" style="4" customWidth="1"/>
    <col min="5893" max="5893" width="13.6640625" style="4" customWidth="1"/>
    <col min="5894" max="5894" width="13" style="4" customWidth="1"/>
    <col min="5895" max="5895" width="12.88671875" style="4" customWidth="1"/>
    <col min="5896" max="5896" width="13.33203125" style="4" customWidth="1"/>
    <col min="5897" max="5897" width="3.88671875" style="4" customWidth="1"/>
    <col min="5898" max="6144" width="9.109375" style="4"/>
    <col min="6145" max="6145" width="3.6640625" style="4" customWidth="1"/>
    <col min="6146" max="6146" width="4.109375" style="4" customWidth="1"/>
    <col min="6147" max="6147" width="11.5546875" style="4" customWidth="1"/>
    <col min="6148" max="6148" width="14.6640625" style="4" customWidth="1"/>
    <col min="6149" max="6149" width="13.6640625" style="4" customWidth="1"/>
    <col min="6150" max="6150" width="13" style="4" customWidth="1"/>
    <col min="6151" max="6151" width="12.88671875" style="4" customWidth="1"/>
    <col min="6152" max="6152" width="13.33203125" style="4" customWidth="1"/>
    <col min="6153" max="6153" width="3.88671875" style="4" customWidth="1"/>
    <col min="6154" max="6400" width="9.109375" style="4"/>
    <col min="6401" max="6401" width="3.6640625" style="4" customWidth="1"/>
    <col min="6402" max="6402" width="4.109375" style="4" customWidth="1"/>
    <col min="6403" max="6403" width="11.5546875" style="4" customWidth="1"/>
    <col min="6404" max="6404" width="14.6640625" style="4" customWidth="1"/>
    <col min="6405" max="6405" width="13.6640625" style="4" customWidth="1"/>
    <col min="6406" max="6406" width="13" style="4" customWidth="1"/>
    <col min="6407" max="6407" width="12.88671875" style="4" customWidth="1"/>
    <col min="6408" max="6408" width="13.33203125" style="4" customWidth="1"/>
    <col min="6409" max="6409" width="3.88671875" style="4" customWidth="1"/>
    <col min="6410" max="6656" width="9.109375" style="4"/>
    <col min="6657" max="6657" width="3.6640625" style="4" customWidth="1"/>
    <col min="6658" max="6658" width="4.109375" style="4" customWidth="1"/>
    <col min="6659" max="6659" width="11.5546875" style="4" customWidth="1"/>
    <col min="6660" max="6660" width="14.6640625" style="4" customWidth="1"/>
    <col min="6661" max="6661" width="13.6640625" style="4" customWidth="1"/>
    <col min="6662" max="6662" width="13" style="4" customWidth="1"/>
    <col min="6663" max="6663" width="12.88671875" style="4" customWidth="1"/>
    <col min="6664" max="6664" width="13.33203125" style="4" customWidth="1"/>
    <col min="6665" max="6665" width="3.88671875" style="4" customWidth="1"/>
    <col min="6666" max="6912" width="9.109375" style="4"/>
    <col min="6913" max="6913" width="3.6640625" style="4" customWidth="1"/>
    <col min="6914" max="6914" width="4.109375" style="4" customWidth="1"/>
    <col min="6915" max="6915" width="11.5546875" style="4" customWidth="1"/>
    <col min="6916" max="6916" width="14.6640625" style="4" customWidth="1"/>
    <col min="6917" max="6917" width="13.6640625" style="4" customWidth="1"/>
    <col min="6918" max="6918" width="13" style="4" customWidth="1"/>
    <col min="6919" max="6919" width="12.88671875" style="4" customWidth="1"/>
    <col min="6920" max="6920" width="13.33203125" style="4" customWidth="1"/>
    <col min="6921" max="6921" width="3.88671875" style="4" customWidth="1"/>
    <col min="6922" max="7168" width="9.109375" style="4"/>
    <col min="7169" max="7169" width="3.6640625" style="4" customWidth="1"/>
    <col min="7170" max="7170" width="4.109375" style="4" customWidth="1"/>
    <col min="7171" max="7171" width="11.5546875" style="4" customWidth="1"/>
    <col min="7172" max="7172" width="14.6640625" style="4" customWidth="1"/>
    <col min="7173" max="7173" width="13.6640625" style="4" customWidth="1"/>
    <col min="7174" max="7174" width="13" style="4" customWidth="1"/>
    <col min="7175" max="7175" width="12.88671875" style="4" customWidth="1"/>
    <col min="7176" max="7176" width="13.33203125" style="4" customWidth="1"/>
    <col min="7177" max="7177" width="3.88671875" style="4" customWidth="1"/>
    <col min="7178" max="7424" width="9.109375" style="4"/>
    <col min="7425" max="7425" width="3.6640625" style="4" customWidth="1"/>
    <col min="7426" max="7426" width="4.109375" style="4" customWidth="1"/>
    <col min="7427" max="7427" width="11.5546875" style="4" customWidth="1"/>
    <col min="7428" max="7428" width="14.6640625" style="4" customWidth="1"/>
    <col min="7429" max="7429" width="13.6640625" style="4" customWidth="1"/>
    <col min="7430" max="7430" width="13" style="4" customWidth="1"/>
    <col min="7431" max="7431" width="12.88671875" style="4" customWidth="1"/>
    <col min="7432" max="7432" width="13.33203125" style="4" customWidth="1"/>
    <col min="7433" max="7433" width="3.88671875" style="4" customWidth="1"/>
    <col min="7434" max="7680" width="9.109375" style="4"/>
    <col min="7681" max="7681" width="3.6640625" style="4" customWidth="1"/>
    <col min="7682" max="7682" width="4.109375" style="4" customWidth="1"/>
    <col min="7683" max="7683" width="11.5546875" style="4" customWidth="1"/>
    <col min="7684" max="7684" width="14.6640625" style="4" customWidth="1"/>
    <col min="7685" max="7685" width="13.6640625" style="4" customWidth="1"/>
    <col min="7686" max="7686" width="13" style="4" customWidth="1"/>
    <col min="7687" max="7687" width="12.88671875" style="4" customWidth="1"/>
    <col min="7688" max="7688" width="13.33203125" style="4" customWidth="1"/>
    <col min="7689" max="7689" width="3.88671875" style="4" customWidth="1"/>
    <col min="7690" max="7936" width="9.109375" style="4"/>
    <col min="7937" max="7937" width="3.6640625" style="4" customWidth="1"/>
    <col min="7938" max="7938" width="4.109375" style="4" customWidth="1"/>
    <col min="7939" max="7939" width="11.5546875" style="4" customWidth="1"/>
    <col min="7940" max="7940" width="14.6640625" style="4" customWidth="1"/>
    <col min="7941" max="7941" width="13.6640625" style="4" customWidth="1"/>
    <col min="7942" max="7942" width="13" style="4" customWidth="1"/>
    <col min="7943" max="7943" width="12.88671875" style="4" customWidth="1"/>
    <col min="7944" max="7944" width="13.33203125" style="4" customWidth="1"/>
    <col min="7945" max="7945" width="3.88671875" style="4" customWidth="1"/>
    <col min="7946" max="8192" width="9.109375" style="4"/>
    <col min="8193" max="8193" width="3.6640625" style="4" customWidth="1"/>
    <col min="8194" max="8194" width="4.109375" style="4" customWidth="1"/>
    <col min="8195" max="8195" width="11.5546875" style="4" customWidth="1"/>
    <col min="8196" max="8196" width="14.6640625" style="4" customWidth="1"/>
    <col min="8197" max="8197" width="13.6640625" style="4" customWidth="1"/>
    <col min="8198" max="8198" width="13" style="4" customWidth="1"/>
    <col min="8199" max="8199" width="12.88671875" style="4" customWidth="1"/>
    <col min="8200" max="8200" width="13.33203125" style="4" customWidth="1"/>
    <col min="8201" max="8201" width="3.88671875" style="4" customWidth="1"/>
    <col min="8202" max="8448" width="9.109375" style="4"/>
    <col min="8449" max="8449" width="3.6640625" style="4" customWidth="1"/>
    <col min="8450" max="8450" width="4.109375" style="4" customWidth="1"/>
    <col min="8451" max="8451" width="11.5546875" style="4" customWidth="1"/>
    <col min="8452" max="8452" width="14.6640625" style="4" customWidth="1"/>
    <col min="8453" max="8453" width="13.6640625" style="4" customWidth="1"/>
    <col min="8454" max="8454" width="13" style="4" customWidth="1"/>
    <col min="8455" max="8455" width="12.88671875" style="4" customWidth="1"/>
    <col min="8456" max="8456" width="13.33203125" style="4" customWidth="1"/>
    <col min="8457" max="8457" width="3.88671875" style="4" customWidth="1"/>
    <col min="8458" max="8704" width="9.109375" style="4"/>
    <col min="8705" max="8705" width="3.6640625" style="4" customWidth="1"/>
    <col min="8706" max="8706" width="4.109375" style="4" customWidth="1"/>
    <col min="8707" max="8707" width="11.5546875" style="4" customWidth="1"/>
    <col min="8708" max="8708" width="14.6640625" style="4" customWidth="1"/>
    <col min="8709" max="8709" width="13.6640625" style="4" customWidth="1"/>
    <col min="8710" max="8710" width="13" style="4" customWidth="1"/>
    <col min="8711" max="8711" width="12.88671875" style="4" customWidth="1"/>
    <col min="8712" max="8712" width="13.33203125" style="4" customWidth="1"/>
    <col min="8713" max="8713" width="3.88671875" style="4" customWidth="1"/>
    <col min="8714" max="8960" width="9.109375" style="4"/>
    <col min="8961" max="8961" width="3.6640625" style="4" customWidth="1"/>
    <col min="8962" max="8962" width="4.109375" style="4" customWidth="1"/>
    <col min="8963" max="8963" width="11.5546875" style="4" customWidth="1"/>
    <col min="8964" max="8964" width="14.6640625" style="4" customWidth="1"/>
    <col min="8965" max="8965" width="13.6640625" style="4" customWidth="1"/>
    <col min="8966" max="8966" width="13" style="4" customWidth="1"/>
    <col min="8967" max="8967" width="12.88671875" style="4" customWidth="1"/>
    <col min="8968" max="8968" width="13.33203125" style="4" customWidth="1"/>
    <col min="8969" max="8969" width="3.88671875" style="4" customWidth="1"/>
    <col min="8970" max="9216" width="9.109375" style="4"/>
    <col min="9217" max="9217" width="3.6640625" style="4" customWidth="1"/>
    <col min="9218" max="9218" width="4.109375" style="4" customWidth="1"/>
    <col min="9219" max="9219" width="11.5546875" style="4" customWidth="1"/>
    <col min="9220" max="9220" width="14.6640625" style="4" customWidth="1"/>
    <col min="9221" max="9221" width="13.6640625" style="4" customWidth="1"/>
    <col min="9222" max="9222" width="13" style="4" customWidth="1"/>
    <col min="9223" max="9223" width="12.88671875" style="4" customWidth="1"/>
    <col min="9224" max="9224" width="13.33203125" style="4" customWidth="1"/>
    <col min="9225" max="9225" width="3.88671875" style="4" customWidth="1"/>
    <col min="9226" max="9472" width="9.109375" style="4"/>
    <col min="9473" max="9473" width="3.6640625" style="4" customWidth="1"/>
    <col min="9474" max="9474" width="4.109375" style="4" customWidth="1"/>
    <col min="9475" max="9475" width="11.5546875" style="4" customWidth="1"/>
    <col min="9476" max="9476" width="14.6640625" style="4" customWidth="1"/>
    <col min="9477" max="9477" width="13.6640625" style="4" customWidth="1"/>
    <col min="9478" max="9478" width="13" style="4" customWidth="1"/>
    <col min="9479" max="9479" width="12.88671875" style="4" customWidth="1"/>
    <col min="9480" max="9480" width="13.33203125" style="4" customWidth="1"/>
    <col min="9481" max="9481" width="3.88671875" style="4" customWidth="1"/>
    <col min="9482" max="9728" width="9.109375" style="4"/>
    <col min="9729" max="9729" width="3.6640625" style="4" customWidth="1"/>
    <col min="9730" max="9730" width="4.109375" style="4" customWidth="1"/>
    <col min="9731" max="9731" width="11.5546875" style="4" customWidth="1"/>
    <col min="9732" max="9732" width="14.6640625" style="4" customWidth="1"/>
    <col min="9733" max="9733" width="13.6640625" style="4" customWidth="1"/>
    <col min="9734" max="9734" width="13" style="4" customWidth="1"/>
    <col min="9735" max="9735" width="12.88671875" style="4" customWidth="1"/>
    <col min="9736" max="9736" width="13.33203125" style="4" customWidth="1"/>
    <col min="9737" max="9737" width="3.88671875" style="4" customWidth="1"/>
    <col min="9738" max="9984" width="9.109375" style="4"/>
    <col min="9985" max="9985" width="3.6640625" style="4" customWidth="1"/>
    <col min="9986" max="9986" width="4.109375" style="4" customWidth="1"/>
    <col min="9987" max="9987" width="11.5546875" style="4" customWidth="1"/>
    <col min="9988" max="9988" width="14.6640625" style="4" customWidth="1"/>
    <col min="9989" max="9989" width="13.6640625" style="4" customWidth="1"/>
    <col min="9990" max="9990" width="13" style="4" customWidth="1"/>
    <col min="9991" max="9991" width="12.88671875" style="4" customWidth="1"/>
    <col min="9992" max="9992" width="13.33203125" style="4" customWidth="1"/>
    <col min="9993" max="9993" width="3.88671875" style="4" customWidth="1"/>
    <col min="9994" max="10240" width="9.109375" style="4"/>
    <col min="10241" max="10241" width="3.6640625" style="4" customWidth="1"/>
    <col min="10242" max="10242" width="4.109375" style="4" customWidth="1"/>
    <col min="10243" max="10243" width="11.5546875" style="4" customWidth="1"/>
    <col min="10244" max="10244" width="14.6640625" style="4" customWidth="1"/>
    <col min="10245" max="10245" width="13.6640625" style="4" customWidth="1"/>
    <col min="10246" max="10246" width="13" style="4" customWidth="1"/>
    <col min="10247" max="10247" width="12.88671875" style="4" customWidth="1"/>
    <col min="10248" max="10248" width="13.33203125" style="4" customWidth="1"/>
    <col min="10249" max="10249" width="3.88671875" style="4" customWidth="1"/>
    <col min="10250" max="10496" width="9.109375" style="4"/>
    <col min="10497" max="10497" width="3.6640625" style="4" customWidth="1"/>
    <col min="10498" max="10498" width="4.109375" style="4" customWidth="1"/>
    <col min="10499" max="10499" width="11.5546875" style="4" customWidth="1"/>
    <col min="10500" max="10500" width="14.6640625" style="4" customWidth="1"/>
    <col min="10501" max="10501" width="13.6640625" style="4" customWidth="1"/>
    <col min="10502" max="10502" width="13" style="4" customWidth="1"/>
    <col min="10503" max="10503" width="12.88671875" style="4" customWidth="1"/>
    <col min="10504" max="10504" width="13.33203125" style="4" customWidth="1"/>
    <col min="10505" max="10505" width="3.88671875" style="4" customWidth="1"/>
    <col min="10506" max="10752" width="9.109375" style="4"/>
    <col min="10753" max="10753" width="3.6640625" style="4" customWidth="1"/>
    <col min="10754" max="10754" width="4.109375" style="4" customWidth="1"/>
    <col min="10755" max="10755" width="11.5546875" style="4" customWidth="1"/>
    <col min="10756" max="10756" width="14.6640625" style="4" customWidth="1"/>
    <col min="10757" max="10757" width="13.6640625" style="4" customWidth="1"/>
    <col min="10758" max="10758" width="13" style="4" customWidth="1"/>
    <col min="10759" max="10759" width="12.88671875" style="4" customWidth="1"/>
    <col min="10760" max="10760" width="13.33203125" style="4" customWidth="1"/>
    <col min="10761" max="10761" width="3.88671875" style="4" customWidth="1"/>
    <col min="10762" max="11008" width="9.109375" style="4"/>
    <col min="11009" max="11009" width="3.6640625" style="4" customWidth="1"/>
    <col min="11010" max="11010" width="4.109375" style="4" customWidth="1"/>
    <col min="11011" max="11011" width="11.5546875" style="4" customWidth="1"/>
    <col min="11012" max="11012" width="14.6640625" style="4" customWidth="1"/>
    <col min="11013" max="11013" width="13.6640625" style="4" customWidth="1"/>
    <col min="11014" max="11014" width="13" style="4" customWidth="1"/>
    <col min="11015" max="11015" width="12.88671875" style="4" customWidth="1"/>
    <col min="11016" max="11016" width="13.33203125" style="4" customWidth="1"/>
    <col min="11017" max="11017" width="3.88671875" style="4" customWidth="1"/>
    <col min="11018" max="11264" width="9.109375" style="4"/>
    <col min="11265" max="11265" width="3.6640625" style="4" customWidth="1"/>
    <col min="11266" max="11266" width="4.109375" style="4" customWidth="1"/>
    <col min="11267" max="11267" width="11.5546875" style="4" customWidth="1"/>
    <col min="11268" max="11268" width="14.6640625" style="4" customWidth="1"/>
    <col min="11269" max="11269" width="13.6640625" style="4" customWidth="1"/>
    <col min="11270" max="11270" width="13" style="4" customWidth="1"/>
    <col min="11271" max="11271" width="12.88671875" style="4" customWidth="1"/>
    <col min="11272" max="11272" width="13.33203125" style="4" customWidth="1"/>
    <col min="11273" max="11273" width="3.88671875" style="4" customWidth="1"/>
    <col min="11274" max="11520" width="9.109375" style="4"/>
    <col min="11521" max="11521" width="3.6640625" style="4" customWidth="1"/>
    <col min="11522" max="11522" width="4.109375" style="4" customWidth="1"/>
    <col min="11523" max="11523" width="11.5546875" style="4" customWidth="1"/>
    <col min="11524" max="11524" width="14.6640625" style="4" customWidth="1"/>
    <col min="11525" max="11525" width="13.6640625" style="4" customWidth="1"/>
    <col min="11526" max="11526" width="13" style="4" customWidth="1"/>
    <col min="11527" max="11527" width="12.88671875" style="4" customWidth="1"/>
    <col min="11528" max="11528" width="13.33203125" style="4" customWidth="1"/>
    <col min="11529" max="11529" width="3.88671875" style="4" customWidth="1"/>
    <col min="11530" max="11776" width="9.109375" style="4"/>
    <col min="11777" max="11777" width="3.6640625" style="4" customWidth="1"/>
    <col min="11778" max="11778" width="4.109375" style="4" customWidth="1"/>
    <col min="11779" max="11779" width="11.5546875" style="4" customWidth="1"/>
    <col min="11780" max="11780" width="14.6640625" style="4" customWidth="1"/>
    <col min="11781" max="11781" width="13.6640625" style="4" customWidth="1"/>
    <col min="11782" max="11782" width="13" style="4" customWidth="1"/>
    <col min="11783" max="11783" width="12.88671875" style="4" customWidth="1"/>
    <col min="11784" max="11784" width="13.33203125" style="4" customWidth="1"/>
    <col min="11785" max="11785" width="3.88671875" style="4" customWidth="1"/>
    <col min="11786" max="12032" width="9.109375" style="4"/>
    <col min="12033" max="12033" width="3.6640625" style="4" customWidth="1"/>
    <col min="12034" max="12034" width="4.109375" style="4" customWidth="1"/>
    <col min="12035" max="12035" width="11.5546875" style="4" customWidth="1"/>
    <col min="12036" max="12036" width="14.6640625" style="4" customWidth="1"/>
    <col min="12037" max="12037" width="13.6640625" style="4" customWidth="1"/>
    <col min="12038" max="12038" width="13" style="4" customWidth="1"/>
    <col min="12039" max="12039" width="12.88671875" style="4" customWidth="1"/>
    <col min="12040" max="12040" width="13.33203125" style="4" customWidth="1"/>
    <col min="12041" max="12041" width="3.88671875" style="4" customWidth="1"/>
    <col min="12042" max="12288" width="9.109375" style="4"/>
    <col min="12289" max="12289" width="3.6640625" style="4" customWidth="1"/>
    <col min="12290" max="12290" width="4.109375" style="4" customWidth="1"/>
    <col min="12291" max="12291" width="11.5546875" style="4" customWidth="1"/>
    <col min="12292" max="12292" width="14.6640625" style="4" customWidth="1"/>
    <col min="12293" max="12293" width="13.6640625" style="4" customWidth="1"/>
    <col min="12294" max="12294" width="13" style="4" customWidth="1"/>
    <col min="12295" max="12295" width="12.88671875" style="4" customWidth="1"/>
    <col min="12296" max="12296" width="13.33203125" style="4" customWidth="1"/>
    <col min="12297" max="12297" width="3.88671875" style="4" customWidth="1"/>
    <col min="12298" max="12544" width="9.109375" style="4"/>
    <col min="12545" max="12545" width="3.6640625" style="4" customWidth="1"/>
    <col min="12546" max="12546" width="4.109375" style="4" customWidth="1"/>
    <col min="12547" max="12547" width="11.5546875" style="4" customWidth="1"/>
    <col min="12548" max="12548" width="14.6640625" style="4" customWidth="1"/>
    <col min="12549" max="12549" width="13.6640625" style="4" customWidth="1"/>
    <col min="12550" max="12550" width="13" style="4" customWidth="1"/>
    <col min="12551" max="12551" width="12.88671875" style="4" customWidth="1"/>
    <col min="12552" max="12552" width="13.33203125" style="4" customWidth="1"/>
    <col min="12553" max="12553" width="3.88671875" style="4" customWidth="1"/>
    <col min="12554" max="12800" width="9.109375" style="4"/>
    <col min="12801" max="12801" width="3.6640625" style="4" customWidth="1"/>
    <col min="12802" max="12802" width="4.109375" style="4" customWidth="1"/>
    <col min="12803" max="12803" width="11.5546875" style="4" customWidth="1"/>
    <col min="12804" max="12804" width="14.6640625" style="4" customWidth="1"/>
    <col min="12805" max="12805" width="13.6640625" style="4" customWidth="1"/>
    <col min="12806" max="12806" width="13" style="4" customWidth="1"/>
    <col min="12807" max="12807" width="12.88671875" style="4" customWidth="1"/>
    <col min="12808" max="12808" width="13.33203125" style="4" customWidth="1"/>
    <col min="12809" max="12809" width="3.88671875" style="4" customWidth="1"/>
    <col min="12810" max="13056" width="9.109375" style="4"/>
    <col min="13057" max="13057" width="3.6640625" style="4" customWidth="1"/>
    <col min="13058" max="13058" width="4.109375" style="4" customWidth="1"/>
    <col min="13059" max="13059" width="11.5546875" style="4" customWidth="1"/>
    <col min="13060" max="13060" width="14.6640625" style="4" customWidth="1"/>
    <col min="13061" max="13061" width="13.6640625" style="4" customWidth="1"/>
    <col min="13062" max="13062" width="13" style="4" customWidth="1"/>
    <col min="13063" max="13063" width="12.88671875" style="4" customWidth="1"/>
    <col min="13064" max="13064" width="13.33203125" style="4" customWidth="1"/>
    <col min="13065" max="13065" width="3.88671875" style="4" customWidth="1"/>
    <col min="13066" max="13312" width="9.109375" style="4"/>
    <col min="13313" max="13313" width="3.6640625" style="4" customWidth="1"/>
    <col min="13314" max="13314" width="4.109375" style="4" customWidth="1"/>
    <col min="13315" max="13315" width="11.5546875" style="4" customWidth="1"/>
    <col min="13316" max="13316" width="14.6640625" style="4" customWidth="1"/>
    <col min="13317" max="13317" width="13.6640625" style="4" customWidth="1"/>
    <col min="13318" max="13318" width="13" style="4" customWidth="1"/>
    <col min="13319" max="13319" width="12.88671875" style="4" customWidth="1"/>
    <col min="13320" max="13320" width="13.33203125" style="4" customWidth="1"/>
    <col min="13321" max="13321" width="3.88671875" style="4" customWidth="1"/>
    <col min="13322" max="13568" width="9.109375" style="4"/>
    <col min="13569" max="13569" width="3.6640625" style="4" customWidth="1"/>
    <col min="13570" max="13570" width="4.109375" style="4" customWidth="1"/>
    <col min="13571" max="13571" width="11.5546875" style="4" customWidth="1"/>
    <col min="13572" max="13572" width="14.6640625" style="4" customWidth="1"/>
    <col min="13573" max="13573" width="13.6640625" style="4" customWidth="1"/>
    <col min="13574" max="13574" width="13" style="4" customWidth="1"/>
    <col min="13575" max="13575" width="12.88671875" style="4" customWidth="1"/>
    <col min="13576" max="13576" width="13.33203125" style="4" customWidth="1"/>
    <col min="13577" max="13577" width="3.88671875" style="4" customWidth="1"/>
    <col min="13578" max="13824" width="9.109375" style="4"/>
    <col min="13825" max="13825" width="3.6640625" style="4" customWidth="1"/>
    <col min="13826" max="13826" width="4.109375" style="4" customWidth="1"/>
    <col min="13827" max="13827" width="11.5546875" style="4" customWidth="1"/>
    <col min="13828" max="13828" width="14.6640625" style="4" customWidth="1"/>
    <col min="13829" max="13829" width="13.6640625" style="4" customWidth="1"/>
    <col min="13830" max="13830" width="13" style="4" customWidth="1"/>
    <col min="13831" max="13831" width="12.88671875" style="4" customWidth="1"/>
    <col min="13832" max="13832" width="13.33203125" style="4" customWidth="1"/>
    <col min="13833" max="13833" width="3.88671875" style="4" customWidth="1"/>
    <col min="13834" max="14080" width="9.109375" style="4"/>
    <col min="14081" max="14081" width="3.6640625" style="4" customWidth="1"/>
    <col min="14082" max="14082" width="4.109375" style="4" customWidth="1"/>
    <col min="14083" max="14083" width="11.5546875" style="4" customWidth="1"/>
    <col min="14084" max="14084" width="14.6640625" style="4" customWidth="1"/>
    <col min="14085" max="14085" width="13.6640625" style="4" customWidth="1"/>
    <col min="14086" max="14086" width="13" style="4" customWidth="1"/>
    <col min="14087" max="14087" width="12.88671875" style="4" customWidth="1"/>
    <col min="14088" max="14088" width="13.33203125" style="4" customWidth="1"/>
    <col min="14089" max="14089" width="3.88671875" style="4" customWidth="1"/>
    <col min="14090" max="14336" width="9.109375" style="4"/>
    <col min="14337" max="14337" width="3.6640625" style="4" customWidth="1"/>
    <col min="14338" max="14338" width="4.109375" style="4" customWidth="1"/>
    <col min="14339" max="14339" width="11.5546875" style="4" customWidth="1"/>
    <col min="14340" max="14340" width="14.6640625" style="4" customWidth="1"/>
    <col min="14341" max="14341" width="13.6640625" style="4" customWidth="1"/>
    <col min="14342" max="14342" width="13" style="4" customWidth="1"/>
    <col min="14343" max="14343" width="12.88671875" style="4" customWidth="1"/>
    <col min="14344" max="14344" width="13.33203125" style="4" customWidth="1"/>
    <col min="14345" max="14345" width="3.88671875" style="4" customWidth="1"/>
    <col min="14346" max="14592" width="9.109375" style="4"/>
    <col min="14593" max="14593" width="3.6640625" style="4" customWidth="1"/>
    <col min="14594" max="14594" width="4.109375" style="4" customWidth="1"/>
    <col min="14595" max="14595" width="11.5546875" style="4" customWidth="1"/>
    <col min="14596" max="14596" width="14.6640625" style="4" customWidth="1"/>
    <col min="14597" max="14597" width="13.6640625" style="4" customWidth="1"/>
    <col min="14598" max="14598" width="13" style="4" customWidth="1"/>
    <col min="14599" max="14599" width="12.88671875" style="4" customWidth="1"/>
    <col min="14600" max="14600" width="13.33203125" style="4" customWidth="1"/>
    <col min="14601" max="14601" width="3.88671875" style="4" customWidth="1"/>
    <col min="14602" max="14848" width="9.109375" style="4"/>
    <col min="14849" max="14849" width="3.6640625" style="4" customWidth="1"/>
    <col min="14850" max="14850" width="4.109375" style="4" customWidth="1"/>
    <col min="14851" max="14851" width="11.5546875" style="4" customWidth="1"/>
    <col min="14852" max="14852" width="14.6640625" style="4" customWidth="1"/>
    <col min="14853" max="14853" width="13.6640625" style="4" customWidth="1"/>
    <col min="14854" max="14854" width="13" style="4" customWidth="1"/>
    <col min="14855" max="14855" width="12.88671875" style="4" customWidth="1"/>
    <col min="14856" max="14856" width="13.33203125" style="4" customWidth="1"/>
    <col min="14857" max="14857" width="3.88671875" style="4" customWidth="1"/>
    <col min="14858" max="15104" width="9.109375" style="4"/>
    <col min="15105" max="15105" width="3.6640625" style="4" customWidth="1"/>
    <col min="15106" max="15106" width="4.109375" style="4" customWidth="1"/>
    <col min="15107" max="15107" width="11.5546875" style="4" customWidth="1"/>
    <col min="15108" max="15108" width="14.6640625" style="4" customWidth="1"/>
    <col min="15109" max="15109" width="13.6640625" style="4" customWidth="1"/>
    <col min="15110" max="15110" width="13" style="4" customWidth="1"/>
    <col min="15111" max="15111" width="12.88671875" style="4" customWidth="1"/>
    <col min="15112" max="15112" width="13.33203125" style="4" customWidth="1"/>
    <col min="15113" max="15113" width="3.88671875" style="4" customWidth="1"/>
    <col min="15114" max="15360" width="9.109375" style="4"/>
    <col min="15361" max="15361" width="3.6640625" style="4" customWidth="1"/>
    <col min="15362" max="15362" width="4.109375" style="4" customWidth="1"/>
    <col min="15363" max="15363" width="11.5546875" style="4" customWidth="1"/>
    <col min="15364" max="15364" width="14.6640625" style="4" customWidth="1"/>
    <col min="15365" max="15365" width="13.6640625" style="4" customWidth="1"/>
    <col min="15366" max="15366" width="13" style="4" customWidth="1"/>
    <col min="15367" max="15367" width="12.88671875" style="4" customWidth="1"/>
    <col min="15368" max="15368" width="13.33203125" style="4" customWidth="1"/>
    <col min="15369" max="15369" width="3.88671875" style="4" customWidth="1"/>
    <col min="15370" max="15616" width="9.109375" style="4"/>
    <col min="15617" max="15617" width="3.6640625" style="4" customWidth="1"/>
    <col min="15618" max="15618" width="4.109375" style="4" customWidth="1"/>
    <col min="15619" max="15619" width="11.5546875" style="4" customWidth="1"/>
    <col min="15620" max="15620" width="14.6640625" style="4" customWidth="1"/>
    <col min="15621" max="15621" width="13.6640625" style="4" customWidth="1"/>
    <col min="15622" max="15622" width="13" style="4" customWidth="1"/>
    <col min="15623" max="15623" width="12.88671875" style="4" customWidth="1"/>
    <col min="15624" max="15624" width="13.33203125" style="4" customWidth="1"/>
    <col min="15625" max="15625" width="3.88671875" style="4" customWidth="1"/>
    <col min="15626" max="15872" width="9.109375" style="4"/>
    <col min="15873" max="15873" width="3.6640625" style="4" customWidth="1"/>
    <col min="15874" max="15874" width="4.109375" style="4" customWidth="1"/>
    <col min="15875" max="15875" width="11.5546875" style="4" customWidth="1"/>
    <col min="15876" max="15876" width="14.6640625" style="4" customWidth="1"/>
    <col min="15877" max="15877" width="13.6640625" style="4" customWidth="1"/>
    <col min="15878" max="15878" width="13" style="4" customWidth="1"/>
    <col min="15879" max="15879" width="12.88671875" style="4" customWidth="1"/>
    <col min="15880" max="15880" width="13.33203125" style="4" customWidth="1"/>
    <col min="15881" max="15881" width="3.88671875" style="4" customWidth="1"/>
    <col min="15882" max="16128" width="9.109375" style="4"/>
    <col min="16129" max="16129" width="3.6640625" style="4" customWidth="1"/>
    <col min="16130" max="16130" width="4.109375" style="4" customWidth="1"/>
    <col min="16131" max="16131" width="11.5546875" style="4" customWidth="1"/>
    <col min="16132" max="16132" width="14.6640625" style="4" customWidth="1"/>
    <col min="16133" max="16133" width="13.6640625" style="4" customWidth="1"/>
    <col min="16134" max="16134" width="13" style="4" customWidth="1"/>
    <col min="16135" max="16135" width="12.88671875" style="4" customWidth="1"/>
    <col min="16136" max="16136" width="13.33203125" style="4" customWidth="1"/>
    <col min="16137" max="16137" width="3.88671875" style="4" customWidth="1"/>
    <col min="16138" max="16384" width="9.109375" style="4"/>
  </cols>
  <sheetData>
    <row r="1" spans="1:8" ht="26.1" hidden="1" customHeight="1" x14ac:dyDescent="0.45">
      <c r="A1" s="2"/>
      <c r="B1" s="3"/>
      <c r="C1" s="68" t="s">
        <v>6</v>
      </c>
      <c r="D1" s="68"/>
      <c r="E1" s="68"/>
      <c r="F1" s="68"/>
      <c r="G1" s="68"/>
      <c r="H1" s="68"/>
    </row>
    <row r="2" spans="1:8" ht="13.8" hidden="1" x14ac:dyDescent="0.3">
      <c r="A2" s="5"/>
      <c r="B2" s="6"/>
      <c r="C2" s="7"/>
      <c r="D2" s="6"/>
      <c r="E2" s="8"/>
      <c r="F2" s="6"/>
      <c r="G2" s="6"/>
      <c r="H2" s="6"/>
    </row>
    <row r="3" spans="1:8" ht="13.8" hidden="1" x14ac:dyDescent="0.3">
      <c r="A3" s="5"/>
      <c r="B3" s="6"/>
      <c r="C3" s="7" t="s">
        <v>7</v>
      </c>
      <c r="D3" s="6"/>
      <c r="E3" s="42">
        <f>+'impact travaux'!F11</f>
        <v>400000</v>
      </c>
      <c r="F3" s="9"/>
      <c r="G3" s="6"/>
      <c r="H3" s="6"/>
    </row>
    <row r="4" spans="1:8" ht="13.8" hidden="1" x14ac:dyDescent="0.3">
      <c r="A4" s="5"/>
      <c r="B4" s="6"/>
      <c r="C4" s="7" t="s">
        <v>8</v>
      </c>
      <c r="D4" s="7"/>
      <c r="E4" s="45">
        <f>+'impact travaux'!F13</f>
        <v>1.4999999999999999E-2</v>
      </c>
      <c r="F4" s="6"/>
      <c r="G4" s="6"/>
      <c r="H4" s="6"/>
    </row>
    <row r="5" spans="1:8" ht="13.8" hidden="1" x14ac:dyDescent="0.3">
      <c r="A5" s="5"/>
      <c r="B5" s="6"/>
      <c r="C5" s="7" t="s">
        <v>9</v>
      </c>
      <c r="D5" s="7"/>
      <c r="E5" s="43">
        <f>+'impact travaux'!F12</f>
        <v>20</v>
      </c>
      <c r="F5" s="6"/>
      <c r="G5" s="6"/>
      <c r="H5" s="6"/>
    </row>
    <row r="6" spans="1:8" ht="13.8" hidden="1" x14ac:dyDescent="0.3">
      <c r="A6" s="5"/>
      <c r="B6" s="6"/>
      <c r="C6" s="7" t="s">
        <v>10</v>
      </c>
      <c r="D6" s="7"/>
      <c r="E6" s="46">
        <v>43466</v>
      </c>
      <c r="F6" s="6"/>
      <c r="G6" s="6"/>
      <c r="H6" s="6"/>
    </row>
    <row r="7" spans="1:8" ht="13.8" hidden="1" x14ac:dyDescent="0.3">
      <c r="A7" s="5"/>
      <c r="B7" s="6"/>
      <c r="C7" s="7"/>
      <c r="D7" s="6"/>
      <c r="E7" s="10"/>
      <c r="F7" s="6"/>
      <c r="G7" s="6"/>
      <c r="H7" s="6"/>
    </row>
    <row r="8" spans="1:8" ht="13.8" hidden="1" x14ac:dyDescent="0.3">
      <c r="A8" s="5"/>
      <c r="B8" s="6"/>
      <c r="C8" s="7" t="s">
        <v>11</v>
      </c>
      <c r="D8" s="7"/>
      <c r="E8" s="42">
        <f>IF(Values_Entered,Monthly_Payment,"")</f>
        <v>1930.1816355278102</v>
      </c>
      <c r="F8" s="9"/>
      <c r="G8" s="6"/>
      <c r="H8" s="6"/>
    </row>
    <row r="9" spans="1:8" ht="13.8" hidden="1" x14ac:dyDescent="0.3">
      <c r="A9" s="5"/>
      <c r="B9" s="6"/>
      <c r="C9" s="7" t="s">
        <v>12</v>
      </c>
      <c r="D9" s="7"/>
      <c r="E9" s="43">
        <f>IF(Values_Entered,Loan_Years*12,"")</f>
        <v>240</v>
      </c>
      <c r="F9" s="6"/>
      <c r="G9" s="6"/>
      <c r="H9" s="6"/>
    </row>
    <row r="10" spans="1:8" ht="13.8" hidden="1" x14ac:dyDescent="0.3">
      <c r="A10" s="5"/>
      <c r="B10" s="6"/>
      <c r="C10" s="7" t="s">
        <v>13</v>
      </c>
      <c r="D10" s="6"/>
      <c r="E10" s="44">
        <f>IF(Values_Entered,Total_Cost-Loan_Amount,"")</f>
        <v>63243.592526674445</v>
      </c>
      <c r="F10" s="6"/>
      <c r="G10" s="6"/>
      <c r="H10" s="6"/>
    </row>
    <row r="11" spans="1:8" ht="13.8" hidden="1" x14ac:dyDescent="0.3">
      <c r="A11" s="5"/>
      <c r="B11" s="6"/>
      <c r="C11" s="7" t="s">
        <v>14</v>
      </c>
      <c r="D11" s="7"/>
      <c r="E11" s="44">
        <f>IF(Values_Entered,Monthly_Payment*Number_of_Payments,"")</f>
        <v>463243.59252667445</v>
      </c>
      <c r="F11" s="6"/>
      <c r="G11" s="6"/>
      <c r="H11" s="6"/>
    </row>
    <row r="12" spans="1:8" ht="13.8" hidden="1" x14ac:dyDescent="0.3">
      <c r="A12" s="5"/>
      <c r="B12" s="6"/>
      <c r="C12" s="7"/>
      <c r="D12" s="6"/>
      <c r="E12" s="10"/>
      <c r="F12" s="6"/>
      <c r="G12" s="6"/>
      <c r="H12" s="6"/>
    </row>
    <row r="13" spans="1:8" ht="13.8" hidden="1" x14ac:dyDescent="0.3">
      <c r="A13" s="5"/>
      <c r="B13" s="6"/>
      <c r="C13" s="7"/>
      <c r="D13" s="6"/>
      <c r="E13" s="10"/>
      <c r="F13" s="6"/>
      <c r="G13" s="6"/>
      <c r="H13" s="6"/>
    </row>
    <row r="14" spans="1:8" s="15" customFormat="1" ht="29.25" customHeight="1" x14ac:dyDescent="0.3">
      <c r="A14" s="11" t="s">
        <v>4</v>
      </c>
      <c r="B14" s="12" t="s">
        <v>15</v>
      </c>
      <c r="C14" s="13" t="s">
        <v>16</v>
      </c>
      <c r="D14" s="14" t="s">
        <v>17</v>
      </c>
      <c r="E14" s="14" t="s">
        <v>18</v>
      </c>
      <c r="F14" s="14" t="s">
        <v>19</v>
      </c>
      <c r="G14" s="14" t="s">
        <v>20</v>
      </c>
      <c r="H14" s="13" t="s">
        <v>21</v>
      </c>
    </row>
    <row r="15" spans="1:8" s="15" customFormat="1" ht="13.8" x14ac:dyDescent="0.3">
      <c r="A15" s="11">
        <v>1</v>
      </c>
      <c r="B15" s="16">
        <f>IF(Loan_Not_Paid*Values_Entered,Payment_Number,"")</f>
        <v>1</v>
      </c>
      <c r="C15" s="10">
        <f>IF(Loan_Not_Paid*Values_Entered,Payment_Date,"")</f>
        <v>43497</v>
      </c>
      <c r="D15" s="17">
        <f>IF(Loan_Not_Paid*Values_Entered,Beginning_Balance,"")</f>
        <v>400000</v>
      </c>
      <c r="E15" s="17">
        <f t="shared" ref="E15:E78" si="0">IF(Loan_Not_Paid*Values_Entered,Monthly_Payment,"")</f>
        <v>1930.1816355278102</v>
      </c>
      <c r="F15" s="17">
        <f>IF(Loan_Not_Paid*Values_Entered,Principal,"")</f>
        <v>1430.1816355278102</v>
      </c>
      <c r="G15" s="17">
        <f>IF(Loan_Not_Paid*Values_Entered,Interest,"")</f>
        <v>500</v>
      </c>
      <c r="H15" s="17">
        <f>IF(Loan_Not_Paid*Values_Entered,Ending_Balance,"")</f>
        <v>398569.81836447224</v>
      </c>
    </row>
    <row r="16" spans="1:8" s="15" customFormat="1" ht="13.8" x14ac:dyDescent="0.3">
      <c r="A16" s="11">
        <v>1</v>
      </c>
      <c r="B16" s="16">
        <f>IF(Loan_Not_Paid*Values_Entered,Payment_Number,"")</f>
        <v>2</v>
      </c>
      <c r="C16" s="10">
        <f>IF(Loan_Not_Paid*Values_Entered,Payment_Date,"")</f>
        <v>43525</v>
      </c>
      <c r="D16" s="17">
        <f>IF(Loan_Not_Paid*Values_Entered,Beginning_Balance,"")</f>
        <v>398569.81836447224</v>
      </c>
      <c r="E16" s="17">
        <f t="shared" si="0"/>
        <v>1930.1816355278102</v>
      </c>
      <c r="F16" s="17">
        <f>IF(Loan_Not_Paid*Values_Entered,Principal,"")</f>
        <v>1431.96936257222</v>
      </c>
      <c r="G16" s="17">
        <f>IF(Loan_Not_Paid*Values_Entered,Interest,"")</f>
        <v>498.21227295559027</v>
      </c>
      <c r="H16" s="17">
        <f>IF(Loan_Not_Paid*Values_Entered,Ending_Balance,"")</f>
        <v>397137.84900189994</v>
      </c>
    </row>
    <row r="17" spans="1:8" s="15" customFormat="1" ht="13.8" x14ac:dyDescent="0.3">
      <c r="A17" s="11">
        <v>1</v>
      </c>
      <c r="B17" s="16">
        <f>IF(Loan_Not_Paid*Values_Entered,Payment_Number,"")</f>
        <v>3</v>
      </c>
      <c r="C17" s="10">
        <f>IF(Loan_Not_Paid*Values_Entered,Payment_Date,"")</f>
        <v>43556</v>
      </c>
      <c r="D17" s="17">
        <f>IF(Loan_Not_Paid*Values_Entered,Beginning_Balance,"")</f>
        <v>397137.84900189994</v>
      </c>
      <c r="E17" s="17">
        <f t="shared" si="0"/>
        <v>1930.1816355278102</v>
      </c>
      <c r="F17" s="17">
        <f>IF(Loan_Not_Paid*Values_Entered,Principal,"")</f>
        <v>1433.7593242754351</v>
      </c>
      <c r="G17" s="17">
        <f>IF(Loan_Not_Paid*Values_Entered,Interest,"")</f>
        <v>496.42231125237493</v>
      </c>
      <c r="H17" s="17">
        <f>IF(Loan_Not_Paid*Values_Entered,Ending_Balance,"")</f>
        <v>395704.08967762446</v>
      </c>
    </row>
    <row r="18" spans="1:8" s="15" customFormat="1" ht="13.8" x14ac:dyDescent="0.3">
      <c r="A18" s="11">
        <v>1</v>
      </c>
      <c r="B18" s="16">
        <f>IF(Loan_Not_Paid*Values_Entered,Payment_Number,"")</f>
        <v>4</v>
      </c>
      <c r="C18" s="10">
        <f>IF(Loan_Not_Paid*Values_Entered,Payment_Date,"")</f>
        <v>43586</v>
      </c>
      <c r="D18" s="17">
        <f>IF(Loan_Not_Paid*Values_Entered,Beginning_Balance,"")</f>
        <v>395704.08967762446</v>
      </c>
      <c r="E18" s="17">
        <f t="shared" si="0"/>
        <v>1930.1816355278102</v>
      </c>
      <c r="F18" s="17">
        <f>IF(Loan_Not_Paid*Values_Entered,Principal,"")</f>
        <v>1435.5515234307798</v>
      </c>
      <c r="G18" s="17">
        <f>IF(Loan_Not_Paid*Values_Entered,Interest,"")</f>
        <v>494.63011209703075</v>
      </c>
      <c r="H18" s="17">
        <f>IF(Loan_Not_Paid*Values_Entered,Ending_Balance,"")</f>
        <v>394268.53815419384</v>
      </c>
    </row>
    <row r="19" spans="1:8" s="15" customFormat="1" ht="13.8" x14ac:dyDescent="0.3">
      <c r="A19" s="11">
        <v>1</v>
      </c>
      <c r="B19" s="16">
        <f>IF(Loan_Not_Paid*Values_Entered,Payment_Number,"")</f>
        <v>5</v>
      </c>
      <c r="C19" s="10">
        <f>IF(Loan_Not_Paid*Values_Entered,Payment_Date,"")</f>
        <v>43617</v>
      </c>
      <c r="D19" s="17">
        <f>IF(Loan_Not_Paid*Values_Entered,Beginning_Balance,"")</f>
        <v>394268.53815419384</v>
      </c>
      <c r="E19" s="17">
        <f t="shared" si="0"/>
        <v>1930.1816355278102</v>
      </c>
      <c r="F19" s="17">
        <f>IF(Loan_Not_Paid*Values_Entered,Principal,"")</f>
        <v>1437.3459628350681</v>
      </c>
      <c r="G19" s="17">
        <f>IF(Loan_Not_Paid*Values_Entered,Interest,"")</f>
        <v>492.83567269274209</v>
      </c>
      <c r="H19" s="17">
        <f>IF(Loan_Not_Paid*Values_Entered,Ending_Balance,"")</f>
        <v>392831.19219135889</v>
      </c>
    </row>
    <row r="20" spans="1:8" s="15" customFormat="1" ht="13.8" x14ac:dyDescent="0.3">
      <c r="A20" s="11">
        <v>1</v>
      </c>
      <c r="B20" s="16">
        <f>IF(Loan_Not_Paid*Values_Entered,Payment_Number,"")</f>
        <v>6</v>
      </c>
      <c r="C20" s="10">
        <f>IF(Loan_Not_Paid*Values_Entered,Payment_Date,"")</f>
        <v>43647</v>
      </c>
      <c r="D20" s="17">
        <f>IF(Loan_Not_Paid*Values_Entered,Beginning_Balance,"")</f>
        <v>392831.19219135889</v>
      </c>
      <c r="E20" s="17">
        <f t="shared" si="0"/>
        <v>1930.1816355278102</v>
      </c>
      <c r="F20" s="17">
        <f>IF(Loan_Not_Paid*Values_Entered,Principal,"")</f>
        <v>1439.1426452886119</v>
      </c>
      <c r="G20" s="17">
        <f>IF(Loan_Not_Paid*Values_Entered,Interest,"")</f>
        <v>491.03899023919843</v>
      </c>
      <c r="H20" s="17">
        <f>IF(Loan_Not_Paid*Values_Entered,Ending_Balance,"")</f>
        <v>391392.04954607005</v>
      </c>
    </row>
    <row r="21" spans="1:8" ht="13.8" x14ac:dyDescent="0.3">
      <c r="A21" s="11">
        <v>1</v>
      </c>
      <c r="B21" s="16">
        <f>IF(Loan_Not_Paid*Values_Entered,Payment_Number,"")</f>
        <v>7</v>
      </c>
      <c r="C21" s="10">
        <f>IF(Loan_Not_Paid*Values_Entered,Payment_Date,"")</f>
        <v>43678</v>
      </c>
      <c r="D21" s="17">
        <f>IF(Loan_Not_Paid*Values_Entered,Beginning_Balance,"")</f>
        <v>391392.04954607005</v>
      </c>
      <c r="E21" s="17">
        <f t="shared" si="0"/>
        <v>1930.1816355278102</v>
      </c>
      <c r="F21" s="17">
        <f>IF(Loan_Not_Paid*Values_Entered,Principal,"")</f>
        <v>1440.9415735952227</v>
      </c>
      <c r="G21" s="17">
        <f>IF(Loan_Not_Paid*Values_Entered,Interest,"")</f>
        <v>489.24006193258759</v>
      </c>
      <c r="H21" s="17">
        <f>IF(Loan_Not_Paid*Values_Entered,Ending_Balance,"")</f>
        <v>389951.10797247477</v>
      </c>
    </row>
    <row r="22" spans="1:8" ht="13.8" x14ac:dyDescent="0.3">
      <c r="A22" s="11">
        <v>1</v>
      </c>
      <c r="B22" s="16">
        <f>IF(Loan_Not_Paid*Values_Entered,Payment_Number,"")</f>
        <v>8</v>
      </c>
      <c r="C22" s="10">
        <f>IF(Loan_Not_Paid*Values_Entered,Payment_Date,"")</f>
        <v>43709</v>
      </c>
      <c r="D22" s="17">
        <f>IF(Loan_Not_Paid*Values_Entered,Beginning_Balance,"")</f>
        <v>389951.10797247477</v>
      </c>
      <c r="E22" s="17">
        <f t="shared" si="0"/>
        <v>1930.1816355278102</v>
      </c>
      <c r="F22" s="17">
        <f>IF(Loan_Not_Paid*Values_Entered,Principal,"")</f>
        <v>1442.7427505622168</v>
      </c>
      <c r="G22" s="17">
        <f>IF(Loan_Not_Paid*Values_Entered,Interest,"")</f>
        <v>487.43888496559362</v>
      </c>
      <c r="H22" s="17">
        <f>IF(Loan_Not_Paid*Values_Entered,Ending_Balance,"")</f>
        <v>388508.36522191291</v>
      </c>
    </row>
    <row r="23" spans="1:8" ht="13.8" x14ac:dyDescent="0.3">
      <c r="A23" s="11">
        <v>1</v>
      </c>
      <c r="B23" s="16">
        <f>IF(Loan_Not_Paid*Values_Entered,Payment_Number,"")</f>
        <v>9</v>
      </c>
      <c r="C23" s="10">
        <f>IF(Loan_Not_Paid*Values_Entered,Payment_Date,"")</f>
        <v>43739</v>
      </c>
      <c r="D23" s="17">
        <f>IF(Loan_Not_Paid*Values_Entered,Beginning_Balance,"")</f>
        <v>388508.36522191291</v>
      </c>
      <c r="E23" s="17">
        <f t="shared" si="0"/>
        <v>1930.1816355278102</v>
      </c>
      <c r="F23" s="17">
        <f>IF(Loan_Not_Paid*Values_Entered,Principal,"")</f>
        <v>1444.5461790004194</v>
      </c>
      <c r="G23" s="17">
        <f>IF(Loan_Not_Paid*Values_Entered,Interest,"")</f>
        <v>485.63545652739089</v>
      </c>
      <c r="H23" s="17">
        <f>IF(Loan_Not_Paid*Values_Entered,Ending_Balance,"")</f>
        <v>387063.81904291257</v>
      </c>
    </row>
    <row r="24" spans="1:8" ht="13.8" x14ac:dyDescent="0.3">
      <c r="A24" s="11">
        <v>1</v>
      </c>
      <c r="B24" s="16">
        <f>IF(Loan_Not_Paid*Values_Entered,Payment_Number,"")</f>
        <v>10</v>
      </c>
      <c r="C24" s="10">
        <f>IF(Loan_Not_Paid*Values_Entered,Payment_Date,"")</f>
        <v>43770</v>
      </c>
      <c r="D24" s="17">
        <f>IF(Loan_Not_Paid*Values_Entered,Beginning_Balance,"")</f>
        <v>387063.81904291257</v>
      </c>
      <c r="E24" s="17">
        <f t="shared" si="0"/>
        <v>1930.1816355278102</v>
      </c>
      <c r="F24" s="17">
        <f>IF(Loan_Not_Paid*Values_Entered,Principal,"")</f>
        <v>1446.3518617241698</v>
      </c>
      <c r="G24" s="17">
        <f>IF(Loan_Not_Paid*Values_Entered,Interest,"")</f>
        <v>483.82977380364031</v>
      </c>
      <c r="H24" s="17">
        <f>IF(Loan_Not_Paid*Values_Entered,Ending_Balance,"")</f>
        <v>385617.46718118823</v>
      </c>
    </row>
    <row r="25" spans="1:8" ht="13.8" x14ac:dyDescent="0.3">
      <c r="A25" s="11">
        <v>1</v>
      </c>
      <c r="B25" s="16">
        <f>IF(Loan_Not_Paid*Values_Entered,Payment_Number,"")</f>
        <v>11</v>
      </c>
      <c r="C25" s="10">
        <f>IF(Loan_Not_Paid*Values_Entered,Payment_Date,"")</f>
        <v>43800</v>
      </c>
      <c r="D25" s="17">
        <f>IF(Loan_Not_Paid*Values_Entered,Beginning_Balance,"")</f>
        <v>385617.46718118823</v>
      </c>
      <c r="E25" s="17">
        <f t="shared" si="0"/>
        <v>1930.1816355278102</v>
      </c>
      <c r="F25" s="17">
        <f>IF(Loan_Not_Paid*Values_Entered,Principal,"")</f>
        <v>1448.159801551325</v>
      </c>
      <c r="G25" s="17">
        <f>IF(Loan_Not_Paid*Values_Entered,Interest,"")</f>
        <v>482.02183397648503</v>
      </c>
      <c r="H25" s="17">
        <f>IF(Loan_Not_Paid*Values_Entered,Ending_Balance,"")</f>
        <v>384169.30737963674</v>
      </c>
    </row>
    <row r="26" spans="1:8" ht="13.8" x14ac:dyDescent="0.3">
      <c r="A26" s="11">
        <v>1</v>
      </c>
      <c r="B26" s="16">
        <f>IF(Loan_Not_Paid*Values_Entered,Payment_Number,"")</f>
        <v>12</v>
      </c>
      <c r="C26" s="10">
        <f>IF(Loan_Not_Paid*Values_Entered,Payment_Date,"")</f>
        <v>43831</v>
      </c>
      <c r="D26" s="17">
        <f>IF(Loan_Not_Paid*Values_Entered,Beginning_Balance,"")</f>
        <v>384169.30737963674</v>
      </c>
      <c r="E26" s="17">
        <f t="shared" si="0"/>
        <v>1930.1816355278102</v>
      </c>
      <c r="F26" s="17">
        <f>IF(Loan_Not_Paid*Values_Entered,Principal,"")</f>
        <v>1449.9700013032643</v>
      </c>
      <c r="G26" s="17">
        <f>IF(Loan_Not_Paid*Values_Entered,Interest,"")</f>
        <v>480.21163422454583</v>
      </c>
      <c r="H26" s="17">
        <f>IF(Loan_Not_Paid*Values_Entered,Ending_Balance,"")</f>
        <v>382719.33737833385</v>
      </c>
    </row>
    <row r="27" spans="1:8" ht="13.8" x14ac:dyDescent="0.3">
      <c r="A27" s="5">
        <v>2</v>
      </c>
      <c r="B27" s="16">
        <f>IF(Loan_Not_Paid*Values_Entered,Payment_Number,"")</f>
        <v>13</v>
      </c>
      <c r="C27" s="10">
        <f>IF(Loan_Not_Paid*Values_Entered,Payment_Date,"")</f>
        <v>43862</v>
      </c>
      <c r="D27" s="17">
        <f>IF(Loan_Not_Paid*Values_Entered,Beginning_Balance,"")</f>
        <v>382719.33737833385</v>
      </c>
      <c r="E27" s="17">
        <f t="shared" si="0"/>
        <v>1930.1816355278102</v>
      </c>
      <c r="F27" s="17">
        <f>IF(Loan_Not_Paid*Values_Entered,Principal,"")</f>
        <v>1451.7824638048933</v>
      </c>
      <c r="G27" s="17">
        <f>IF(Loan_Not_Paid*Values_Entered,Interest,"")</f>
        <v>478.39917172291672</v>
      </c>
      <c r="H27" s="17">
        <f>IF(Loan_Not_Paid*Values_Entered,Ending_Balance,"")</f>
        <v>381267.55491452903</v>
      </c>
    </row>
    <row r="28" spans="1:8" ht="13.8" x14ac:dyDescent="0.3">
      <c r="A28" s="5">
        <v>2</v>
      </c>
      <c r="B28" s="16">
        <f>IF(Loan_Not_Paid*Values_Entered,Payment_Number,"")</f>
        <v>14</v>
      </c>
      <c r="C28" s="10">
        <f>IF(Loan_Not_Paid*Values_Entered,Payment_Date,"")</f>
        <v>43891</v>
      </c>
      <c r="D28" s="17">
        <f>IF(Loan_Not_Paid*Values_Entered,Beginning_Balance,"")</f>
        <v>381267.55491452903</v>
      </c>
      <c r="E28" s="17">
        <f t="shared" si="0"/>
        <v>1930.1816355278102</v>
      </c>
      <c r="F28" s="17">
        <f>IF(Loan_Not_Paid*Values_Entered,Principal,"")</f>
        <v>1453.5971918846496</v>
      </c>
      <c r="G28" s="17">
        <f>IF(Loan_Not_Paid*Values_Entered,Interest,"")</f>
        <v>476.58444364316063</v>
      </c>
      <c r="H28" s="17">
        <f>IF(Loan_Not_Paid*Values_Entered,Ending_Balance,"")</f>
        <v>379813.95772264415</v>
      </c>
    </row>
    <row r="29" spans="1:8" ht="13.8" x14ac:dyDescent="0.3">
      <c r="A29" s="5">
        <v>2</v>
      </c>
      <c r="B29" s="16">
        <f>IF(Loan_Not_Paid*Values_Entered,Payment_Number,"")</f>
        <v>15</v>
      </c>
      <c r="C29" s="10">
        <f>IF(Loan_Not_Paid*Values_Entered,Payment_Date,"")</f>
        <v>43922</v>
      </c>
      <c r="D29" s="17">
        <f>IF(Loan_Not_Paid*Values_Entered,Beginning_Balance,"")</f>
        <v>379813.95772264415</v>
      </c>
      <c r="E29" s="17">
        <f t="shared" si="0"/>
        <v>1930.1816355278102</v>
      </c>
      <c r="F29" s="17">
        <f>IF(Loan_Not_Paid*Values_Entered,Principal,"")</f>
        <v>1455.4141883745051</v>
      </c>
      <c r="G29" s="17">
        <f>IF(Loan_Not_Paid*Values_Entered,Interest,"")</f>
        <v>474.76744715330489</v>
      </c>
      <c r="H29" s="17">
        <f>IF(Loan_Not_Paid*Values_Entered,Ending_Balance,"")</f>
        <v>378358.5435342695</v>
      </c>
    </row>
    <row r="30" spans="1:8" ht="13.8" x14ac:dyDescent="0.3">
      <c r="A30" s="5">
        <v>2</v>
      </c>
      <c r="B30" s="16">
        <f>IF(Loan_Not_Paid*Values_Entered,Payment_Number,"")</f>
        <v>16</v>
      </c>
      <c r="C30" s="10">
        <f>IF(Loan_Not_Paid*Values_Entered,Payment_Date,"")</f>
        <v>43952</v>
      </c>
      <c r="D30" s="17">
        <f>IF(Loan_Not_Paid*Values_Entered,Beginning_Balance,"")</f>
        <v>378358.5435342695</v>
      </c>
      <c r="E30" s="17">
        <f t="shared" si="0"/>
        <v>1930.1816355278102</v>
      </c>
      <c r="F30" s="17">
        <f>IF(Loan_Not_Paid*Values_Entered,Principal,"")</f>
        <v>1457.2334561099735</v>
      </c>
      <c r="G30" s="17">
        <f>IF(Loan_Not_Paid*Values_Entered,Interest,"")</f>
        <v>472.94817941783674</v>
      </c>
      <c r="H30" s="17">
        <f>IF(Loan_Not_Paid*Values_Entered,Ending_Balance,"")</f>
        <v>376901.31007815996</v>
      </c>
    </row>
    <row r="31" spans="1:8" ht="13.8" x14ac:dyDescent="0.3">
      <c r="A31" s="5">
        <v>2</v>
      </c>
      <c r="B31" s="16">
        <f>IF(Loan_Not_Paid*Values_Entered,Payment_Number,"")</f>
        <v>17</v>
      </c>
      <c r="C31" s="10">
        <f>IF(Loan_Not_Paid*Values_Entered,Payment_Date,"")</f>
        <v>43983</v>
      </c>
      <c r="D31" s="17">
        <f>IF(Loan_Not_Paid*Values_Entered,Beginning_Balance,"")</f>
        <v>376901.31007815996</v>
      </c>
      <c r="E31" s="17">
        <f t="shared" si="0"/>
        <v>1930.1816355278102</v>
      </c>
      <c r="F31" s="17">
        <f>IF(Loan_Not_Paid*Values_Entered,Principal,"")</f>
        <v>1459.0549979301109</v>
      </c>
      <c r="G31" s="17">
        <f>IF(Loan_Not_Paid*Values_Entered,Interest,"")</f>
        <v>471.1266375976993</v>
      </c>
      <c r="H31" s="17">
        <f>IF(Loan_Not_Paid*Values_Entered,Ending_Balance,"")</f>
        <v>375442.25508022989</v>
      </c>
    </row>
    <row r="32" spans="1:8" ht="13.8" x14ac:dyDescent="0.3">
      <c r="A32" s="5">
        <v>2</v>
      </c>
      <c r="B32" s="16">
        <f>IF(Loan_Not_Paid*Values_Entered,Payment_Number,"")</f>
        <v>18</v>
      </c>
      <c r="C32" s="10">
        <f>IF(Loan_Not_Paid*Values_Entered,Payment_Date,"")</f>
        <v>44013</v>
      </c>
      <c r="D32" s="17">
        <f>IF(Loan_Not_Paid*Values_Entered,Beginning_Balance,"")</f>
        <v>375442.25508022989</v>
      </c>
      <c r="E32" s="17">
        <f t="shared" si="0"/>
        <v>1930.1816355278102</v>
      </c>
      <c r="F32" s="17">
        <f>IF(Loan_Not_Paid*Values_Entered,Principal,"")</f>
        <v>1460.8788166775234</v>
      </c>
      <c r="G32" s="17">
        <f>IF(Loan_Not_Paid*Values_Entered,Interest,"")</f>
        <v>469.30281885028671</v>
      </c>
      <c r="H32" s="17">
        <f>IF(Loan_Not_Paid*Values_Entered,Ending_Balance,"")</f>
        <v>373981.37626355223</v>
      </c>
    </row>
    <row r="33" spans="1:8" ht="13.8" x14ac:dyDescent="0.3">
      <c r="A33" s="5">
        <v>2</v>
      </c>
      <c r="B33" s="16">
        <f>IF(Loan_Not_Paid*Values_Entered,Payment_Number,"")</f>
        <v>19</v>
      </c>
      <c r="C33" s="10">
        <f>IF(Loan_Not_Paid*Values_Entered,Payment_Date,"")</f>
        <v>44044</v>
      </c>
      <c r="D33" s="17">
        <f>IF(Loan_Not_Paid*Values_Entered,Beginning_Balance,"")</f>
        <v>373981.37626355223</v>
      </c>
      <c r="E33" s="17">
        <f t="shared" si="0"/>
        <v>1930.1816355278102</v>
      </c>
      <c r="F33" s="17">
        <f>IF(Loan_Not_Paid*Values_Entered,Principal,"")</f>
        <v>1462.7049151983704</v>
      </c>
      <c r="G33" s="17">
        <f>IF(Loan_Not_Paid*Values_Entered,Interest,"")</f>
        <v>467.47672032943979</v>
      </c>
      <c r="H33" s="17">
        <f>IF(Loan_Not_Paid*Values_Entered,Ending_Balance,"")</f>
        <v>372518.67134835385</v>
      </c>
    </row>
    <row r="34" spans="1:8" ht="13.8" x14ac:dyDescent="0.3">
      <c r="A34" s="5">
        <v>2</v>
      </c>
      <c r="B34" s="16">
        <f>IF(Loan_Not_Paid*Values_Entered,Payment_Number,"")</f>
        <v>20</v>
      </c>
      <c r="C34" s="10">
        <f>IF(Loan_Not_Paid*Values_Entered,Payment_Date,"")</f>
        <v>44075</v>
      </c>
      <c r="D34" s="17">
        <f>IF(Loan_Not_Paid*Values_Entered,Beginning_Balance,"")</f>
        <v>372518.67134835385</v>
      </c>
      <c r="E34" s="17">
        <f t="shared" si="0"/>
        <v>1930.1816355278102</v>
      </c>
      <c r="F34" s="17">
        <f>IF(Loan_Not_Paid*Values_Entered,Principal,"")</f>
        <v>1464.5332963423684</v>
      </c>
      <c r="G34" s="17">
        <f>IF(Loan_Not_Paid*Values_Entered,Interest,"")</f>
        <v>465.64833918544167</v>
      </c>
      <c r="H34" s="17">
        <f>IF(Loan_Not_Paid*Values_Entered,Ending_Balance,"")</f>
        <v>371054.13805201172</v>
      </c>
    </row>
    <row r="35" spans="1:8" ht="13.8" x14ac:dyDescent="0.3">
      <c r="A35" s="5">
        <v>2</v>
      </c>
      <c r="B35" s="16">
        <f>IF(Loan_Not_Paid*Values_Entered,Payment_Number,"")</f>
        <v>21</v>
      </c>
      <c r="C35" s="10">
        <f>IF(Loan_Not_Paid*Values_Entered,Payment_Date,"")</f>
        <v>44105</v>
      </c>
      <c r="D35" s="17">
        <f>IF(Loan_Not_Paid*Values_Entered,Beginning_Balance,"")</f>
        <v>371054.13805201172</v>
      </c>
      <c r="E35" s="17">
        <f t="shared" si="0"/>
        <v>1930.1816355278102</v>
      </c>
      <c r="F35" s="17">
        <f>IF(Loan_Not_Paid*Values_Entered,Principal,"")</f>
        <v>1466.3639629627962</v>
      </c>
      <c r="G35" s="17">
        <f>IF(Loan_Not_Paid*Values_Entered,Interest,"")</f>
        <v>463.81767256501388</v>
      </c>
      <c r="H35" s="17">
        <f>IF(Loan_Not_Paid*Values_Entered,Ending_Balance,"")</f>
        <v>369587.77408904908</v>
      </c>
    </row>
    <row r="36" spans="1:8" ht="13.8" x14ac:dyDescent="0.3">
      <c r="A36" s="5">
        <v>2</v>
      </c>
      <c r="B36" s="16">
        <f>IF(Loan_Not_Paid*Values_Entered,Payment_Number,"")</f>
        <v>22</v>
      </c>
      <c r="C36" s="10">
        <f>IF(Loan_Not_Paid*Values_Entered,Payment_Date,"")</f>
        <v>44136</v>
      </c>
      <c r="D36" s="17">
        <f>IF(Loan_Not_Paid*Values_Entered,Beginning_Balance,"")</f>
        <v>369587.77408904908</v>
      </c>
      <c r="E36" s="17">
        <f t="shared" si="0"/>
        <v>1930.1816355278102</v>
      </c>
      <c r="F36" s="17">
        <f>IF(Loan_Not_Paid*Values_Entered,Principal,"")</f>
        <v>1468.1969179165001</v>
      </c>
      <c r="G36" s="17">
        <f>IF(Loan_Not_Paid*Values_Entered,Interest,"")</f>
        <v>461.98471761131032</v>
      </c>
      <c r="H36" s="17">
        <f>IF(Loan_Not_Paid*Values_Entered,Ending_Balance,"")</f>
        <v>368119.5771711322</v>
      </c>
    </row>
    <row r="37" spans="1:8" ht="13.8" x14ac:dyDescent="0.3">
      <c r="A37" s="5">
        <v>2</v>
      </c>
      <c r="B37" s="16">
        <f>IF(Loan_Not_Paid*Values_Entered,Payment_Number,"")</f>
        <v>23</v>
      </c>
      <c r="C37" s="10">
        <f>IF(Loan_Not_Paid*Values_Entered,Payment_Date,"")</f>
        <v>44166</v>
      </c>
      <c r="D37" s="17">
        <f>IF(Loan_Not_Paid*Values_Entered,Beginning_Balance,"")</f>
        <v>368119.5771711322</v>
      </c>
      <c r="E37" s="17">
        <f t="shared" si="0"/>
        <v>1930.1816355278102</v>
      </c>
      <c r="F37" s="17">
        <f>IF(Loan_Not_Paid*Values_Entered,Principal,"")</f>
        <v>1470.0321640638956</v>
      </c>
      <c r="G37" s="17">
        <f>IF(Loan_Not_Paid*Values_Entered,Interest,"")</f>
        <v>460.14947146391484</v>
      </c>
      <c r="H37" s="17">
        <f>IF(Loan_Not_Paid*Values_Entered,Ending_Balance,"")</f>
        <v>366649.54500706826</v>
      </c>
    </row>
    <row r="38" spans="1:8" ht="13.8" x14ac:dyDescent="0.3">
      <c r="A38" s="5">
        <v>2</v>
      </c>
      <c r="B38" s="16">
        <f>IF(Loan_Not_Paid*Values_Entered,Payment_Number,"")</f>
        <v>24</v>
      </c>
      <c r="C38" s="10">
        <f>IF(Loan_Not_Paid*Values_Entered,Payment_Date,"")</f>
        <v>44197</v>
      </c>
      <c r="D38" s="17">
        <f>IF(Loan_Not_Paid*Values_Entered,Beginning_Balance,"")</f>
        <v>366649.54500706826</v>
      </c>
      <c r="E38" s="17">
        <f t="shared" si="0"/>
        <v>1930.1816355278102</v>
      </c>
      <c r="F38" s="17">
        <f>IF(Loan_Not_Paid*Values_Entered,Principal,"")</f>
        <v>1471.8697042689755</v>
      </c>
      <c r="G38" s="17">
        <f>IF(Loan_Not_Paid*Values_Entered,Interest,"")</f>
        <v>458.31193125883482</v>
      </c>
      <c r="H38" s="17">
        <f>IF(Loan_Not_Paid*Values_Entered,Ending_Balance,"")</f>
        <v>365177.67530279973</v>
      </c>
    </row>
    <row r="39" spans="1:8" ht="13.8" x14ac:dyDescent="0.3">
      <c r="A39" s="5">
        <v>3</v>
      </c>
      <c r="B39" s="16">
        <f>IF(Loan_Not_Paid*Values_Entered,Payment_Number,"")</f>
        <v>25</v>
      </c>
      <c r="C39" s="10">
        <f>IF(Loan_Not_Paid*Values_Entered,Payment_Date,"")</f>
        <v>44228</v>
      </c>
      <c r="D39" s="17">
        <f>IF(Loan_Not_Paid*Values_Entered,Beginning_Balance,"")</f>
        <v>365177.67530279973</v>
      </c>
      <c r="E39" s="17">
        <f t="shared" si="0"/>
        <v>1930.1816355278102</v>
      </c>
      <c r="F39" s="17">
        <f>IF(Loan_Not_Paid*Values_Entered,Principal,"")</f>
        <v>1473.7095413993115</v>
      </c>
      <c r="G39" s="17">
        <f>IF(Loan_Not_Paid*Values_Entered,Interest,"")</f>
        <v>456.47209412849861</v>
      </c>
      <c r="H39" s="17">
        <f>IF(Loan_Not_Paid*Values_Entered,Ending_Balance,"")</f>
        <v>363703.96576140064</v>
      </c>
    </row>
    <row r="40" spans="1:8" ht="13.8" x14ac:dyDescent="0.3">
      <c r="A40" s="5">
        <v>3</v>
      </c>
      <c r="B40" s="16">
        <f>IF(Loan_Not_Paid*Values_Entered,Payment_Number,"")</f>
        <v>26</v>
      </c>
      <c r="C40" s="10">
        <f>IF(Loan_Not_Paid*Values_Entered,Payment_Date,"")</f>
        <v>44256</v>
      </c>
      <c r="D40" s="17">
        <f>IF(Loan_Not_Paid*Values_Entered,Beginning_Balance,"")</f>
        <v>363703.96576140064</v>
      </c>
      <c r="E40" s="17">
        <f t="shared" si="0"/>
        <v>1930.1816355278102</v>
      </c>
      <c r="F40" s="17">
        <f>IF(Loan_Not_Paid*Values_Entered,Principal,"")</f>
        <v>1475.5516783260607</v>
      </c>
      <c r="G40" s="17">
        <f>IF(Loan_Not_Paid*Values_Entered,Interest,"")</f>
        <v>454.62995720174945</v>
      </c>
      <c r="H40" s="17">
        <f>IF(Loan_Not_Paid*Values_Entered,Ending_Balance,"")</f>
        <v>362228.41408307437</v>
      </c>
    </row>
    <row r="41" spans="1:8" ht="13.8" x14ac:dyDescent="0.3">
      <c r="A41" s="5">
        <v>3</v>
      </c>
      <c r="B41" s="16">
        <f>IF(Loan_Not_Paid*Values_Entered,Payment_Number,"")</f>
        <v>27</v>
      </c>
      <c r="C41" s="10">
        <f>IF(Loan_Not_Paid*Values_Entered,Payment_Date,"")</f>
        <v>44287</v>
      </c>
      <c r="D41" s="17">
        <f>IF(Loan_Not_Paid*Values_Entered,Beginning_Balance,"")</f>
        <v>362228.41408307437</v>
      </c>
      <c r="E41" s="17">
        <f t="shared" si="0"/>
        <v>1930.1816355278102</v>
      </c>
      <c r="F41" s="17">
        <f>IF(Loan_Not_Paid*Values_Entered,Principal,"")</f>
        <v>1477.3961179239682</v>
      </c>
      <c r="G41" s="17">
        <f>IF(Loan_Not_Paid*Values_Entered,Interest,"")</f>
        <v>452.78551760384198</v>
      </c>
      <c r="H41" s="17">
        <f>IF(Loan_Not_Paid*Values_Entered,Ending_Balance,"")</f>
        <v>360751.01796515007</v>
      </c>
    </row>
    <row r="42" spans="1:8" ht="13.8" x14ac:dyDescent="0.3">
      <c r="A42" s="5">
        <v>3</v>
      </c>
      <c r="B42" s="16">
        <f>IF(Loan_Not_Paid*Values_Entered,Payment_Number,"")</f>
        <v>28</v>
      </c>
      <c r="C42" s="10">
        <f>IF(Loan_Not_Paid*Values_Entered,Payment_Date,"")</f>
        <v>44317</v>
      </c>
      <c r="D42" s="17">
        <f>IF(Loan_Not_Paid*Values_Entered,Beginning_Balance,"")</f>
        <v>360751.01796515007</v>
      </c>
      <c r="E42" s="17">
        <f t="shared" si="0"/>
        <v>1930.1816355278102</v>
      </c>
      <c r="F42" s="17">
        <f>IF(Loan_Not_Paid*Values_Entered,Principal,"")</f>
        <v>1479.2428630713734</v>
      </c>
      <c r="G42" s="17">
        <f>IF(Loan_Not_Paid*Values_Entered,Interest,"")</f>
        <v>450.93877245643694</v>
      </c>
      <c r="H42" s="17">
        <f>IF(Loan_Not_Paid*Values_Entered,Ending_Balance,"")</f>
        <v>359271.77510207909</v>
      </c>
    </row>
    <row r="43" spans="1:8" ht="13.8" x14ac:dyDescent="0.3">
      <c r="A43" s="5">
        <v>3</v>
      </c>
      <c r="B43" s="16">
        <f>IF(Loan_Not_Paid*Values_Entered,Payment_Number,"")</f>
        <v>29</v>
      </c>
      <c r="C43" s="10">
        <f>IF(Loan_Not_Paid*Values_Entered,Payment_Date,"")</f>
        <v>44348</v>
      </c>
      <c r="D43" s="17">
        <f>IF(Loan_Not_Paid*Values_Entered,Beginning_Balance,"")</f>
        <v>359271.77510207909</v>
      </c>
      <c r="E43" s="17">
        <f t="shared" si="0"/>
        <v>1930.1816355278102</v>
      </c>
      <c r="F43" s="17">
        <f>IF(Loan_Not_Paid*Values_Entered,Principal,"")</f>
        <v>1481.0919166502124</v>
      </c>
      <c r="G43" s="17">
        <f>IF(Loan_Not_Paid*Values_Entered,Interest,"")</f>
        <v>449.0897188775977</v>
      </c>
      <c r="H43" s="17">
        <f>IF(Loan_Not_Paid*Values_Entered,Ending_Balance,"")</f>
        <v>357790.68318542908</v>
      </c>
    </row>
    <row r="44" spans="1:8" ht="13.8" x14ac:dyDescent="0.3">
      <c r="A44" s="5">
        <v>3</v>
      </c>
      <c r="B44" s="16">
        <f>IF(Loan_Not_Paid*Values_Entered,Payment_Number,"")</f>
        <v>30</v>
      </c>
      <c r="C44" s="10">
        <f>IF(Loan_Not_Paid*Values_Entered,Payment_Date,"")</f>
        <v>44378</v>
      </c>
      <c r="D44" s="17">
        <f>IF(Loan_Not_Paid*Values_Entered,Beginning_Balance,"")</f>
        <v>357790.68318542908</v>
      </c>
      <c r="E44" s="17">
        <f t="shared" si="0"/>
        <v>1930.1816355278102</v>
      </c>
      <c r="F44" s="17">
        <f>IF(Loan_Not_Paid*Values_Entered,Principal,"")</f>
        <v>1482.943281546025</v>
      </c>
      <c r="G44" s="17">
        <f>IF(Loan_Not_Paid*Values_Entered,Interest,"")</f>
        <v>447.238353981785</v>
      </c>
      <c r="H44" s="17">
        <f>IF(Loan_Not_Paid*Values_Entered,Ending_Balance,"")</f>
        <v>356307.73990388279</v>
      </c>
    </row>
    <row r="45" spans="1:8" ht="13.8" x14ac:dyDescent="0.3">
      <c r="A45" s="5">
        <v>3</v>
      </c>
      <c r="B45" s="16">
        <f>IF(Loan_Not_Paid*Values_Entered,Payment_Number,"")</f>
        <v>31</v>
      </c>
      <c r="C45" s="10">
        <f>IF(Loan_Not_Paid*Values_Entered,Payment_Date,"")</f>
        <v>44409</v>
      </c>
      <c r="D45" s="17">
        <f>IF(Loan_Not_Paid*Values_Entered,Beginning_Balance,"")</f>
        <v>356307.73990388279</v>
      </c>
      <c r="E45" s="17">
        <f t="shared" si="0"/>
        <v>1930.1816355278102</v>
      </c>
      <c r="F45" s="17">
        <f>IF(Loan_Not_Paid*Values_Entered,Principal,"")</f>
        <v>1484.7969606479578</v>
      </c>
      <c r="G45" s="17">
        <f>IF(Loan_Not_Paid*Values_Entered,Interest,"")</f>
        <v>445.38467487985241</v>
      </c>
      <c r="H45" s="17">
        <f>IF(Loan_Not_Paid*Values_Entered,Ending_Balance,"")</f>
        <v>354822.94294323458</v>
      </c>
    </row>
    <row r="46" spans="1:8" ht="13.8" x14ac:dyDescent="0.3">
      <c r="A46" s="5">
        <v>3</v>
      </c>
      <c r="B46" s="16">
        <f>IF(Loan_Not_Paid*Values_Entered,Payment_Number,"")</f>
        <v>32</v>
      </c>
      <c r="C46" s="10">
        <f>IF(Loan_Not_Paid*Values_Entered,Payment_Date,"")</f>
        <v>44440</v>
      </c>
      <c r="D46" s="17">
        <f>IF(Loan_Not_Paid*Values_Entered,Beginning_Balance,"")</f>
        <v>354822.94294323458</v>
      </c>
      <c r="E46" s="17">
        <f t="shared" si="0"/>
        <v>1930.1816355278102</v>
      </c>
      <c r="F46" s="17">
        <f>IF(Loan_Not_Paid*Values_Entered,Principal,"")</f>
        <v>1486.6529568487676</v>
      </c>
      <c r="G46" s="17">
        <f>IF(Loan_Not_Paid*Values_Entered,Interest,"")</f>
        <v>443.52867867904251</v>
      </c>
      <c r="H46" s="17">
        <f>IF(Loan_Not_Paid*Values_Entered,Ending_Balance,"")</f>
        <v>353336.2899863862</v>
      </c>
    </row>
    <row r="47" spans="1:8" ht="13.8" x14ac:dyDescent="0.3">
      <c r="A47" s="5">
        <v>3</v>
      </c>
      <c r="B47" s="16">
        <f>IF(Loan_Not_Paid*Values_Entered,Payment_Number,"")</f>
        <v>33</v>
      </c>
      <c r="C47" s="10">
        <f>IF(Loan_Not_Paid*Values_Entered,Payment_Date,"")</f>
        <v>44470</v>
      </c>
      <c r="D47" s="17">
        <f>IF(Loan_Not_Paid*Values_Entered,Beginning_Balance,"")</f>
        <v>353336.2899863862</v>
      </c>
      <c r="E47" s="17">
        <f t="shared" si="0"/>
        <v>1930.1816355278102</v>
      </c>
      <c r="F47" s="17">
        <f>IF(Loan_Not_Paid*Values_Entered,Principal,"")</f>
        <v>1488.5112730448286</v>
      </c>
      <c r="G47" s="17">
        <f>IF(Loan_Not_Paid*Values_Entered,Interest,"")</f>
        <v>441.67036248298155</v>
      </c>
      <c r="H47" s="17">
        <f>IF(Loan_Not_Paid*Values_Entered,Ending_Balance,"")</f>
        <v>351847.77871334139</v>
      </c>
    </row>
    <row r="48" spans="1:8" ht="13.8" x14ac:dyDescent="0.3">
      <c r="A48" s="5">
        <v>3</v>
      </c>
      <c r="B48" s="16">
        <f>IF(Loan_Not_Paid*Values_Entered,Payment_Number,"")</f>
        <v>34</v>
      </c>
      <c r="C48" s="10">
        <f>IF(Loan_Not_Paid*Values_Entered,Payment_Date,"")</f>
        <v>44501</v>
      </c>
      <c r="D48" s="17">
        <f>IF(Loan_Not_Paid*Values_Entered,Beginning_Balance,"")</f>
        <v>351847.77871334139</v>
      </c>
      <c r="E48" s="17">
        <f t="shared" si="0"/>
        <v>1930.1816355278102</v>
      </c>
      <c r="F48" s="17">
        <f>IF(Loan_Not_Paid*Values_Entered,Principal,"")</f>
        <v>1490.3719121361346</v>
      </c>
      <c r="G48" s="17">
        <f>IF(Loan_Not_Paid*Values_Entered,Interest,"")</f>
        <v>439.8097233916755</v>
      </c>
      <c r="H48" s="17">
        <f>IF(Loan_Not_Paid*Values_Entered,Ending_Balance,"")</f>
        <v>350357.40680120524</v>
      </c>
    </row>
    <row r="49" spans="1:8" ht="13.8" x14ac:dyDescent="0.3">
      <c r="A49" s="5">
        <v>3</v>
      </c>
      <c r="B49" s="16">
        <f>IF(Loan_Not_Paid*Values_Entered,Payment_Number,"")</f>
        <v>35</v>
      </c>
      <c r="C49" s="10">
        <f>IF(Loan_Not_Paid*Values_Entered,Payment_Date,"")</f>
        <v>44531</v>
      </c>
      <c r="D49" s="17">
        <f>IF(Loan_Not_Paid*Values_Entered,Beginning_Balance,"")</f>
        <v>350357.40680120524</v>
      </c>
      <c r="E49" s="17">
        <f t="shared" si="0"/>
        <v>1930.1816355278102</v>
      </c>
      <c r="F49" s="17">
        <f>IF(Loan_Not_Paid*Values_Entered,Principal,"")</f>
        <v>1492.234877026305</v>
      </c>
      <c r="G49" s="17">
        <f>IF(Loan_Not_Paid*Values_Entered,Interest,"")</f>
        <v>437.94675850150531</v>
      </c>
      <c r="H49" s="17">
        <f>IF(Loan_Not_Paid*Values_Entered,Ending_Balance,"")</f>
        <v>348865.17192417895</v>
      </c>
    </row>
    <row r="50" spans="1:8" ht="13.8" x14ac:dyDescent="0.3">
      <c r="A50" s="5">
        <v>3</v>
      </c>
      <c r="B50" s="16">
        <f>IF(Loan_Not_Paid*Values_Entered,Payment_Number,"")</f>
        <v>36</v>
      </c>
      <c r="C50" s="10">
        <f>IF(Loan_Not_Paid*Values_Entered,Payment_Date,"")</f>
        <v>44562</v>
      </c>
      <c r="D50" s="17">
        <f>IF(Loan_Not_Paid*Values_Entered,Beginning_Balance,"")</f>
        <v>348865.17192417895</v>
      </c>
      <c r="E50" s="17">
        <f t="shared" si="0"/>
        <v>1930.1816355278102</v>
      </c>
      <c r="F50" s="17">
        <f>IF(Loan_Not_Paid*Values_Entered,Principal,"")</f>
        <v>1494.1001706225877</v>
      </c>
      <c r="G50" s="17">
        <f>IF(Loan_Not_Paid*Values_Entered,Interest,"")</f>
        <v>436.08146490522239</v>
      </c>
      <c r="H50" s="17">
        <f>IF(Loan_Not_Paid*Values_Entered,Ending_Balance,"")</f>
        <v>347371.07175355655</v>
      </c>
    </row>
    <row r="51" spans="1:8" ht="13.8" x14ac:dyDescent="0.3">
      <c r="A51" s="11">
        <v>4</v>
      </c>
      <c r="B51" s="16">
        <f>IF(Loan_Not_Paid*Values_Entered,Payment_Number,"")</f>
        <v>37</v>
      </c>
      <c r="C51" s="10">
        <f>IF(Loan_Not_Paid*Values_Entered,Payment_Date,"")</f>
        <v>44593</v>
      </c>
      <c r="D51" s="17">
        <f>IF(Loan_Not_Paid*Values_Entered,Beginning_Balance,"")</f>
        <v>347371.07175355655</v>
      </c>
      <c r="E51" s="17">
        <f t="shared" si="0"/>
        <v>1930.1816355278102</v>
      </c>
      <c r="F51" s="17">
        <f>IF(Loan_Not_Paid*Values_Entered,Principal,"")</f>
        <v>1495.9677958358661</v>
      </c>
      <c r="G51" s="17">
        <f>IF(Loan_Not_Paid*Values_Entered,Interest,"")</f>
        <v>434.21383969194414</v>
      </c>
      <c r="H51" s="17">
        <f>IF(Loan_Not_Paid*Values_Entered,Ending_Balance,"")</f>
        <v>345875.10395772057</v>
      </c>
    </row>
    <row r="52" spans="1:8" ht="13.8" x14ac:dyDescent="0.3">
      <c r="A52" s="11">
        <v>4</v>
      </c>
      <c r="B52" s="16">
        <f>IF(Loan_Not_Paid*Values_Entered,Payment_Number,"")</f>
        <v>38</v>
      </c>
      <c r="C52" s="10">
        <f>IF(Loan_Not_Paid*Values_Entered,Payment_Date,"")</f>
        <v>44621</v>
      </c>
      <c r="D52" s="17">
        <f>IF(Loan_Not_Paid*Values_Entered,Beginning_Balance,"")</f>
        <v>345875.10395772057</v>
      </c>
      <c r="E52" s="17">
        <f t="shared" si="0"/>
        <v>1930.1816355278102</v>
      </c>
      <c r="F52" s="17">
        <f>IF(Loan_Not_Paid*Values_Entered,Principal,"")</f>
        <v>1497.837755580661</v>
      </c>
      <c r="G52" s="17">
        <f>IF(Loan_Not_Paid*Values_Entered,Interest,"")</f>
        <v>432.34387994714933</v>
      </c>
      <c r="H52" s="17">
        <f>IF(Loan_Not_Paid*Values_Entered,Ending_Balance,"")</f>
        <v>344377.26620213973</v>
      </c>
    </row>
    <row r="53" spans="1:8" ht="13.8" x14ac:dyDescent="0.3">
      <c r="A53" s="11">
        <v>4</v>
      </c>
      <c r="B53" s="16">
        <f>IF(Loan_Not_Paid*Values_Entered,Payment_Number,"")</f>
        <v>39</v>
      </c>
      <c r="C53" s="10">
        <f>IF(Loan_Not_Paid*Values_Entered,Payment_Date,"")</f>
        <v>44652</v>
      </c>
      <c r="D53" s="17">
        <f>IF(Loan_Not_Paid*Values_Entered,Beginning_Balance,"")</f>
        <v>344377.26620213973</v>
      </c>
      <c r="E53" s="17">
        <f t="shared" si="0"/>
        <v>1930.1816355278102</v>
      </c>
      <c r="F53" s="17">
        <f>IF(Loan_Not_Paid*Values_Entered,Principal,"")</f>
        <v>1499.7100527751368</v>
      </c>
      <c r="G53" s="17">
        <f>IF(Loan_Not_Paid*Values_Entered,Interest,"")</f>
        <v>430.4715827526735</v>
      </c>
      <c r="H53" s="17">
        <f>IF(Loan_Not_Paid*Values_Entered,Ending_Balance,"")</f>
        <v>342877.55614936468</v>
      </c>
    </row>
    <row r="54" spans="1:8" ht="13.8" x14ac:dyDescent="0.3">
      <c r="A54" s="11">
        <v>4</v>
      </c>
      <c r="B54" s="16">
        <f>IF(Loan_Not_Paid*Values_Entered,Payment_Number,"")</f>
        <v>40</v>
      </c>
      <c r="C54" s="10">
        <f>IF(Loan_Not_Paid*Values_Entered,Payment_Date,"")</f>
        <v>44682</v>
      </c>
      <c r="D54" s="17">
        <f>IF(Loan_Not_Paid*Values_Entered,Beginning_Balance,"")</f>
        <v>342877.55614936468</v>
      </c>
      <c r="E54" s="17">
        <f t="shared" si="0"/>
        <v>1930.1816355278102</v>
      </c>
      <c r="F54" s="17">
        <f>IF(Loan_Not_Paid*Values_Entered,Principal,"")</f>
        <v>1501.5846903411054</v>
      </c>
      <c r="G54" s="17">
        <f>IF(Loan_Not_Paid*Values_Entered,Interest,"")</f>
        <v>428.5969451867046</v>
      </c>
      <c r="H54" s="17">
        <f>IF(Loan_Not_Paid*Values_Entered,Ending_Balance,"")</f>
        <v>341375.97145902383</v>
      </c>
    </row>
    <row r="55" spans="1:8" ht="13.8" x14ac:dyDescent="0.3">
      <c r="A55" s="11">
        <v>4</v>
      </c>
      <c r="B55" s="16">
        <f>IF(Loan_Not_Paid*Values_Entered,Payment_Number,"")</f>
        <v>41</v>
      </c>
      <c r="C55" s="10">
        <f>IF(Loan_Not_Paid*Values_Entered,Payment_Date,"")</f>
        <v>44713</v>
      </c>
      <c r="D55" s="17">
        <f>IF(Loan_Not_Paid*Values_Entered,Beginning_Balance,"")</f>
        <v>341375.97145902383</v>
      </c>
      <c r="E55" s="17">
        <f t="shared" si="0"/>
        <v>1930.1816355278102</v>
      </c>
      <c r="F55" s="17">
        <f>IF(Loan_Not_Paid*Values_Entered,Principal,"")</f>
        <v>1503.4616712040317</v>
      </c>
      <c r="G55" s="17">
        <f>IF(Loan_Not_Paid*Values_Entered,Interest,"")</f>
        <v>426.71996432377824</v>
      </c>
      <c r="H55" s="17">
        <f>IF(Loan_Not_Paid*Values_Entered,Ending_Balance,"")</f>
        <v>339872.50978781981</v>
      </c>
    </row>
    <row r="56" spans="1:8" ht="13.8" x14ac:dyDescent="0.3">
      <c r="A56" s="11">
        <v>4</v>
      </c>
      <c r="B56" s="16">
        <f>IF(Loan_Not_Paid*Values_Entered,Payment_Number,"")</f>
        <v>42</v>
      </c>
      <c r="C56" s="10">
        <f>IF(Loan_Not_Paid*Values_Entered,Payment_Date,"")</f>
        <v>44743</v>
      </c>
      <c r="D56" s="17">
        <f>IF(Loan_Not_Paid*Values_Entered,Beginning_Balance,"")</f>
        <v>339872.50978781981</v>
      </c>
      <c r="E56" s="17">
        <f t="shared" si="0"/>
        <v>1930.1816355278102</v>
      </c>
      <c r="F56" s="17">
        <f>IF(Loan_Not_Paid*Values_Entered,Principal,"")</f>
        <v>1505.3409982930368</v>
      </c>
      <c r="G56" s="17">
        <f>IF(Loan_Not_Paid*Values_Entered,Interest,"")</f>
        <v>424.84063723477317</v>
      </c>
      <c r="H56" s="17">
        <f>IF(Loan_Not_Paid*Values_Entered,Ending_Balance,"")</f>
        <v>338367.16878952686</v>
      </c>
    </row>
    <row r="57" spans="1:8" ht="13.8" x14ac:dyDescent="0.3">
      <c r="A57" s="11">
        <v>4</v>
      </c>
      <c r="B57" s="16">
        <f>IF(Loan_Not_Paid*Values_Entered,Payment_Number,"")</f>
        <v>43</v>
      </c>
      <c r="C57" s="10">
        <f>IF(Loan_Not_Paid*Values_Entered,Payment_Date,"")</f>
        <v>44774</v>
      </c>
      <c r="D57" s="17">
        <f>IF(Loan_Not_Paid*Values_Entered,Beginning_Balance,"")</f>
        <v>338367.16878952686</v>
      </c>
      <c r="E57" s="17">
        <f t="shared" si="0"/>
        <v>1930.1816355278102</v>
      </c>
      <c r="F57" s="17">
        <f>IF(Loan_Not_Paid*Values_Entered,Principal,"")</f>
        <v>1507.2226745409032</v>
      </c>
      <c r="G57" s="17">
        <f>IF(Loan_Not_Paid*Values_Entered,Interest,"")</f>
        <v>422.9589609869069</v>
      </c>
      <c r="H57" s="17">
        <f>IF(Loan_Not_Paid*Values_Entered,Ending_Balance,"")</f>
        <v>336859.94611498574</v>
      </c>
    </row>
    <row r="58" spans="1:8" ht="13.8" x14ac:dyDescent="0.3">
      <c r="A58" s="11">
        <v>4</v>
      </c>
      <c r="B58" s="16">
        <f>IF(Loan_Not_Paid*Values_Entered,Payment_Number,"")</f>
        <v>44</v>
      </c>
      <c r="C58" s="10">
        <f>IF(Loan_Not_Paid*Values_Entered,Payment_Date,"")</f>
        <v>44805</v>
      </c>
      <c r="D58" s="17">
        <f>IF(Loan_Not_Paid*Values_Entered,Beginning_Balance,"")</f>
        <v>336859.94611498574</v>
      </c>
      <c r="E58" s="17">
        <f t="shared" si="0"/>
        <v>1930.1816355278102</v>
      </c>
      <c r="F58" s="17">
        <f>IF(Loan_Not_Paid*Values_Entered,Principal,"")</f>
        <v>1509.1067028840794</v>
      </c>
      <c r="G58" s="17">
        <f>IF(Loan_Not_Paid*Values_Entered,Interest,"")</f>
        <v>421.07493264373079</v>
      </c>
      <c r="H58" s="17">
        <f>IF(Loan_Not_Paid*Values_Entered,Ending_Balance,"")</f>
        <v>335350.83941210201</v>
      </c>
    </row>
    <row r="59" spans="1:8" ht="13.8" x14ac:dyDescent="0.3">
      <c r="A59" s="11">
        <v>4</v>
      </c>
      <c r="B59" s="16">
        <f>IF(Loan_Not_Paid*Values_Entered,Payment_Number,"")</f>
        <v>45</v>
      </c>
      <c r="C59" s="10">
        <f>IF(Loan_Not_Paid*Values_Entered,Payment_Date,"")</f>
        <v>44835</v>
      </c>
      <c r="D59" s="17">
        <f>IF(Loan_Not_Paid*Values_Entered,Beginning_Balance,"")</f>
        <v>335350.83941210201</v>
      </c>
      <c r="E59" s="17">
        <f t="shared" si="0"/>
        <v>1930.1816355278102</v>
      </c>
      <c r="F59" s="17">
        <f>IF(Loan_Not_Paid*Values_Entered,Principal,"")</f>
        <v>1510.9930862626843</v>
      </c>
      <c r="G59" s="17">
        <f>IF(Loan_Not_Paid*Values_Entered,Interest,"")</f>
        <v>419.18854926512569</v>
      </c>
      <c r="H59" s="17">
        <f>IF(Loan_Not_Paid*Values_Entered,Ending_Balance,"")</f>
        <v>333839.84632583946</v>
      </c>
    </row>
    <row r="60" spans="1:8" ht="13.8" x14ac:dyDescent="0.3">
      <c r="A60" s="11">
        <v>4</v>
      </c>
      <c r="B60" s="16">
        <f>IF(Loan_Not_Paid*Values_Entered,Payment_Number,"")</f>
        <v>46</v>
      </c>
      <c r="C60" s="10">
        <f>IF(Loan_Not_Paid*Values_Entered,Payment_Date,"")</f>
        <v>44866</v>
      </c>
      <c r="D60" s="17">
        <f>IF(Loan_Not_Paid*Values_Entered,Beginning_Balance,"")</f>
        <v>333839.84632583946</v>
      </c>
      <c r="E60" s="17">
        <f t="shared" si="0"/>
        <v>1930.1816355278102</v>
      </c>
      <c r="F60" s="17">
        <f>IF(Loan_Not_Paid*Values_Entered,Principal,"")</f>
        <v>1512.8818276205129</v>
      </c>
      <c r="G60" s="17">
        <f>IF(Loan_Not_Paid*Values_Entered,Interest,"")</f>
        <v>417.29980790729735</v>
      </c>
      <c r="H60" s="17">
        <f>IF(Loan_Not_Paid*Values_Entered,Ending_Balance,"")</f>
        <v>332326.96449821873</v>
      </c>
    </row>
    <row r="61" spans="1:8" ht="13.8" x14ac:dyDescent="0.3">
      <c r="A61" s="11">
        <v>4</v>
      </c>
      <c r="B61" s="16">
        <f>IF(Loan_Not_Paid*Values_Entered,Payment_Number,"")</f>
        <v>47</v>
      </c>
      <c r="C61" s="10">
        <f>IF(Loan_Not_Paid*Values_Entered,Payment_Date,"")</f>
        <v>44896</v>
      </c>
      <c r="D61" s="17">
        <f>IF(Loan_Not_Paid*Values_Entered,Beginning_Balance,"")</f>
        <v>332326.96449821873</v>
      </c>
      <c r="E61" s="17">
        <f t="shared" si="0"/>
        <v>1930.1816355278102</v>
      </c>
      <c r="F61" s="17">
        <f>IF(Loan_Not_Paid*Values_Entered,Principal,"")</f>
        <v>1514.7729299050384</v>
      </c>
      <c r="G61" s="17">
        <f>IF(Loan_Not_Paid*Values_Entered,Interest,"")</f>
        <v>415.40870562277166</v>
      </c>
      <c r="H61" s="17">
        <f>IF(Loan_Not_Paid*Values_Entered,Ending_Balance,"")</f>
        <v>330812.1915683134</v>
      </c>
    </row>
    <row r="62" spans="1:8" ht="13.8" x14ac:dyDescent="0.3">
      <c r="A62" s="11">
        <v>4</v>
      </c>
      <c r="B62" s="16">
        <f>IF(Loan_Not_Paid*Values_Entered,Payment_Number,"")</f>
        <v>48</v>
      </c>
      <c r="C62" s="10">
        <f>IF(Loan_Not_Paid*Values_Entered,Payment_Date,"")</f>
        <v>44927</v>
      </c>
      <c r="D62" s="17">
        <f>IF(Loan_Not_Paid*Values_Entered,Beginning_Balance,"")</f>
        <v>330812.1915683134</v>
      </c>
      <c r="E62" s="17">
        <f t="shared" si="0"/>
        <v>1930.1816355278102</v>
      </c>
      <c r="F62" s="17">
        <f>IF(Loan_Not_Paid*Values_Entered,Principal,"")</f>
        <v>1516.6663960674198</v>
      </c>
      <c r="G62" s="17">
        <f>IF(Loan_Not_Paid*Values_Entered,Interest,"")</f>
        <v>413.51523946039038</v>
      </c>
      <c r="H62" s="17">
        <f>IF(Loan_Not_Paid*Values_Entered,Ending_Balance,"")</f>
        <v>329295.52517224639</v>
      </c>
    </row>
    <row r="63" spans="1:8" ht="13.8" x14ac:dyDescent="0.3">
      <c r="A63" s="11">
        <v>5</v>
      </c>
      <c r="B63" s="16">
        <f>IF(Loan_Not_Paid*Values_Entered,Payment_Number,"")</f>
        <v>49</v>
      </c>
      <c r="C63" s="10">
        <f>IF(Loan_Not_Paid*Values_Entered,Payment_Date,"")</f>
        <v>44958</v>
      </c>
      <c r="D63" s="17">
        <f>IF(Loan_Not_Paid*Values_Entered,Beginning_Balance,"")</f>
        <v>329295.52517224639</v>
      </c>
      <c r="E63" s="17">
        <f t="shared" si="0"/>
        <v>1930.1816355278102</v>
      </c>
      <c r="F63" s="17">
        <f>IF(Loan_Not_Paid*Values_Entered,Principal,"")</f>
        <v>1518.562229062504</v>
      </c>
      <c r="G63" s="17">
        <f>IF(Loan_Not_Paid*Values_Entered,Interest,"")</f>
        <v>411.6194064653061</v>
      </c>
      <c r="H63" s="17">
        <f>IF(Loan_Not_Paid*Values_Entered,Ending_Balance,"")</f>
        <v>327776.96294318413</v>
      </c>
    </row>
    <row r="64" spans="1:8" ht="13.8" x14ac:dyDescent="0.3">
      <c r="A64" s="11">
        <v>5</v>
      </c>
      <c r="B64" s="16">
        <f>IF(Loan_Not_Paid*Values_Entered,Payment_Number,"")</f>
        <v>50</v>
      </c>
      <c r="C64" s="10">
        <f>IF(Loan_Not_Paid*Values_Entered,Payment_Date,"")</f>
        <v>44986</v>
      </c>
      <c r="D64" s="17">
        <f>IF(Loan_Not_Paid*Values_Entered,Beginning_Balance,"")</f>
        <v>327776.96294318413</v>
      </c>
      <c r="E64" s="17">
        <f t="shared" si="0"/>
        <v>1930.1816355278102</v>
      </c>
      <c r="F64" s="17">
        <f>IF(Loan_Not_Paid*Values_Entered,Principal,"")</f>
        <v>1520.4604318488323</v>
      </c>
      <c r="G64" s="17">
        <f>IF(Loan_Not_Paid*Values_Entered,Interest,"")</f>
        <v>409.72120367897799</v>
      </c>
      <c r="H64" s="17">
        <f>IF(Loan_Not_Paid*Values_Entered,Ending_Balance,"")</f>
        <v>326256.50251133513</v>
      </c>
    </row>
    <row r="65" spans="1:8" ht="13.8" x14ac:dyDescent="0.3">
      <c r="A65" s="11">
        <v>5</v>
      </c>
      <c r="B65" s="16">
        <f>IF(Loan_Not_Paid*Values_Entered,Payment_Number,"")</f>
        <v>51</v>
      </c>
      <c r="C65" s="10">
        <f>IF(Loan_Not_Paid*Values_Entered,Payment_Date,"")</f>
        <v>45017</v>
      </c>
      <c r="D65" s="17">
        <f>IF(Loan_Not_Paid*Values_Entered,Beginning_Balance,"")</f>
        <v>326256.50251133513</v>
      </c>
      <c r="E65" s="17">
        <f t="shared" si="0"/>
        <v>1930.1816355278102</v>
      </c>
      <c r="F65" s="17">
        <f>IF(Loan_Not_Paid*Values_Entered,Principal,"")</f>
        <v>1522.361007388643</v>
      </c>
      <c r="G65" s="17">
        <f>IF(Loan_Not_Paid*Values_Entered,Interest,"")</f>
        <v>407.82062813916696</v>
      </c>
      <c r="H65" s="17">
        <f>IF(Loan_Not_Paid*Values_Entered,Ending_Balance,"")</f>
        <v>324734.14150394639</v>
      </c>
    </row>
    <row r="66" spans="1:8" ht="13.8" x14ac:dyDescent="0.3">
      <c r="A66" s="11">
        <v>5</v>
      </c>
      <c r="B66" s="16">
        <f>IF(Loan_Not_Paid*Values_Entered,Payment_Number,"")</f>
        <v>52</v>
      </c>
      <c r="C66" s="10">
        <f>IF(Loan_Not_Paid*Values_Entered,Payment_Date,"")</f>
        <v>45047</v>
      </c>
      <c r="D66" s="17">
        <f>IF(Loan_Not_Paid*Values_Entered,Beginning_Balance,"")</f>
        <v>324734.14150394639</v>
      </c>
      <c r="E66" s="17">
        <f t="shared" si="0"/>
        <v>1930.1816355278102</v>
      </c>
      <c r="F66" s="17">
        <f>IF(Loan_Not_Paid*Values_Entered,Principal,"")</f>
        <v>1524.2639586478792</v>
      </c>
      <c r="G66" s="17">
        <f>IF(Loan_Not_Paid*Values_Entered,Interest,"")</f>
        <v>405.91767687993109</v>
      </c>
      <c r="H66" s="17">
        <f>IF(Loan_Not_Paid*Values_Entered,Ending_Balance,"")</f>
        <v>323209.87754529878</v>
      </c>
    </row>
    <row r="67" spans="1:8" ht="13.8" x14ac:dyDescent="0.3">
      <c r="A67" s="11">
        <v>5</v>
      </c>
      <c r="B67" s="16">
        <f>IF(Loan_Not_Paid*Values_Entered,Payment_Number,"")</f>
        <v>53</v>
      </c>
      <c r="C67" s="10">
        <f>IF(Loan_Not_Paid*Values_Entered,Payment_Date,"")</f>
        <v>45078</v>
      </c>
      <c r="D67" s="17">
        <f>IF(Loan_Not_Paid*Values_Entered,Beginning_Balance,"")</f>
        <v>323209.87754529878</v>
      </c>
      <c r="E67" s="17">
        <f t="shared" si="0"/>
        <v>1930.1816355278102</v>
      </c>
      <c r="F67" s="17">
        <f>IF(Loan_Not_Paid*Values_Entered,Principal,"")</f>
        <v>1526.1692885961891</v>
      </c>
      <c r="G67" s="17">
        <f>IF(Loan_Not_Paid*Values_Entered,Interest,"")</f>
        <v>404.01234693162132</v>
      </c>
      <c r="H67" s="17">
        <f>IF(Loan_Not_Paid*Values_Entered,Ending_Balance,"")</f>
        <v>321683.70825670281</v>
      </c>
    </row>
    <row r="68" spans="1:8" ht="13.8" x14ac:dyDescent="0.3">
      <c r="A68" s="11">
        <v>5</v>
      </c>
      <c r="B68" s="16">
        <f>IF(Loan_Not_Paid*Values_Entered,Payment_Number,"")</f>
        <v>54</v>
      </c>
      <c r="C68" s="10">
        <f>IF(Loan_Not_Paid*Values_Entered,Payment_Date,"")</f>
        <v>45108</v>
      </c>
      <c r="D68" s="17">
        <f>IF(Loan_Not_Paid*Values_Entered,Beginning_Balance,"")</f>
        <v>321683.70825670281</v>
      </c>
      <c r="E68" s="17">
        <f t="shared" si="0"/>
        <v>1930.1816355278102</v>
      </c>
      <c r="F68" s="17">
        <f>IF(Loan_Not_Paid*Values_Entered,Principal,"")</f>
        <v>1528.0770002069339</v>
      </c>
      <c r="G68" s="17">
        <f>IF(Loan_Not_Paid*Values_Entered,Interest,"")</f>
        <v>402.10463532087613</v>
      </c>
      <c r="H68" s="17">
        <f>IF(Loan_Not_Paid*Values_Entered,Ending_Balance,"")</f>
        <v>320155.63125649549</v>
      </c>
    </row>
    <row r="69" spans="1:8" ht="13.8" x14ac:dyDescent="0.3">
      <c r="A69" s="11">
        <v>5</v>
      </c>
      <c r="B69" s="16">
        <f>IF(Loan_Not_Paid*Values_Entered,Payment_Number,"")</f>
        <v>55</v>
      </c>
      <c r="C69" s="10">
        <f>IF(Loan_Not_Paid*Values_Entered,Payment_Date,"")</f>
        <v>45139</v>
      </c>
      <c r="D69" s="17">
        <f>IF(Loan_Not_Paid*Values_Entered,Beginning_Balance,"")</f>
        <v>320155.63125649549</v>
      </c>
      <c r="E69" s="17">
        <f t="shared" si="0"/>
        <v>1930.1816355278102</v>
      </c>
      <c r="F69" s="17">
        <f>IF(Loan_Not_Paid*Values_Entered,Principal,"")</f>
        <v>1529.9870964571928</v>
      </c>
      <c r="G69" s="17">
        <f>IF(Loan_Not_Paid*Values_Entered,Interest,"")</f>
        <v>400.1945390706174</v>
      </c>
      <c r="H69" s="17">
        <f>IF(Loan_Not_Paid*Values_Entered,Ending_Balance,"")</f>
        <v>318625.64416003827</v>
      </c>
    </row>
    <row r="70" spans="1:8" ht="13.8" x14ac:dyDescent="0.3">
      <c r="A70" s="11">
        <v>5</v>
      </c>
      <c r="B70" s="16">
        <f>IF(Loan_Not_Paid*Values_Entered,Payment_Number,"")</f>
        <v>56</v>
      </c>
      <c r="C70" s="10">
        <f>IF(Loan_Not_Paid*Values_Entered,Payment_Date,"")</f>
        <v>45170</v>
      </c>
      <c r="D70" s="17">
        <f>IF(Loan_Not_Paid*Values_Entered,Beginning_Balance,"")</f>
        <v>318625.64416003827</v>
      </c>
      <c r="E70" s="17">
        <f t="shared" si="0"/>
        <v>1930.1816355278102</v>
      </c>
      <c r="F70" s="17">
        <f>IF(Loan_Not_Paid*Values_Entered,Principal,"")</f>
        <v>1531.8995803277644</v>
      </c>
      <c r="G70" s="17">
        <f>IF(Loan_Not_Paid*Values_Entered,Interest,"")</f>
        <v>398.28205520004587</v>
      </c>
      <c r="H70" s="17">
        <f>IF(Loan_Not_Paid*Values_Entered,Ending_Balance,"")</f>
        <v>317093.74457971094</v>
      </c>
    </row>
    <row r="71" spans="1:8" ht="13.8" x14ac:dyDescent="0.3">
      <c r="A71" s="11">
        <v>5</v>
      </c>
      <c r="B71" s="16">
        <f>IF(Loan_Not_Paid*Values_Entered,Payment_Number,"")</f>
        <v>57</v>
      </c>
      <c r="C71" s="10">
        <f>IF(Loan_Not_Paid*Values_Entered,Payment_Date,"")</f>
        <v>45200</v>
      </c>
      <c r="D71" s="17">
        <f>IF(Loan_Not_Paid*Values_Entered,Beginning_Balance,"")</f>
        <v>317093.74457971094</v>
      </c>
      <c r="E71" s="17">
        <f t="shared" si="0"/>
        <v>1930.1816355278102</v>
      </c>
      <c r="F71" s="17">
        <f>IF(Loan_Not_Paid*Values_Entered,Principal,"")</f>
        <v>1533.8144548031742</v>
      </c>
      <c r="G71" s="17">
        <f>IF(Loan_Not_Paid*Values_Entered,Interest,"")</f>
        <v>396.36718072463623</v>
      </c>
      <c r="H71" s="17">
        <f>IF(Loan_Not_Paid*Values_Entered,Ending_Balance,"")</f>
        <v>315559.93012490781</v>
      </c>
    </row>
    <row r="72" spans="1:8" ht="13.8" x14ac:dyDescent="0.3">
      <c r="A72" s="11">
        <v>5</v>
      </c>
      <c r="B72" s="16">
        <f>IF(Loan_Not_Paid*Values_Entered,Payment_Number,"")</f>
        <v>58</v>
      </c>
      <c r="C72" s="10">
        <f>IF(Loan_Not_Paid*Values_Entered,Payment_Date,"")</f>
        <v>45231</v>
      </c>
      <c r="D72" s="17">
        <f>IF(Loan_Not_Paid*Values_Entered,Beginning_Balance,"")</f>
        <v>315559.93012490781</v>
      </c>
      <c r="E72" s="17">
        <f t="shared" si="0"/>
        <v>1930.1816355278102</v>
      </c>
      <c r="F72" s="17">
        <f>IF(Loan_Not_Paid*Values_Entered,Principal,"")</f>
        <v>1535.7317228716781</v>
      </c>
      <c r="G72" s="17">
        <f>IF(Loan_Not_Paid*Values_Entered,Interest,"")</f>
        <v>394.44991265613226</v>
      </c>
      <c r="H72" s="17">
        <f>IF(Loan_Not_Paid*Values_Entered,Ending_Balance,"")</f>
        <v>314024.19840203587</v>
      </c>
    </row>
    <row r="73" spans="1:8" ht="13.8" x14ac:dyDescent="0.3">
      <c r="A73" s="11">
        <v>5</v>
      </c>
      <c r="B73" s="16">
        <f>IF(Loan_Not_Paid*Values_Entered,Payment_Number,"")</f>
        <v>59</v>
      </c>
      <c r="C73" s="10">
        <f>IF(Loan_Not_Paid*Values_Entered,Payment_Date,"")</f>
        <v>45261</v>
      </c>
      <c r="D73" s="17">
        <f>IF(Loan_Not_Paid*Values_Entered,Beginning_Balance,"")</f>
        <v>314024.19840203587</v>
      </c>
      <c r="E73" s="17">
        <f t="shared" si="0"/>
        <v>1930.1816355278102</v>
      </c>
      <c r="F73" s="17">
        <f>IF(Loan_Not_Paid*Values_Entered,Principal,"")</f>
        <v>1537.6513875252676</v>
      </c>
      <c r="G73" s="17">
        <f>IF(Loan_Not_Paid*Values_Entered,Interest,"")</f>
        <v>392.53024800254263</v>
      </c>
      <c r="H73" s="17">
        <f>IF(Loan_Not_Paid*Values_Entered,Ending_Balance,"")</f>
        <v>312486.54701451043</v>
      </c>
    </row>
    <row r="74" spans="1:8" ht="13.8" x14ac:dyDescent="0.3">
      <c r="A74" s="11">
        <v>5</v>
      </c>
      <c r="B74" s="16">
        <f>IF(Loan_Not_Paid*Values_Entered,Payment_Number,"")</f>
        <v>60</v>
      </c>
      <c r="C74" s="10">
        <f>IF(Loan_Not_Paid*Values_Entered,Payment_Date,"")</f>
        <v>45292</v>
      </c>
      <c r="D74" s="17">
        <f>IF(Loan_Not_Paid*Values_Entered,Beginning_Balance,"")</f>
        <v>312486.54701451043</v>
      </c>
      <c r="E74" s="17">
        <f t="shared" si="0"/>
        <v>1930.1816355278102</v>
      </c>
      <c r="F74" s="17">
        <f>IF(Loan_Not_Paid*Values_Entered,Principal,"")</f>
        <v>1539.5734517596741</v>
      </c>
      <c r="G74" s="17">
        <f>IF(Loan_Not_Paid*Values_Entered,Interest,"")</f>
        <v>390.60818376813603</v>
      </c>
      <c r="H74" s="17">
        <f>IF(Loan_Not_Paid*Values_Entered,Ending_Balance,"")</f>
        <v>310946.97356275108</v>
      </c>
    </row>
    <row r="75" spans="1:8" ht="13.8" x14ac:dyDescent="0.3">
      <c r="A75" s="11">
        <v>6</v>
      </c>
      <c r="B75" s="18">
        <f>IF(Loan_Not_Paid*Values_Entered,Payment_Number,"")</f>
        <v>61</v>
      </c>
      <c r="C75" s="10">
        <f>IF(Loan_Not_Paid*Values_Entered,Payment_Date,"")</f>
        <v>45323</v>
      </c>
      <c r="D75" s="17">
        <f>IF(Loan_Not_Paid*Values_Entered,Beginning_Balance,"")</f>
        <v>310946.97356275108</v>
      </c>
      <c r="E75" s="17">
        <f t="shared" si="0"/>
        <v>1930.1816355278102</v>
      </c>
      <c r="F75" s="17">
        <f>IF(Loan_Not_Paid*Values_Entered,Principal,"")</f>
        <v>1541.4979185743734</v>
      </c>
      <c r="G75" s="17">
        <f>IF(Loan_Not_Paid*Values_Entered,Interest,"")</f>
        <v>388.68371695343649</v>
      </c>
      <c r="H75" s="19">
        <f>IF(Loan_Not_Paid*Values_Entered,Ending_Balance,"")</f>
        <v>309405.47564417683</v>
      </c>
    </row>
    <row r="76" spans="1:8" ht="13.8" x14ac:dyDescent="0.3">
      <c r="A76" s="11">
        <v>6</v>
      </c>
      <c r="B76" s="18">
        <f>IF(Loan_Not_Paid*Values_Entered,Payment_Number,"")</f>
        <v>62</v>
      </c>
      <c r="C76" s="10">
        <f>IF(Loan_Not_Paid*Values_Entered,Payment_Date,"")</f>
        <v>45352</v>
      </c>
      <c r="D76" s="17">
        <f>IF(Loan_Not_Paid*Values_Entered,Beginning_Balance,"")</f>
        <v>309405.47564417683</v>
      </c>
      <c r="E76" s="17">
        <f t="shared" si="0"/>
        <v>1930.1816355278102</v>
      </c>
      <c r="F76" s="17">
        <f>IF(Loan_Not_Paid*Values_Entered,Principal,"")</f>
        <v>1543.4247909725914</v>
      </c>
      <c r="G76" s="17">
        <f>IF(Loan_Not_Paid*Values_Entered,Interest,"")</f>
        <v>386.75684455521849</v>
      </c>
      <c r="H76" s="19">
        <f>IF(Loan_Not_Paid*Values_Entered,Ending_Balance,"")</f>
        <v>307862.05085320416</v>
      </c>
    </row>
    <row r="77" spans="1:8" ht="13.8" x14ac:dyDescent="0.3">
      <c r="A77" s="11">
        <v>6</v>
      </c>
      <c r="B77" s="18">
        <f>IF(Loan_Not_Paid*Values_Entered,Payment_Number,"")</f>
        <v>63</v>
      </c>
      <c r="C77" s="10">
        <f>IF(Loan_Not_Paid*Values_Entered,Payment_Date,"")</f>
        <v>45383</v>
      </c>
      <c r="D77" s="17">
        <f>IF(Loan_Not_Paid*Values_Entered,Beginning_Balance,"")</f>
        <v>307862.05085320416</v>
      </c>
      <c r="E77" s="17">
        <f t="shared" si="0"/>
        <v>1930.1816355278102</v>
      </c>
      <c r="F77" s="17">
        <f>IF(Loan_Not_Paid*Values_Entered,Principal,"")</f>
        <v>1545.3540719613075</v>
      </c>
      <c r="G77" s="17">
        <f>IF(Loan_Not_Paid*Values_Entered,Interest,"")</f>
        <v>384.8275635665027</v>
      </c>
      <c r="H77" s="19">
        <f>IF(Loan_Not_Paid*Values_Entered,Ending_Balance,"")</f>
        <v>306316.69678124262</v>
      </c>
    </row>
    <row r="78" spans="1:8" ht="13.8" x14ac:dyDescent="0.3">
      <c r="A78" s="11">
        <v>6</v>
      </c>
      <c r="B78" s="18">
        <f>IF(Loan_Not_Paid*Values_Entered,Payment_Number,"")</f>
        <v>64</v>
      </c>
      <c r="C78" s="10">
        <f>IF(Loan_Not_Paid*Values_Entered,Payment_Date,"")</f>
        <v>45413</v>
      </c>
      <c r="D78" s="17">
        <f>IF(Loan_Not_Paid*Values_Entered,Beginning_Balance,"")</f>
        <v>306316.69678124262</v>
      </c>
      <c r="E78" s="17">
        <f t="shared" si="0"/>
        <v>1930.1816355278102</v>
      </c>
      <c r="F78" s="17">
        <f>IF(Loan_Not_Paid*Values_Entered,Principal,"")</f>
        <v>1547.285764551259</v>
      </c>
      <c r="G78" s="17">
        <f>IF(Loan_Not_Paid*Values_Entered,Interest,"")</f>
        <v>382.89587097655118</v>
      </c>
      <c r="H78" s="19">
        <f>IF(Loan_Not_Paid*Values_Entered,Ending_Balance,"")</f>
        <v>304769.41101669177</v>
      </c>
    </row>
    <row r="79" spans="1:8" ht="13.8" x14ac:dyDescent="0.3">
      <c r="A79" s="11">
        <v>6</v>
      </c>
      <c r="B79" s="18">
        <f>IF(Loan_Not_Paid*Values_Entered,Payment_Number,"")</f>
        <v>65</v>
      </c>
      <c r="C79" s="10">
        <f t="shared" ref="C79:C142" si="1">IF(Loan_Not_Paid*Values_Entered,Payment_Date,"")</f>
        <v>45444</v>
      </c>
      <c r="D79" s="17">
        <f>IF(Loan_Not_Paid*Values_Entered,Beginning_Balance,"")</f>
        <v>304769.41101669177</v>
      </c>
      <c r="E79" s="17">
        <f>IF(Loan_Not_Paid*Values_Entered,Monthly_Payment,"")</f>
        <v>1930.1816355278102</v>
      </c>
      <c r="F79" s="17">
        <f t="shared" ref="F79:F142" si="2">IF(Loan_Not_Paid*Values_Entered,Principal,"")</f>
        <v>1549.2198717569481</v>
      </c>
      <c r="G79" s="17">
        <f>IF(Loan_Not_Paid*Values_Entered,Interest,"")</f>
        <v>380.96176377086204</v>
      </c>
      <c r="H79" s="19">
        <f t="shared" ref="H79:H142" si="3">IF(Loan_Not_Paid*Values_Entered,Ending_Balance,"")</f>
        <v>303220.19114493474</v>
      </c>
    </row>
    <row r="80" spans="1:8" ht="13.8" x14ac:dyDescent="0.3">
      <c r="A80" s="11">
        <v>6</v>
      </c>
      <c r="B80" s="18">
        <f>IF(Loan_Not_Paid*Values_Entered,Payment_Number,"")</f>
        <v>66</v>
      </c>
      <c r="C80" s="10">
        <f t="shared" si="1"/>
        <v>45474</v>
      </c>
      <c r="D80" s="17">
        <f>IF(Loan_Not_Paid*Values_Entered,Beginning_Balance,"")</f>
        <v>303220.19114493474</v>
      </c>
      <c r="E80" s="17">
        <f>IF(Loan_Not_Paid*Values_Entered,Monthly_Payment,"")</f>
        <v>1930.1816355278102</v>
      </c>
      <c r="F80" s="17">
        <f t="shared" si="2"/>
        <v>1551.1563965966445</v>
      </c>
      <c r="G80" s="17">
        <f>IF(Loan_Not_Paid*Values_Entered,Interest,"")</f>
        <v>379.0252389311658</v>
      </c>
      <c r="H80" s="19">
        <f t="shared" si="3"/>
        <v>301669.03474833816</v>
      </c>
    </row>
    <row r="81" spans="1:8" ht="13.8" x14ac:dyDescent="0.3">
      <c r="A81" s="11">
        <v>6</v>
      </c>
      <c r="B81" s="18">
        <f>IF(Loan_Not_Paid*Values_Entered,Payment_Number,"")</f>
        <v>67</v>
      </c>
      <c r="C81" s="10">
        <f t="shared" si="1"/>
        <v>45505</v>
      </c>
      <c r="D81" s="17">
        <f>IF(Loan_Not_Paid*Values_Entered,Beginning_Balance,"")</f>
        <v>301669.03474833816</v>
      </c>
      <c r="E81" s="17">
        <f>IF(Loan_Not_Paid*Values_Entered,Monthly_Payment,"")</f>
        <v>1930.1816355278102</v>
      </c>
      <c r="F81" s="17">
        <f t="shared" si="2"/>
        <v>1553.0953420923902</v>
      </c>
      <c r="G81" s="17">
        <f>IF(Loan_Not_Paid*Values_Entered,Interest,"")</f>
        <v>377.08629343542003</v>
      </c>
      <c r="H81" s="19">
        <f t="shared" si="3"/>
        <v>300115.9394062456</v>
      </c>
    </row>
    <row r="82" spans="1:8" ht="13.8" x14ac:dyDescent="0.3">
      <c r="A82" s="11">
        <v>6</v>
      </c>
      <c r="B82" s="18">
        <f>IF(Loan_Not_Paid*Values_Entered,Payment_Number,"")</f>
        <v>68</v>
      </c>
      <c r="C82" s="10">
        <f t="shared" si="1"/>
        <v>45536</v>
      </c>
      <c r="D82" s="17">
        <f>IF(Loan_Not_Paid*Values_Entered,Beginning_Balance,"")</f>
        <v>300115.9394062456</v>
      </c>
      <c r="E82" s="17">
        <f>IF(Loan_Not_Paid*Values_Entered,Monthly_Payment,"")</f>
        <v>1930.1816355278102</v>
      </c>
      <c r="F82" s="17">
        <f t="shared" si="2"/>
        <v>1555.0367112700058</v>
      </c>
      <c r="G82" s="17">
        <f>IF(Loan_Not_Paid*Values_Entered,Interest,"")</f>
        <v>375.14492425780452</v>
      </c>
      <c r="H82" s="19">
        <f t="shared" si="3"/>
        <v>298560.90269497596</v>
      </c>
    </row>
    <row r="83" spans="1:8" ht="13.8" x14ac:dyDescent="0.3">
      <c r="A83" s="11">
        <v>6</v>
      </c>
      <c r="B83" s="18">
        <f>IF(Loan_Not_Paid*Values_Entered,Payment_Number,"")</f>
        <v>69</v>
      </c>
      <c r="C83" s="10">
        <f t="shared" si="1"/>
        <v>45566</v>
      </c>
      <c r="D83" s="17">
        <f>IF(Loan_Not_Paid*Values_Entered,Beginning_Balance,"")</f>
        <v>298560.90269497596</v>
      </c>
      <c r="E83" s="17">
        <f>IF(Loan_Not_Paid*Values_Entered,Monthly_Payment,"")</f>
        <v>1930.1816355278102</v>
      </c>
      <c r="F83" s="17">
        <f t="shared" si="2"/>
        <v>1556.9805071590931</v>
      </c>
      <c r="G83" s="17">
        <f>IF(Loan_Not_Paid*Values_Entered,Interest,"")</f>
        <v>373.20112836871704</v>
      </c>
      <c r="H83" s="19">
        <f t="shared" si="3"/>
        <v>297003.92218781693</v>
      </c>
    </row>
    <row r="84" spans="1:8" ht="13.8" x14ac:dyDescent="0.3">
      <c r="A84" s="11">
        <v>6</v>
      </c>
      <c r="B84" s="18">
        <f>IF(Loan_Not_Paid*Values_Entered,Payment_Number,"")</f>
        <v>70</v>
      </c>
      <c r="C84" s="10">
        <f t="shared" si="1"/>
        <v>45597</v>
      </c>
      <c r="D84" s="17">
        <f>IF(Loan_Not_Paid*Values_Entered,Beginning_Balance,"")</f>
        <v>297003.92218781693</v>
      </c>
      <c r="E84" s="17">
        <f>IF(Loan_Not_Paid*Values_Entered,Monthly_Payment,"")</f>
        <v>1930.1816355278102</v>
      </c>
      <c r="F84" s="17">
        <f t="shared" si="2"/>
        <v>1558.9267327930418</v>
      </c>
      <c r="G84" s="17">
        <f>IF(Loan_Not_Paid*Values_Entered,Interest,"")</f>
        <v>371.25490273476817</v>
      </c>
      <c r="H84" s="19">
        <f t="shared" si="3"/>
        <v>295444.99545502348</v>
      </c>
    </row>
    <row r="85" spans="1:8" ht="13.8" x14ac:dyDescent="0.3">
      <c r="A85" s="11">
        <v>6</v>
      </c>
      <c r="B85" s="18">
        <f>IF(Loan_Not_Paid*Values_Entered,Payment_Number,"")</f>
        <v>71</v>
      </c>
      <c r="C85" s="10">
        <f t="shared" si="1"/>
        <v>45627</v>
      </c>
      <c r="D85" s="17">
        <f>IF(Loan_Not_Paid*Values_Entered,Beginning_Balance,"")</f>
        <v>295444.99545502348</v>
      </c>
      <c r="E85" s="17">
        <f>IF(Loan_Not_Paid*Values_Entered,Monthly_Payment,"")</f>
        <v>1930.1816355278102</v>
      </c>
      <c r="F85" s="17">
        <f t="shared" si="2"/>
        <v>1560.8753912090333</v>
      </c>
      <c r="G85" s="17">
        <f>IF(Loan_Not_Paid*Values_Entered,Interest,"")</f>
        <v>369.30624431877681</v>
      </c>
      <c r="H85" s="19">
        <f t="shared" si="3"/>
        <v>293884.12006381433</v>
      </c>
    </row>
    <row r="86" spans="1:8" ht="13.8" x14ac:dyDescent="0.3">
      <c r="A86" s="11">
        <v>6</v>
      </c>
      <c r="B86" s="18">
        <f>IF(Loan_Not_Paid*Values_Entered,Payment_Number,"")</f>
        <v>72</v>
      </c>
      <c r="C86" s="10">
        <f t="shared" si="1"/>
        <v>45658</v>
      </c>
      <c r="D86" s="17">
        <f>IF(Loan_Not_Paid*Values_Entered,Beginning_Balance,"")</f>
        <v>293884.12006381433</v>
      </c>
      <c r="E86" s="17">
        <f>IF(Loan_Not_Paid*Values_Entered,Monthly_Payment,"")</f>
        <v>1930.1816355278102</v>
      </c>
      <c r="F86" s="17">
        <f t="shared" si="2"/>
        <v>1562.8264854480447</v>
      </c>
      <c r="G86" s="17">
        <f>IF(Loan_Not_Paid*Values_Entered,Interest,"")</f>
        <v>367.35515007976562</v>
      </c>
      <c r="H86" s="19">
        <f t="shared" si="3"/>
        <v>292321.29357836669</v>
      </c>
    </row>
    <row r="87" spans="1:8" ht="13.8" x14ac:dyDescent="0.3">
      <c r="A87" s="5">
        <v>7</v>
      </c>
      <c r="B87" s="18">
        <f>IF(Loan_Not_Paid*Values_Entered,Payment_Number,"")</f>
        <v>73</v>
      </c>
      <c r="C87" s="10">
        <f t="shared" si="1"/>
        <v>45689</v>
      </c>
      <c r="D87" s="17">
        <f>IF(Loan_Not_Paid*Values_Entered,Beginning_Balance,"")</f>
        <v>292321.29357836669</v>
      </c>
      <c r="E87" s="17">
        <f>IF(Loan_Not_Paid*Values_Entered,Monthly_Payment,"")</f>
        <v>1930.1816355278102</v>
      </c>
      <c r="F87" s="17">
        <f t="shared" si="2"/>
        <v>1564.7800185548547</v>
      </c>
      <c r="G87" s="17">
        <f>IF(Loan_Not_Paid*Values_Entered,Interest,"")</f>
        <v>365.40161697295554</v>
      </c>
      <c r="H87" s="19">
        <f t="shared" si="3"/>
        <v>290756.5135598121</v>
      </c>
    </row>
    <row r="88" spans="1:8" ht="13.8" x14ac:dyDescent="0.3">
      <c r="A88" s="5">
        <v>7</v>
      </c>
      <c r="B88" s="18">
        <f>IF(Loan_Not_Paid*Values_Entered,Payment_Number,"")</f>
        <v>74</v>
      </c>
      <c r="C88" s="10">
        <f t="shared" si="1"/>
        <v>45717</v>
      </c>
      <c r="D88" s="17">
        <f>IF(Loan_Not_Paid*Values_Entered,Beginning_Balance,"")</f>
        <v>290756.5135598121</v>
      </c>
      <c r="E88" s="17">
        <f>IF(Loan_Not_Paid*Values_Entered,Monthly_Payment,"")</f>
        <v>1930.1816355278102</v>
      </c>
      <c r="F88" s="17">
        <f t="shared" si="2"/>
        <v>1566.735993578048</v>
      </c>
      <c r="G88" s="17">
        <f>IF(Loan_Not_Paid*Values_Entered,Interest,"")</f>
        <v>363.44564194976192</v>
      </c>
      <c r="H88" s="19">
        <f t="shared" si="3"/>
        <v>289189.777566234</v>
      </c>
    </row>
    <row r="89" spans="1:8" ht="13.8" x14ac:dyDescent="0.3">
      <c r="A89" s="5">
        <v>7</v>
      </c>
      <c r="B89" s="18">
        <f>IF(Loan_Not_Paid*Values_Entered,Payment_Number,"")</f>
        <v>75</v>
      </c>
      <c r="C89" s="10">
        <f t="shared" si="1"/>
        <v>45748</v>
      </c>
      <c r="D89" s="17">
        <f>IF(Loan_Not_Paid*Values_Entered,Beginning_Balance,"")</f>
        <v>289189.777566234</v>
      </c>
      <c r="E89" s="17">
        <f>IF(Loan_Not_Paid*Values_Entered,Monthly_Payment,"")</f>
        <v>1930.1816355278102</v>
      </c>
      <c r="F89" s="17">
        <f t="shared" si="2"/>
        <v>1568.6944135700207</v>
      </c>
      <c r="G89" s="17">
        <f>IF(Loan_Not_Paid*Values_Entered,Interest,"")</f>
        <v>361.48722195778936</v>
      </c>
      <c r="H89" s="19">
        <f t="shared" si="3"/>
        <v>287621.08315266378</v>
      </c>
    </row>
    <row r="90" spans="1:8" ht="13.8" x14ac:dyDescent="0.3">
      <c r="A90" s="5">
        <v>7</v>
      </c>
      <c r="B90" s="18">
        <f>IF(Loan_Not_Paid*Values_Entered,Payment_Number,"")</f>
        <v>76</v>
      </c>
      <c r="C90" s="10">
        <f t="shared" si="1"/>
        <v>45778</v>
      </c>
      <c r="D90" s="17">
        <f>IF(Loan_Not_Paid*Values_Entered,Beginning_Balance,"")</f>
        <v>287621.08315266378</v>
      </c>
      <c r="E90" s="17">
        <f>IF(Loan_Not_Paid*Values_Entered,Monthly_Payment,"")</f>
        <v>1930.1816355278102</v>
      </c>
      <c r="F90" s="17">
        <f t="shared" si="2"/>
        <v>1570.6552815869836</v>
      </c>
      <c r="G90" s="17">
        <f>IF(Loan_Not_Paid*Values_Entered,Interest,"")</f>
        <v>359.52635394082688</v>
      </c>
      <c r="H90" s="19">
        <f t="shared" si="3"/>
        <v>286050.42787107709</v>
      </c>
    </row>
    <row r="91" spans="1:8" ht="13.8" x14ac:dyDescent="0.3">
      <c r="A91" s="5">
        <v>7</v>
      </c>
      <c r="B91" s="18">
        <f>IF(Loan_Not_Paid*Values_Entered,Payment_Number,"")</f>
        <v>77</v>
      </c>
      <c r="C91" s="10">
        <f t="shared" si="1"/>
        <v>45809</v>
      </c>
      <c r="D91" s="17">
        <f>IF(Loan_Not_Paid*Values_Entered,Beginning_Balance,"")</f>
        <v>286050.42787107709</v>
      </c>
      <c r="E91" s="17">
        <f>IF(Loan_Not_Paid*Values_Entered,Monthly_Payment,"")</f>
        <v>1930.1816355278102</v>
      </c>
      <c r="F91" s="17">
        <f t="shared" si="2"/>
        <v>1572.618600688967</v>
      </c>
      <c r="G91" s="17">
        <f>IF(Loan_Not_Paid*Values_Entered,Interest,"")</f>
        <v>357.56303483884307</v>
      </c>
      <c r="H91" s="19">
        <f t="shared" si="3"/>
        <v>284477.8092703881</v>
      </c>
    </row>
    <row r="92" spans="1:8" ht="13.8" x14ac:dyDescent="0.3">
      <c r="A92" s="5">
        <v>7</v>
      </c>
      <c r="B92" s="18">
        <f>IF(Loan_Not_Paid*Values_Entered,Payment_Number,"")</f>
        <v>78</v>
      </c>
      <c r="C92" s="10">
        <f t="shared" si="1"/>
        <v>45839</v>
      </c>
      <c r="D92" s="17">
        <f>IF(Loan_Not_Paid*Values_Entered,Beginning_Balance,"")</f>
        <v>284477.8092703881</v>
      </c>
      <c r="E92" s="17">
        <f>IF(Loan_Not_Paid*Values_Entered,Monthly_Payment,"")</f>
        <v>1930.1816355278102</v>
      </c>
      <c r="F92" s="17">
        <f t="shared" si="2"/>
        <v>1574.5843739398283</v>
      </c>
      <c r="G92" s="17">
        <f>IF(Loan_Not_Paid*Values_Entered,Interest,"")</f>
        <v>355.59726158798185</v>
      </c>
      <c r="H92" s="19">
        <f t="shared" si="3"/>
        <v>282903.22489644808</v>
      </c>
    </row>
    <row r="93" spans="1:8" ht="13.8" x14ac:dyDescent="0.3">
      <c r="A93" s="5">
        <v>7</v>
      </c>
      <c r="B93" s="18">
        <f>IF(Loan_Not_Paid*Values_Entered,Payment_Number,"")</f>
        <v>79</v>
      </c>
      <c r="C93" s="10">
        <f t="shared" si="1"/>
        <v>45870</v>
      </c>
      <c r="D93" s="17">
        <f>IF(Loan_Not_Paid*Values_Entered,Beginning_Balance,"")</f>
        <v>282903.22489644808</v>
      </c>
      <c r="E93" s="17">
        <f>IF(Loan_Not_Paid*Values_Entered,Monthly_Payment,"")</f>
        <v>1930.1816355278102</v>
      </c>
      <c r="F93" s="17">
        <f t="shared" si="2"/>
        <v>1576.5526044072531</v>
      </c>
      <c r="G93" s="17">
        <f>IF(Loan_Not_Paid*Values_Entered,Interest,"")</f>
        <v>353.62903112055722</v>
      </c>
      <c r="H93" s="19">
        <f t="shared" si="3"/>
        <v>281326.67229204049</v>
      </c>
    </row>
    <row r="94" spans="1:8" ht="13.8" x14ac:dyDescent="0.3">
      <c r="A94" s="5">
        <v>7</v>
      </c>
      <c r="B94" s="18">
        <f>IF(Loan_Not_Paid*Values_Entered,Payment_Number,"")</f>
        <v>80</v>
      </c>
      <c r="C94" s="10">
        <f t="shared" si="1"/>
        <v>45901</v>
      </c>
      <c r="D94" s="17">
        <f>IF(Loan_Not_Paid*Values_Entered,Beginning_Balance,"")</f>
        <v>281326.67229204049</v>
      </c>
      <c r="E94" s="17">
        <f>IF(Loan_Not_Paid*Values_Entered,Monthly_Payment,"")</f>
        <v>1930.1816355278102</v>
      </c>
      <c r="F94" s="17">
        <f t="shared" si="2"/>
        <v>1578.523295162762</v>
      </c>
      <c r="G94" s="17">
        <f>IF(Loan_Not_Paid*Values_Entered,Interest,"")</f>
        <v>351.65834036504805</v>
      </c>
      <c r="H94" s="19">
        <f t="shared" si="3"/>
        <v>279748.1489968783</v>
      </c>
    </row>
    <row r="95" spans="1:8" ht="13.8" x14ac:dyDescent="0.3">
      <c r="A95" s="5">
        <v>7</v>
      </c>
      <c r="B95" s="18">
        <f>IF(Loan_Not_Paid*Values_Entered,Payment_Number,"")</f>
        <v>81</v>
      </c>
      <c r="C95" s="10">
        <f t="shared" si="1"/>
        <v>45931</v>
      </c>
      <c r="D95" s="17">
        <f>IF(Loan_Not_Paid*Values_Entered,Beginning_Balance,"")</f>
        <v>279748.1489968783</v>
      </c>
      <c r="E95" s="17">
        <f>IF(Loan_Not_Paid*Values_Entered,Monthly_Payment,"")</f>
        <v>1930.1816355278102</v>
      </c>
      <c r="F95" s="17">
        <f t="shared" si="2"/>
        <v>1580.4964492817157</v>
      </c>
      <c r="G95" s="17">
        <f>IF(Loan_Not_Paid*Values_Entered,Interest,"")</f>
        <v>349.68518624609459</v>
      </c>
      <c r="H95" s="19">
        <f t="shared" si="3"/>
        <v>278167.65254759678</v>
      </c>
    </row>
    <row r="96" spans="1:8" ht="13.8" x14ac:dyDescent="0.3">
      <c r="A96" s="5">
        <v>7</v>
      </c>
      <c r="B96" s="18">
        <f>IF(Loan_Not_Paid*Values_Entered,Payment_Number,"")</f>
        <v>82</v>
      </c>
      <c r="C96" s="10">
        <f t="shared" si="1"/>
        <v>45962</v>
      </c>
      <c r="D96" s="17">
        <f>IF(Loan_Not_Paid*Values_Entered,Beginning_Balance,"")</f>
        <v>278167.65254759678</v>
      </c>
      <c r="E96" s="17">
        <f>IF(Loan_Not_Paid*Values_Entered,Monthly_Payment,"")</f>
        <v>1930.1816355278102</v>
      </c>
      <c r="F96" s="17">
        <f t="shared" si="2"/>
        <v>1582.4720698433177</v>
      </c>
      <c r="G96" s="17">
        <f>IF(Loan_Not_Paid*Values_Entered,Interest,"")</f>
        <v>347.70956568449242</v>
      </c>
      <c r="H96" s="19">
        <f t="shared" si="3"/>
        <v>276585.18047775317</v>
      </c>
    </row>
    <row r="97" spans="1:8" ht="13.8" x14ac:dyDescent="0.3">
      <c r="A97" s="5">
        <v>7</v>
      </c>
      <c r="B97" s="18">
        <f>IF(Loan_Not_Paid*Values_Entered,Payment_Number,"")</f>
        <v>83</v>
      </c>
      <c r="C97" s="10">
        <f t="shared" si="1"/>
        <v>45992</v>
      </c>
      <c r="D97" s="17">
        <f>IF(Loan_Not_Paid*Values_Entered,Beginning_Balance,"")</f>
        <v>276585.18047775317</v>
      </c>
      <c r="E97" s="17">
        <f>IF(Loan_Not_Paid*Values_Entered,Monthly_Payment,"")</f>
        <v>1930.1816355278102</v>
      </c>
      <c r="F97" s="17">
        <f t="shared" si="2"/>
        <v>1584.4501599306218</v>
      </c>
      <c r="G97" s="17">
        <f>IF(Loan_Not_Paid*Values_Entered,Interest,"")</f>
        <v>345.73147559718842</v>
      </c>
      <c r="H97" s="19">
        <f t="shared" si="3"/>
        <v>275000.73031782266</v>
      </c>
    </row>
    <row r="98" spans="1:8" ht="13.8" x14ac:dyDescent="0.3">
      <c r="A98" s="5">
        <v>7</v>
      </c>
      <c r="B98" s="18">
        <f>IF(Loan_Not_Paid*Values_Entered,Payment_Number,"")</f>
        <v>84</v>
      </c>
      <c r="C98" s="10">
        <f t="shared" si="1"/>
        <v>46023</v>
      </c>
      <c r="D98" s="17">
        <f>IF(Loan_Not_Paid*Values_Entered,Beginning_Balance,"")</f>
        <v>275000.73031782266</v>
      </c>
      <c r="E98" s="17">
        <f>IF(Loan_Not_Paid*Values_Entered,Monthly_Payment,"")</f>
        <v>1930.1816355278102</v>
      </c>
      <c r="F98" s="17">
        <f t="shared" si="2"/>
        <v>1586.430722630535</v>
      </c>
      <c r="G98" s="17">
        <f>IF(Loan_Not_Paid*Values_Entered,Interest,"")</f>
        <v>343.75091289727504</v>
      </c>
      <c r="H98" s="19">
        <f t="shared" si="3"/>
        <v>273414.29959519231</v>
      </c>
    </row>
    <row r="99" spans="1:8" ht="13.8" x14ac:dyDescent="0.3">
      <c r="A99" s="5">
        <v>8</v>
      </c>
      <c r="B99" s="18">
        <f>IF(Loan_Not_Paid*Values_Entered,Payment_Number,"")</f>
        <v>85</v>
      </c>
      <c r="C99" s="10">
        <f t="shared" si="1"/>
        <v>46054</v>
      </c>
      <c r="D99" s="17">
        <f>IF(Loan_Not_Paid*Values_Entered,Beginning_Balance,"")</f>
        <v>273414.29959519231</v>
      </c>
      <c r="E99" s="17">
        <f>IF(Loan_Not_Paid*Values_Entered,Monthly_Payment,"")</f>
        <v>1930.1816355278102</v>
      </c>
      <c r="F99" s="17">
        <f t="shared" si="2"/>
        <v>1588.4137610338232</v>
      </c>
      <c r="G99" s="17">
        <f>IF(Loan_Not_Paid*Values_Entered,Interest,"")</f>
        <v>341.76787449398682</v>
      </c>
      <c r="H99" s="19">
        <f t="shared" si="3"/>
        <v>271825.88583415886</v>
      </c>
    </row>
    <row r="100" spans="1:8" ht="13.8" x14ac:dyDescent="0.3">
      <c r="A100" s="5">
        <v>8</v>
      </c>
      <c r="B100" s="18">
        <f>IF(Loan_Not_Paid*Values_Entered,Payment_Number,"")</f>
        <v>86</v>
      </c>
      <c r="C100" s="10">
        <f t="shared" si="1"/>
        <v>46082</v>
      </c>
      <c r="D100" s="17">
        <f>IF(Loan_Not_Paid*Values_Entered,Beginning_Balance,"")</f>
        <v>271825.88583415886</v>
      </c>
      <c r="E100" s="17">
        <f>IF(Loan_Not_Paid*Values_Entered,Monthly_Payment,"")</f>
        <v>1930.1816355278102</v>
      </c>
      <c r="F100" s="17">
        <f t="shared" si="2"/>
        <v>1590.3992782351156</v>
      </c>
      <c r="G100" s="17">
        <f>IF(Loan_Not_Paid*Values_Entered,Interest,"")</f>
        <v>339.78235729269466</v>
      </c>
      <c r="H100" s="19">
        <f t="shared" si="3"/>
        <v>270235.48655592336</v>
      </c>
    </row>
    <row r="101" spans="1:8" ht="13.8" x14ac:dyDescent="0.3">
      <c r="A101" s="5">
        <v>8</v>
      </c>
      <c r="B101" s="18">
        <f>IF(Loan_Not_Paid*Values_Entered,Payment_Number,"")</f>
        <v>87</v>
      </c>
      <c r="C101" s="10">
        <f t="shared" si="1"/>
        <v>46113</v>
      </c>
      <c r="D101" s="17">
        <f>IF(Loan_Not_Paid*Values_Entered,Beginning_Balance,"")</f>
        <v>270235.48655592336</v>
      </c>
      <c r="E101" s="17">
        <f>IF(Loan_Not_Paid*Values_Entered,Monthly_Payment,"")</f>
        <v>1930.1816355278102</v>
      </c>
      <c r="F101" s="17">
        <f t="shared" si="2"/>
        <v>1592.3872773329097</v>
      </c>
      <c r="G101" s="17">
        <f>IF(Loan_Not_Paid*Values_Entered,Interest,"")</f>
        <v>337.79435819490072</v>
      </c>
      <c r="H101" s="19">
        <f t="shared" si="3"/>
        <v>268643.09927859029</v>
      </c>
    </row>
    <row r="102" spans="1:8" ht="13.8" x14ac:dyDescent="0.3">
      <c r="A102" s="5">
        <v>8</v>
      </c>
      <c r="B102" s="18">
        <f>IF(Loan_Not_Paid*Values_Entered,Payment_Number,"")</f>
        <v>88</v>
      </c>
      <c r="C102" s="10">
        <f t="shared" si="1"/>
        <v>46143</v>
      </c>
      <c r="D102" s="17">
        <f>IF(Loan_Not_Paid*Values_Entered,Beginning_Balance,"")</f>
        <v>268643.09927859029</v>
      </c>
      <c r="E102" s="17">
        <f>IF(Loan_Not_Paid*Values_Entered,Monthly_Payment,"")</f>
        <v>1930.1816355278102</v>
      </c>
      <c r="F102" s="17">
        <f t="shared" si="2"/>
        <v>1594.3777614295757</v>
      </c>
      <c r="G102" s="17">
        <f>IF(Loan_Not_Paid*Values_Entered,Interest,"")</f>
        <v>335.80387409823459</v>
      </c>
      <c r="H102" s="19">
        <f t="shared" si="3"/>
        <v>267048.72151716112</v>
      </c>
    </row>
    <row r="103" spans="1:8" ht="13.8" x14ac:dyDescent="0.3">
      <c r="A103" s="5">
        <v>8</v>
      </c>
      <c r="B103" s="18">
        <f>IF(Loan_Not_Paid*Values_Entered,Payment_Number,"")</f>
        <v>89</v>
      </c>
      <c r="C103" s="10">
        <f t="shared" si="1"/>
        <v>46174</v>
      </c>
      <c r="D103" s="17">
        <f>IF(Loan_Not_Paid*Values_Entered,Beginning_Balance,"")</f>
        <v>267048.72151716112</v>
      </c>
      <c r="E103" s="17">
        <f>IF(Loan_Not_Paid*Values_Entered,Monthly_Payment,"")</f>
        <v>1930.1816355278102</v>
      </c>
      <c r="F103" s="17">
        <f t="shared" si="2"/>
        <v>1596.3707336313628</v>
      </c>
      <c r="G103" s="17">
        <f>IF(Loan_Not_Paid*Values_Entered,Interest,"")</f>
        <v>333.8109018964476</v>
      </c>
      <c r="H103" s="19">
        <f t="shared" si="3"/>
        <v>265452.35078352981</v>
      </c>
    </row>
    <row r="104" spans="1:8" ht="13.8" x14ac:dyDescent="0.3">
      <c r="A104" s="5">
        <v>8</v>
      </c>
      <c r="B104" s="18">
        <f>IF(Loan_Not_Paid*Values_Entered,Payment_Number,"")</f>
        <v>90</v>
      </c>
      <c r="C104" s="10">
        <f t="shared" si="1"/>
        <v>46204</v>
      </c>
      <c r="D104" s="17">
        <f>IF(Loan_Not_Paid*Values_Entered,Beginning_Balance,"")</f>
        <v>265452.35078352981</v>
      </c>
      <c r="E104" s="17">
        <f>IF(Loan_Not_Paid*Values_Entered,Monthly_Payment,"")</f>
        <v>1930.1816355278102</v>
      </c>
      <c r="F104" s="17">
        <f t="shared" si="2"/>
        <v>1598.3661970484018</v>
      </c>
      <c r="G104" s="17">
        <f>IF(Loan_Not_Paid*Values_Entered,Interest,"")</f>
        <v>331.81543847940839</v>
      </c>
      <c r="H104" s="19">
        <f t="shared" si="3"/>
        <v>263853.98458648147</v>
      </c>
    </row>
    <row r="105" spans="1:8" ht="13.8" x14ac:dyDescent="0.3">
      <c r="A105" s="5">
        <v>8</v>
      </c>
      <c r="B105" s="18">
        <f>IF(Loan_Not_Paid*Values_Entered,Payment_Number,"")</f>
        <v>91</v>
      </c>
      <c r="C105" s="10">
        <f t="shared" si="1"/>
        <v>46235</v>
      </c>
      <c r="D105" s="17">
        <f>IF(Loan_Not_Paid*Values_Entered,Beginning_Balance,"")</f>
        <v>263853.98458648147</v>
      </c>
      <c r="E105" s="17">
        <f>IF(Loan_Not_Paid*Values_Entered,Monthly_Payment,"")</f>
        <v>1930.1816355278102</v>
      </c>
      <c r="F105" s="17">
        <f t="shared" si="2"/>
        <v>1600.364154794712</v>
      </c>
      <c r="G105" s="17">
        <f>IF(Loan_Not_Paid*Values_Entered,Interest,"")</f>
        <v>329.81748073309791</v>
      </c>
      <c r="H105" s="19">
        <f t="shared" si="3"/>
        <v>262253.6204316864</v>
      </c>
    </row>
    <row r="106" spans="1:8" ht="13.8" x14ac:dyDescent="0.3">
      <c r="A106" s="5">
        <v>8</v>
      </c>
      <c r="B106" s="18">
        <f>IF(Loan_Not_Paid*Values_Entered,Payment_Number,"")</f>
        <v>92</v>
      </c>
      <c r="C106" s="10">
        <f t="shared" si="1"/>
        <v>46266</v>
      </c>
      <c r="D106" s="17">
        <f>IF(Loan_Not_Paid*Values_Entered,Beginning_Balance,"")</f>
        <v>262253.6204316864</v>
      </c>
      <c r="E106" s="17">
        <f>IF(Loan_Not_Paid*Values_Entered,Monthly_Payment,"")</f>
        <v>1930.1816355278102</v>
      </c>
      <c r="F106" s="17">
        <f t="shared" si="2"/>
        <v>1602.3646099882055</v>
      </c>
      <c r="G106" s="17">
        <f>IF(Loan_Not_Paid*Values_Entered,Interest,"")</f>
        <v>327.81702553960451</v>
      </c>
      <c r="H106" s="19">
        <f t="shared" si="3"/>
        <v>260651.25582169855</v>
      </c>
    </row>
    <row r="107" spans="1:8" ht="13.8" x14ac:dyDescent="0.3">
      <c r="A107" s="5">
        <v>8</v>
      </c>
      <c r="B107" s="18">
        <f>IF(Loan_Not_Paid*Values_Entered,Payment_Number,"")</f>
        <v>93</v>
      </c>
      <c r="C107" s="10">
        <f t="shared" si="1"/>
        <v>46296</v>
      </c>
      <c r="D107" s="17">
        <f>IF(Loan_Not_Paid*Values_Entered,Beginning_Balance,"")</f>
        <v>260651.25582169855</v>
      </c>
      <c r="E107" s="17">
        <f>IF(Loan_Not_Paid*Values_Entered,Monthly_Payment,"")</f>
        <v>1930.1816355278102</v>
      </c>
      <c r="F107" s="17">
        <f t="shared" si="2"/>
        <v>1604.367565750691</v>
      </c>
      <c r="G107" s="17">
        <f>IF(Loan_Not_Paid*Values_Entered,Interest,"")</f>
        <v>325.8140697771193</v>
      </c>
      <c r="H107" s="19">
        <f t="shared" si="3"/>
        <v>259046.88825594803</v>
      </c>
    </row>
    <row r="108" spans="1:8" ht="13.8" x14ac:dyDescent="0.3">
      <c r="A108" s="5">
        <v>8</v>
      </c>
      <c r="B108" s="18">
        <f>IF(Loan_Not_Paid*Values_Entered,Payment_Number,"")</f>
        <v>94</v>
      </c>
      <c r="C108" s="10">
        <f t="shared" si="1"/>
        <v>46327</v>
      </c>
      <c r="D108" s="17">
        <f>IF(Loan_Not_Paid*Values_Entered,Beginning_Balance,"")</f>
        <v>259046.88825594803</v>
      </c>
      <c r="E108" s="17">
        <f>IF(Loan_Not_Paid*Values_Entered,Monthly_Payment,"")</f>
        <v>1930.1816355278102</v>
      </c>
      <c r="F108" s="17">
        <f t="shared" si="2"/>
        <v>1606.3730252078792</v>
      </c>
      <c r="G108" s="17">
        <f>IF(Loan_Not_Paid*Values_Entered,Interest,"")</f>
        <v>323.80861031993095</v>
      </c>
      <c r="H108" s="19">
        <f t="shared" si="3"/>
        <v>257440.51523074001</v>
      </c>
    </row>
    <row r="109" spans="1:8" ht="13.8" x14ac:dyDescent="0.3">
      <c r="A109" s="5">
        <v>8</v>
      </c>
      <c r="B109" s="18">
        <f>IF(Loan_Not_Paid*Values_Entered,Payment_Number,"")</f>
        <v>95</v>
      </c>
      <c r="C109" s="10">
        <f t="shared" si="1"/>
        <v>46357</v>
      </c>
      <c r="D109" s="17">
        <f>IF(Loan_Not_Paid*Values_Entered,Beginning_Balance,"")</f>
        <v>257440.51523074001</v>
      </c>
      <c r="E109" s="17">
        <f>IF(Loan_Not_Paid*Values_Entered,Monthly_Payment,"")</f>
        <v>1930.1816355278102</v>
      </c>
      <c r="F109" s="17">
        <f t="shared" si="2"/>
        <v>1608.3809914893891</v>
      </c>
      <c r="G109" s="17">
        <f>IF(Loan_Not_Paid*Values_Entered,Interest,"")</f>
        <v>321.80064403842101</v>
      </c>
      <c r="H109" s="19">
        <f t="shared" si="3"/>
        <v>255832.13423925021</v>
      </c>
    </row>
    <row r="110" spans="1:8" ht="13.8" x14ac:dyDescent="0.3">
      <c r="A110" s="5">
        <v>8</v>
      </c>
      <c r="B110" s="18">
        <f>IF(Loan_Not_Paid*Values_Entered,Payment_Number,"")</f>
        <v>96</v>
      </c>
      <c r="C110" s="10">
        <f t="shared" si="1"/>
        <v>46388</v>
      </c>
      <c r="D110" s="17">
        <f>IF(Loan_Not_Paid*Values_Entered,Beginning_Balance,"")</f>
        <v>255832.13423925021</v>
      </c>
      <c r="E110" s="17">
        <f>IF(Loan_Not_Paid*Values_Entered,Monthly_Payment,"")</f>
        <v>1930.1816355278102</v>
      </c>
      <c r="F110" s="17">
        <f t="shared" si="2"/>
        <v>1610.3914677287507</v>
      </c>
      <c r="G110" s="17">
        <f>IF(Loan_Not_Paid*Values_Entered,Interest,"")</f>
        <v>319.79016779905936</v>
      </c>
      <c r="H110" s="19">
        <f t="shared" si="3"/>
        <v>254221.74277152203</v>
      </c>
    </row>
    <row r="111" spans="1:8" ht="13.8" x14ac:dyDescent="0.3">
      <c r="A111" s="11">
        <v>9</v>
      </c>
      <c r="B111" s="18">
        <f>IF(Loan_Not_Paid*Values_Entered,Payment_Number,"")</f>
        <v>97</v>
      </c>
      <c r="C111" s="10">
        <f t="shared" si="1"/>
        <v>46419</v>
      </c>
      <c r="D111" s="17">
        <f>IF(Loan_Not_Paid*Values_Entered,Beginning_Balance,"")</f>
        <v>254221.74277152203</v>
      </c>
      <c r="E111" s="17">
        <f>IF(Loan_Not_Paid*Values_Entered,Monthly_Payment,"")</f>
        <v>1930.1816355278102</v>
      </c>
      <c r="F111" s="17">
        <f t="shared" si="2"/>
        <v>1612.4044570634119</v>
      </c>
      <c r="G111" s="17">
        <f>IF(Loan_Not_Paid*Values_Entered,Interest,"")</f>
        <v>317.77717846439839</v>
      </c>
      <c r="H111" s="19">
        <f t="shared" si="3"/>
        <v>252609.3383144585</v>
      </c>
    </row>
    <row r="112" spans="1:8" ht="13.8" x14ac:dyDescent="0.3">
      <c r="A112" s="11">
        <v>9</v>
      </c>
      <c r="B112" s="18">
        <f>IF(Loan_Not_Paid*Values_Entered,Payment_Number,"")</f>
        <v>98</v>
      </c>
      <c r="C112" s="10">
        <f t="shared" si="1"/>
        <v>46447</v>
      </c>
      <c r="D112" s="17">
        <f>IF(Loan_Not_Paid*Values_Entered,Beginning_Balance,"")</f>
        <v>252609.3383144585</v>
      </c>
      <c r="E112" s="17">
        <f>IF(Loan_Not_Paid*Values_Entered,Monthly_Payment,"")</f>
        <v>1930.1816355278102</v>
      </c>
      <c r="F112" s="17">
        <f t="shared" si="2"/>
        <v>1614.4199626347411</v>
      </c>
      <c r="G112" s="17">
        <f>IF(Loan_Not_Paid*Values_Entered,Interest,"")</f>
        <v>315.76167289306909</v>
      </c>
      <c r="H112" s="19">
        <f t="shared" si="3"/>
        <v>250994.91835182376</v>
      </c>
    </row>
    <row r="113" spans="1:8" ht="13.8" x14ac:dyDescent="0.3">
      <c r="A113" s="11">
        <v>9</v>
      </c>
      <c r="B113" s="18">
        <f>IF(Loan_Not_Paid*Values_Entered,Payment_Number,"")</f>
        <v>99</v>
      </c>
      <c r="C113" s="10">
        <f t="shared" si="1"/>
        <v>46478</v>
      </c>
      <c r="D113" s="17">
        <f>IF(Loan_Not_Paid*Values_Entered,Beginning_Balance,"")</f>
        <v>250994.91835182376</v>
      </c>
      <c r="E113" s="17">
        <f>IF(Loan_Not_Paid*Values_Entered,Monthly_Payment,"")</f>
        <v>1930.1816355278102</v>
      </c>
      <c r="F113" s="17">
        <f t="shared" si="2"/>
        <v>1616.4379875880347</v>
      </c>
      <c r="G113" s="17">
        <f>IF(Loan_Not_Paid*Values_Entered,Interest,"")</f>
        <v>313.74364793977571</v>
      </c>
      <c r="H113" s="19">
        <f t="shared" si="3"/>
        <v>249378.48036423561</v>
      </c>
    </row>
    <row r="114" spans="1:8" ht="13.8" x14ac:dyDescent="0.3">
      <c r="A114" s="11">
        <v>9</v>
      </c>
      <c r="B114" s="18">
        <f>IF(Loan_Not_Paid*Values_Entered,Payment_Number,"")</f>
        <v>100</v>
      </c>
      <c r="C114" s="10">
        <f t="shared" si="1"/>
        <v>46508</v>
      </c>
      <c r="D114" s="17">
        <f>IF(Loan_Not_Paid*Values_Entered,Beginning_Balance,"")</f>
        <v>249378.48036423561</v>
      </c>
      <c r="E114" s="17">
        <f>IF(Loan_Not_Paid*Values_Entered,Monthly_Payment,"")</f>
        <v>1930.1816355278102</v>
      </c>
      <c r="F114" s="17">
        <f t="shared" si="2"/>
        <v>1618.4585350725195</v>
      </c>
      <c r="G114" s="17">
        <f>IF(Loan_Not_Paid*Values_Entered,Interest,"")</f>
        <v>311.72310045529065</v>
      </c>
      <c r="H114" s="19">
        <f t="shared" si="3"/>
        <v>247760.02182916348</v>
      </c>
    </row>
    <row r="115" spans="1:8" ht="13.8" x14ac:dyDescent="0.3">
      <c r="A115" s="11">
        <v>9</v>
      </c>
      <c r="B115" s="18">
        <f>IF(Loan_Not_Paid*Values_Entered,Payment_Number,"")</f>
        <v>101</v>
      </c>
      <c r="C115" s="10">
        <f t="shared" si="1"/>
        <v>46539</v>
      </c>
      <c r="D115" s="17">
        <f>IF(Loan_Not_Paid*Values_Entered,Beginning_Balance,"")</f>
        <v>247760.02182916348</v>
      </c>
      <c r="E115" s="17">
        <f>IF(Loan_Not_Paid*Values_Entered,Monthly_Payment,"")</f>
        <v>1930.1816355278102</v>
      </c>
      <c r="F115" s="17">
        <f t="shared" si="2"/>
        <v>1620.4816082413602</v>
      </c>
      <c r="G115" s="17">
        <f>IF(Loan_Not_Paid*Values_Entered,Interest,"")</f>
        <v>309.70002728644994</v>
      </c>
      <c r="H115" s="19">
        <f t="shared" si="3"/>
        <v>246139.54022092206</v>
      </c>
    </row>
    <row r="116" spans="1:8" ht="13.8" x14ac:dyDescent="0.3">
      <c r="A116" s="11">
        <v>9</v>
      </c>
      <c r="B116" s="18">
        <f>IF(Loan_Not_Paid*Values_Entered,Payment_Number,"")</f>
        <v>102</v>
      </c>
      <c r="C116" s="10">
        <f t="shared" si="1"/>
        <v>46569</v>
      </c>
      <c r="D116" s="17">
        <f>IF(Loan_Not_Paid*Values_Entered,Beginning_Balance,"")</f>
        <v>246139.54022092206</v>
      </c>
      <c r="E116" s="17">
        <f>IF(Loan_Not_Paid*Values_Entered,Monthly_Payment,"")</f>
        <v>1930.1816355278102</v>
      </c>
      <c r="F116" s="17">
        <f t="shared" si="2"/>
        <v>1622.5072102516619</v>
      </c>
      <c r="G116" s="17">
        <f>IF(Loan_Not_Paid*Values_Entered,Interest,"")</f>
        <v>307.67442527614827</v>
      </c>
      <c r="H116" s="19">
        <f t="shared" si="3"/>
        <v>244517.03301067001</v>
      </c>
    </row>
    <row r="117" spans="1:8" ht="13.8" x14ac:dyDescent="0.3">
      <c r="A117" s="11">
        <v>9</v>
      </c>
      <c r="B117" s="18">
        <f>IF(Loan_Not_Paid*Values_Entered,Payment_Number,"")</f>
        <v>103</v>
      </c>
      <c r="C117" s="10">
        <f t="shared" si="1"/>
        <v>46600</v>
      </c>
      <c r="D117" s="17">
        <f>IF(Loan_Not_Paid*Values_Entered,Beginning_Balance,"")</f>
        <v>244517.03301067001</v>
      </c>
      <c r="E117" s="17">
        <f>IF(Loan_Not_Paid*Values_Entered,Monthly_Payment,"")</f>
        <v>1930.1816355278102</v>
      </c>
      <c r="F117" s="17">
        <f t="shared" si="2"/>
        <v>1624.5353442644764</v>
      </c>
      <c r="G117" s="17">
        <f>IF(Loan_Not_Paid*Values_Entered,Interest,"")</f>
        <v>305.64629126333375</v>
      </c>
      <c r="H117" s="19">
        <f t="shared" si="3"/>
        <v>242892.49766640572</v>
      </c>
    </row>
    <row r="118" spans="1:8" ht="13.8" x14ac:dyDescent="0.3">
      <c r="A118" s="11">
        <v>9</v>
      </c>
      <c r="B118" s="18">
        <f>IF(Loan_Not_Paid*Values_Entered,Payment_Number,"")</f>
        <v>104</v>
      </c>
      <c r="C118" s="10">
        <f t="shared" si="1"/>
        <v>46631</v>
      </c>
      <c r="D118" s="17">
        <f>IF(Loan_Not_Paid*Values_Entered,Beginning_Balance,"")</f>
        <v>242892.49766640572</v>
      </c>
      <c r="E118" s="17">
        <f>IF(Loan_Not_Paid*Values_Entered,Monthly_Payment,"")</f>
        <v>1930.1816355278102</v>
      </c>
      <c r="F118" s="17">
        <f t="shared" si="2"/>
        <v>1626.5660134448071</v>
      </c>
      <c r="G118" s="17">
        <f>IF(Loan_Not_Paid*Values_Entered,Interest,"")</f>
        <v>303.61562208300313</v>
      </c>
      <c r="H118" s="19">
        <f t="shared" si="3"/>
        <v>241265.93165296124</v>
      </c>
    </row>
    <row r="119" spans="1:8" ht="13.8" x14ac:dyDescent="0.3">
      <c r="A119" s="11">
        <v>9</v>
      </c>
      <c r="B119" s="18">
        <f>IF(Loan_Not_Paid*Values_Entered,Payment_Number,"")</f>
        <v>105</v>
      </c>
      <c r="C119" s="10">
        <f t="shared" si="1"/>
        <v>46661</v>
      </c>
      <c r="D119" s="17">
        <f>IF(Loan_Not_Paid*Values_Entered,Beginning_Balance,"")</f>
        <v>241265.93165296124</v>
      </c>
      <c r="E119" s="17">
        <f>IF(Loan_Not_Paid*Values_Entered,Monthly_Payment,"")</f>
        <v>1930.1816355278102</v>
      </c>
      <c r="F119" s="17">
        <f t="shared" si="2"/>
        <v>1628.5992209616131</v>
      </c>
      <c r="G119" s="17">
        <f>IF(Loan_Not_Paid*Values_Entered,Interest,"")</f>
        <v>301.58241456619714</v>
      </c>
      <c r="H119" s="19">
        <f t="shared" si="3"/>
        <v>239637.33243199976</v>
      </c>
    </row>
    <row r="120" spans="1:8" ht="13.8" x14ac:dyDescent="0.3">
      <c r="A120" s="11">
        <v>9</v>
      </c>
      <c r="B120" s="18">
        <f>IF(Loan_Not_Paid*Values_Entered,Payment_Number,"")</f>
        <v>106</v>
      </c>
      <c r="C120" s="10">
        <f t="shared" si="1"/>
        <v>46692</v>
      </c>
      <c r="D120" s="17">
        <f>IF(Loan_Not_Paid*Values_Entered,Beginning_Balance,"")</f>
        <v>239637.33243199976</v>
      </c>
      <c r="E120" s="17">
        <f>IF(Loan_Not_Paid*Values_Entered,Monthly_Payment,"")</f>
        <v>1930.1816355278102</v>
      </c>
      <c r="F120" s="17">
        <f t="shared" si="2"/>
        <v>1630.6349699878151</v>
      </c>
      <c r="G120" s="17">
        <f>IF(Loan_Not_Paid*Values_Entered,Interest,"")</f>
        <v>299.5466655399951</v>
      </c>
      <c r="H120" s="19">
        <f t="shared" si="3"/>
        <v>238006.697462012</v>
      </c>
    </row>
    <row r="121" spans="1:8" ht="13.8" x14ac:dyDescent="0.3">
      <c r="A121" s="11">
        <v>9</v>
      </c>
      <c r="B121" s="18">
        <f>IF(Loan_Not_Paid*Values_Entered,Payment_Number,"")</f>
        <v>107</v>
      </c>
      <c r="C121" s="10">
        <f t="shared" si="1"/>
        <v>46722</v>
      </c>
      <c r="D121" s="17">
        <f>IF(Loan_Not_Paid*Values_Entered,Beginning_Balance,"")</f>
        <v>238006.697462012</v>
      </c>
      <c r="E121" s="17">
        <f>IF(Loan_Not_Paid*Values_Entered,Monthly_Payment,"")</f>
        <v>1930.1816355278102</v>
      </c>
      <c r="F121" s="17">
        <f t="shared" si="2"/>
        <v>1632.6732637003001</v>
      </c>
      <c r="G121" s="17">
        <f>IF(Loan_Not_Paid*Values_Entered,Interest,"")</f>
        <v>297.5083718275103</v>
      </c>
      <c r="H121" s="19">
        <f t="shared" si="3"/>
        <v>236374.02419831147</v>
      </c>
    </row>
    <row r="122" spans="1:8" ht="13.8" x14ac:dyDescent="0.3">
      <c r="A122" s="11">
        <v>9</v>
      </c>
      <c r="B122" s="18">
        <f>IF(Loan_Not_Paid*Values_Entered,Payment_Number,"")</f>
        <v>108</v>
      </c>
      <c r="C122" s="10">
        <f t="shared" si="1"/>
        <v>46753</v>
      </c>
      <c r="D122" s="17">
        <f>IF(Loan_Not_Paid*Values_Entered,Beginning_Balance,"")</f>
        <v>236374.02419831147</v>
      </c>
      <c r="E122" s="17">
        <f>IF(Loan_Not_Paid*Values_Entered,Monthly_Payment,"")</f>
        <v>1930.1816355278102</v>
      </c>
      <c r="F122" s="17">
        <f t="shared" si="2"/>
        <v>1634.7141052799252</v>
      </c>
      <c r="G122" s="17">
        <f>IF(Loan_Not_Paid*Values_Entered,Interest,"")</f>
        <v>295.46753024788495</v>
      </c>
      <c r="H122" s="19">
        <f t="shared" si="3"/>
        <v>234739.31009303182</v>
      </c>
    </row>
    <row r="123" spans="1:8" ht="13.8" x14ac:dyDescent="0.3">
      <c r="A123" s="11">
        <v>10</v>
      </c>
      <c r="B123" s="18">
        <f>IF(Loan_Not_Paid*Values_Entered,Payment_Number,"")</f>
        <v>109</v>
      </c>
      <c r="C123" s="10">
        <f t="shared" si="1"/>
        <v>46784</v>
      </c>
      <c r="D123" s="17">
        <f>IF(Loan_Not_Paid*Values_Entered,Beginning_Balance,"")</f>
        <v>234739.31009303182</v>
      </c>
      <c r="E123" s="17">
        <f>IF(Loan_Not_Paid*Values_Entered,Monthly_Payment,"")</f>
        <v>1930.1816355278102</v>
      </c>
      <c r="F123" s="17">
        <f t="shared" si="2"/>
        <v>1636.7574979115252</v>
      </c>
      <c r="G123" s="17">
        <f>IF(Loan_Not_Paid*Values_Entered,Interest,"")</f>
        <v>293.42413761628501</v>
      </c>
      <c r="H123" s="19">
        <f t="shared" si="3"/>
        <v>233102.55259512033</v>
      </c>
    </row>
    <row r="124" spans="1:8" ht="13.8" x14ac:dyDescent="0.3">
      <c r="A124" s="11">
        <v>10</v>
      </c>
      <c r="B124" s="18">
        <f>IF(Loan_Not_Paid*Values_Entered,Payment_Number,"")</f>
        <v>110</v>
      </c>
      <c r="C124" s="10">
        <f t="shared" si="1"/>
        <v>46813</v>
      </c>
      <c r="D124" s="17">
        <f>IF(Loan_Not_Paid*Values_Entered,Beginning_Balance,"")</f>
        <v>233102.55259512033</v>
      </c>
      <c r="E124" s="17">
        <f>IF(Loan_Not_Paid*Values_Entered,Monthly_Payment,"")</f>
        <v>1930.1816355278102</v>
      </c>
      <c r="F124" s="17">
        <f t="shared" si="2"/>
        <v>1638.8034447839145</v>
      </c>
      <c r="G124" s="17">
        <f>IF(Loan_Not_Paid*Values_Entered,Interest,"")</f>
        <v>291.37819074389563</v>
      </c>
      <c r="H124" s="19">
        <f t="shared" si="3"/>
        <v>231463.7491503364</v>
      </c>
    </row>
    <row r="125" spans="1:8" ht="13.8" x14ac:dyDescent="0.3">
      <c r="A125" s="11">
        <v>10</v>
      </c>
      <c r="B125" s="18">
        <f>IF(Loan_Not_Paid*Values_Entered,Payment_Number,"")</f>
        <v>111</v>
      </c>
      <c r="C125" s="10">
        <f t="shared" si="1"/>
        <v>46844</v>
      </c>
      <c r="D125" s="17">
        <f>IF(Loan_Not_Paid*Values_Entered,Beginning_Balance,"")</f>
        <v>231463.7491503364</v>
      </c>
      <c r="E125" s="17">
        <f>IF(Loan_Not_Paid*Values_Entered,Monthly_Payment,"")</f>
        <v>1930.1816355278102</v>
      </c>
      <c r="F125" s="17">
        <f t="shared" si="2"/>
        <v>1640.8519490898943</v>
      </c>
      <c r="G125" s="17">
        <f>IF(Loan_Not_Paid*Values_Entered,Interest,"")</f>
        <v>289.32968643791577</v>
      </c>
      <c r="H125" s="19">
        <f t="shared" si="3"/>
        <v>229822.89720124612</v>
      </c>
    </row>
    <row r="126" spans="1:8" ht="13.8" x14ac:dyDescent="0.3">
      <c r="A126" s="11">
        <v>10</v>
      </c>
      <c r="B126" s="18">
        <f>IF(Loan_Not_Paid*Values_Entered,Payment_Number,"")</f>
        <v>112</v>
      </c>
      <c r="C126" s="10">
        <f t="shared" si="1"/>
        <v>46874</v>
      </c>
      <c r="D126" s="17">
        <f>IF(Loan_Not_Paid*Values_Entered,Beginning_Balance,"")</f>
        <v>229822.89720124612</v>
      </c>
      <c r="E126" s="17">
        <f>IF(Loan_Not_Paid*Values_Entered,Monthly_Payment,"")</f>
        <v>1930.1816355278102</v>
      </c>
      <c r="F126" s="17">
        <f t="shared" si="2"/>
        <v>1642.9030140262566</v>
      </c>
      <c r="G126" s="17">
        <f>IF(Loan_Not_Paid*Values_Entered,Interest,"")</f>
        <v>287.27862150155335</v>
      </c>
      <c r="H126" s="19">
        <f t="shared" si="3"/>
        <v>228179.99418722029</v>
      </c>
    </row>
    <row r="127" spans="1:8" ht="13.8" x14ac:dyDescent="0.3">
      <c r="A127" s="11">
        <v>10</v>
      </c>
      <c r="B127" s="18">
        <f>IF(Loan_Not_Paid*Values_Entered,Payment_Number,"")</f>
        <v>113</v>
      </c>
      <c r="C127" s="10">
        <f t="shared" si="1"/>
        <v>46905</v>
      </c>
      <c r="D127" s="17">
        <f>IF(Loan_Not_Paid*Values_Entered,Beginning_Balance,"")</f>
        <v>228179.99418722029</v>
      </c>
      <c r="E127" s="17">
        <f>IF(Loan_Not_Paid*Values_Entered,Monthly_Payment,"")</f>
        <v>1930.1816355278102</v>
      </c>
      <c r="F127" s="17">
        <f t="shared" si="2"/>
        <v>1644.9566427937896</v>
      </c>
      <c r="G127" s="17">
        <f>IF(Loan_Not_Paid*Values_Entered,Interest,"")</f>
        <v>285.22499273402059</v>
      </c>
      <c r="H127" s="19">
        <f t="shared" si="3"/>
        <v>226535.03754442668</v>
      </c>
    </row>
    <row r="128" spans="1:8" ht="13.8" x14ac:dyDescent="0.3">
      <c r="A128" s="11">
        <v>10</v>
      </c>
      <c r="B128" s="18">
        <f>IF(Loan_Not_Paid*Values_Entered,Payment_Number,"")</f>
        <v>114</v>
      </c>
      <c r="C128" s="10">
        <f t="shared" si="1"/>
        <v>46935</v>
      </c>
      <c r="D128" s="17">
        <f>IF(Loan_Not_Paid*Values_Entered,Beginning_Balance,"")</f>
        <v>226535.03754442668</v>
      </c>
      <c r="E128" s="17">
        <f>IF(Loan_Not_Paid*Values_Entered,Monthly_Payment,"")</f>
        <v>1930.1816355278102</v>
      </c>
      <c r="F128" s="17">
        <f t="shared" si="2"/>
        <v>1647.0128385972816</v>
      </c>
      <c r="G128" s="17">
        <f>IF(Loan_Not_Paid*Values_Entered,Interest,"")</f>
        <v>283.16879693052829</v>
      </c>
      <c r="H128" s="19">
        <f t="shared" si="3"/>
        <v>224888.02470582936</v>
      </c>
    </row>
    <row r="129" spans="1:8" ht="13.8" x14ac:dyDescent="0.3">
      <c r="A129" s="11">
        <v>10</v>
      </c>
      <c r="B129" s="18">
        <f>IF(Loan_Not_Paid*Values_Entered,Payment_Number,"")</f>
        <v>115</v>
      </c>
      <c r="C129" s="10">
        <f t="shared" si="1"/>
        <v>46966</v>
      </c>
      <c r="D129" s="17">
        <f>IF(Loan_Not_Paid*Values_Entered,Beginning_Balance,"")</f>
        <v>224888.02470582936</v>
      </c>
      <c r="E129" s="17">
        <f>IF(Loan_Not_Paid*Values_Entered,Monthly_Payment,"")</f>
        <v>1930.1816355278102</v>
      </c>
      <c r="F129" s="17">
        <f t="shared" si="2"/>
        <v>1649.0716046455284</v>
      </c>
      <c r="G129" s="17">
        <f>IF(Loan_Not_Paid*Values_Entered,Interest,"")</f>
        <v>281.11003088228176</v>
      </c>
      <c r="H129" s="19">
        <f t="shared" si="3"/>
        <v>223238.95310118367</v>
      </c>
    </row>
    <row r="130" spans="1:8" ht="13.8" x14ac:dyDescent="0.3">
      <c r="A130" s="11">
        <v>10</v>
      </c>
      <c r="B130" s="18">
        <f>IF(Loan_Not_Paid*Values_Entered,Payment_Number,"")</f>
        <v>116</v>
      </c>
      <c r="C130" s="10">
        <f t="shared" si="1"/>
        <v>46997</v>
      </c>
      <c r="D130" s="17">
        <f>IF(Loan_Not_Paid*Values_Entered,Beginning_Balance,"")</f>
        <v>223238.95310118367</v>
      </c>
      <c r="E130" s="17">
        <f>IF(Loan_Not_Paid*Values_Entered,Monthly_Payment,"")</f>
        <v>1930.1816355278102</v>
      </c>
      <c r="F130" s="17">
        <f t="shared" si="2"/>
        <v>1651.1329441513353</v>
      </c>
      <c r="G130" s="17">
        <f>IF(Loan_Not_Paid*Values_Entered,Interest,"")</f>
        <v>279.04869137647484</v>
      </c>
      <c r="H130" s="19">
        <f t="shared" si="3"/>
        <v>221587.82015703255</v>
      </c>
    </row>
    <row r="131" spans="1:8" ht="13.8" x14ac:dyDescent="0.3">
      <c r="A131" s="11">
        <v>10</v>
      </c>
      <c r="B131" s="18">
        <f>IF(Loan_Not_Paid*Values_Entered,Payment_Number,"")</f>
        <v>117</v>
      </c>
      <c r="C131" s="10">
        <f t="shared" si="1"/>
        <v>47027</v>
      </c>
      <c r="D131" s="17">
        <f>IF(Loan_Not_Paid*Values_Entered,Beginning_Balance,"")</f>
        <v>221587.82015703255</v>
      </c>
      <c r="E131" s="17">
        <f>IF(Loan_Not_Paid*Values_Entered,Monthly_Payment,"")</f>
        <v>1930.1816355278102</v>
      </c>
      <c r="F131" s="17">
        <f t="shared" si="2"/>
        <v>1653.1968603315245</v>
      </c>
      <c r="G131" s="17">
        <f>IF(Loan_Not_Paid*Values_Entered,Interest,"")</f>
        <v>276.98477519628563</v>
      </c>
      <c r="H131" s="19">
        <f t="shared" si="3"/>
        <v>219934.62329670117</v>
      </c>
    </row>
    <row r="132" spans="1:8" ht="13.8" x14ac:dyDescent="0.3">
      <c r="A132" s="11">
        <v>10</v>
      </c>
      <c r="B132" s="18">
        <f>IF(Loan_Not_Paid*Values_Entered,Payment_Number,"")</f>
        <v>118</v>
      </c>
      <c r="C132" s="10">
        <f t="shared" si="1"/>
        <v>47058</v>
      </c>
      <c r="D132" s="17">
        <f>IF(Loan_Not_Paid*Values_Entered,Beginning_Balance,"")</f>
        <v>219934.62329670117</v>
      </c>
      <c r="E132" s="17">
        <f>IF(Loan_Not_Paid*Values_Entered,Monthly_Payment,"")</f>
        <v>1930.1816355278102</v>
      </c>
      <c r="F132" s="17">
        <f t="shared" si="2"/>
        <v>1655.263356406939</v>
      </c>
      <c r="G132" s="17">
        <f>IF(Loan_Not_Paid*Values_Entered,Interest,"")</f>
        <v>274.91827912087126</v>
      </c>
      <c r="H132" s="19">
        <f t="shared" si="3"/>
        <v>218279.35994029403</v>
      </c>
    </row>
    <row r="133" spans="1:8" ht="13.8" x14ac:dyDescent="0.3">
      <c r="A133" s="11">
        <v>10</v>
      </c>
      <c r="B133" s="18">
        <f>IF(Loan_Not_Paid*Values_Entered,Payment_Number,"")</f>
        <v>119</v>
      </c>
      <c r="C133" s="10">
        <f t="shared" si="1"/>
        <v>47088</v>
      </c>
      <c r="D133" s="17">
        <f>IF(Loan_Not_Paid*Values_Entered,Beginning_Balance,"")</f>
        <v>218279.35994029403</v>
      </c>
      <c r="E133" s="17">
        <f>IF(Loan_Not_Paid*Values_Entered,Monthly_Payment,"")</f>
        <v>1930.1816355278102</v>
      </c>
      <c r="F133" s="17">
        <f t="shared" si="2"/>
        <v>1657.3324356024477</v>
      </c>
      <c r="G133" s="17">
        <f>IF(Loan_Not_Paid*Values_Entered,Interest,"")</f>
        <v>272.8491999253626</v>
      </c>
      <c r="H133" s="19">
        <f t="shared" si="3"/>
        <v>216622.02750469139</v>
      </c>
    </row>
    <row r="134" spans="1:8" ht="13.8" x14ac:dyDescent="0.3">
      <c r="A134" s="11">
        <v>10</v>
      </c>
      <c r="B134" s="18">
        <f>IF(Loan_Not_Paid*Values_Entered,Payment_Number,"")</f>
        <v>120</v>
      </c>
      <c r="C134" s="10">
        <f t="shared" si="1"/>
        <v>47119</v>
      </c>
      <c r="D134" s="17">
        <f>IF(Loan_Not_Paid*Values_Entered,Beginning_Balance,"")</f>
        <v>216622.02750469139</v>
      </c>
      <c r="E134" s="17">
        <f>IF(Loan_Not_Paid*Values_Entered,Monthly_Payment,"")</f>
        <v>1930.1816355278102</v>
      </c>
      <c r="F134" s="17">
        <f t="shared" si="2"/>
        <v>1659.4041011469506</v>
      </c>
      <c r="G134" s="17">
        <f>IF(Loan_Not_Paid*Values_Entered,Interest,"")</f>
        <v>270.77753438085949</v>
      </c>
      <c r="H134" s="19">
        <f t="shared" si="3"/>
        <v>214962.62340354492</v>
      </c>
    </row>
    <row r="135" spans="1:8" ht="13.8" x14ac:dyDescent="0.3">
      <c r="A135" s="5">
        <v>11</v>
      </c>
      <c r="B135" s="18">
        <f>IF(Loan_Not_Paid*Values_Entered,Payment_Number,"")</f>
        <v>121</v>
      </c>
      <c r="C135" s="10">
        <f t="shared" si="1"/>
        <v>47150</v>
      </c>
      <c r="D135" s="17">
        <f>IF(Loan_Not_Paid*Values_Entered,Beginning_Balance,"")</f>
        <v>214962.62340354492</v>
      </c>
      <c r="E135" s="17">
        <f>IF(Loan_Not_Paid*Values_Entered,Monthly_Payment,"")</f>
        <v>1930.1816355278102</v>
      </c>
      <c r="F135" s="17">
        <f t="shared" si="2"/>
        <v>1661.4783562733844</v>
      </c>
      <c r="G135" s="17">
        <f>IF(Loan_Not_Paid*Values_Entered,Interest,"")</f>
        <v>268.70327925442575</v>
      </c>
      <c r="H135" s="19">
        <f t="shared" si="3"/>
        <v>213301.14504727174</v>
      </c>
    </row>
    <row r="136" spans="1:8" ht="13.8" x14ac:dyDescent="0.3">
      <c r="A136" s="5">
        <v>11</v>
      </c>
      <c r="B136" s="18">
        <f>IF(Loan_Not_Paid*Values_Entered,Payment_Number,"")</f>
        <v>122</v>
      </c>
      <c r="C136" s="10">
        <f t="shared" si="1"/>
        <v>47178</v>
      </c>
      <c r="D136" s="17">
        <f>IF(Loan_Not_Paid*Values_Entered,Beginning_Balance,"")</f>
        <v>213301.14504727174</v>
      </c>
      <c r="E136" s="17">
        <f>IF(Loan_Not_Paid*Values_Entered,Monthly_Payment,"")</f>
        <v>1930.1816355278102</v>
      </c>
      <c r="F136" s="17">
        <f t="shared" si="2"/>
        <v>1663.5552042187262</v>
      </c>
      <c r="G136" s="17">
        <f>IF(Loan_Not_Paid*Values_Entered,Interest,"")</f>
        <v>266.62643130908407</v>
      </c>
      <c r="H136" s="19">
        <f t="shared" si="3"/>
        <v>211637.58984305273</v>
      </c>
    </row>
    <row r="137" spans="1:8" ht="13.8" x14ac:dyDescent="0.3">
      <c r="A137" s="5">
        <v>11</v>
      </c>
      <c r="B137" s="18">
        <f>IF(Loan_Not_Paid*Values_Entered,Payment_Number,"")</f>
        <v>123</v>
      </c>
      <c r="C137" s="10">
        <f t="shared" si="1"/>
        <v>47209</v>
      </c>
      <c r="D137" s="17">
        <f>IF(Loan_Not_Paid*Values_Entered,Beginning_Balance,"")</f>
        <v>211637.58984305273</v>
      </c>
      <c r="E137" s="17">
        <f>IF(Loan_Not_Paid*Values_Entered,Monthly_Payment,"")</f>
        <v>1930.1816355278102</v>
      </c>
      <c r="F137" s="17">
        <f t="shared" si="2"/>
        <v>1665.6346482239992</v>
      </c>
      <c r="G137" s="17">
        <f>IF(Loan_Not_Paid*Values_Entered,Interest,"")</f>
        <v>264.54698730381068</v>
      </c>
      <c r="H137" s="19">
        <f t="shared" si="3"/>
        <v>209971.95519482839</v>
      </c>
    </row>
    <row r="138" spans="1:8" ht="13.8" x14ac:dyDescent="0.3">
      <c r="A138" s="5">
        <v>11</v>
      </c>
      <c r="B138" s="18">
        <f>IF(Loan_Not_Paid*Values_Entered,Payment_Number,"")</f>
        <v>124</v>
      </c>
      <c r="C138" s="10">
        <f t="shared" si="1"/>
        <v>47239</v>
      </c>
      <c r="D138" s="17">
        <f>IF(Loan_Not_Paid*Values_Entered,Beginning_Balance,"")</f>
        <v>209971.95519482839</v>
      </c>
      <c r="E138" s="17">
        <f>IF(Loan_Not_Paid*Values_Entered,Monthly_Payment,"")</f>
        <v>1930.1816355278102</v>
      </c>
      <c r="F138" s="17">
        <f t="shared" si="2"/>
        <v>1667.7166915342793</v>
      </c>
      <c r="G138" s="17">
        <f>IF(Loan_Not_Paid*Values_Entered,Interest,"")</f>
        <v>262.46494399353065</v>
      </c>
      <c r="H138" s="19">
        <f t="shared" si="3"/>
        <v>208304.23850329459</v>
      </c>
    </row>
    <row r="139" spans="1:8" ht="13.8" x14ac:dyDescent="0.3">
      <c r="A139" s="5">
        <v>11</v>
      </c>
      <c r="B139" s="18">
        <f>IF(Loan_Not_Paid*Values_Entered,Payment_Number,"")</f>
        <v>125</v>
      </c>
      <c r="C139" s="10">
        <f t="shared" si="1"/>
        <v>47270</v>
      </c>
      <c r="D139" s="17">
        <f>IF(Loan_Not_Paid*Values_Entered,Beginning_Balance,"")</f>
        <v>208304.23850329459</v>
      </c>
      <c r="E139" s="17">
        <f>IF(Loan_Not_Paid*Values_Entered,Monthly_Payment,"")</f>
        <v>1930.1816355278102</v>
      </c>
      <c r="F139" s="17">
        <f t="shared" si="2"/>
        <v>1669.8013373986976</v>
      </c>
      <c r="G139" s="17">
        <f>IF(Loan_Not_Paid*Values_Entered,Interest,"")</f>
        <v>260.38029812911287</v>
      </c>
      <c r="H139" s="19">
        <f t="shared" si="3"/>
        <v>206634.43716589606</v>
      </c>
    </row>
    <row r="140" spans="1:8" ht="13.8" x14ac:dyDescent="0.3">
      <c r="A140" s="5">
        <v>11</v>
      </c>
      <c r="B140" s="18">
        <f>IF(Loan_Not_Paid*Values_Entered,Payment_Number,"")</f>
        <v>126</v>
      </c>
      <c r="C140" s="10">
        <f t="shared" si="1"/>
        <v>47300</v>
      </c>
      <c r="D140" s="17">
        <f>IF(Loan_Not_Paid*Values_Entered,Beginning_Balance,"")</f>
        <v>206634.43716589606</v>
      </c>
      <c r="E140" s="17">
        <f>IF(Loan_Not_Paid*Values_Entered,Monthly_Payment,"")</f>
        <v>1930.1816355278102</v>
      </c>
      <c r="F140" s="17">
        <f t="shared" si="2"/>
        <v>1671.8885890704457</v>
      </c>
      <c r="G140" s="17">
        <f>IF(Loan_Not_Paid*Values_Entered,Interest,"")</f>
        <v>258.29304645736443</v>
      </c>
      <c r="H140" s="19">
        <f t="shared" si="3"/>
        <v>204962.54857682559</v>
      </c>
    </row>
    <row r="141" spans="1:8" ht="13.8" x14ac:dyDescent="0.3">
      <c r="A141" s="5">
        <v>11</v>
      </c>
      <c r="B141" s="18">
        <f>IF(Loan_Not_Paid*Values_Entered,Payment_Number,"")</f>
        <v>127</v>
      </c>
      <c r="C141" s="10">
        <f t="shared" si="1"/>
        <v>47331</v>
      </c>
      <c r="D141" s="17">
        <f>IF(Loan_Not_Paid*Values_Entered,Beginning_Balance,"")</f>
        <v>204962.54857682559</v>
      </c>
      <c r="E141" s="17">
        <f>IF(Loan_Not_Paid*Values_Entered,Monthly_Payment,"")</f>
        <v>1930.1816355278102</v>
      </c>
      <c r="F141" s="17">
        <f t="shared" si="2"/>
        <v>1673.9784498067838</v>
      </c>
      <c r="G141" s="17">
        <f>IF(Loan_Not_Paid*Values_Entered,Interest,"")</f>
        <v>256.20318572102639</v>
      </c>
      <c r="H141" s="19">
        <f t="shared" si="3"/>
        <v>203288.57012701849</v>
      </c>
    </row>
    <row r="142" spans="1:8" ht="13.8" x14ac:dyDescent="0.3">
      <c r="A142" s="5">
        <v>11</v>
      </c>
      <c r="B142" s="18">
        <f>IF(Loan_Not_Paid*Values_Entered,Payment_Number,"")</f>
        <v>128</v>
      </c>
      <c r="C142" s="10">
        <f t="shared" si="1"/>
        <v>47362</v>
      </c>
      <c r="D142" s="17">
        <f>IF(Loan_Not_Paid*Values_Entered,Beginning_Balance,"")</f>
        <v>203288.57012701849</v>
      </c>
      <c r="E142" s="17">
        <f>IF(Loan_Not_Paid*Values_Entered,Monthly_Payment,"")</f>
        <v>1930.1816355278102</v>
      </c>
      <c r="F142" s="17">
        <f t="shared" si="2"/>
        <v>1676.0709228690423</v>
      </c>
      <c r="G142" s="17">
        <f>IF(Loan_Not_Paid*Values_Entered,Interest,"")</f>
        <v>254.11071265876791</v>
      </c>
      <c r="H142" s="19">
        <f t="shared" si="3"/>
        <v>201612.49920414976</v>
      </c>
    </row>
    <row r="143" spans="1:8" ht="13.8" x14ac:dyDescent="0.3">
      <c r="A143" s="5">
        <v>11</v>
      </c>
      <c r="B143" s="18">
        <f>IF(Loan_Not_Paid*Values_Entered,Payment_Number,"")</f>
        <v>129</v>
      </c>
      <c r="C143" s="10">
        <f>IF(Loan_Not_Paid*Values_Entered,Payment_Date,"")</f>
        <v>47392</v>
      </c>
      <c r="D143" s="17">
        <f>IF(Loan_Not_Paid*Values_Entered,Beginning_Balance,"")</f>
        <v>201612.49920414976</v>
      </c>
      <c r="E143" s="17">
        <f>IF(Loan_Not_Paid*Values_Entered,Monthly_Payment,"")</f>
        <v>1930.1816355278102</v>
      </c>
      <c r="F143" s="17">
        <f>IF(Loan_Not_Paid*Values_Entered,Principal,"")</f>
        <v>1678.1660115226287</v>
      </c>
      <c r="G143" s="17">
        <f>IF(Loan_Not_Paid*Values_Entered,Interest,"")</f>
        <v>252.01562400518159</v>
      </c>
      <c r="H143" s="19">
        <f>IF(Loan_Not_Paid*Values_Entered,Ending_Balance,"")</f>
        <v>199934.33319262718</v>
      </c>
    </row>
    <row r="144" spans="1:8" ht="13.8" x14ac:dyDescent="0.3">
      <c r="A144" s="5">
        <v>11</v>
      </c>
      <c r="B144" s="18">
        <f>IF(Loan_Not_Paid*Values_Entered,Payment_Number,"")</f>
        <v>130</v>
      </c>
      <c r="C144" s="10">
        <f>IF(Loan_Not_Paid*Values_Entered,Payment_Date,"")</f>
        <v>47423</v>
      </c>
      <c r="D144" s="17">
        <f>IF(Loan_Not_Paid*Values_Entered,Beginning_Balance,"")</f>
        <v>199934.33319262718</v>
      </c>
      <c r="E144" s="17">
        <f>IF(Loan_Not_Paid*Values_Entered,Monthly_Payment,"")</f>
        <v>1930.1816355278102</v>
      </c>
      <c r="F144" s="17">
        <f>IF(Loan_Not_Paid*Values_Entered,Principal,"")</f>
        <v>1680.2637190370319</v>
      </c>
      <c r="G144" s="17">
        <f>IF(Loan_Not_Paid*Values_Entered,Interest,"")</f>
        <v>249.91791649077834</v>
      </c>
      <c r="H144" s="19">
        <f>IF(Loan_Not_Paid*Values_Entered,Ending_Balance,"")</f>
        <v>198254.06947359018</v>
      </c>
    </row>
    <row r="145" spans="1:8" ht="13.8" x14ac:dyDescent="0.3">
      <c r="A145" s="5">
        <v>11</v>
      </c>
      <c r="B145" s="18">
        <f>IF(Loan_Not_Paid*Values_Entered,Payment_Number,"")</f>
        <v>131</v>
      </c>
      <c r="C145" s="10">
        <f>IF(Loan_Not_Paid*Values_Entered,Payment_Date,"")</f>
        <v>47453</v>
      </c>
      <c r="D145" s="17">
        <f>IF(Loan_Not_Paid*Values_Entered,Beginning_Balance,"")</f>
        <v>198254.06947359018</v>
      </c>
      <c r="E145" s="17">
        <f>IF(Loan_Not_Paid*Values_Entered,Monthly_Payment,"")</f>
        <v>1930.1816355278102</v>
      </c>
      <c r="F145" s="17">
        <f>IF(Loan_Not_Paid*Values_Entered,Principal,"")</f>
        <v>1682.3640486858283</v>
      </c>
      <c r="G145" s="17">
        <f>IF(Loan_Not_Paid*Values_Entered,Interest,"")</f>
        <v>247.81758684198206</v>
      </c>
      <c r="H145" s="19">
        <f>IF(Loan_Not_Paid*Values_Entered,Ending_Balance,"")</f>
        <v>196571.70542490424</v>
      </c>
    </row>
    <row r="146" spans="1:8" ht="13.8" x14ac:dyDescent="0.3">
      <c r="A146" s="5">
        <v>11</v>
      </c>
      <c r="B146" s="18">
        <f>IF(Loan_Not_Paid*Values_Entered,Payment_Number,"")</f>
        <v>132</v>
      </c>
      <c r="C146" s="10">
        <f>IF(Loan_Not_Paid*Values_Entered,Payment_Date,"")</f>
        <v>47484</v>
      </c>
      <c r="D146" s="17">
        <f>IF(Loan_Not_Paid*Values_Entered,Beginning_Balance,"")</f>
        <v>196571.70542490424</v>
      </c>
      <c r="E146" s="17">
        <f>IF(Loan_Not_Paid*Values_Entered,Monthly_Payment,"")</f>
        <v>1930.1816355278102</v>
      </c>
      <c r="F146" s="17">
        <f>IF(Loan_Not_Paid*Values_Entered,Principal,"")</f>
        <v>1684.4670037466856</v>
      </c>
      <c r="G146" s="17">
        <f>IF(Loan_Not_Paid*Values_Entered,Interest,"")</f>
        <v>245.71463178112469</v>
      </c>
      <c r="H146" s="19">
        <f>IF(Loan_Not_Paid*Values_Entered,Ending_Balance,"")</f>
        <v>194887.23842115776</v>
      </c>
    </row>
    <row r="147" spans="1:8" ht="13.8" x14ac:dyDescent="0.3">
      <c r="A147" s="5">
        <v>12</v>
      </c>
      <c r="B147" s="18">
        <f>IF(Loan_Not_Paid*Values_Entered,Payment_Number,"")</f>
        <v>133</v>
      </c>
      <c r="C147" s="10">
        <f>IF(Loan_Not_Paid*Values_Entered,Payment_Date,"")</f>
        <v>47515</v>
      </c>
      <c r="D147" s="17">
        <f>IF(Loan_Not_Paid*Values_Entered,Beginning_Balance,"")</f>
        <v>194887.23842115776</v>
      </c>
      <c r="E147" s="17">
        <f>IF(Loan_Not_Paid*Values_Entered,Monthly_Payment,"")</f>
        <v>1930.1816355278102</v>
      </c>
      <c r="F147" s="17">
        <f>IF(Loan_Not_Paid*Values_Entered,Principal,"")</f>
        <v>1686.5725875013688</v>
      </c>
      <c r="G147" s="17">
        <f>IF(Loan_Not_Paid*Values_Entered,Interest,"")</f>
        <v>243.60904802644137</v>
      </c>
      <c r="H147" s="19">
        <f>IF(Loan_Not_Paid*Values_Entered,Ending_Balance,"")</f>
        <v>193200.6658336565</v>
      </c>
    </row>
    <row r="148" spans="1:8" ht="13.8" x14ac:dyDescent="0.3">
      <c r="A148" s="5">
        <v>12</v>
      </c>
      <c r="B148" s="18">
        <f>IF(Loan_Not_Paid*Values_Entered,Payment_Number,"")</f>
        <v>134</v>
      </c>
      <c r="C148" s="10">
        <f>IF(Loan_Not_Paid*Values_Entered,Payment_Date,"")</f>
        <v>47543</v>
      </c>
      <c r="D148" s="17">
        <f>IF(Loan_Not_Paid*Values_Entered,Beginning_Balance,"")</f>
        <v>193200.6658336565</v>
      </c>
      <c r="E148" s="17">
        <f>IF(Loan_Not_Paid*Values_Entered,Monthly_Payment,"")</f>
        <v>1930.1816355278102</v>
      </c>
      <c r="F148" s="17">
        <f>IF(Loan_Not_Paid*Values_Entered,Principal,"")</f>
        <v>1688.6808032357455</v>
      </c>
      <c r="G148" s="17">
        <f>IF(Loan_Not_Paid*Values_Entered,Interest,"")</f>
        <v>241.5008322920647</v>
      </c>
      <c r="H148" s="19">
        <f>IF(Loan_Not_Paid*Values_Entered,Ending_Balance,"")</f>
        <v>191511.98503042047</v>
      </c>
    </row>
    <row r="149" spans="1:8" ht="13.8" x14ac:dyDescent="0.3">
      <c r="A149" s="5">
        <v>12</v>
      </c>
      <c r="B149" s="18">
        <f>IF(Loan_Not_Paid*Values_Entered,Payment_Number,"")</f>
        <v>135</v>
      </c>
      <c r="C149" s="10">
        <f>IF(Loan_Not_Paid*Values_Entered,Payment_Date,"")</f>
        <v>47574</v>
      </c>
      <c r="D149" s="17">
        <f>IF(Loan_Not_Paid*Values_Entered,Beginning_Balance,"")</f>
        <v>191511.98503042047</v>
      </c>
      <c r="E149" s="17">
        <f>IF(Loan_Not_Paid*Values_Entered,Monthly_Payment,"")</f>
        <v>1930.1816355278102</v>
      </c>
      <c r="F149" s="17">
        <f>IF(Loan_Not_Paid*Values_Entered,Principal,"")</f>
        <v>1690.7916542397902</v>
      </c>
      <c r="G149" s="17">
        <f>IF(Loan_Not_Paid*Values_Entered,Interest,"")</f>
        <v>239.38998128801998</v>
      </c>
      <c r="H149" s="19">
        <f>IF(Loan_Not_Paid*Values_Entered,Ending_Balance,"")</f>
        <v>189821.19337618066</v>
      </c>
    </row>
    <row r="150" spans="1:8" ht="13.8" x14ac:dyDescent="0.3">
      <c r="A150" s="5">
        <v>12</v>
      </c>
      <c r="B150" s="18">
        <f>IF(Loan_Not_Paid*Values_Entered,Payment_Number,"")</f>
        <v>136</v>
      </c>
      <c r="C150" s="10">
        <f>IF(Loan_Not_Paid*Values_Entered,Payment_Date,"")</f>
        <v>47604</v>
      </c>
      <c r="D150" s="17">
        <f>IF(Loan_Not_Paid*Values_Entered,Beginning_Balance,"")</f>
        <v>189821.19337618066</v>
      </c>
      <c r="E150" s="17">
        <f>IF(Loan_Not_Paid*Values_Entered,Monthly_Payment,"")</f>
        <v>1930.1816355278102</v>
      </c>
      <c r="F150" s="17">
        <f>IF(Loan_Not_Paid*Values_Entered,Principal,"")</f>
        <v>1692.9051438075901</v>
      </c>
      <c r="G150" s="17">
        <f>IF(Loan_Not_Paid*Values_Entered,Interest,"")</f>
        <v>237.27649172022029</v>
      </c>
      <c r="H150" s="19">
        <f>IF(Loan_Not_Paid*Values_Entered,Ending_Balance,"")</f>
        <v>188128.28823237336</v>
      </c>
    </row>
    <row r="151" spans="1:8" ht="13.8" x14ac:dyDescent="0.3">
      <c r="A151" s="5">
        <v>12</v>
      </c>
      <c r="B151" s="18">
        <f>IF(Loan_Not_Paid*Values_Entered,Payment_Number,"")</f>
        <v>137</v>
      </c>
      <c r="C151" s="10">
        <f>IF(Loan_Not_Paid*Values_Entered,Payment_Date,"")</f>
        <v>47635</v>
      </c>
      <c r="D151" s="17">
        <f>IF(Loan_Not_Paid*Values_Entered,Beginning_Balance,"")</f>
        <v>188128.28823237336</v>
      </c>
      <c r="E151" s="17">
        <f>IF(Loan_Not_Paid*Values_Entered,Monthly_Payment,"")</f>
        <v>1930.1816355278102</v>
      </c>
      <c r="F151" s="17">
        <f>IF(Loan_Not_Paid*Values_Entered,Principal,"")</f>
        <v>1695.0212752373493</v>
      </c>
      <c r="G151" s="17">
        <f>IF(Loan_Not_Paid*Values_Entered,Interest,"")</f>
        <v>235.16036029046077</v>
      </c>
      <c r="H151" s="19">
        <f>IF(Loan_Not_Paid*Values_Entered,Ending_Balance,"")</f>
        <v>186433.26695713628</v>
      </c>
    </row>
    <row r="152" spans="1:8" ht="13.8" x14ac:dyDescent="0.3">
      <c r="A152" s="5">
        <v>12</v>
      </c>
      <c r="B152" s="18">
        <f>IF(Loan_Not_Paid*Values_Entered,Payment_Number,"")</f>
        <v>138</v>
      </c>
      <c r="C152" s="10">
        <f>IF(Loan_Not_Paid*Values_Entered,Payment_Date,"")</f>
        <v>47665</v>
      </c>
      <c r="D152" s="17">
        <f>IF(Loan_Not_Paid*Values_Entered,Beginning_Balance,"")</f>
        <v>186433.26695713628</v>
      </c>
      <c r="E152" s="17">
        <f>IF(Loan_Not_Paid*Values_Entered,Monthly_Payment,"")</f>
        <v>1930.1816355278102</v>
      </c>
      <c r="F152" s="17">
        <f>IF(Loan_Not_Paid*Values_Entered,Principal,"")</f>
        <v>1697.1400518313962</v>
      </c>
      <c r="G152" s="17">
        <f>IF(Loan_Not_Paid*Values_Entered,Interest,"")</f>
        <v>233.04158369641411</v>
      </c>
      <c r="H152" s="19">
        <f>IF(Loan_Not_Paid*Values_Entered,Ending_Balance,"")</f>
        <v>184736.12690530467</v>
      </c>
    </row>
    <row r="153" spans="1:8" ht="13.8" x14ac:dyDescent="0.3">
      <c r="A153" s="5">
        <v>12</v>
      </c>
      <c r="B153" s="18">
        <f>IF(Loan_Not_Paid*Values_Entered,Payment_Number,"")</f>
        <v>139</v>
      </c>
      <c r="C153" s="10">
        <f>IF(Loan_Not_Paid*Values_Entered,Payment_Date,"")</f>
        <v>47696</v>
      </c>
      <c r="D153" s="17">
        <f>IF(Loan_Not_Paid*Values_Entered,Beginning_Balance,"")</f>
        <v>184736.12690530467</v>
      </c>
      <c r="E153" s="17">
        <f>IF(Loan_Not_Paid*Values_Entered,Monthly_Payment,"")</f>
        <v>1930.1816355278102</v>
      </c>
      <c r="F153" s="17">
        <f>IF(Loan_Not_Paid*Values_Entered,Principal,"")</f>
        <v>1699.2614768961853</v>
      </c>
      <c r="G153" s="17">
        <f>IF(Loan_Not_Paid*Values_Entered,Interest,"")</f>
        <v>230.92015863162482</v>
      </c>
      <c r="H153" s="19">
        <f>IF(Loan_Not_Paid*Values_Entered,Ending_Balance,"")</f>
        <v>183036.8654284082</v>
      </c>
    </row>
    <row r="154" spans="1:8" ht="13.8" x14ac:dyDescent="0.3">
      <c r="A154" s="5">
        <v>12</v>
      </c>
      <c r="B154" s="18">
        <f>IF(Loan_Not_Paid*Values_Entered,Payment_Number,"")</f>
        <v>140</v>
      </c>
      <c r="C154" s="10">
        <f>IF(Loan_Not_Paid*Values_Entered,Payment_Date,"")</f>
        <v>47727</v>
      </c>
      <c r="D154" s="17">
        <f>IF(Loan_Not_Paid*Values_Entered,Beginning_Balance,"")</f>
        <v>183036.8654284082</v>
      </c>
      <c r="E154" s="17">
        <f>IF(Loan_Not_Paid*Values_Entered,Monthly_Payment,"")</f>
        <v>1930.1816355278102</v>
      </c>
      <c r="F154" s="17">
        <f>IF(Loan_Not_Paid*Values_Entered,Principal,"")</f>
        <v>1701.3855537423058</v>
      </c>
      <c r="G154" s="17">
        <f>IF(Loan_Not_Paid*Values_Entered,Interest,"")</f>
        <v>228.79608178550461</v>
      </c>
      <c r="H154" s="19">
        <f>IF(Loan_Not_Paid*Values_Entered,Ending_Balance,"")</f>
        <v>181335.47987466643</v>
      </c>
    </row>
    <row r="155" spans="1:8" ht="13.8" x14ac:dyDescent="0.3">
      <c r="A155" s="5">
        <v>12</v>
      </c>
      <c r="B155" s="18">
        <f>IF(Loan_Not_Paid*Values_Entered,Payment_Number,"")</f>
        <v>141</v>
      </c>
      <c r="C155" s="10">
        <f>IF(Loan_Not_Paid*Values_Entered,Payment_Date,"")</f>
        <v>47757</v>
      </c>
      <c r="D155" s="17">
        <f>IF(Loan_Not_Paid*Values_Entered,Beginning_Balance,"")</f>
        <v>181335.47987466643</v>
      </c>
      <c r="E155" s="17">
        <f>IF(Loan_Not_Paid*Values_Entered,Monthly_Payment,"")</f>
        <v>1930.1816355278102</v>
      </c>
      <c r="F155" s="17">
        <f>IF(Loan_Not_Paid*Values_Entered,Principal,"")</f>
        <v>1703.5122856844835</v>
      </c>
      <c r="G155" s="17">
        <f>IF(Loan_Not_Paid*Values_Entered,Interest,"")</f>
        <v>226.66934984332676</v>
      </c>
      <c r="H155" s="19">
        <f>IF(Loan_Not_Paid*Values_Entered,Ending_Balance,"")</f>
        <v>179631.96758898208</v>
      </c>
    </row>
    <row r="156" spans="1:8" ht="13.8" x14ac:dyDescent="0.3">
      <c r="A156" s="5">
        <v>12</v>
      </c>
      <c r="B156" s="18">
        <f>IF(Loan_Not_Paid*Values_Entered,Payment_Number,"")</f>
        <v>142</v>
      </c>
      <c r="C156" s="10">
        <f>IF(Loan_Not_Paid*Values_Entered,Payment_Date,"")</f>
        <v>47788</v>
      </c>
      <c r="D156" s="17">
        <f>IF(Loan_Not_Paid*Values_Entered,Beginning_Balance,"")</f>
        <v>179631.96758898208</v>
      </c>
      <c r="E156" s="17">
        <f>IF(Loan_Not_Paid*Values_Entered,Monthly_Payment,"")</f>
        <v>1930.1816355278102</v>
      </c>
      <c r="F156" s="17">
        <f>IF(Loan_Not_Paid*Values_Entered,Principal,"")</f>
        <v>1705.6416760415889</v>
      </c>
      <c r="G156" s="17">
        <f>IF(Loan_Not_Paid*Values_Entered,Interest,"")</f>
        <v>224.53995948622114</v>
      </c>
      <c r="H156" s="19">
        <f>IF(Loan_Not_Paid*Values_Entered,Ending_Balance,"")</f>
        <v>177926.32591294008</v>
      </c>
    </row>
    <row r="157" spans="1:8" ht="13.8" x14ac:dyDescent="0.3">
      <c r="A157" s="5">
        <v>12</v>
      </c>
      <c r="B157" s="18">
        <f>IF(Loan_Not_Paid*Values_Entered,Payment_Number,"")</f>
        <v>143</v>
      </c>
      <c r="C157" s="10">
        <f>IF(Loan_Not_Paid*Values_Entered,Payment_Date,"")</f>
        <v>47818</v>
      </c>
      <c r="D157" s="17">
        <f>IF(Loan_Not_Paid*Values_Entered,Beginning_Balance,"")</f>
        <v>177926.32591294008</v>
      </c>
      <c r="E157" s="17">
        <f>IF(Loan_Not_Paid*Values_Entered,Monthly_Payment,"")</f>
        <v>1930.1816355278102</v>
      </c>
      <c r="F157" s="17">
        <f>IF(Loan_Not_Paid*Values_Entered,Principal,"")</f>
        <v>1707.7737281366412</v>
      </c>
      <c r="G157" s="17">
        <f>IF(Loan_Not_Paid*Values_Entered,Interest,"")</f>
        <v>222.40790739116915</v>
      </c>
      <c r="H157" s="19">
        <f>IF(Loan_Not_Paid*Values_Entered,Ending_Balance,"")</f>
        <v>176218.55218480324</v>
      </c>
    </row>
    <row r="158" spans="1:8" ht="13.8" x14ac:dyDescent="0.3">
      <c r="A158" s="5">
        <v>12</v>
      </c>
      <c r="B158" s="18">
        <f>IF(Loan_Not_Paid*Values_Entered,Payment_Number,"")</f>
        <v>144</v>
      </c>
      <c r="C158" s="10">
        <f>IF(Loan_Not_Paid*Values_Entered,Payment_Date,"")</f>
        <v>47849</v>
      </c>
      <c r="D158" s="17">
        <f>IF(Loan_Not_Paid*Values_Entered,Beginning_Balance,"")</f>
        <v>176218.55218480324</v>
      </c>
      <c r="E158" s="17">
        <f>IF(Loan_Not_Paid*Values_Entered,Monthly_Payment,"")</f>
        <v>1930.1816355278102</v>
      </c>
      <c r="F158" s="17">
        <f>IF(Loan_Not_Paid*Values_Entered,Principal,"")</f>
        <v>1709.9084452968118</v>
      </c>
      <c r="G158" s="17">
        <f>IF(Loan_Not_Paid*Values_Entered,Interest,"")</f>
        <v>220.27319023099835</v>
      </c>
      <c r="H158" s="19">
        <f>IF(Loan_Not_Paid*Values_Entered,Ending_Balance,"")</f>
        <v>174508.64373950701</v>
      </c>
    </row>
    <row r="159" spans="1:8" ht="13.8" x14ac:dyDescent="0.3">
      <c r="A159" s="11">
        <v>13</v>
      </c>
      <c r="B159" s="18">
        <f>IF(Loan_Not_Paid*Values_Entered,Payment_Number,"")</f>
        <v>145</v>
      </c>
      <c r="C159" s="10">
        <f>IF(Loan_Not_Paid*Values_Entered,Payment_Date,"")</f>
        <v>47880</v>
      </c>
      <c r="D159" s="17">
        <f>IF(Loan_Not_Paid*Values_Entered,Beginning_Balance,"")</f>
        <v>174508.64373950701</v>
      </c>
      <c r="E159" s="17">
        <f>IF(Loan_Not_Paid*Values_Entered,Monthly_Payment,"")</f>
        <v>1930.1816355278102</v>
      </c>
      <c r="F159" s="17">
        <f>IF(Loan_Not_Paid*Values_Entered,Principal,"")</f>
        <v>1712.0458308534328</v>
      </c>
      <c r="G159" s="17">
        <f>IF(Loan_Not_Paid*Values_Entered,Interest,"")</f>
        <v>218.13580467437734</v>
      </c>
      <c r="H159" s="19">
        <f>IF(Loan_Not_Paid*Values_Entered,Ending_Balance,"")</f>
        <v>172796.59790865373</v>
      </c>
    </row>
    <row r="160" spans="1:8" ht="13.8" x14ac:dyDescent="0.3">
      <c r="A160" s="11">
        <v>13</v>
      </c>
      <c r="B160" s="18">
        <f>IF(Loan_Not_Paid*Values_Entered,Payment_Number,"")</f>
        <v>146</v>
      </c>
      <c r="C160" s="10">
        <f>IF(Loan_Not_Paid*Values_Entered,Payment_Date,"")</f>
        <v>47908</v>
      </c>
      <c r="D160" s="17">
        <f>IF(Loan_Not_Paid*Values_Entered,Beginning_Balance,"")</f>
        <v>172796.59790865373</v>
      </c>
      <c r="E160" s="17">
        <f>IF(Loan_Not_Paid*Values_Entered,Monthly_Payment,"")</f>
        <v>1930.1816355278102</v>
      </c>
      <c r="F160" s="17">
        <f>IF(Loan_Not_Paid*Values_Entered,Principal,"")</f>
        <v>1714.1858881419996</v>
      </c>
      <c r="G160" s="17">
        <f>IF(Loan_Not_Paid*Values_Entered,Interest,"")</f>
        <v>215.99574738581052</v>
      </c>
      <c r="H160" s="19">
        <f>IF(Loan_Not_Paid*Values_Entered,Ending_Balance,"")</f>
        <v>171082.4120205114</v>
      </c>
    </row>
    <row r="161" spans="1:8" ht="13.8" x14ac:dyDescent="0.3">
      <c r="A161" s="11">
        <v>13</v>
      </c>
      <c r="B161" s="18">
        <f>IF(Loan_Not_Paid*Values_Entered,Payment_Number,"")</f>
        <v>147</v>
      </c>
      <c r="C161" s="10">
        <f>IF(Loan_Not_Paid*Values_Entered,Payment_Date,"")</f>
        <v>47939</v>
      </c>
      <c r="D161" s="17">
        <f>IF(Loan_Not_Paid*Values_Entered,Beginning_Balance,"")</f>
        <v>171082.4120205114</v>
      </c>
      <c r="E161" s="17">
        <f>IF(Loan_Not_Paid*Values_Entered,Monthly_Payment,"")</f>
        <v>1930.1816355278102</v>
      </c>
      <c r="F161" s="17">
        <f>IF(Loan_Not_Paid*Values_Entered,Principal,"")</f>
        <v>1716.3286205021773</v>
      </c>
      <c r="G161" s="17">
        <f>IF(Loan_Not_Paid*Values_Entered,Interest,"")</f>
        <v>213.85301502563303</v>
      </c>
      <c r="H161" s="19">
        <f>IF(Loan_Not_Paid*Values_Entered,Ending_Balance,"")</f>
        <v>169366.08340000937</v>
      </c>
    </row>
    <row r="162" spans="1:8" ht="13.8" x14ac:dyDescent="0.3">
      <c r="A162" s="11">
        <v>13</v>
      </c>
      <c r="B162" s="18">
        <f>IF(Loan_Not_Paid*Values_Entered,Payment_Number,"")</f>
        <v>148</v>
      </c>
      <c r="C162" s="10">
        <f>IF(Loan_Not_Paid*Values_Entered,Payment_Date,"")</f>
        <v>47969</v>
      </c>
      <c r="D162" s="17">
        <f>IF(Loan_Not_Paid*Values_Entered,Beginning_Balance,"")</f>
        <v>169366.08340000937</v>
      </c>
      <c r="E162" s="17">
        <f>IF(Loan_Not_Paid*Values_Entered,Monthly_Payment,"")</f>
        <v>1930.1816355278102</v>
      </c>
      <c r="F162" s="17">
        <f>IF(Loan_Not_Paid*Values_Entered,Principal,"")</f>
        <v>1718.4740312778051</v>
      </c>
      <c r="G162" s="17">
        <f>IF(Loan_Not_Paid*Values_Entered,Interest,"")</f>
        <v>211.70760425000532</v>
      </c>
      <c r="H162" s="19">
        <f>IF(Loan_Not_Paid*Values_Entered,Ending_Balance,"")</f>
        <v>167647.60936873185</v>
      </c>
    </row>
    <row r="163" spans="1:8" ht="13.8" x14ac:dyDescent="0.3">
      <c r="A163" s="11">
        <v>13</v>
      </c>
      <c r="B163" s="18">
        <f>IF(Loan_Not_Paid*Values_Entered,Payment_Number,"")</f>
        <v>149</v>
      </c>
      <c r="C163" s="10">
        <f>IF(Loan_Not_Paid*Values_Entered,Payment_Date,"")</f>
        <v>48000</v>
      </c>
      <c r="D163" s="17">
        <f>IF(Loan_Not_Paid*Values_Entered,Beginning_Balance,"")</f>
        <v>167647.60936873185</v>
      </c>
      <c r="E163" s="17">
        <f>IF(Loan_Not_Paid*Values_Entered,Monthly_Payment,"")</f>
        <v>1930.1816355278102</v>
      </c>
      <c r="F163" s="17">
        <f>IF(Loan_Not_Paid*Values_Entered,Principal,"")</f>
        <v>1720.6221238169021</v>
      </c>
      <c r="G163" s="17">
        <f>IF(Loan_Not_Paid*Values_Entered,Interest,"")</f>
        <v>209.55951171090805</v>
      </c>
      <c r="H163" s="19">
        <f>IF(Loan_Not_Paid*Values_Entered,Ending_Balance,"")</f>
        <v>165926.98724491516</v>
      </c>
    </row>
    <row r="164" spans="1:8" ht="13.8" x14ac:dyDescent="0.3">
      <c r="A164" s="11">
        <v>13</v>
      </c>
      <c r="B164" s="18">
        <f>IF(Loan_Not_Paid*Values_Entered,Payment_Number,"")</f>
        <v>150</v>
      </c>
      <c r="C164" s="10">
        <f>IF(Loan_Not_Paid*Values_Entered,Payment_Date,"")</f>
        <v>48030</v>
      </c>
      <c r="D164" s="17">
        <f>IF(Loan_Not_Paid*Values_Entered,Beginning_Balance,"")</f>
        <v>165926.98724491516</v>
      </c>
      <c r="E164" s="17">
        <f>IF(Loan_Not_Paid*Values_Entered,Monthly_Payment,"")</f>
        <v>1930.1816355278102</v>
      </c>
      <c r="F164" s="17">
        <f>IF(Loan_Not_Paid*Values_Entered,Principal,"")</f>
        <v>1722.7729014716731</v>
      </c>
      <c r="G164" s="17">
        <f>IF(Loan_Not_Paid*Values_Entered,Interest,"")</f>
        <v>207.40873405613692</v>
      </c>
      <c r="H164" s="19">
        <f>IF(Loan_Not_Paid*Values_Entered,Ending_Balance,"")</f>
        <v>164204.21434344287</v>
      </c>
    </row>
    <row r="165" spans="1:8" ht="13.8" x14ac:dyDescent="0.3">
      <c r="A165" s="11">
        <v>13</v>
      </c>
      <c r="B165" s="18">
        <f>IF(Loan_Not_Paid*Values_Entered,Payment_Number,"")</f>
        <v>151</v>
      </c>
      <c r="C165" s="10">
        <f>IF(Loan_Not_Paid*Values_Entered,Payment_Date,"")</f>
        <v>48061</v>
      </c>
      <c r="D165" s="17">
        <f>IF(Loan_Not_Paid*Values_Entered,Beginning_Balance,"")</f>
        <v>164204.21434344287</v>
      </c>
      <c r="E165" s="17">
        <f>IF(Loan_Not_Paid*Values_Entered,Monthly_Payment,"")</f>
        <v>1930.1816355278102</v>
      </c>
      <c r="F165" s="17">
        <f>IF(Loan_Not_Paid*Values_Entered,Principal,"")</f>
        <v>1724.9263675985128</v>
      </c>
      <c r="G165" s="17">
        <f>IF(Loan_Not_Paid*Values_Entered,Interest,"")</f>
        <v>205.2552679292973</v>
      </c>
      <c r="H165" s="19">
        <f>IF(Loan_Not_Paid*Values_Entered,Ending_Balance,"")</f>
        <v>162479.2879758444</v>
      </c>
    </row>
    <row r="166" spans="1:8" ht="13.8" x14ac:dyDescent="0.3">
      <c r="A166" s="11">
        <v>13</v>
      </c>
      <c r="B166" s="18">
        <f>IF(Loan_Not_Paid*Values_Entered,Payment_Number,"")</f>
        <v>152</v>
      </c>
      <c r="C166" s="10">
        <f>IF(Loan_Not_Paid*Values_Entered,Payment_Date,"")</f>
        <v>48092</v>
      </c>
      <c r="D166" s="17">
        <f>IF(Loan_Not_Paid*Values_Entered,Beginning_Balance,"")</f>
        <v>162479.2879758444</v>
      </c>
      <c r="E166" s="17">
        <f>IF(Loan_Not_Paid*Values_Entered,Monthly_Payment,"")</f>
        <v>1930.1816355278102</v>
      </c>
      <c r="F166" s="17">
        <f>IF(Loan_Not_Paid*Values_Entered,Principal,"")</f>
        <v>1727.082525558011</v>
      </c>
      <c r="G166" s="17">
        <f>IF(Loan_Not_Paid*Values_Entered,Interest,"")</f>
        <v>203.09910996979917</v>
      </c>
      <c r="H166" s="19">
        <f>IF(Loan_Not_Paid*Values_Entered,Ending_Balance,"")</f>
        <v>160752.20545028686</v>
      </c>
    </row>
    <row r="167" spans="1:8" ht="13.8" x14ac:dyDescent="0.3">
      <c r="A167" s="11">
        <v>13</v>
      </c>
      <c r="B167" s="18">
        <f>IF(Loan_Not_Paid*Values_Entered,Payment_Number,"")</f>
        <v>153</v>
      </c>
      <c r="C167" s="10">
        <f>IF(Loan_Not_Paid*Values_Entered,Payment_Date,"")</f>
        <v>48122</v>
      </c>
      <c r="D167" s="17">
        <f>IF(Loan_Not_Paid*Values_Entered,Beginning_Balance,"")</f>
        <v>160752.20545028686</v>
      </c>
      <c r="E167" s="17">
        <f>IF(Loan_Not_Paid*Values_Entered,Monthly_Payment,"")</f>
        <v>1930.1816355278102</v>
      </c>
      <c r="F167" s="17">
        <f>IF(Loan_Not_Paid*Values_Entered,Principal,"")</f>
        <v>1729.2413787149585</v>
      </c>
      <c r="G167" s="17">
        <f>IF(Loan_Not_Paid*Values_Entered,Interest,"")</f>
        <v>200.94025681285166</v>
      </c>
      <c r="H167" s="19">
        <f>IF(Loan_Not_Paid*Values_Entered,Ending_Balance,"")</f>
        <v>159022.96407157212</v>
      </c>
    </row>
    <row r="168" spans="1:8" ht="13.8" x14ac:dyDescent="0.3">
      <c r="A168" s="11">
        <v>13</v>
      </c>
      <c r="B168" s="18">
        <f>IF(Loan_Not_Paid*Values_Entered,Payment_Number,"")</f>
        <v>154</v>
      </c>
      <c r="C168" s="10">
        <f>IF(Loan_Not_Paid*Values_Entered,Payment_Date,"")</f>
        <v>48153</v>
      </c>
      <c r="D168" s="17">
        <f>IF(Loan_Not_Paid*Values_Entered,Beginning_Balance,"")</f>
        <v>159022.96407157212</v>
      </c>
      <c r="E168" s="17">
        <f>IF(Loan_Not_Paid*Values_Entered,Monthly_Payment,"")</f>
        <v>1930.1816355278102</v>
      </c>
      <c r="F168" s="17">
        <f>IF(Loan_Not_Paid*Values_Entered,Principal,"")</f>
        <v>1731.4029304383523</v>
      </c>
      <c r="G168" s="17">
        <f>IF(Loan_Not_Paid*Values_Entered,Interest,"")</f>
        <v>198.77870508945801</v>
      </c>
      <c r="H168" s="19">
        <f>IF(Loan_Not_Paid*Values_Entered,Ending_Balance,"")</f>
        <v>157291.56114113372</v>
      </c>
    </row>
    <row r="169" spans="1:8" ht="13.8" x14ac:dyDescent="0.3">
      <c r="A169" s="11">
        <v>13</v>
      </c>
      <c r="B169" s="18">
        <f>IF(Loan_Not_Paid*Values_Entered,Payment_Number,"")</f>
        <v>155</v>
      </c>
      <c r="C169" s="10">
        <f>IF(Loan_Not_Paid*Values_Entered,Payment_Date,"")</f>
        <v>48183</v>
      </c>
      <c r="D169" s="17">
        <f>IF(Loan_Not_Paid*Values_Entered,Beginning_Balance,"")</f>
        <v>157291.56114113372</v>
      </c>
      <c r="E169" s="17">
        <f>IF(Loan_Not_Paid*Values_Entered,Monthly_Payment,"")</f>
        <v>1930.1816355278102</v>
      </c>
      <c r="F169" s="17">
        <f>IF(Loan_Not_Paid*Values_Entered,Principal,"")</f>
        <v>1733.5671841014</v>
      </c>
      <c r="G169" s="17">
        <f>IF(Loan_Not_Paid*Values_Entered,Interest,"")</f>
        <v>196.61445142641006</v>
      </c>
      <c r="H169" s="19">
        <f>IF(Loan_Not_Paid*Values_Entered,Ending_Balance,"")</f>
        <v>155557.99395703193</v>
      </c>
    </row>
    <row r="170" spans="1:8" ht="13.8" x14ac:dyDescent="0.3">
      <c r="A170" s="11">
        <v>13</v>
      </c>
      <c r="B170" s="18">
        <f>IF(Loan_Not_Paid*Values_Entered,Payment_Number,"")</f>
        <v>156</v>
      </c>
      <c r="C170" s="10">
        <f>IF(Loan_Not_Paid*Values_Entered,Payment_Date,"")</f>
        <v>48214</v>
      </c>
      <c r="D170" s="17">
        <f>IF(Loan_Not_Paid*Values_Entered,Beginning_Balance,"")</f>
        <v>155557.99395703193</v>
      </c>
      <c r="E170" s="17">
        <f>IF(Loan_Not_Paid*Values_Entered,Monthly_Payment,"")</f>
        <v>1930.1816355278102</v>
      </c>
      <c r="F170" s="17">
        <f>IF(Loan_Not_Paid*Values_Entered,Principal,"")</f>
        <v>1735.7341430815268</v>
      </c>
      <c r="G170" s="17">
        <f>IF(Loan_Not_Paid*Values_Entered,Interest,"")</f>
        <v>194.44749244628329</v>
      </c>
      <c r="H170" s="19">
        <f>IF(Loan_Not_Paid*Values_Entered,Ending_Balance,"")</f>
        <v>153822.2598139508</v>
      </c>
    </row>
    <row r="171" spans="1:8" ht="13.8" x14ac:dyDescent="0.3">
      <c r="A171" s="11">
        <v>14</v>
      </c>
      <c r="B171" s="18">
        <f>IF(Loan_Not_Paid*Values_Entered,Payment_Number,"")</f>
        <v>157</v>
      </c>
      <c r="C171" s="10">
        <f>IF(Loan_Not_Paid*Values_Entered,Payment_Date,"")</f>
        <v>48245</v>
      </c>
      <c r="D171" s="17">
        <f>IF(Loan_Not_Paid*Values_Entered,Beginning_Balance,"")</f>
        <v>153822.2598139508</v>
      </c>
      <c r="E171" s="17">
        <f>IF(Loan_Not_Paid*Values_Entered,Monthly_Payment,"")</f>
        <v>1930.1816355278102</v>
      </c>
      <c r="F171" s="17">
        <f>IF(Loan_Not_Paid*Values_Entered,Principal,"")</f>
        <v>1737.9038107603785</v>
      </c>
      <c r="G171" s="17">
        <f>IF(Loan_Not_Paid*Values_Entered,Interest,"")</f>
        <v>192.27782476743141</v>
      </c>
      <c r="H171" s="19">
        <f>IF(Loan_Not_Paid*Values_Entered,Ending_Balance,"")</f>
        <v>152084.35600319062</v>
      </c>
    </row>
    <row r="172" spans="1:8" ht="13.8" x14ac:dyDescent="0.3">
      <c r="A172" s="11">
        <v>14</v>
      </c>
      <c r="B172" s="18">
        <f>IF(Loan_Not_Paid*Values_Entered,Payment_Number,"")</f>
        <v>158</v>
      </c>
      <c r="C172" s="10">
        <f>IF(Loan_Not_Paid*Values_Entered,Payment_Date,"")</f>
        <v>48274</v>
      </c>
      <c r="D172" s="17">
        <f>IF(Loan_Not_Paid*Values_Entered,Beginning_Balance,"")</f>
        <v>152084.35600319062</v>
      </c>
      <c r="E172" s="17">
        <f>IF(Loan_Not_Paid*Values_Entered,Monthly_Payment,"")</f>
        <v>1930.1816355278102</v>
      </c>
      <c r="F172" s="17">
        <f>IF(Loan_Not_Paid*Values_Entered,Principal,"")</f>
        <v>1740.0761905238292</v>
      </c>
      <c r="G172" s="17">
        <f>IF(Loan_Not_Paid*Values_Entered,Interest,"")</f>
        <v>190.10544500398095</v>
      </c>
      <c r="H172" s="19">
        <f>IF(Loan_Not_Paid*Values_Entered,Ending_Balance,"")</f>
        <v>150344.27981266635</v>
      </c>
    </row>
    <row r="173" spans="1:8" ht="13.8" x14ac:dyDescent="0.3">
      <c r="A173" s="11">
        <v>14</v>
      </c>
      <c r="B173" s="18">
        <f>IF(Loan_Not_Paid*Values_Entered,Payment_Number,"")</f>
        <v>159</v>
      </c>
      <c r="C173" s="10">
        <f>IF(Loan_Not_Paid*Values_Entered,Payment_Date,"")</f>
        <v>48305</v>
      </c>
      <c r="D173" s="17">
        <f>IF(Loan_Not_Paid*Values_Entered,Beginning_Balance,"")</f>
        <v>150344.27981266635</v>
      </c>
      <c r="E173" s="17">
        <f>IF(Loan_Not_Paid*Values_Entered,Monthly_Payment,"")</f>
        <v>1930.1816355278102</v>
      </c>
      <c r="F173" s="17">
        <f>IF(Loan_Not_Paid*Values_Entered,Principal,"")</f>
        <v>1742.251285761984</v>
      </c>
      <c r="G173" s="17">
        <f>IF(Loan_Not_Paid*Values_Entered,Interest,"")</f>
        <v>187.93034976582609</v>
      </c>
      <c r="H173" s="19">
        <f>IF(Loan_Not_Paid*Values_Entered,Ending_Balance,"")</f>
        <v>148602.02852690435</v>
      </c>
    </row>
    <row r="174" spans="1:8" ht="13.8" x14ac:dyDescent="0.3">
      <c r="A174" s="11">
        <v>14</v>
      </c>
      <c r="B174" s="18">
        <f>IF(Loan_Not_Paid*Values_Entered,Payment_Number,"")</f>
        <v>160</v>
      </c>
      <c r="C174" s="10">
        <f>IF(Loan_Not_Paid*Values_Entered,Payment_Date,"")</f>
        <v>48335</v>
      </c>
      <c r="D174" s="17">
        <f>IF(Loan_Not_Paid*Values_Entered,Beginning_Balance,"")</f>
        <v>148602.02852690435</v>
      </c>
      <c r="E174" s="17">
        <f>IF(Loan_Not_Paid*Values_Entered,Monthly_Payment,"")</f>
        <v>1930.1816355278102</v>
      </c>
      <c r="F174" s="17">
        <f>IF(Loan_Not_Paid*Values_Entered,Principal,"")</f>
        <v>1744.4290998691865</v>
      </c>
      <c r="G174" s="17">
        <f>IF(Loan_Not_Paid*Values_Entered,Interest,"")</f>
        <v>185.7525356586236</v>
      </c>
      <c r="H174" s="19">
        <f>IF(Loan_Not_Paid*Values_Entered,Ending_Balance,"")</f>
        <v>146857.59942703549</v>
      </c>
    </row>
    <row r="175" spans="1:8" ht="13.8" x14ac:dyDescent="0.3">
      <c r="A175" s="11">
        <v>14</v>
      </c>
      <c r="B175" s="18">
        <f>IF(Loan_Not_Paid*Values_Entered,Payment_Number,"")</f>
        <v>161</v>
      </c>
      <c r="C175" s="10">
        <f>IF(Loan_Not_Paid*Values_Entered,Payment_Date,"")</f>
        <v>48366</v>
      </c>
      <c r="D175" s="17">
        <f>IF(Loan_Not_Paid*Values_Entered,Beginning_Balance,"")</f>
        <v>146857.59942703549</v>
      </c>
      <c r="E175" s="17">
        <f>IF(Loan_Not_Paid*Values_Entered,Monthly_Payment,"")</f>
        <v>1930.1816355278102</v>
      </c>
      <c r="F175" s="17">
        <f>IF(Loan_Not_Paid*Values_Entered,Principal,"")</f>
        <v>1746.609636244023</v>
      </c>
      <c r="G175" s="17">
        <f>IF(Loan_Not_Paid*Values_Entered,Interest,"")</f>
        <v>183.57199928378716</v>
      </c>
      <c r="H175" s="19">
        <f>IF(Loan_Not_Paid*Values_Entered,Ending_Balance,"")</f>
        <v>145110.98979079159</v>
      </c>
    </row>
    <row r="176" spans="1:8" ht="13.8" x14ac:dyDescent="0.3">
      <c r="A176" s="11">
        <v>14</v>
      </c>
      <c r="B176" s="18">
        <f>IF(Loan_Not_Paid*Values_Entered,Payment_Number,"")</f>
        <v>162</v>
      </c>
      <c r="C176" s="10">
        <f>IF(Loan_Not_Paid*Values_Entered,Payment_Date,"")</f>
        <v>48396</v>
      </c>
      <c r="D176" s="17">
        <f>IF(Loan_Not_Paid*Values_Entered,Beginning_Balance,"")</f>
        <v>145110.98979079159</v>
      </c>
      <c r="E176" s="17">
        <f>IF(Loan_Not_Paid*Values_Entered,Monthly_Payment,"")</f>
        <v>1930.1816355278102</v>
      </c>
      <c r="F176" s="17">
        <f>IF(Loan_Not_Paid*Values_Entered,Principal,"")</f>
        <v>1748.7928982893281</v>
      </c>
      <c r="G176" s="17">
        <f>IF(Loan_Not_Paid*Values_Entered,Interest,"")</f>
        <v>181.38873723848215</v>
      </c>
      <c r="H176" s="19">
        <f>IF(Loan_Not_Paid*Values_Entered,Ending_Balance,"")</f>
        <v>143362.19689250214</v>
      </c>
    </row>
    <row r="177" spans="1:8" ht="13.8" x14ac:dyDescent="0.3">
      <c r="A177" s="11">
        <v>14</v>
      </c>
      <c r="B177" s="18">
        <f>IF(Loan_Not_Paid*Values_Entered,Payment_Number,"")</f>
        <v>163</v>
      </c>
      <c r="C177" s="10">
        <f>IF(Loan_Not_Paid*Values_Entered,Payment_Date,"")</f>
        <v>48427</v>
      </c>
      <c r="D177" s="17">
        <f>IF(Loan_Not_Paid*Values_Entered,Beginning_Balance,"")</f>
        <v>143362.19689250214</v>
      </c>
      <c r="E177" s="17">
        <f>IF(Loan_Not_Paid*Values_Entered,Monthly_Payment,"")</f>
        <v>1930.1816355278102</v>
      </c>
      <c r="F177" s="17">
        <f>IF(Loan_Not_Paid*Values_Entered,Principal,"")</f>
        <v>1750.9788894121896</v>
      </c>
      <c r="G177" s="17">
        <f>IF(Loan_Not_Paid*Values_Entered,Interest,"")</f>
        <v>179.20274611562047</v>
      </c>
      <c r="H177" s="19">
        <f>IF(Loan_Not_Paid*Values_Entered,Ending_Balance,"")</f>
        <v>141611.21800309001</v>
      </c>
    </row>
    <row r="178" spans="1:8" ht="13.8" x14ac:dyDescent="0.3">
      <c r="A178" s="11">
        <v>14</v>
      </c>
      <c r="B178" s="18">
        <f>IF(Loan_Not_Paid*Values_Entered,Payment_Number,"")</f>
        <v>164</v>
      </c>
      <c r="C178" s="10">
        <f>IF(Loan_Not_Paid*Values_Entered,Payment_Date,"")</f>
        <v>48458</v>
      </c>
      <c r="D178" s="17">
        <f>IF(Loan_Not_Paid*Values_Entered,Beginning_Balance,"")</f>
        <v>141611.21800309001</v>
      </c>
      <c r="E178" s="17">
        <f>IF(Loan_Not_Paid*Values_Entered,Monthly_Payment,"")</f>
        <v>1930.1816355278102</v>
      </c>
      <c r="F178" s="17">
        <f>IF(Loan_Not_Paid*Values_Entered,Principal,"")</f>
        <v>1753.167613023955</v>
      </c>
      <c r="G178" s="17">
        <f>IF(Loan_Not_Paid*Values_Entered,Interest,"")</f>
        <v>177.01402250385524</v>
      </c>
      <c r="H178" s="19">
        <f>IF(Loan_Not_Paid*Values_Entered,Ending_Balance,"")</f>
        <v>139858.05039006623</v>
      </c>
    </row>
    <row r="179" spans="1:8" ht="13.8" x14ac:dyDescent="0.3">
      <c r="A179" s="11">
        <v>14</v>
      </c>
      <c r="B179" s="18">
        <f>IF(Loan_Not_Paid*Values_Entered,Payment_Number,"")</f>
        <v>165</v>
      </c>
      <c r="C179" s="10">
        <f>IF(Loan_Not_Paid*Values_Entered,Payment_Date,"")</f>
        <v>48488</v>
      </c>
      <c r="D179" s="17">
        <f>IF(Loan_Not_Paid*Values_Entered,Beginning_Balance,"")</f>
        <v>139858.05039006623</v>
      </c>
      <c r="E179" s="17">
        <f>IF(Loan_Not_Paid*Values_Entered,Monthly_Payment,"")</f>
        <v>1930.1816355278102</v>
      </c>
      <c r="F179" s="17">
        <f>IF(Loan_Not_Paid*Values_Entered,Principal,"")</f>
        <v>1755.3590725402348</v>
      </c>
      <c r="G179" s="17">
        <f>IF(Loan_Not_Paid*Values_Entered,Interest,"")</f>
        <v>174.82256298757531</v>
      </c>
      <c r="H179" s="19">
        <f>IF(Loan_Not_Paid*Values_Entered,Ending_Balance,"")</f>
        <v>138102.69131752587</v>
      </c>
    </row>
    <row r="180" spans="1:8" ht="13.8" x14ac:dyDescent="0.3">
      <c r="A180" s="11">
        <v>14</v>
      </c>
      <c r="B180" s="18">
        <f>IF(Loan_Not_Paid*Values_Entered,Payment_Number,"")</f>
        <v>166</v>
      </c>
      <c r="C180" s="10">
        <f>IF(Loan_Not_Paid*Values_Entered,Payment_Date,"")</f>
        <v>48519</v>
      </c>
      <c r="D180" s="17">
        <f>IF(Loan_Not_Paid*Values_Entered,Beginning_Balance,"")</f>
        <v>138102.69131752587</v>
      </c>
      <c r="E180" s="17">
        <f>IF(Loan_Not_Paid*Values_Entered,Monthly_Payment,"")</f>
        <v>1930.1816355278102</v>
      </c>
      <c r="F180" s="17">
        <f>IF(Loan_Not_Paid*Values_Entered,Principal,"")</f>
        <v>1757.55327138091</v>
      </c>
      <c r="G180" s="17">
        <f>IF(Loan_Not_Paid*Values_Entered,Interest,"")</f>
        <v>172.6283641469</v>
      </c>
      <c r="H180" s="19">
        <f>IF(Loan_Not_Paid*Values_Entered,Ending_Balance,"")</f>
        <v>136345.1380461448</v>
      </c>
    </row>
    <row r="181" spans="1:8" ht="13.8" x14ac:dyDescent="0.3">
      <c r="A181" s="11">
        <v>14</v>
      </c>
      <c r="B181" s="18">
        <f>IF(Loan_Not_Paid*Values_Entered,Payment_Number,"")</f>
        <v>167</v>
      </c>
      <c r="C181" s="10">
        <f>IF(Loan_Not_Paid*Values_Entered,Payment_Date,"")</f>
        <v>48549</v>
      </c>
      <c r="D181" s="17">
        <f>IF(Loan_Not_Paid*Values_Entered,Beginning_Balance,"")</f>
        <v>136345.1380461448</v>
      </c>
      <c r="E181" s="17">
        <f>IF(Loan_Not_Paid*Values_Entered,Monthly_Payment,"")</f>
        <v>1930.1816355278102</v>
      </c>
      <c r="F181" s="17">
        <f>IF(Loan_Not_Paid*Values_Entered,Principal,"")</f>
        <v>1759.7502129701363</v>
      </c>
      <c r="G181" s="17">
        <f>IF(Loan_Not_Paid*Values_Entered,Interest,"")</f>
        <v>170.43142255767387</v>
      </c>
      <c r="H181" s="19">
        <f>IF(Loan_Not_Paid*Values_Entered,Ending_Balance,"")</f>
        <v>134585.38783317473</v>
      </c>
    </row>
    <row r="182" spans="1:8" ht="13.8" x14ac:dyDescent="0.3">
      <c r="A182" s="11">
        <v>14</v>
      </c>
      <c r="B182" s="18">
        <f>IF(Loan_Not_Paid*Values_Entered,Payment_Number,"")</f>
        <v>168</v>
      </c>
      <c r="C182" s="10">
        <f>IF(Loan_Not_Paid*Values_Entered,Payment_Date,"")</f>
        <v>48580</v>
      </c>
      <c r="D182" s="17">
        <f>IF(Loan_Not_Paid*Values_Entered,Beginning_Balance,"")</f>
        <v>134585.38783317473</v>
      </c>
      <c r="E182" s="17">
        <f>IF(Loan_Not_Paid*Values_Entered,Monthly_Payment,"")</f>
        <v>1930.1816355278102</v>
      </c>
      <c r="F182" s="17">
        <f>IF(Loan_Not_Paid*Values_Entered,Principal,"")</f>
        <v>1761.949900736349</v>
      </c>
      <c r="G182" s="17">
        <f>IF(Loan_Not_Paid*Values_Entered,Interest,"")</f>
        <v>168.23173479146118</v>
      </c>
      <c r="H182" s="19">
        <f>IF(Loan_Not_Paid*Values_Entered,Ending_Balance,"")</f>
        <v>132823.4379324388</v>
      </c>
    </row>
    <row r="183" spans="1:8" ht="13.8" x14ac:dyDescent="0.3">
      <c r="A183" s="11">
        <v>15</v>
      </c>
      <c r="B183" s="18">
        <f>IF(Loan_Not_Paid*Values_Entered,Payment_Number,"")</f>
        <v>169</v>
      </c>
      <c r="C183" s="10">
        <f>IF(Loan_Not_Paid*Values_Entered,Payment_Date,"")</f>
        <v>48611</v>
      </c>
      <c r="D183" s="17">
        <f>IF(Loan_Not_Paid*Values_Entered,Beginning_Balance,"")</f>
        <v>132823.4379324388</v>
      </c>
      <c r="E183" s="17">
        <f>IF(Loan_Not_Paid*Values_Entered,Monthly_Payment,"")</f>
        <v>1930.1816355278102</v>
      </c>
      <c r="F183" s="17">
        <f>IF(Loan_Not_Paid*Values_Entered,Principal,"")</f>
        <v>1764.1523381122695</v>
      </c>
      <c r="G183" s="17">
        <f>IF(Loan_Not_Paid*Values_Entered,Interest,"")</f>
        <v>166.02929741554075</v>
      </c>
      <c r="H183" s="19">
        <f>IF(Loan_Not_Paid*Values_Entered,Ending_Balance,"")</f>
        <v>131059.28559432644</v>
      </c>
    </row>
    <row r="184" spans="1:8" ht="13.8" x14ac:dyDescent="0.3">
      <c r="A184" s="11">
        <v>15</v>
      </c>
      <c r="B184" s="18">
        <f>IF(Loan_Not_Paid*Values_Entered,Payment_Number,"")</f>
        <v>170</v>
      </c>
      <c r="C184" s="10">
        <f>IF(Loan_Not_Paid*Values_Entered,Payment_Date,"")</f>
        <v>48639</v>
      </c>
      <c r="D184" s="17">
        <f>IF(Loan_Not_Paid*Values_Entered,Beginning_Balance,"")</f>
        <v>131059.28559432644</v>
      </c>
      <c r="E184" s="17">
        <f>IF(Loan_Not_Paid*Values_Entered,Monthly_Payment,"")</f>
        <v>1930.1816355278102</v>
      </c>
      <c r="F184" s="17">
        <f>IF(Loan_Not_Paid*Values_Entered,Principal,"")</f>
        <v>1766.3575285349098</v>
      </c>
      <c r="G184" s="17">
        <f>IF(Loan_Not_Paid*Values_Entered,Interest,"")</f>
        <v>163.82410699290043</v>
      </c>
      <c r="H184" s="19">
        <f>IF(Loan_Not_Paid*Values_Entered,Ending_Balance,"")</f>
        <v>129292.92806579178</v>
      </c>
    </row>
    <row r="185" spans="1:8" ht="13.8" x14ac:dyDescent="0.3">
      <c r="A185" s="11">
        <v>15</v>
      </c>
      <c r="B185" s="18">
        <f>IF(Loan_Not_Paid*Values_Entered,Payment_Number,"")</f>
        <v>171</v>
      </c>
      <c r="C185" s="10">
        <f>IF(Loan_Not_Paid*Values_Entered,Payment_Date,"")</f>
        <v>48670</v>
      </c>
      <c r="D185" s="17">
        <f>IF(Loan_Not_Paid*Values_Entered,Beginning_Balance,"")</f>
        <v>129292.92806579178</v>
      </c>
      <c r="E185" s="17">
        <f>IF(Loan_Not_Paid*Values_Entered,Monthly_Payment,"")</f>
        <v>1930.1816355278102</v>
      </c>
      <c r="F185" s="17">
        <f>IF(Loan_Not_Paid*Values_Entered,Principal,"")</f>
        <v>1768.5654754455784</v>
      </c>
      <c r="G185" s="17">
        <f>IF(Loan_Not_Paid*Values_Entered,Interest,"")</f>
        <v>161.61616008223174</v>
      </c>
      <c r="H185" s="19">
        <f>IF(Loan_Not_Paid*Values_Entered,Ending_Balance,"")</f>
        <v>127524.36259034585</v>
      </c>
    </row>
    <row r="186" spans="1:8" ht="13.8" x14ac:dyDescent="0.3">
      <c r="A186" s="11">
        <v>15</v>
      </c>
      <c r="B186" s="18">
        <f>IF(Loan_Not_Paid*Values_Entered,Payment_Number,"")</f>
        <v>172</v>
      </c>
      <c r="C186" s="10">
        <f>IF(Loan_Not_Paid*Values_Entered,Payment_Date,"")</f>
        <v>48700</v>
      </c>
      <c r="D186" s="17">
        <f>IF(Loan_Not_Paid*Values_Entered,Beginning_Balance,"")</f>
        <v>127524.36259034585</v>
      </c>
      <c r="E186" s="17">
        <f>IF(Loan_Not_Paid*Values_Entered,Monthly_Payment,"")</f>
        <v>1930.1816355278102</v>
      </c>
      <c r="F186" s="17">
        <f>IF(Loan_Not_Paid*Values_Entered,Principal,"")</f>
        <v>1770.7761822898856</v>
      </c>
      <c r="G186" s="17">
        <f>IF(Loan_Not_Paid*Values_Entered,Interest,"")</f>
        <v>159.4054532379248</v>
      </c>
      <c r="H186" s="19">
        <f>IF(Loan_Not_Paid*Values_Entered,Ending_Balance,"")</f>
        <v>125753.58640805632</v>
      </c>
    </row>
    <row r="187" spans="1:8" ht="13.8" x14ac:dyDescent="0.3">
      <c r="A187" s="11">
        <v>15</v>
      </c>
      <c r="B187" s="18">
        <f>IF(Loan_Not_Paid*Values_Entered,Payment_Number,"")</f>
        <v>173</v>
      </c>
      <c r="C187" s="10">
        <f>IF(Loan_Not_Paid*Values_Entered,Payment_Date,"")</f>
        <v>48731</v>
      </c>
      <c r="D187" s="17">
        <f>IF(Loan_Not_Paid*Values_Entered,Beginning_Balance,"")</f>
        <v>125753.58640805632</v>
      </c>
      <c r="E187" s="17">
        <f>IF(Loan_Not_Paid*Values_Entered,Monthly_Payment,"")</f>
        <v>1930.1816355278102</v>
      </c>
      <c r="F187" s="17">
        <f>IF(Loan_Not_Paid*Values_Entered,Principal,"")</f>
        <v>1772.9896525177476</v>
      </c>
      <c r="G187" s="17">
        <f>IF(Loan_Not_Paid*Values_Entered,Interest,"")</f>
        <v>157.19198301006247</v>
      </c>
      <c r="H187" s="19">
        <f>IF(Loan_Not_Paid*Values_Entered,Ending_Balance,"")</f>
        <v>123980.59675553872</v>
      </c>
    </row>
    <row r="188" spans="1:8" ht="13.8" x14ac:dyDescent="0.3">
      <c r="A188" s="11">
        <v>15</v>
      </c>
      <c r="B188" s="18">
        <f>IF(Loan_Not_Paid*Values_Entered,Payment_Number,"")</f>
        <v>174</v>
      </c>
      <c r="C188" s="10">
        <f>IF(Loan_Not_Paid*Values_Entered,Payment_Date,"")</f>
        <v>48761</v>
      </c>
      <c r="D188" s="17">
        <f>IF(Loan_Not_Paid*Values_Entered,Beginning_Balance,"")</f>
        <v>123980.59675553872</v>
      </c>
      <c r="E188" s="17">
        <f>IF(Loan_Not_Paid*Values_Entered,Monthly_Payment,"")</f>
        <v>1930.1816355278102</v>
      </c>
      <c r="F188" s="17">
        <f>IF(Loan_Not_Paid*Values_Entered,Principal,"")</f>
        <v>1775.205889583395</v>
      </c>
      <c r="G188" s="17">
        <f>IF(Loan_Not_Paid*Values_Entered,Interest,"")</f>
        <v>154.97574594441528</v>
      </c>
      <c r="H188" s="19">
        <f>IF(Loan_Not_Paid*Values_Entered,Ending_Balance,"")</f>
        <v>122205.39086595515</v>
      </c>
    </row>
    <row r="189" spans="1:8" ht="13.8" x14ac:dyDescent="0.3">
      <c r="A189" s="11">
        <v>15</v>
      </c>
      <c r="B189" s="18">
        <f>IF(Loan_Not_Paid*Values_Entered,Payment_Number,"")</f>
        <v>175</v>
      </c>
      <c r="C189" s="10">
        <f>IF(Loan_Not_Paid*Values_Entered,Payment_Date,"")</f>
        <v>48792</v>
      </c>
      <c r="D189" s="17">
        <f>IF(Loan_Not_Paid*Values_Entered,Beginning_Balance,"")</f>
        <v>122205.39086595515</v>
      </c>
      <c r="E189" s="17">
        <f>IF(Loan_Not_Paid*Values_Entered,Monthly_Payment,"")</f>
        <v>1930.1816355278102</v>
      </c>
      <c r="F189" s="17">
        <f>IF(Loan_Not_Paid*Values_Entered,Principal,"")</f>
        <v>1777.4248969453743</v>
      </c>
      <c r="G189" s="17">
        <f>IF(Loan_Not_Paid*Values_Entered,Interest,"")</f>
        <v>152.75673858243604</v>
      </c>
      <c r="H189" s="19">
        <f>IF(Loan_Not_Paid*Values_Entered,Ending_Balance,"")</f>
        <v>120427.9659690095</v>
      </c>
    </row>
    <row r="190" spans="1:8" ht="13.8" x14ac:dyDescent="0.3">
      <c r="A190" s="11">
        <v>15</v>
      </c>
      <c r="B190" s="18">
        <f>IF(Loan_Not_Paid*Values_Entered,Payment_Number,"")</f>
        <v>176</v>
      </c>
      <c r="C190" s="10">
        <f>IF(Loan_Not_Paid*Values_Entered,Payment_Date,"")</f>
        <v>48823</v>
      </c>
      <c r="D190" s="17">
        <f>IF(Loan_Not_Paid*Values_Entered,Beginning_Balance,"")</f>
        <v>120427.9659690095</v>
      </c>
      <c r="E190" s="17">
        <f>IF(Loan_Not_Paid*Values_Entered,Monthly_Payment,"")</f>
        <v>1930.1816355278102</v>
      </c>
      <c r="F190" s="17">
        <f>IF(Loan_Not_Paid*Values_Entered,Principal,"")</f>
        <v>1779.6466780665558</v>
      </c>
      <c r="G190" s="17">
        <f>IF(Loan_Not_Paid*Values_Entered,Interest,"")</f>
        <v>150.53495746125432</v>
      </c>
      <c r="H190" s="19">
        <f>IF(Loan_Not_Paid*Values_Entered,Ending_Balance,"")</f>
        <v>118648.31929094339</v>
      </c>
    </row>
    <row r="191" spans="1:8" ht="13.8" x14ac:dyDescent="0.3">
      <c r="A191" s="11">
        <v>15</v>
      </c>
      <c r="B191" s="18">
        <f>IF(Loan_Not_Paid*Values_Entered,Payment_Number,"")</f>
        <v>177</v>
      </c>
      <c r="C191" s="10">
        <f>IF(Loan_Not_Paid*Values_Entered,Payment_Date,"")</f>
        <v>48853</v>
      </c>
      <c r="D191" s="17">
        <f>IF(Loan_Not_Paid*Values_Entered,Beginning_Balance,"")</f>
        <v>118648.31929094339</v>
      </c>
      <c r="E191" s="17">
        <f>IF(Loan_Not_Paid*Values_Entered,Monthly_Payment,"")</f>
        <v>1930.1816355278102</v>
      </c>
      <c r="F191" s="17">
        <f>IF(Loan_Not_Paid*Values_Entered,Principal,"")</f>
        <v>1781.871236414139</v>
      </c>
      <c r="G191" s="17">
        <f>IF(Loan_Not_Paid*Values_Entered,Interest,"")</f>
        <v>148.31039911367111</v>
      </c>
      <c r="H191" s="19">
        <f>IF(Loan_Not_Paid*Values_Entered,Ending_Balance,"")</f>
        <v>116866.44805452961</v>
      </c>
    </row>
    <row r="192" spans="1:8" ht="13.8" x14ac:dyDescent="0.3">
      <c r="A192" s="11">
        <v>15</v>
      </c>
      <c r="B192" s="18">
        <f>IF(Loan_Not_Paid*Values_Entered,Payment_Number,"")</f>
        <v>178</v>
      </c>
      <c r="C192" s="10">
        <f>IF(Loan_Not_Paid*Values_Entered,Payment_Date,"")</f>
        <v>48884</v>
      </c>
      <c r="D192" s="17">
        <f>IF(Loan_Not_Paid*Values_Entered,Beginning_Balance,"")</f>
        <v>116866.44805452961</v>
      </c>
      <c r="E192" s="17">
        <f>IF(Loan_Not_Paid*Values_Entered,Monthly_Payment,"")</f>
        <v>1930.1816355278102</v>
      </c>
      <c r="F192" s="17">
        <f>IF(Loan_Not_Paid*Values_Entered,Principal,"")</f>
        <v>1784.0985754596568</v>
      </c>
      <c r="G192" s="17">
        <f>IF(Loan_Not_Paid*Values_Entered,Interest,"")</f>
        <v>146.08306006815343</v>
      </c>
      <c r="H192" s="19">
        <f>IF(Loan_Not_Paid*Values_Entered,Ending_Balance,"")</f>
        <v>115082.3494790697</v>
      </c>
    </row>
    <row r="193" spans="1:8" ht="13.8" x14ac:dyDescent="0.3">
      <c r="A193" s="11">
        <v>15</v>
      </c>
      <c r="B193" s="18">
        <f>IF(Loan_Not_Paid*Values_Entered,Payment_Number,"")</f>
        <v>179</v>
      </c>
      <c r="C193" s="10">
        <f>IF(Loan_Not_Paid*Values_Entered,Payment_Date,"")</f>
        <v>48914</v>
      </c>
      <c r="D193" s="17">
        <f>IF(Loan_Not_Paid*Values_Entered,Beginning_Balance,"")</f>
        <v>115082.3494790697</v>
      </c>
      <c r="E193" s="17">
        <f>IF(Loan_Not_Paid*Values_Entered,Monthly_Payment,"")</f>
        <v>1930.1816355278102</v>
      </c>
      <c r="F193" s="17">
        <f>IF(Loan_Not_Paid*Values_Entered,Principal,"")</f>
        <v>1786.3286986789815</v>
      </c>
      <c r="G193" s="17">
        <f>IF(Loan_Not_Paid*Values_Entered,Interest,"")</f>
        <v>143.85293684882888</v>
      </c>
      <c r="H193" s="19">
        <f>IF(Loan_Not_Paid*Values_Entered,Ending_Balance,"")</f>
        <v>113296.02078039077</v>
      </c>
    </row>
    <row r="194" spans="1:8" ht="13.8" x14ac:dyDescent="0.3">
      <c r="A194" s="11">
        <v>15</v>
      </c>
      <c r="B194" s="18">
        <f>IF(Loan_Not_Paid*Values_Entered,Payment_Number,"")</f>
        <v>180</v>
      </c>
      <c r="C194" s="10">
        <f>IF(Loan_Not_Paid*Values_Entered,Payment_Date,"")</f>
        <v>48945</v>
      </c>
      <c r="D194" s="17">
        <f>IF(Loan_Not_Paid*Values_Entered,Beginning_Balance,"")</f>
        <v>113296.02078039077</v>
      </c>
      <c r="E194" s="17">
        <f>IF(Loan_Not_Paid*Values_Entered,Monthly_Payment,"")</f>
        <v>1930.1816355278102</v>
      </c>
      <c r="F194" s="17">
        <f>IF(Loan_Not_Paid*Values_Entered,Principal,"")</f>
        <v>1788.5616095523301</v>
      </c>
      <c r="G194" s="17">
        <f>IF(Loan_Not_Paid*Values_Entered,Interest,"")</f>
        <v>141.62002597548013</v>
      </c>
      <c r="H194" s="19">
        <f>IF(Loan_Not_Paid*Values_Entered,Ending_Balance,"")</f>
        <v>111507.45917083864</v>
      </c>
    </row>
    <row r="195" spans="1:8" ht="13.8" x14ac:dyDescent="0.3">
      <c r="A195" s="5">
        <v>16</v>
      </c>
      <c r="B195" s="18">
        <f>IF(Loan_Not_Paid*Values_Entered,Payment_Number,"")</f>
        <v>181</v>
      </c>
      <c r="C195" s="10">
        <f>IF(Loan_Not_Paid*Values_Entered,Payment_Date,"")</f>
        <v>48976</v>
      </c>
      <c r="D195" s="17">
        <f>IF(Loan_Not_Paid*Values_Entered,Beginning_Balance,"")</f>
        <v>111507.45917083864</v>
      </c>
      <c r="E195" s="17">
        <f>IF(Loan_Not_Paid*Values_Entered,Monthly_Payment,"")</f>
        <v>1930.1816355278102</v>
      </c>
      <c r="F195" s="17">
        <f>IF(Loan_Not_Paid*Values_Entered,Principal,"")</f>
        <v>1790.7973115642703</v>
      </c>
      <c r="G195" s="17">
        <f>IF(Loan_Not_Paid*Values_Entered,Interest,"")</f>
        <v>139.38432396353971</v>
      </c>
      <c r="H195" s="19">
        <f>IF(Loan_Not_Paid*Values_Entered,Ending_Balance,"")</f>
        <v>109716.66185927461</v>
      </c>
    </row>
    <row r="196" spans="1:8" ht="13.8" x14ac:dyDescent="0.3">
      <c r="A196" s="5">
        <v>16</v>
      </c>
      <c r="B196" s="18">
        <f>IF(Loan_Not_Paid*Values_Entered,Payment_Number,"")</f>
        <v>182</v>
      </c>
      <c r="C196" s="10">
        <f>IF(Loan_Not_Paid*Values_Entered,Payment_Date,"")</f>
        <v>49004</v>
      </c>
      <c r="D196" s="17">
        <f>IF(Loan_Not_Paid*Values_Entered,Beginning_Balance,"")</f>
        <v>109716.66185927461</v>
      </c>
      <c r="E196" s="17">
        <f>IF(Loan_Not_Paid*Values_Entered,Monthly_Payment,"")</f>
        <v>1930.1816355278102</v>
      </c>
      <c r="F196" s="17">
        <f>IF(Loan_Not_Paid*Values_Entered,Principal,"")</f>
        <v>1793.0358082037255</v>
      </c>
      <c r="G196" s="17">
        <f>IF(Loan_Not_Paid*Values_Entered,Interest,"")</f>
        <v>137.14582732408437</v>
      </c>
      <c r="H196" s="19">
        <f>IF(Loan_Not_Paid*Values_Entered,Ending_Balance,"")</f>
        <v>107923.6260510704</v>
      </c>
    </row>
    <row r="197" spans="1:8" ht="13.8" x14ac:dyDescent="0.3">
      <c r="A197" s="5">
        <v>16</v>
      </c>
      <c r="B197" s="18">
        <f>IF(Loan_Not_Paid*Values_Entered,Payment_Number,"")</f>
        <v>183</v>
      </c>
      <c r="C197" s="10">
        <f>IF(Loan_Not_Paid*Values_Entered,Payment_Date,"")</f>
        <v>49035</v>
      </c>
      <c r="D197" s="17">
        <f>IF(Loan_Not_Paid*Values_Entered,Beginning_Balance,"")</f>
        <v>107923.6260510704</v>
      </c>
      <c r="E197" s="17">
        <f>IF(Loan_Not_Paid*Values_Entered,Monthly_Payment,"")</f>
        <v>1930.1816355278102</v>
      </c>
      <c r="F197" s="17">
        <f>IF(Loan_Not_Paid*Values_Entered,Principal,"")</f>
        <v>1795.2771029639803</v>
      </c>
      <c r="G197" s="17">
        <f>IF(Loan_Not_Paid*Values_Entered,Interest,"")</f>
        <v>134.90453256382975</v>
      </c>
      <c r="H197" s="19">
        <f>IF(Loan_Not_Paid*Values_Entered,Ending_Balance,"")</f>
        <v>106128.34894810646</v>
      </c>
    </row>
    <row r="198" spans="1:8" ht="13.8" x14ac:dyDescent="0.3">
      <c r="A198" s="5">
        <v>16</v>
      </c>
      <c r="B198" s="18">
        <f>IF(Loan_Not_Paid*Values_Entered,Payment_Number,"")</f>
        <v>184</v>
      </c>
      <c r="C198" s="10">
        <f>IF(Loan_Not_Paid*Values_Entered,Payment_Date,"")</f>
        <v>49065</v>
      </c>
      <c r="D198" s="17">
        <f>IF(Loan_Not_Paid*Values_Entered,Beginning_Balance,"")</f>
        <v>106128.34894810646</v>
      </c>
      <c r="E198" s="17">
        <f>IF(Loan_Not_Paid*Values_Entered,Monthly_Payment,"")</f>
        <v>1930.1816355278102</v>
      </c>
      <c r="F198" s="17">
        <f>IF(Loan_Not_Paid*Values_Entered,Principal,"")</f>
        <v>1797.5211993426853</v>
      </c>
      <c r="G198" s="17">
        <f>IF(Loan_Not_Paid*Values_Entered,Interest,"")</f>
        <v>132.66043618512475</v>
      </c>
      <c r="H198" s="19">
        <f>IF(Loan_Not_Paid*Values_Entered,Ending_Balance,"")</f>
        <v>104330.82774876425</v>
      </c>
    </row>
    <row r="199" spans="1:8" ht="13.8" x14ac:dyDescent="0.3">
      <c r="A199" s="5">
        <v>16</v>
      </c>
      <c r="B199" s="18">
        <f>IF(Loan_Not_Paid*Values_Entered,Payment_Number,"")</f>
        <v>185</v>
      </c>
      <c r="C199" s="10">
        <f>IF(Loan_Not_Paid*Values_Entered,Payment_Date,"")</f>
        <v>49096</v>
      </c>
      <c r="D199" s="17">
        <f>IF(Loan_Not_Paid*Values_Entered,Beginning_Balance,"")</f>
        <v>104330.82774876425</v>
      </c>
      <c r="E199" s="17">
        <f>IF(Loan_Not_Paid*Values_Entered,Monthly_Payment,"")</f>
        <v>1930.1816355278102</v>
      </c>
      <c r="F199" s="17">
        <f>IF(Loan_Not_Paid*Values_Entered,Principal,"")</f>
        <v>1799.7681008418638</v>
      </c>
      <c r="G199" s="17">
        <f>IF(Loan_Not_Paid*Values_Entered,Interest,"")</f>
        <v>130.41353468594639</v>
      </c>
      <c r="H199" s="19">
        <f>IF(Loan_Not_Paid*Values_Entered,Ending_Balance,"")</f>
        <v>102531.05964792235</v>
      </c>
    </row>
    <row r="200" spans="1:8" ht="13.8" x14ac:dyDescent="0.3">
      <c r="A200" s="5">
        <v>16</v>
      </c>
      <c r="B200" s="18">
        <f>IF(Loan_Not_Paid*Values_Entered,Payment_Number,"")</f>
        <v>186</v>
      </c>
      <c r="C200" s="10">
        <f>IF(Loan_Not_Paid*Values_Entered,Payment_Date,"")</f>
        <v>49126</v>
      </c>
      <c r="D200" s="17">
        <f>IF(Loan_Not_Paid*Values_Entered,Beginning_Balance,"")</f>
        <v>102531.05964792235</v>
      </c>
      <c r="E200" s="17">
        <f>IF(Loan_Not_Paid*Values_Entered,Monthly_Payment,"")</f>
        <v>1930.1816355278102</v>
      </c>
      <c r="F200" s="17">
        <f>IF(Loan_Not_Paid*Values_Entered,Principal,"")</f>
        <v>1802.0178109679161</v>
      </c>
      <c r="G200" s="17">
        <f>IF(Loan_Not_Paid*Values_Entered,Interest,"")</f>
        <v>128.16382455989407</v>
      </c>
      <c r="H200" s="19">
        <f>IF(Loan_Not_Paid*Values_Entered,Ending_Balance,"")</f>
        <v>100729.0418369543</v>
      </c>
    </row>
    <row r="201" spans="1:8" ht="13.8" x14ac:dyDescent="0.3">
      <c r="A201" s="5">
        <v>16</v>
      </c>
      <c r="B201" s="18">
        <f>IF(Loan_Not_Paid*Values_Entered,Payment_Number,"")</f>
        <v>187</v>
      </c>
      <c r="C201" s="10">
        <f>IF(Loan_Not_Paid*Values_Entered,Payment_Date,"")</f>
        <v>49157</v>
      </c>
      <c r="D201" s="17">
        <f>IF(Loan_Not_Paid*Values_Entered,Beginning_Balance,"")</f>
        <v>100729.0418369543</v>
      </c>
      <c r="E201" s="17">
        <f>IF(Loan_Not_Paid*Values_Entered,Monthly_Payment,"")</f>
        <v>1930.1816355278102</v>
      </c>
      <c r="F201" s="17">
        <f>IF(Loan_Not_Paid*Values_Entered,Principal,"")</f>
        <v>1804.2703332316262</v>
      </c>
      <c r="G201" s="17">
        <f>IF(Loan_Not_Paid*Values_Entered,Interest,"")</f>
        <v>125.91130229618413</v>
      </c>
      <c r="H201" s="19">
        <f>IF(Loan_Not_Paid*Values_Entered,Ending_Balance,"")</f>
        <v>98924.771503722412</v>
      </c>
    </row>
    <row r="202" spans="1:8" ht="13.8" x14ac:dyDescent="0.3">
      <c r="A202" s="5">
        <v>16</v>
      </c>
      <c r="B202" s="18">
        <f>IF(Loan_Not_Paid*Values_Entered,Payment_Number,"")</f>
        <v>188</v>
      </c>
      <c r="C202" s="10">
        <f>IF(Loan_Not_Paid*Values_Entered,Payment_Date,"")</f>
        <v>49188</v>
      </c>
      <c r="D202" s="17">
        <f>IF(Loan_Not_Paid*Values_Entered,Beginning_Balance,"")</f>
        <v>98924.771503722412</v>
      </c>
      <c r="E202" s="17">
        <f>IF(Loan_Not_Paid*Values_Entered,Monthly_Payment,"")</f>
        <v>1930.1816355278102</v>
      </c>
      <c r="F202" s="17">
        <f>IF(Loan_Not_Paid*Values_Entered,Principal,"")</f>
        <v>1806.5256711481654</v>
      </c>
      <c r="G202" s="17">
        <f>IF(Loan_Not_Paid*Values_Entered,Interest,"")</f>
        <v>123.65596437964463</v>
      </c>
      <c r="H202" s="19">
        <f>IF(Loan_Not_Paid*Values_Entered,Ending_Balance,"")</f>
        <v>97118.24583257467</v>
      </c>
    </row>
    <row r="203" spans="1:8" ht="13.8" x14ac:dyDescent="0.3">
      <c r="A203" s="5">
        <v>16</v>
      </c>
      <c r="B203" s="18">
        <f>IF(Loan_Not_Paid*Values_Entered,Payment_Number,"")</f>
        <v>189</v>
      </c>
      <c r="C203" s="10">
        <f>IF(Loan_Not_Paid*Values_Entered,Payment_Date,"")</f>
        <v>49218</v>
      </c>
      <c r="D203" s="17">
        <f>IF(Loan_Not_Paid*Values_Entered,Beginning_Balance,"")</f>
        <v>97118.24583257467</v>
      </c>
      <c r="E203" s="17">
        <f>IF(Loan_Not_Paid*Values_Entered,Monthly_Payment,"")</f>
        <v>1930.1816355278102</v>
      </c>
      <c r="F203" s="17">
        <f>IF(Loan_Not_Paid*Values_Entered,Principal,"")</f>
        <v>1808.7838282371008</v>
      </c>
      <c r="G203" s="17">
        <f>IF(Loan_Not_Paid*Values_Entered,Interest,"")</f>
        <v>121.39780729070947</v>
      </c>
      <c r="H203" s="19">
        <f>IF(Loan_Not_Paid*Values_Entered,Ending_Balance,"")</f>
        <v>95309.462004337693</v>
      </c>
    </row>
    <row r="204" spans="1:8" ht="13.8" x14ac:dyDescent="0.3">
      <c r="A204" s="5">
        <v>16</v>
      </c>
      <c r="B204" s="18">
        <f>IF(Loan_Not_Paid*Values_Entered,Payment_Number,"")</f>
        <v>190</v>
      </c>
      <c r="C204" s="10">
        <f>IF(Loan_Not_Paid*Values_Entered,Payment_Date,"")</f>
        <v>49249</v>
      </c>
      <c r="D204" s="17">
        <f>IF(Loan_Not_Paid*Values_Entered,Beginning_Balance,"")</f>
        <v>95309.462004337693</v>
      </c>
      <c r="E204" s="17">
        <f>IF(Loan_Not_Paid*Values_Entered,Monthly_Payment,"")</f>
        <v>1930.1816355278102</v>
      </c>
      <c r="F204" s="17">
        <f>IF(Loan_Not_Paid*Values_Entered,Principal,"")</f>
        <v>1811.0448080223971</v>
      </c>
      <c r="G204" s="17">
        <f>IF(Loan_Not_Paid*Values_Entered,Interest,"")</f>
        <v>119.13682750541307</v>
      </c>
      <c r="H204" s="19">
        <f>IF(Loan_Not_Paid*Values_Entered,Ending_Balance,"")</f>
        <v>93498.417196315073</v>
      </c>
    </row>
    <row r="205" spans="1:8" ht="13.8" x14ac:dyDescent="0.3">
      <c r="A205" s="5">
        <v>16</v>
      </c>
      <c r="B205" s="18">
        <f>IF(Loan_Not_Paid*Values_Entered,Payment_Number,"")</f>
        <v>191</v>
      </c>
      <c r="C205" s="10">
        <f>IF(Loan_Not_Paid*Values_Entered,Payment_Date,"")</f>
        <v>49279</v>
      </c>
      <c r="D205" s="17">
        <f>IF(Loan_Not_Paid*Values_Entered,Beginning_Balance,"")</f>
        <v>93498.417196315073</v>
      </c>
      <c r="E205" s="17">
        <f>IF(Loan_Not_Paid*Values_Entered,Monthly_Payment,"")</f>
        <v>1930.1816355278102</v>
      </c>
      <c r="F205" s="17">
        <f>IF(Loan_Not_Paid*Values_Entered,Principal,"")</f>
        <v>1813.3086140324251</v>
      </c>
      <c r="G205" s="17">
        <f>IF(Loan_Not_Paid*Values_Entered,Interest,"")</f>
        <v>116.87302149538507</v>
      </c>
      <c r="H205" s="19">
        <f>IF(Loan_Not_Paid*Values_Entered,Ending_Balance,"")</f>
        <v>91685.108582282497</v>
      </c>
    </row>
    <row r="206" spans="1:8" ht="13.8" x14ac:dyDescent="0.3">
      <c r="A206" s="5">
        <v>16</v>
      </c>
      <c r="B206" s="18">
        <f>IF(Loan_Not_Paid*Values_Entered,Payment_Number,"")</f>
        <v>192</v>
      </c>
      <c r="C206" s="10">
        <f>IF(Loan_Not_Paid*Values_Entered,Payment_Date,"")</f>
        <v>49310</v>
      </c>
      <c r="D206" s="17">
        <f>IF(Loan_Not_Paid*Values_Entered,Beginning_Balance,"")</f>
        <v>91685.108582282497</v>
      </c>
      <c r="E206" s="17">
        <f>IF(Loan_Not_Paid*Values_Entered,Monthly_Payment,"")</f>
        <v>1930.1816355278102</v>
      </c>
      <c r="F206" s="17">
        <f>IF(Loan_Not_Paid*Values_Entered,Principal,"")</f>
        <v>1815.5752497999658</v>
      </c>
      <c r="G206" s="17">
        <f>IF(Loan_Not_Paid*Values_Entered,Interest,"")</f>
        <v>114.60638572784454</v>
      </c>
      <c r="H206" s="19">
        <f>IF(Loan_Not_Paid*Values_Entered,Ending_Balance,"")</f>
        <v>89869.533332483086</v>
      </c>
    </row>
    <row r="207" spans="1:8" ht="13.8" x14ac:dyDescent="0.3">
      <c r="A207" s="5">
        <v>17</v>
      </c>
      <c r="B207" s="18">
        <f t="shared" ref="B207:B270" si="4">IF(Loan_Not_Paid*Values_Entered,Payment_Number,"")</f>
        <v>193</v>
      </c>
      <c r="C207" s="10">
        <f>IF(Loan_Not_Paid*Values_Entered,Payment_Date,"")</f>
        <v>49341</v>
      </c>
      <c r="D207" s="17">
        <f t="shared" ref="D207:D270" si="5">IF(Loan_Not_Paid*Values_Entered,Beginning_Balance,"")</f>
        <v>89869.533332483086</v>
      </c>
      <c r="E207" s="17">
        <f>IF(Loan_Not_Paid*Values_Entered,Monthly_Payment,"")</f>
        <v>1930.1816355278102</v>
      </c>
      <c r="F207" s="17">
        <f t="shared" ref="F207:F270" si="6">IF(Loan_Not_Paid*Values_Entered,Principal,"")</f>
        <v>1817.8447188622156</v>
      </c>
      <c r="G207" s="17">
        <f>IF(Loan_Not_Paid*Values_Entered,Interest,"")</f>
        <v>112.33691666559457</v>
      </c>
      <c r="H207" s="19">
        <f>IF(Loan_Not_Paid*Values_Entered,Ending_Balance,"")</f>
        <v>88051.688613620587</v>
      </c>
    </row>
    <row r="208" spans="1:8" ht="13.8" x14ac:dyDescent="0.3">
      <c r="A208" s="5">
        <v>17</v>
      </c>
      <c r="B208" s="18">
        <f t="shared" si="4"/>
        <v>194</v>
      </c>
      <c r="C208" s="10">
        <f>IF(Loan_Not_Paid*Values_Entered,Payment_Date,"")</f>
        <v>49369</v>
      </c>
      <c r="D208" s="17">
        <f t="shared" si="5"/>
        <v>88051.688613620587</v>
      </c>
      <c r="E208" s="17">
        <f>IF(Loan_Not_Paid*Values_Entered,Monthly_Payment,"")</f>
        <v>1930.1816355278102</v>
      </c>
      <c r="F208" s="17">
        <f t="shared" si="6"/>
        <v>1820.1170247607934</v>
      </c>
      <c r="G208" s="17">
        <f>IF(Loan_Not_Paid*Values_Entered,Interest,"")</f>
        <v>110.0646107670168</v>
      </c>
      <c r="H208" s="19">
        <f>IF(Loan_Not_Paid*Values_Entered,Ending_Balance,"")</f>
        <v>86231.571588860126</v>
      </c>
    </row>
    <row r="209" spans="1:8" ht="13.8" x14ac:dyDescent="0.3">
      <c r="A209" s="5">
        <v>17</v>
      </c>
      <c r="B209" s="18">
        <f t="shared" si="4"/>
        <v>195</v>
      </c>
      <c r="C209" s="10">
        <f>IF(Loan_Not_Paid*Values_Entered,Payment_Date,"")</f>
        <v>49400</v>
      </c>
      <c r="D209" s="17">
        <f t="shared" si="5"/>
        <v>86231.571588860126</v>
      </c>
      <c r="E209" s="17">
        <f>IF(Loan_Not_Paid*Values_Entered,Monthly_Payment,"")</f>
        <v>1930.1816355278102</v>
      </c>
      <c r="F209" s="17">
        <f t="shared" si="6"/>
        <v>1822.3921710417444</v>
      </c>
      <c r="G209" s="17">
        <f>IF(Loan_Not_Paid*Values_Entered,Interest,"")</f>
        <v>107.78946448606581</v>
      </c>
      <c r="H209" s="19">
        <f>IF(Loan_Not_Paid*Values_Entered,Ending_Balance,"")</f>
        <v>84409.179417818086</v>
      </c>
    </row>
    <row r="210" spans="1:8" ht="13.8" x14ac:dyDescent="0.3">
      <c r="A210" s="5">
        <v>17</v>
      </c>
      <c r="B210" s="18">
        <f t="shared" si="4"/>
        <v>196</v>
      </c>
      <c r="C210" s="10">
        <f>IF(Loan_Not_Paid*Values_Entered,Payment_Date,"")</f>
        <v>49430</v>
      </c>
      <c r="D210" s="17">
        <f t="shared" si="5"/>
        <v>84409.179417818086</v>
      </c>
      <c r="E210" s="17">
        <f>IF(Loan_Not_Paid*Values_Entered,Monthly_Payment,"")</f>
        <v>1930.1816355278102</v>
      </c>
      <c r="F210" s="17">
        <f t="shared" si="6"/>
        <v>1824.6701612555466</v>
      </c>
      <c r="G210" s="17">
        <f>IF(Loan_Not_Paid*Values_Entered,Interest,"")</f>
        <v>105.51147427226364</v>
      </c>
      <c r="H210" s="19">
        <f>IF(Loan_Not_Paid*Values_Entered,Ending_Balance,"")</f>
        <v>82584.509256562975</v>
      </c>
    </row>
    <row r="211" spans="1:8" ht="13.8" x14ac:dyDescent="0.3">
      <c r="A211" s="5">
        <v>17</v>
      </c>
      <c r="B211" s="18">
        <f t="shared" si="4"/>
        <v>197</v>
      </c>
      <c r="C211" s="10">
        <f>IF(Loan_Not_Paid*Values_Entered,Payment_Date,"")</f>
        <v>49461</v>
      </c>
      <c r="D211" s="17">
        <f t="shared" si="5"/>
        <v>82584.509256562975</v>
      </c>
      <c r="E211" s="17">
        <f>IF(Loan_Not_Paid*Values_Entered,Monthly_Payment,"")</f>
        <v>1930.1816355278102</v>
      </c>
      <c r="F211" s="17">
        <f t="shared" si="6"/>
        <v>1826.9509989571161</v>
      </c>
      <c r="G211" s="17">
        <f>IF(Loan_Not_Paid*Values_Entered,Interest,"")</f>
        <v>103.2306365706942</v>
      </c>
      <c r="H211" s="19">
        <f>IF(Loan_Not_Paid*Values_Entered,Ending_Balance,"")</f>
        <v>80757.558257605939</v>
      </c>
    </row>
    <row r="212" spans="1:8" ht="13.8" x14ac:dyDescent="0.3">
      <c r="A212" s="5">
        <v>17</v>
      </c>
      <c r="B212" s="18">
        <f t="shared" si="4"/>
        <v>198</v>
      </c>
      <c r="C212" s="10">
        <f>IF(Loan_Not_Paid*Values_Entered,Payment_Date,"")</f>
        <v>49491</v>
      </c>
      <c r="D212" s="17">
        <f t="shared" si="5"/>
        <v>80757.558257605939</v>
      </c>
      <c r="E212" s="17">
        <f>IF(Loan_Not_Paid*Values_Entered,Monthly_Payment,"")</f>
        <v>1930.1816355278102</v>
      </c>
      <c r="F212" s="17">
        <f t="shared" si="6"/>
        <v>1829.2346877058123</v>
      </c>
      <c r="G212" s="17">
        <f>IF(Loan_Not_Paid*Values_Entered,Interest,"")</f>
        <v>100.94694782199778</v>
      </c>
      <c r="H212" s="19">
        <f>IF(Loan_Not_Paid*Values_Entered,Ending_Balance,"")</f>
        <v>78928.3235698996</v>
      </c>
    </row>
    <row r="213" spans="1:8" ht="13.8" x14ac:dyDescent="0.3">
      <c r="A213" s="5">
        <v>17</v>
      </c>
      <c r="B213" s="18">
        <f t="shared" si="4"/>
        <v>199</v>
      </c>
      <c r="C213" s="10">
        <f>IF(Loan_Not_Paid*Values_Entered,Payment_Date,"")</f>
        <v>49522</v>
      </c>
      <c r="D213" s="17">
        <f t="shared" si="5"/>
        <v>78928.3235698996</v>
      </c>
      <c r="E213" s="17">
        <f>IF(Loan_Not_Paid*Values_Entered,Monthly_Payment,"")</f>
        <v>1930.1816355278102</v>
      </c>
      <c r="F213" s="17">
        <f t="shared" si="6"/>
        <v>1831.5212310654447</v>
      </c>
      <c r="G213" s="17">
        <f>IF(Loan_Not_Paid*Values_Entered,Interest,"")</f>
        <v>98.660404462365534</v>
      </c>
      <c r="H213" s="19">
        <f>IF(Loan_Not_Paid*Values_Entered,Ending_Balance,"")</f>
        <v>77096.802338834212</v>
      </c>
    </row>
    <row r="214" spans="1:8" ht="13.8" x14ac:dyDescent="0.3">
      <c r="A214" s="5">
        <v>17</v>
      </c>
      <c r="B214" s="18">
        <f t="shared" si="4"/>
        <v>200</v>
      </c>
      <c r="C214" s="10">
        <f>IF(Loan_Not_Paid*Values_Entered,Payment_Date,"")</f>
        <v>49553</v>
      </c>
      <c r="D214" s="17">
        <f t="shared" si="5"/>
        <v>77096.802338834212</v>
      </c>
      <c r="E214" s="17">
        <f>IF(Loan_Not_Paid*Values_Entered,Monthly_Payment,"")</f>
        <v>1930.1816355278102</v>
      </c>
      <c r="F214" s="17">
        <f t="shared" si="6"/>
        <v>1833.8106326042764</v>
      </c>
      <c r="G214" s="17">
        <f>IF(Loan_Not_Paid*Values_Entered,Interest,"")</f>
        <v>96.371002923533752</v>
      </c>
      <c r="H214" s="19">
        <f>IF(Loan_Not_Paid*Values_Entered,Ending_Balance,"")</f>
        <v>75262.99170623027</v>
      </c>
    </row>
    <row r="215" spans="1:8" ht="13.8" x14ac:dyDescent="0.3">
      <c r="A215" s="5">
        <v>17</v>
      </c>
      <c r="B215" s="18">
        <f t="shared" si="4"/>
        <v>201</v>
      </c>
      <c r="C215" s="10">
        <f>IF(Loan_Not_Paid*Values_Entered,Payment_Date,"")</f>
        <v>49583</v>
      </c>
      <c r="D215" s="17">
        <f t="shared" si="5"/>
        <v>75262.99170623027</v>
      </c>
      <c r="E215" s="17">
        <f>IF(Loan_Not_Paid*Values_Entered,Monthly_Payment,"")</f>
        <v>1930.1816355278102</v>
      </c>
      <c r="F215" s="17">
        <f t="shared" si="6"/>
        <v>1836.1028958950319</v>
      </c>
      <c r="G215" s="17">
        <f>IF(Loan_Not_Paid*Values_Entered,Interest,"")</f>
        <v>94.078739632778394</v>
      </c>
      <c r="H215" s="19">
        <f>IF(Loan_Not_Paid*Values_Entered,Ending_Balance,"")</f>
        <v>73426.888810335484</v>
      </c>
    </row>
    <row r="216" spans="1:8" ht="13.8" x14ac:dyDescent="0.3">
      <c r="A216" s="5">
        <v>17</v>
      </c>
      <c r="B216" s="18">
        <f t="shared" si="4"/>
        <v>202</v>
      </c>
      <c r="C216" s="10">
        <f>IF(Loan_Not_Paid*Values_Entered,Payment_Date,"")</f>
        <v>49614</v>
      </c>
      <c r="D216" s="17">
        <f t="shared" si="5"/>
        <v>73426.888810335484</v>
      </c>
      <c r="E216" s="17">
        <f>IF(Loan_Not_Paid*Values_Entered,Monthly_Payment,"")</f>
        <v>1930.1816355278102</v>
      </c>
      <c r="F216" s="17">
        <f t="shared" si="6"/>
        <v>1838.3980245149005</v>
      </c>
      <c r="G216" s="17">
        <f>IF(Loan_Not_Paid*Values_Entered,Interest,"")</f>
        <v>91.783611012909589</v>
      </c>
      <c r="H216" s="19">
        <f>IF(Loan_Not_Paid*Values_Entered,Ending_Balance,"")</f>
        <v>71588.490785820526</v>
      </c>
    </row>
    <row r="217" spans="1:8" ht="13.8" x14ac:dyDescent="0.3">
      <c r="A217" s="5">
        <v>17</v>
      </c>
      <c r="B217" s="18">
        <f t="shared" si="4"/>
        <v>203</v>
      </c>
      <c r="C217" s="10">
        <f>IF(Loan_Not_Paid*Values_Entered,Payment_Date,"")</f>
        <v>49644</v>
      </c>
      <c r="D217" s="17">
        <f t="shared" si="5"/>
        <v>71588.490785820526</v>
      </c>
      <c r="E217" s="17">
        <f>IF(Loan_Not_Paid*Values_Entered,Monthly_Payment,"")</f>
        <v>1930.1816355278102</v>
      </c>
      <c r="F217" s="17">
        <f t="shared" si="6"/>
        <v>1840.6960220455442</v>
      </c>
      <c r="G217" s="17">
        <f>IF(Loan_Not_Paid*Values_Entered,Interest,"")</f>
        <v>89.485613482265961</v>
      </c>
      <c r="H217" s="19">
        <f>IF(Loan_Not_Paid*Values_Entered,Ending_Balance,"")</f>
        <v>69747.794763774727</v>
      </c>
    </row>
    <row r="218" spans="1:8" ht="13.8" x14ac:dyDescent="0.3">
      <c r="A218" s="5">
        <v>17</v>
      </c>
      <c r="B218" s="18">
        <f t="shared" si="4"/>
        <v>204</v>
      </c>
      <c r="C218" s="10">
        <f>IF(Loan_Not_Paid*Values_Entered,Payment_Date,"")</f>
        <v>49675</v>
      </c>
      <c r="D218" s="17">
        <f t="shared" si="5"/>
        <v>69747.794763774727</v>
      </c>
      <c r="E218" s="17">
        <f>IF(Loan_Not_Paid*Values_Entered,Monthly_Payment,"")</f>
        <v>1930.1816355278102</v>
      </c>
      <c r="F218" s="17">
        <f t="shared" si="6"/>
        <v>1842.9968920731012</v>
      </c>
      <c r="G218" s="17">
        <f>IF(Loan_Not_Paid*Values_Entered,Interest,"")</f>
        <v>87.18474345470905</v>
      </c>
      <c r="H218" s="19">
        <f>IF(Loan_Not_Paid*Values_Entered,Ending_Balance,"")</f>
        <v>67904.797871702176</v>
      </c>
    </row>
    <row r="219" spans="1:8" ht="13.8" x14ac:dyDescent="0.3">
      <c r="A219" s="11">
        <v>18</v>
      </c>
      <c r="B219" s="18">
        <f t="shared" si="4"/>
        <v>205</v>
      </c>
      <c r="C219" s="10">
        <f>IF(Loan_Not_Paid*Values_Entered,Payment_Date,"")</f>
        <v>49706</v>
      </c>
      <c r="D219" s="17">
        <f t="shared" si="5"/>
        <v>67904.797871702176</v>
      </c>
      <c r="E219" s="17">
        <f>IF(Loan_Not_Paid*Values_Entered,Monthly_Payment,"")</f>
        <v>1930.1816355278102</v>
      </c>
      <c r="F219" s="17">
        <f t="shared" si="6"/>
        <v>1845.3006381881924</v>
      </c>
      <c r="G219" s="17">
        <f>IF(Loan_Not_Paid*Values_Entered,Interest,"")</f>
        <v>84.880997339617664</v>
      </c>
      <c r="H219" s="19">
        <f>IF(Loan_Not_Paid*Values_Entered,Ending_Balance,"")</f>
        <v>66059.497233513801</v>
      </c>
    </row>
    <row r="220" spans="1:8" ht="13.8" x14ac:dyDescent="0.3">
      <c r="A220" s="11">
        <v>18</v>
      </c>
      <c r="B220" s="18">
        <f t="shared" si="4"/>
        <v>206</v>
      </c>
      <c r="C220" s="10">
        <f>IF(Loan_Not_Paid*Values_Entered,Payment_Date,"")</f>
        <v>49735</v>
      </c>
      <c r="D220" s="17">
        <f t="shared" si="5"/>
        <v>66059.497233513801</v>
      </c>
      <c r="E220" s="17">
        <f>IF(Loan_Not_Paid*Values_Entered,Monthly_Payment,"")</f>
        <v>1930.1816355278102</v>
      </c>
      <c r="F220" s="17">
        <f t="shared" si="6"/>
        <v>1847.6072639859278</v>
      </c>
      <c r="G220" s="17">
        <f>IF(Loan_Not_Paid*Values_Entered,Interest,"")</f>
        <v>82.574371541882414</v>
      </c>
      <c r="H220" s="19">
        <f>IF(Loan_Not_Paid*Values_Entered,Ending_Balance,"")</f>
        <v>64211.889969527721</v>
      </c>
    </row>
    <row r="221" spans="1:8" ht="13.8" x14ac:dyDescent="0.3">
      <c r="A221" s="11">
        <v>18</v>
      </c>
      <c r="B221" s="18">
        <f t="shared" si="4"/>
        <v>207</v>
      </c>
      <c r="C221" s="10">
        <f>IF(Loan_Not_Paid*Values_Entered,Payment_Date,"")</f>
        <v>49766</v>
      </c>
      <c r="D221" s="17">
        <f t="shared" si="5"/>
        <v>64211.889969527721</v>
      </c>
      <c r="E221" s="17">
        <f>IF(Loan_Not_Paid*Values_Entered,Monthly_Payment,"")</f>
        <v>1930.1816355278102</v>
      </c>
      <c r="F221" s="17">
        <f t="shared" si="6"/>
        <v>1849.9167730659101</v>
      </c>
      <c r="G221" s="17">
        <f>IF(Loan_Not_Paid*Values_Entered,Interest,"")</f>
        <v>80.264862461900023</v>
      </c>
      <c r="H221" s="19">
        <f>IF(Loan_Not_Paid*Values_Entered,Ending_Balance,"")</f>
        <v>62361.973196461331</v>
      </c>
    </row>
    <row r="222" spans="1:8" ht="13.8" x14ac:dyDescent="0.3">
      <c r="A222" s="11">
        <v>18</v>
      </c>
      <c r="B222" s="18">
        <f t="shared" si="4"/>
        <v>208</v>
      </c>
      <c r="C222" s="10">
        <f>IF(Loan_Not_Paid*Values_Entered,Payment_Date,"")</f>
        <v>49796</v>
      </c>
      <c r="D222" s="17">
        <f t="shared" si="5"/>
        <v>62361.973196461331</v>
      </c>
      <c r="E222" s="17">
        <f>IF(Loan_Not_Paid*Values_Entered,Monthly_Payment,"")</f>
        <v>1930.1816355278102</v>
      </c>
      <c r="F222" s="17">
        <f t="shared" si="6"/>
        <v>1852.2291690322425</v>
      </c>
      <c r="G222" s="17">
        <f>IF(Loan_Not_Paid*Values_Entered,Interest,"")</f>
        <v>77.95246649556762</v>
      </c>
      <c r="H222" s="19">
        <f>IF(Loan_Not_Paid*Values_Entered,Ending_Balance,"")</f>
        <v>60509.744027429784</v>
      </c>
    </row>
    <row r="223" spans="1:8" ht="13.8" x14ac:dyDescent="0.3">
      <c r="A223" s="11">
        <v>18</v>
      </c>
      <c r="B223" s="18">
        <f t="shared" si="4"/>
        <v>209</v>
      </c>
      <c r="C223" s="10">
        <f>IF(Loan_Not_Paid*Values_Entered,Payment_Date,"")</f>
        <v>49827</v>
      </c>
      <c r="D223" s="17">
        <f t="shared" si="5"/>
        <v>60509.744027429784</v>
      </c>
      <c r="E223" s="17">
        <f>IF(Loan_Not_Paid*Values_Entered,Monthly_Payment,"")</f>
        <v>1930.1816355278102</v>
      </c>
      <c r="F223" s="17">
        <f t="shared" si="6"/>
        <v>1854.5444554935327</v>
      </c>
      <c r="G223" s="17">
        <f>IF(Loan_Not_Paid*Values_Entered,Interest,"")</f>
        <v>75.637180034277321</v>
      </c>
      <c r="H223" s="19">
        <f>IF(Loan_Not_Paid*Values_Entered,Ending_Balance,"")</f>
        <v>58655.199571936508</v>
      </c>
    </row>
    <row r="224" spans="1:8" ht="13.8" x14ac:dyDescent="0.3">
      <c r="A224" s="11">
        <v>18</v>
      </c>
      <c r="B224" s="18">
        <f t="shared" si="4"/>
        <v>210</v>
      </c>
      <c r="C224" s="10">
        <f>IF(Loan_Not_Paid*Values_Entered,Payment_Date,"")</f>
        <v>49857</v>
      </c>
      <c r="D224" s="17">
        <f t="shared" si="5"/>
        <v>58655.199571936508</v>
      </c>
      <c r="E224" s="17">
        <f>IF(Loan_Not_Paid*Values_Entered,Monthly_Payment,"")</f>
        <v>1930.1816355278102</v>
      </c>
      <c r="F224" s="17">
        <f t="shared" si="6"/>
        <v>1856.8626360628998</v>
      </c>
      <c r="G224" s="17">
        <f>IF(Loan_Not_Paid*Values_Entered,Interest,"")</f>
        <v>73.318999464910391</v>
      </c>
      <c r="H224" s="19">
        <f>IF(Loan_Not_Paid*Values_Entered,Ending_Balance,"")</f>
        <v>56798.336935873493</v>
      </c>
    </row>
    <row r="225" spans="1:8" ht="13.8" x14ac:dyDescent="0.3">
      <c r="A225" s="11">
        <v>18</v>
      </c>
      <c r="B225" s="18">
        <f t="shared" si="4"/>
        <v>211</v>
      </c>
      <c r="C225" s="10">
        <f>IF(Loan_Not_Paid*Values_Entered,Payment_Date,"")</f>
        <v>49888</v>
      </c>
      <c r="D225" s="17">
        <f t="shared" si="5"/>
        <v>56798.336935873493</v>
      </c>
      <c r="E225" s="17">
        <f>IF(Loan_Not_Paid*Values_Entered,Monthly_Payment,"")</f>
        <v>1930.1816355278102</v>
      </c>
      <c r="F225" s="17">
        <f t="shared" si="6"/>
        <v>1859.1837143579783</v>
      </c>
      <c r="G225" s="17">
        <f>IF(Loan_Not_Paid*Values_Entered,Interest,"")</f>
        <v>70.997921169831784</v>
      </c>
      <c r="H225" s="19">
        <f>IF(Loan_Not_Paid*Values_Entered,Ending_Balance,"")</f>
        <v>54939.153221515473</v>
      </c>
    </row>
    <row r="226" spans="1:8" ht="13.8" x14ac:dyDescent="0.3">
      <c r="A226" s="11">
        <v>18</v>
      </c>
      <c r="B226" s="18">
        <f t="shared" si="4"/>
        <v>212</v>
      </c>
      <c r="C226" s="10">
        <f>IF(Loan_Not_Paid*Values_Entered,Payment_Date,"")</f>
        <v>49919</v>
      </c>
      <c r="D226" s="17">
        <f t="shared" si="5"/>
        <v>54939.153221515473</v>
      </c>
      <c r="E226" s="17">
        <f>IF(Loan_Not_Paid*Values_Entered,Monthly_Payment,"")</f>
        <v>1930.1816355278102</v>
      </c>
      <c r="F226" s="17">
        <f t="shared" si="6"/>
        <v>1861.507694000926</v>
      </c>
      <c r="G226" s="17">
        <f>IF(Loan_Not_Paid*Values_Entered,Interest,"")</f>
        <v>68.67394152688432</v>
      </c>
      <c r="H226" s="19">
        <f>IF(Loan_Not_Paid*Values_Entered,Ending_Balance,"")</f>
        <v>53077.645527514629</v>
      </c>
    </row>
    <row r="227" spans="1:8" ht="13.8" x14ac:dyDescent="0.3">
      <c r="A227" s="11">
        <v>18</v>
      </c>
      <c r="B227" s="18">
        <f t="shared" si="4"/>
        <v>213</v>
      </c>
      <c r="C227" s="10">
        <f>IF(Loan_Not_Paid*Values_Entered,Payment_Date,"")</f>
        <v>49949</v>
      </c>
      <c r="D227" s="17">
        <f t="shared" si="5"/>
        <v>53077.645527514629</v>
      </c>
      <c r="E227" s="17">
        <f>IF(Loan_Not_Paid*Values_Entered,Monthly_Payment,"")</f>
        <v>1930.1816355278102</v>
      </c>
      <c r="F227" s="17">
        <f t="shared" si="6"/>
        <v>1863.834578618427</v>
      </c>
      <c r="G227" s="17">
        <f>IF(Loan_Not_Paid*Values_Entered,Interest,"")</f>
        <v>66.347056909383156</v>
      </c>
      <c r="H227" s="19">
        <f>IF(Loan_Not_Paid*Values_Entered,Ending_Balance,"")</f>
        <v>51213.810948896862</v>
      </c>
    </row>
    <row r="228" spans="1:8" ht="13.8" x14ac:dyDescent="0.3">
      <c r="A228" s="11">
        <v>18</v>
      </c>
      <c r="B228" s="18">
        <f t="shared" si="4"/>
        <v>214</v>
      </c>
      <c r="C228" s="10">
        <f>IF(Loan_Not_Paid*Values_Entered,Payment_Date,"")</f>
        <v>49980</v>
      </c>
      <c r="D228" s="17">
        <f t="shared" si="5"/>
        <v>51213.810948896862</v>
      </c>
      <c r="E228" s="17">
        <f>IF(Loan_Not_Paid*Values_Entered,Monthly_Payment,"")</f>
        <v>1930.1816355278102</v>
      </c>
      <c r="F228" s="17">
        <f t="shared" si="6"/>
        <v>1866.1643718417001</v>
      </c>
      <c r="G228" s="17">
        <f>IF(Loan_Not_Paid*Values_Entered,Interest,"")</f>
        <v>64.017263686110113</v>
      </c>
      <c r="H228" s="19">
        <f>IF(Loan_Not_Paid*Values_Entered,Ending_Balance,"")</f>
        <v>49347.646577054576</v>
      </c>
    </row>
    <row r="229" spans="1:8" ht="13.8" x14ac:dyDescent="0.3">
      <c r="A229" s="11">
        <v>18</v>
      </c>
      <c r="B229" s="18">
        <f t="shared" si="4"/>
        <v>215</v>
      </c>
      <c r="C229" s="10">
        <f>IF(Loan_Not_Paid*Values_Entered,Payment_Date,"")</f>
        <v>50010</v>
      </c>
      <c r="D229" s="17">
        <f t="shared" si="5"/>
        <v>49347.646577054576</v>
      </c>
      <c r="E229" s="17">
        <f>IF(Loan_Not_Paid*Values_Entered,Monthly_Payment,"")</f>
        <v>1930.1816355278102</v>
      </c>
      <c r="F229" s="17">
        <f t="shared" si="6"/>
        <v>1868.497077306502</v>
      </c>
      <c r="G229" s="17">
        <f>IF(Loan_Not_Paid*Values_Entered,Interest,"")</f>
        <v>61.684558221308002</v>
      </c>
      <c r="H229" s="19">
        <f>IF(Loan_Not_Paid*Values_Entered,Ending_Balance,"")</f>
        <v>47479.149499747844</v>
      </c>
    </row>
    <row r="230" spans="1:8" ht="13.8" x14ac:dyDescent="0.3">
      <c r="A230" s="11">
        <v>18</v>
      </c>
      <c r="B230" s="18">
        <f t="shared" si="4"/>
        <v>216</v>
      </c>
      <c r="C230" s="10">
        <f>IF(Loan_Not_Paid*Values_Entered,Payment_Date,"")</f>
        <v>50041</v>
      </c>
      <c r="D230" s="17">
        <f t="shared" si="5"/>
        <v>47479.149499747844</v>
      </c>
      <c r="E230" s="17">
        <f>IF(Loan_Not_Paid*Values_Entered,Monthly_Payment,"")</f>
        <v>1930.1816355278102</v>
      </c>
      <c r="F230" s="17">
        <f t="shared" si="6"/>
        <v>1870.8326986531356</v>
      </c>
      <c r="G230" s="17">
        <f>IF(Loan_Not_Paid*Values_Entered,Interest,"")</f>
        <v>59.348936874674877</v>
      </c>
      <c r="H230" s="19">
        <f>IF(Loan_Not_Paid*Values_Entered,Ending_Balance,"")</f>
        <v>45608.316801095381</v>
      </c>
    </row>
    <row r="231" spans="1:8" ht="13.8" x14ac:dyDescent="0.3">
      <c r="A231" s="11">
        <v>19</v>
      </c>
      <c r="B231" s="18">
        <f t="shared" si="4"/>
        <v>217</v>
      </c>
      <c r="C231" s="10">
        <f>IF(Loan_Not_Paid*Values_Entered,Payment_Date,"")</f>
        <v>50072</v>
      </c>
      <c r="D231" s="17">
        <f t="shared" si="5"/>
        <v>45608.316801095381</v>
      </c>
      <c r="E231" s="17">
        <f>IF(Loan_Not_Paid*Values_Entered,Monthly_Payment,"")</f>
        <v>1930.1816355278102</v>
      </c>
      <c r="F231" s="17">
        <f t="shared" si="6"/>
        <v>1873.1712395264517</v>
      </c>
      <c r="G231" s="17">
        <f>IF(Loan_Not_Paid*Values_Entered,Interest,"")</f>
        <v>57.010396001358451</v>
      </c>
      <c r="H231" s="19">
        <f>IF(Loan_Not_Paid*Values_Entered,Ending_Balance,"")</f>
        <v>43735.145561569079</v>
      </c>
    </row>
    <row r="232" spans="1:8" ht="13.8" x14ac:dyDescent="0.3">
      <c r="A232" s="11">
        <v>19</v>
      </c>
      <c r="B232" s="18">
        <f t="shared" si="4"/>
        <v>218</v>
      </c>
      <c r="C232" s="10">
        <f>IF(Loan_Not_Paid*Values_Entered,Payment_Date,"")</f>
        <v>50100</v>
      </c>
      <c r="D232" s="17">
        <f t="shared" si="5"/>
        <v>43735.145561569079</v>
      </c>
      <c r="E232" s="17">
        <f>IF(Loan_Not_Paid*Values_Entered,Monthly_Payment,"")</f>
        <v>1930.1816355278102</v>
      </c>
      <c r="F232" s="17">
        <f t="shared" si="6"/>
        <v>1875.5127035758599</v>
      </c>
      <c r="G232" s="17">
        <f>IF(Loan_Not_Paid*Values_Entered,Interest,"")</f>
        <v>54.66893195195037</v>
      </c>
      <c r="H232" s="19">
        <f>IF(Loan_Not_Paid*Values_Entered,Ending_Balance,"")</f>
        <v>41859.632857993071</v>
      </c>
    </row>
    <row r="233" spans="1:8" ht="13.8" x14ac:dyDescent="0.3">
      <c r="A233" s="11">
        <v>19</v>
      </c>
      <c r="B233" s="18">
        <f t="shared" si="4"/>
        <v>219</v>
      </c>
      <c r="C233" s="10">
        <f>IF(Loan_Not_Paid*Values_Entered,Payment_Date,"")</f>
        <v>50131</v>
      </c>
      <c r="D233" s="17">
        <f t="shared" si="5"/>
        <v>41859.632857993071</v>
      </c>
      <c r="E233" s="17">
        <f>IF(Loan_Not_Paid*Values_Entered,Monthly_Payment,"")</f>
        <v>1930.1816355278102</v>
      </c>
      <c r="F233" s="17">
        <f t="shared" si="6"/>
        <v>1877.8570944553296</v>
      </c>
      <c r="G233" s="17">
        <f>IF(Loan_Not_Paid*Values_Entered,Interest,"")</f>
        <v>52.324541072480564</v>
      </c>
      <c r="H233" s="19">
        <f>IF(Loan_Not_Paid*Values_Entered,Ending_Balance,"")</f>
        <v>39981.775763537386</v>
      </c>
    </row>
    <row r="234" spans="1:8" ht="13.8" x14ac:dyDescent="0.3">
      <c r="A234" s="11">
        <v>19</v>
      </c>
      <c r="B234" s="18">
        <f t="shared" si="4"/>
        <v>220</v>
      </c>
      <c r="C234" s="10">
        <f>IF(Loan_Not_Paid*Values_Entered,Payment_Date,"")</f>
        <v>50161</v>
      </c>
      <c r="D234" s="17">
        <f t="shared" si="5"/>
        <v>39981.775763537386</v>
      </c>
      <c r="E234" s="17">
        <f>IF(Loan_Not_Paid*Values_Entered,Monthly_Payment,"")</f>
        <v>1930.1816355278102</v>
      </c>
      <c r="F234" s="17">
        <f t="shared" si="6"/>
        <v>1880.2044158233987</v>
      </c>
      <c r="G234" s="17">
        <f>IF(Loan_Not_Paid*Values_Entered,Interest,"")</f>
        <v>49.977219704411404</v>
      </c>
      <c r="H234" s="19">
        <f>IF(Loan_Not_Paid*Values_Entered,Ending_Balance,"")</f>
        <v>38101.571347714576</v>
      </c>
    </row>
    <row r="235" spans="1:8" ht="13.8" x14ac:dyDescent="0.3">
      <c r="A235" s="11">
        <v>19</v>
      </c>
      <c r="B235" s="18">
        <f t="shared" si="4"/>
        <v>221</v>
      </c>
      <c r="C235" s="10">
        <f>IF(Loan_Not_Paid*Values_Entered,Payment_Date,"")</f>
        <v>50192</v>
      </c>
      <c r="D235" s="17">
        <f t="shared" si="5"/>
        <v>38101.571347714576</v>
      </c>
      <c r="E235" s="17">
        <f>IF(Loan_Not_Paid*Values_Entered,Monthly_Payment,"")</f>
        <v>1930.1816355278102</v>
      </c>
      <c r="F235" s="17">
        <f t="shared" si="6"/>
        <v>1882.5546713431779</v>
      </c>
      <c r="G235" s="17">
        <f>IF(Loan_Not_Paid*Values_Entered,Interest,"")</f>
        <v>47.626964184632151</v>
      </c>
      <c r="H235" s="19">
        <f>IF(Loan_Not_Paid*Values_Entered,Ending_Balance,"")</f>
        <v>36219.016676371393</v>
      </c>
    </row>
    <row r="236" spans="1:8" ht="13.8" x14ac:dyDescent="0.3">
      <c r="A236" s="11">
        <v>19</v>
      </c>
      <c r="B236" s="18">
        <f t="shared" si="4"/>
        <v>222</v>
      </c>
      <c r="C236" s="10">
        <f>IF(Loan_Not_Paid*Values_Entered,Payment_Date,"")</f>
        <v>50222</v>
      </c>
      <c r="D236" s="17">
        <f t="shared" si="5"/>
        <v>36219.016676371393</v>
      </c>
      <c r="E236" s="17">
        <f>IF(Loan_Not_Paid*Values_Entered,Monthly_Payment,"")</f>
        <v>1930.1816355278102</v>
      </c>
      <c r="F236" s="17">
        <f t="shared" si="6"/>
        <v>1884.9078646823568</v>
      </c>
      <c r="G236" s="17">
        <f>IF(Loan_Not_Paid*Values_Entered,Interest,"")</f>
        <v>45.273770845453186</v>
      </c>
      <c r="H236" s="19">
        <f>IF(Loan_Not_Paid*Values_Entered,Ending_Balance,"")</f>
        <v>34334.108811688842</v>
      </c>
    </row>
    <row r="237" spans="1:8" ht="13.8" x14ac:dyDescent="0.3">
      <c r="A237" s="11">
        <v>19</v>
      </c>
      <c r="B237" s="18">
        <f t="shared" si="4"/>
        <v>223</v>
      </c>
      <c r="C237" s="10">
        <f>IF(Loan_Not_Paid*Values_Entered,Payment_Date,"")</f>
        <v>50253</v>
      </c>
      <c r="D237" s="17">
        <f t="shared" si="5"/>
        <v>34334.108811688842</v>
      </c>
      <c r="E237" s="17">
        <f>IF(Loan_Not_Paid*Values_Entered,Monthly_Payment,"")</f>
        <v>1930.1816355278102</v>
      </c>
      <c r="F237" s="17">
        <f t="shared" si="6"/>
        <v>1887.2639995132099</v>
      </c>
      <c r="G237" s="17">
        <f>IF(Loan_Not_Paid*Values_Entered,Interest,"")</f>
        <v>42.917636014600234</v>
      </c>
      <c r="H237" s="19">
        <f>IF(Loan_Not_Paid*Values_Entered,Ending_Balance,"")</f>
        <v>32446.844812175084</v>
      </c>
    </row>
    <row r="238" spans="1:8" ht="13.8" x14ac:dyDescent="0.3">
      <c r="A238" s="11">
        <v>19</v>
      </c>
      <c r="B238" s="18">
        <f t="shared" si="4"/>
        <v>224</v>
      </c>
      <c r="C238" s="10">
        <f>IF(Loan_Not_Paid*Values_Entered,Payment_Date,"")</f>
        <v>50284</v>
      </c>
      <c r="D238" s="17">
        <f t="shared" si="5"/>
        <v>32446.844812175084</v>
      </c>
      <c r="E238" s="17">
        <f>IF(Loan_Not_Paid*Values_Entered,Monthly_Payment,"")</f>
        <v>1930.1816355278102</v>
      </c>
      <c r="F238" s="17">
        <f t="shared" si="6"/>
        <v>1889.6230795126012</v>
      </c>
      <c r="G238" s="17">
        <f>IF(Loan_Not_Paid*Values_Entered,Interest,"")</f>
        <v>40.558556015208723</v>
      </c>
      <c r="H238" s="19">
        <f>IF(Loan_Not_Paid*Values_Entered,Ending_Balance,"")</f>
        <v>30557.22173266334</v>
      </c>
    </row>
    <row r="239" spans="1:8" ht="13.8" x14ac:dyDescent="0.3">
      <c r="A239" s="11">
        <v>19</v>
      </c>
      <c r="B239" s="18">
        <f t="shared" si="4"/>
        <v>225</v>
      </c>
      <c r="C239" s="10">
        <f>IF(Loan_Not_Paid*Values_Entered,Payment_Date,"")</f>
        <v>50314</v>
      </c>
      <c r="D239" s="17">
        <f t="shared" si="5"/>
        <v>30557.22173266334</v>
      </c>
      <c r="E239" s="17">
        <f>IF(Loan_Not_Paid*Values_Entered,Monthly_Payment,"")</f>
        <v>1930.1816355278102</v>
      </c>
      <c r="F239" s="17">
        <f t="shared" si="6"/>
        <v>1891.9851083619922</v>
      </c>
      <c r="G239" s="17">
        <f>IF(Loan_Not_Paid*Values_Entered,Interest,"")</f>
        <v>38.196527165817969</v>
      </c>
      <c r="H239" s="19">
        <f>IF(Loan_Not_Paid*Values_Entered,Ending_Balance,"")</f>
        <v>28665.236624301237</v>
      </c>
    </row>
    <row r="240" spans="1:8" ht="13.8" x14ac:dyDescent="0.3">
      <c r="A240" s="11">
        <v>19</v>
      </c>
      <c r="B240" s="18">
        <f t="shared" si="4"/>
        <v>226</v>
      </c>
      <c r="C240" s="10">
        <f>IF(Loan_Not_Paid*Values_Entered,Payment_Date,"")</f>
        <v>50345</v>
      </c>
      <c r="D240" s="17">
        <f t="shared" si="5"/>
        <v>28665.236624301237</v>
      </c>
      <c r="E240" s="17">
        <f>IF(Loan_Not_Paid*Values_Entered,Monthly_Payment,"")</f>
        <v>1930.1816355278102</v>
      </c>
      <c r="F240" s="17">
        <f t="shared" si="6"/>
        <v>1894.3500897474448</v>
      </c>
      <c r="G240" s="17">
        <f>IF(Loan_Not_Paid*Values_Entered,Interest,"")</f>
        <v>35.831545780365481</v>
      </c>
      <c r="H240" s="19">
        <f>IF(Loan_Not_Paid*Values_Entered,Ending_Balance,"")</f>
        <v>26770.88653455372</v>
      </c>
    </row>
    <row r="241" spans="1:8" ht="13.8" x14ac:dyDescent="0.3">
      <c r="A241" s="11">
        <v>19</v>
      </c>
      <c r="B241" s="18">
        <f t="shared" si="4"/>
        <v>227</v>
      </c>
      <c r="C241" s="10">
        <f>IF(Loan_Not_Paid*Values_Entered,Payment_Date,"")</f>
        <v>50375</v>
      </c>
      <c r="D241" s="17">
        <f t="shared" si="5"/>
        <v>26770.88653455372</v>
      </c>
      <c r="E241" s="17">
        <f>IF(Loan_Not_Paid*Values_Entered,Monthly_Payment,"")</f>
        <v>1930.1816355278102</v>
      </c>
      <c r="F241" s="17">
        <f t="shared" si="6"/>
        <v>1896.7180273596291</v>
      </c>
      <c r="G241" s="17">
        <f>IF(Loan_Not_Paid*Values_Entered,Interest,"")</f>
        <v>33.463608168181175</v>
      </c>
      <c r="H241" s="19">
        <f>IF(Loan_Not_Paid*Values_Entered,Ending_Balance,"")</f>
        <v>24874.168507194088</v>
      </c>
    </row>
    <row r="242" spans="1:8" ht="13.8" x14ac:dyDescent="0.3">
      <c r="A242" s="11">
        <v>19</v>
      </c>
      <c r="B242" s="18">
        <f t="shared" si="4"/>
        <v>228</v>
      </c>
      <c r="C242" s="10">
        <f>IF(Loan_Not_Paid*Values_Entered,Payment_Date,"")</f>
        <v>50406</v>
      </c>
      <c r="D242" s="17">
        <f t="shared" si="5"/>
        <v>24874.168507194088</v>
      </c>
      <c r="E242" s="17">
        <f>IF(Loan_Not_Paid*Values_Entered,Monthly_Payment,"")</f>
        <v>1930.1816355278102</v>
      </c>
      <c r="F242" s="17">
        <f t="shared" si="6"/>
        <v>1899.0889248938286</v>
      </c>
      <c r="G242" s="17">
        <f>IF(Loan_Not_Paid*Values_Entered,Interest,"")</f>
        <v>31.092710633981632</v>
      </c>
      <c r="H242" s="19">
        <f>IF(Loan_Not_Paid*Values_Entered,Ending_Balance,"")</f>
        <v>22975.079582300561</v>
      </c>
    </row>
    <row r="243" spans="1:8" ht="13.8" x14ac:dyDescent="0.3">
      <c r="A243" s="5">
        <v>20</v>
      </c>
      <c r="B243" s="18">
        <f t="shared" si="4"/>
        <v>229</v>
      </c>
      <c r="C243" s="10">
        <f>IF(Loan_Not_Paid*Values_Entered,Payment_Date,"")</f>
        <v>50437</v>
      </c>
      <c r="D243" s="17">
        <f t="shared" si="5"/>
        <v>22975.079582300561</v>
      </c>
      <c r="E243" s="17">
        <f>IF(Loan_Not_Paid*Values_Entered,Monthly_Payment,"")</f>
        <v>1930.1816355278102</v>
      </c>
      <c r="F243" s="17">
        <f t="shared" si="6"/>
        <v>1901.4627860499459</v>
      </c>
      <c r="G243" s="17">
        <f>IF(Loan_Not_Paid*Values_Entered,Interest,"")</f>
        <v>28.718849477864346</v>
      </c>
      <c r="H243" s="19">
        <f>IF(Loan_Not_Paid*Values_Entered,Ending_Balance,"")</f>
        <v>21073.616796250571</v>
      </c>
    </row>
    <row r="244" spans="1:8" ht="13.8" x14ac:dyDescent="0.3">
      <c r="A244" s="5">
        <v>20</v>
      </c>
      <c r="B244" s="18">
        <f t="shared" si="4"/>
        <v>230</v>
      </c>
      <c r="C244" s="10">
        <f>IF(Loan_Not_Paid*Values_Entered,Payment_Date,"")</f>
        <v>50465</v>
      </c>
      <c r="D244" s="17">
        <f t="shared" si="5"/>
        <v>21073.616796250571</v>
      </c>
      <c r="E244" s="17">
        <f>IF(Loan_Not_Paid*Values_Entered,Monthly_Payment,"")</f>
        <v>1930.1816355278102</v>
      </c>
      <c r="F244" s="17">
        <f t="shared" si="6"/>
        <v>1903.8396145325082</v>
      </c>
      <c r="G244" s="17">
        <f>IF(Loan_Not_Paid*Values_Entered,Interest,"")</f>
        <v>26.342020995301915</v>
      </c>
      <c r="H244" s="19">
        <f>IF(Loan_Not_Paid*Values_Entered,Ending_Balance,"")</f>
        <v>19169.7771817178</v>
      </c>
    </row>
    <row r="245" spans="1:8" ht="13.8" x14ac:dyDescent="0.3">
      <c r="A245" s="5">
        <v>20</v>
      </c>
      <c r="B245" s="18">
        <f t="shared" si="4"/>
        <v>231</v>
      </c>
      <c r="C245" s="10">
        <f>IF(Loan_Not_Paid*Values_Entered,Payment_Date,"")</f>
        <v>50496</v>
      </c>
      <c r="D245" s="17">
        <f t="shared" si="5"/>
        <v>19169.7771817178</v>
      </c>
      <c r="E245" s="17">
        <f>IF(Loan_Not_Paid*Values_Entered,Monthly_Payment,"")</f>
        <v>1930.1816355278102</v>
      </c>
      <c r="F245" s="17">
        <f t="shared" si="6"/>
        <v>1906.2194140506738</v>
      </c>
      <c r="G245" s="17">
        <f>IF(Loan_Not_Paid*Values_Entered,Interest,"")</f>
        <v>23.962221477136278</v>
      </c>
      <c r="H245" s="19">
        <f>IF(Loan_Not_Paid*Values_Entered,Ending_Balance,"")</f>
        <v>17263.5577676674</v>
      </c>
    </row>
    <row r="246" spans="1:8" ht="13.8" x14ac:dyDescent="0.3">
      <c r="A246" s="5">
        <v>20</v>
      </c>
      <c r="B246" s="18">
        <f t="shared" si="4"/>
        <v>232</v>
      </c>
      <c r="C246" s="10">
        <f>IF(Loan_Not_Paid*Values_Entered,Payment_Date,"")</f>
        <v>50526</v>
      </c>
      <c r="D246" s="17">
        <f t="shared" si="5"/>
        <v>17263.5577676674</v>
      </c>
      <c r="E246" s="17">
        <f>IF(Loan_Not_Paid*Values_Entered,Monthly_Payment,"")</f>
        <v>1930.1816355278102</v>
      </c>
      <c r="F246" s="17">
        <f t="shared" si="6"/>
        <v>1908.6021883182373</v>
      </c>
      <c r="G246" s="17">
        <f>IF(Loan_Not_Paid*Values_Entered,Interest,"")</f>
        <v>21.579447209572937</v>
      </c>
      <c r="H246" s="19">
        <f>IF(Loan_Not_Paid*Values_Entered,Ending_Balance,"")</f>
        <v>15354.955579349305</v>
      </c>
    </row>
    <row r="247" spans="1:8" ht="13.8" x14ac:dyDescent="0.3">
      <c r="A247" s="5">
        <v>20</v>
      </c>
      <c r="B247" s="18">
        <f t="shared" si="4"/>
        <v>233</v>
      </c>
      <c r="C247" s="10">
        <f>IF(Loan_Not_Paid*Values_Entered,Payment_Date,"")</f>
        <v>50557</v>
      </c>
      <c r="D247" s="17">
        <f t="shared" si="5"/>
        <v>15354.955579349305</v>
      </c>
      <c r="E247" s="17">
        <f>IF(Loan_Not_Paid*Values_Entered,Monthly_Payment,"")</f>
        <v>1930.1816355278102</v>
      </c>
      <c r="F247" s="17">
        <f t="shared" si="6"/>
        <v>1910.9879410536348</v>
      </c>
      <c r="G247" s="17">
        <f>IF(Loan_Not_Paid*Values_Entered,Interest,"")</f>
        <v>19.193694474175143</v>
      </c>
      <c r="H247" s="19">
        <f>IF(Loan_Not_Paid*Values_Entered,Ending_Balance,"")</f>
        <v>13443.967638296017</v>
      </c>
    </row>
    <row r="248" spans="1:8" ht="13.8" x14ac:dyDescent="0.3">
      <c r="A248" s="5">
        <v>20</v>
      </c>
      <c r="B248" s="18">
        <f t="shared" si="4"/>
        <v>234</v>
      </c>
      <c r="C248" s="10">
        <f>IF(Loan_Not_Paid*Values_Entered,Payment_Date,"")</f>
        <v>50587</v>
      </c>
      <c r="D248" s="17">
        <f t="shared" si="5"/>
        <v>13443.967638296017</v>
      </c>
      <c r="E248" s="17">
        <f>IF(Loan_Not_Paid*Values_Entered,Monthly_Payment,"")</f>
        <v>1930.1816355278102</v>
      </c>
      <c r="F248" s="17">
        <f t="shared" si="6"/>
        <v>1913.3766759799521</v>
      </c>
      <c r="G248" s="17">
        <f>IF(Loan_Not_Paid*Values_Entered,Interest,"")</f>
        <v>16.804959547858097</v>
      </c>
      <c r="H248" s="19">
        <f>IF(Loan_Not_Paid*Values_Entered,Ending_Balance,"")</f>
        <v>11530.59096231591</v>
      </c>
    </row>
    <row r="249" spans="1:8" ht="13.8" x14ac:dyDescent="0.3">
      <c r="A249" s="5">
        <v>20</v>
      </c>
      <c r="B249" s="18">
        <f t="shared" si="4"/>
        <v>235</v>
      </c>
      <c r="C249" s="10">
        <f>IF(Loan_Not_Paid*Values_Entered,Payment_Date,"")</f>
        <v>50618</v>
      </c>
      <c r="D249" s="17">
        <f t="shared" si="5"/>
        <v>11530.59096231591</v>
      </c>
      <c r="E249" s="17">
        <f>IF(Loan_Not_Paid*Values_Entered,Monthly_Payment,"")</f>
        <v>1930.1816355278102</v>
      </c>
      <c r="F249" s="17">
        <f t="shared" si="6"/>
        <v>1915.7683968249269</v>
      </c>
      <c r="G249" s="17">
        <f>IF(Loan_Not_Paid*Values_Entered,Interest,"")</f>
        <v>14.413238702883158</v>
      </c>
      <c r="H249" s="19">
        <f>IF(Loan_Not_Paid*Values_Entered,Ending_Balance,"")</f>
        <v>9614.822565490962</v>
      </c>
    </row>
    <row r="250" spans="1:8" ht="13.8" x14ac:dyDescent="0.3">
      <c r="A250" s="5">
        <v>20</v>
      </c>
      <c r="B250" s="18">
        <f t="shared" si="4"/>
        <v>236</v>
      </c>
      <c r="C250" s="10">
        <f>IF(Loan_Not_Paid*Values_Entered,Payment_Date,"")</f>
        <v>50649</v>
      </c>
      <c r="D250" s="17">
        <f t="shared" si="5"/>
        <v>9614.822565490962</v>
      </c>
      <c r="E250" s="17">
        <f>IF(Loan_Not_Paid*Values_Entered,Monthly_Payment,"")</f>
        <v>1930.1816355278102</v>
      </c>
      <c r="F250" s="17">
        <f t="shared" si="6"/>
        <v>1918.1631073209583</v>
      </c>
      <c r="G250" s="17">
        <f>IF(Loan_Not_Paid*Values_Entered,Interest,"")</f>
        <v>12.018528206852</v>
      </c>
      <c r="H250" s="19">
        <f>IF(Loan_Not_Paid*Values_Entered,Ending_Balance,"")</f>
        <v>7696.6594581701793</v>
      </c>
    </row>
    <row r="251" spans="1:8" ht="13.8" x14ac:dyDescent="0.3">
      <c r="A251" s="5">
        <v>20</v>
      </c>
      <c r="B251" s="18">
        <f t="shared" si="4"/>
        <v>237</v>
      </c>
      <c r="C251" s="10">
        <f>IF(Loan_Not_Paid*Values_Entered,Payment_Date,"")</f>
        <v>50679</v>
      </c>
      <c r="D251" s="17">
        <f t="shared" si="5"/>
        <v>7696.6594581701793</v>
      </c>
      <c r="E251" s="17">
        <f>IF(Loan_Not_Paid*Values_Entered,Monthly_Payment,"")</f>
        <v>1930.1816355278102</v>
      </c>
      <c r="F251" s="17">
        <f t="shared" si="6"/>
        <v>1920.5608112051093</v>
      </c>
      <c r="G251" s="17">
        <f>IF(Loan_Not_Paid*Values_Entered,Interest,"")</f>
        <v>9.6208243227008001</v>
      </c>
      <c r="H251" s="19">
        <f>IF(Loan_Not_Paid*Values_Entered,Ending_Balance,"")</f>
        <v>5776.0986469653435</v>
      </c>
    </row>
    <row r="252" spans="1:8" ht="13.8" x14ac:dyDescent="0.3">
      <c r="A252" s="5">
        <v>20</v>
      </c>
      <c r="B252" s="18">
        <f t="shared" si="4"/>
        <v>238</v>
      </c>
      <c r="C252" s="10">
        <f>IF(Loan_Not_Paid*Values_Entered,Payment_Date,"")</f>
        <v>50710</v>
      </c>
      <c r="D252" s="17">
        <f t="shared" si="5"/>
        <v>5776.0986469653435</v>
      </c>
      <c r="E252" s="17">
        <f>IF(Loan_Not_Paid*Values_Entered,Monthly_Payment,"")</f>
        <v>1930.1816355278102</v>
      </c>
      <c r="F252" s="17">
        <f t="shared" si="6"/>
        <v>1922.9615122191158</v>
      </c>
      <c r="G252" s="17">
        <f>IF(Loan_Not_Paid*Values_Entered,Interest,"")</f>
        <v>7.220123308694415</v>
      </c>
      <c r="H252" s="19">
        <f>IF(Loan_Not_Paid*Values_Entered,Ending_Balance,"")</f>
        <v>3853.1371347459499</v>
      </c>
    </row>
    <row r="253" spans="1:8" ht="13.8" x14ac:dyDescent="0.3">
      <c r="A253" s="5">
        <v>20</v>
      </c>
      <c r="B253" s="18">
        <f t="shared" si="4"/>
        <v>239</v>
      </c>
      <c r="C253" s="10">
        <f>IF(Loan_Not_Paid*Values_Entered,Payment_Date,"")</f>
        <v>50740</v>
      </c>
      <c r="D253" s="17">
        <f t="shared" si="5"/>
        <v>3853.1371347459499</v>
      </c>
      <c r="E253" s="17">
        <f>IF(Loan_Not_Paid*Values_Entered,Monthly_Payment,"")</f>
        <v>1930.1816355278102</v>
      </c>
      <c r="F253" s="17">
        <f t="shared" si="6"/>
        <v>1925.3652141093896</v>
      </c>
      <c r="G253" s="17">
        <f>IF(Loan_Not_Paid*Values_Entered,Interest,"")</f>
        <v>4.8164214184205196</v>
      </c>
      <c r="H253" s="19">
        <f>IF(Loan_Not_Paid*Values_Entered,Ending_Balance,"")</f>
        <v>1927.7719206362963</v>
      </c>
    </row>
    <row r="254" spans="1:8" ht="13.8" x14ac:dyDescent="0.3">
      <c r="A254" s="5">
        <v>20</v>
      </c>
      <c r="B254" s="18">
        <f t="shared" si="4"/>
        <v>240</v>
      </c>
      <c r="C254" s="10">
        <f>IF(Loan_Not_Paid*Values_Entered,Payment_Date,"")</f>
        <v>50771</v>
      </c>
      <c r="D254" s="17">
        <f t="shared" si="5"/>
        <v>1927.7719206362963</v>
      </c>
      <c r="E254" s="17">
        <f>IF(Loan_Not_Paid*Values_Entered,Monthly_Payment,"")</f>
        <v>1930.1816355278102</v>
      </c>
      <c r="F254" s="17">
        <f t="shared" si="6"/>
        <v>1927.7719206270265</v>
      </c>
      <c r="G254" s="17">
        <f>IF(Loan_Not_Paid*Values_Entered,Interest,"")</f>
        <v>2.4097149007837833</v>
      </c>
      <c r="H254" s="19">
        <f>IF(Loan_Not_Paid*Values_Entered,Ending_Balance,"")</f>
        <v>9.6624717116355896E-9</v>
      </c>
    </row>
    <row r="255" spans="1:8" ht="13.8" x14ac:dyDescent="0.3">
      <c r="A255" s="5"/>
      <c r="B255" s="18"/>
      <c r="C255" s="10"/>
      <c r="D255" s="17"/>
      <c r="E255" s="17"/>
      <c r="F255" s="17"/>
      <c r="G255" s="17"/>
      <c r="H255" s="19"/>
    </row>
    <row r="256" spans="1:8" ht="13.8" x14ac:dyDescent="0.3">
      <c r="A256" s="5"/>
      <c r="B256" s="18"/>
      <c r="C256" s="10"/>
      <c r="D256" s="17"/>
      <c r="E256" s="17"/>
      <c r="F256" s="17"/>
      <c r="G256" s="17"/>
      <c r="H256" s="19"/>
    </row>
    <row r="257" spans="1:8" ht="13.8" x14ac:dyDescent="0.3">
      <c r="A257" s="5"/>
      <c r="B257" s="18"/>
      <c r="C257" s="10"/>
      <c r="D257" s="17"/>
      <c r="E257" s="17"/>
      <c r="F257" s="17"/>
      <c r="G257" s="17"/>
      <c r="H257" s="19"/>
    </row>
    <row r="258" spans="1:8" ht="13.8" x14ac:dyDescent="0.3">
      <c r="A258" s="5"/>
      <c r="B258" s="18"/>
      <c r="C258" s="10"/>
      <c r="D258" s="17"/>
      <c r="E258" s="17"/>
      <c r="F258" s="17"/>
      <c r="G258" s="17"/>
      <c r="H258" s="19"/>
    </row>
    <row r="259" spans="1:8" ht="13.8" x14ac:dyDescent="0.3">
      <c r="A259" s="5"/>
      <c r="B259" s="18"/>
      <c r="C259" s="10"/>
      <c r="D259" s="17"/>
      <c r="E259" s="17"/>
      <c r="F259" s="17"/>
      <c r="G259" s="17"/>
      <c r="H259" s="19"/>
    </row>
    <row r="260" spans="1:8" ht="13.8" x14ac:dyDescent="0.3">
      <c r="A260" s="5"/>
      <c r="B260" s="18"/>
      <c r="C260" s="10"/>
      <c r="D260" s="17"/>
      <c r="E260" s="17"/>
      <c r="F260" s="17"/>
      <c r="G260" s="17"/>
      <c r="H260" s="19"/>
    </row>
    <row r="261" spans="1:8" ht="13.8" x14ac:dyDescent="0.3">
      <c r="A261" s="5"/>
      <c r="B261" s="18"/>
      <c r="C261" s="10"/>
      <c r="D261" s="17"/>
      <c r="E261" s="17"/>
      <c r="F261" s="17"/>
      <c r="G261" s="17"/>
      <c r="H261" s="19"/>
    </row>
    <row r="262" spans="1:8" ht="13.8" x14ac:dyDescent="0.3">
      <c r="A262" s="5"/>
      <c r="B262" s="18"/>
      <c r="C262" s="10"/>
      <c r="D262" s="17"/>
      <c r="E262" s="17"/>
      <c r="F262" s="17"/>
      <c r="G262" s="17"/>
      <c r="H262" s="19"/>
    </row>
    <row r="263" spans="1:8" ht="13.8" x14ac:dyDescent="0.3">
      <c r="A263" s="5"/>
      <c r="B263" s="18"/>
      <c r="C263" s="10"/>
      <c r="D263" s="17"/>
      <c r="E263" s="17"/>
      <c r="F263" s="17"/>
      <c r="G263" s="17"/>
      <c r="H263" s="19"/>
    </row>
    <row r="264" spans="1:8" ht="13.8" x14ac:dyDescent="0.3">
      <c r="A264" s="5"/>
      <c r="B264" s="18"/>
      <c r="C264" s="10"/>
      <c r="D264" s="17"/>
      <c r="E264" s="17"/>
      <c r="F264" s="17"/>
      <c r="G264" s="17"/>
      <c r="H264" s="19"/>
    </row>
    <row r="265" spans="1:8" ht="13.8" x14ac:dyDescent="0.3">
      <c r="A265" s="5"/>
      <c r="B265" s="18"/>
      <c r="C265" s="10"/>
      <c r="D265" s="17"/>
      <c r="E265" s="17"/>
      <c r="F265" s="17"/>
      <c r="G265" s="17"/>
      <c r="H265" s="19"/>
    </row>
    <row r="266" spans="1:8" ht="13.8" x14ac:dyDescent="0.3">
      <c r="A266" s="5"/>
      <c r="B266" s="18"/>
      <c r="C266" s="10"/>
      <c r="D266" s="17"/>
      <c r="E266" s="17"/>
      <c r="F266" s="17"/>
      <c r="G266" s="17"/>
      <c r="H266" s="19"/>
    </row>
    <row r="267" spans="1:8" ht="13.8" x14ac:dyDescent="0.3">
      <c r="A267" s="5"/>
      <c r="B267" s="18"/>
      <c r="C267" s="10"/>
      <c r="D267" s="17"/>
      <c r="E267" s="17"/>
      <c r="F267" s="17"/>
      <c r="G267" s="17"/>
      <c r="H267" s="19"/>
    </row>
    <row r="268" spans="1:8" ht="13.8" x14ac:dyDescent="0.3">
      <c r="A268" s="5"/>
      <c r="B268" s="18"/>
      <c r="C268" s="10"/>
      <c r="D268" s="17"/>
      <c r="E268" s="17"/>
      <c r="F268" s="17"/>
      <c r="G268" s="17"/>
      <c r="H268" s="19"/>
    </row>
    <row r="269" spans="1:8" ht="13.8" x14ac:dyDescent="0.3">
      <c r="A269" s="5"/>
      <c r="B269" s="18"/>
      <c r="C269" s="10"/>
      <c r="D269" s="17"/>
      <c r="E269" s="17"/>
      <c r="F269" s="17"/>
      <c r="G269" s="17"/>
      <c r="H269" s="19"/>
    </row>
    <row r="270" spans="1:8" ht="13.8" x14ac:dyDescent="0.3">
      <c r="A270" s="5"/>
      <c r="B270" s="18"/>
      <c r="C270" s="10"/>
      <c r="D270" s="17"/>
      <c r="E270" s="17"/>
      <c r="F270" s="17"/>
      <c r="G270" s="17"/>
      <c r="H270" s="19"/>
    </row>
    <row r="271" spans="1:8" ht="13.8" x14ac:dyDescent="0.3">
      <c r="A271" s="5"/>
      <c r="B271" s="18"/>
      <c r="C271" s="10"/>
      <c r="D271" s="17"/>
      <c r="E271" s="17"/>
      <c r="F271" s="17"/>
      <c r="G271" s="17"/>
      <c r="H271" s="19"/>
    </row>
    <row r="272" spans="1:8" ht="13.8" x14ac:dyDescent="0.3">
      <c r="A272" s="5"/>
      <c r="B272" s="18"/>
      <c r="C272" s="10"/>
      <c r="D272" s="17"/>
      <c r="E272" s="17"/>
      <c r="F272" s="17"/>
      <c r="G272" s="17"/>
      <c r="H272" s="19"/>
    </row>
    <row r="273" spans="1:8" ht="13.8" x14ac:dyDescent="0.3">
      <c r="A273" s="5"/>
      <c r="B273" s="18"/>
      <c r="C273" s="10"/>
      <c r="D273" s="17"/>
      <c r="E273" s="17"/>
      <c r="F273" s="17"/>
      <c r="G273" s="17"/>
      <c r="H273" s="19"/>
    </row>
    <row r="274" spans="1:8" ht="13.8" x14ac:dyDescent="0.3">
      <c r="A274" s="5"/>
      <c r="B274" s="18"/>
      <c r="C274" s="10"/>
      <c r="D274" s="17"/>
      <c r="E274" s="17"/>
      <c r="F274" s="17"/>
      <c r="G274" s="17"/>
      <c r="H274" s="19"/>
    </row>
    <row r="275" spans="1:8" ht="13.8" x14ac:dyDescent="0.3">
      <c r="A275" s="5"/>
      <c r="B275" s="18"/>
      <c r="C275" s="10"/>
      <c r="D275" s="17"/>
      <c r="E275" s="17"/>
      <c r="F275" s="17"/>
      <c r="G275" s="17"/>
      <c r="H275" s="19"/>
    </row>
    <row r="276" spans="1:8" ht="13.8" x14ac:dyDescent="0.3">
      <c r="A276" s="5"/>
      <c r="B276" s="18"/>
      <c r="C276" s="10"/>
      <c r="D276" s="17"/>
      <c r="E276" s="17"/>
      <c r="F276" s="17"/>
      <c r="G276" s="17"/>
      <c r="H276" s="19"/>
    </row>
    <row r="277" spans="1:8" ht="13.8" x14ac:dyDescent="0.3">
      <c r="A277" s="5"/>
      <c r="B277" s="18"/>
      <c r="C277" s="10"/>
      <c r="D277" s="17"/>
      <c r="E277" s="17"/>
      <c r="F277" s="17"/>
      <c r="G277" s="17"/>
      <c r="H277" s="19"/>
    </row>
    <row r="278" spans="1:8" ht="13.8" x14ac:dyDescent="0.3">
      <c r="A278" s="5"/>
      <c r="B278" s="18"/>
      <c r="C278" s="10"/>
      <c r="D278" s="17"/>
      <c r="E278" s="17"/>
      <c r="F278" s="17"/>
      <c r="G278" s="17"/>
      <c r="H278" s="19"/>
    </row>
    <row r="279" spans="1:8" ht="13.8" x14ac:dyDescent="0.3">
      <c r="A279" s="5"/>
      <c r="B279" s="18"/>
      <c r="C279" s="10"/>
      <c r="D279" s="17"/>
      <c r="E279" s="17"/>
      <c r="F279" s="17"/>
      <c r="G279" s="17"/>
      <c r="H279" s="19"/>
    </row>
    <row r="280" spans="1:8" ht="13.8" x14ac:dyDescent="0.3">
      <c r="A280" s="5"/>
      <c r="B280" s="18"/>
      <c r="C280" s="10"/>
      <c r="D280" s="17"/>
      <c r="E280" s="17"/>
      <c r="F280" s="17"/>
      <c r="G280" s="17"/>
      <c r="H280" s="19"/>
    </row>
    <row r="281" spans="1:8" ht="13.8" x14ac:dyDescent="0.3">
      <c r="A281" s="5"/>
      <c r="B281" s="18"/>
      <c r="C281" s="10"/>
      <c r="D281" s="17"/>
      <c r="E281" s="17"/>
      <c r="F281" s="17"/>
      <c r="G281" s="17"/>
      <c r="H281" s="19"/>
    </row>
    <row r="282" spans="1:8" ht="13.8" x14ac:dyDescent="0.3">
      <c r="A282" s="5"/>
      <c r="B282" s="18"/>
      <c r="C282" s="10"/>
      <c r="D282" s="17"/>
      <c r="E282" s="17"/>
      <c r="F282" s="17"/>
      <c r="G282" s="17"/>
      <c r="H282" s="19"/>
    </row>
    <row r="283" spans="1:8" ht="13.8" x14ac:dyDescent="0.3">
      <c r="A283" s="5"/>
      <c r="B283" s="18"/>
      <c r="C283" s="10"/>
      <c r="D283" s="17"/>
      <c r="E283" s="17"/>
      <c r="F283" s="17"/>
      <c r="G283" s="17"/>
      <c r="H283" s="19"/>
    </row>
    <row r="284" spans="1:8" ht="13.8" x14ac:dyDescent="0.3">
      <c r="A284" s="5"/>
      <c r="B284" s="18"/>
      <c r="C284" s="10"/>
      <c r="D284" s="17"/>
      <c r="E284" s="17"/>
      <c r="F284" s="17"/>
      <c r="G284" s="17"/>
      <c r="H284" s="19"/>
    </row>
    <row r="285" spans="1:8" ht="13.8" x14ac:dyDescent="0.3">
      <c r="A285" s="5"/>
      <c r="B285" s="18"/>
      <c r="C285" s="10"/>
      <c r="D285" s="17"/>
      <c r="E285" s="17"/>
      <c r="F285" s="17"/>
      <c r="G285" s="17"/>
      <c r="H285" s="19"/>
    </row>
    <row r="286" spans="1:8" ht="13.8" x14ac:dyDescent="0.3">
      <c r="A286" s="5"/>
      <c r="B286" s="18"/>
      <c r="C286" s="10"/>
      <c r="D286" s="17"/>
      <c r="E286" s="17"/>
      <c r="F286" s="17"/>
      <c r="G286" s="17"/>
      <c r="H286" s="19"/>
    </row>
    <row r="287" spans="1:8" ht="13.8" x14ac:dyDescent="0.3">
      <c r="A287" s="5"/>
      <c r="B287" s="18"/>
      <c r="C287" s="10"/>
      <c r="D287" s="17"/>
      <c r="E287" s="17"/>
      <c r="F287" s="17"/>
      <c r="G287" s="17"/>
      <c r="H287" s="19"/>
    </row>
    <row r="288" spans="1:8" ht="13.8" x14ac:dyDescent="0.3">
      <c r="A288" s="5"/>
      <c r="B288" s="18"/>
      <c r="C288" s="10"/>
      <c r="D288" s="17"/>
      <c r="E288" s="17"/>
      <c r="F288" s="17"/>
      <c r="G288" s="17"/>
      <c r="H288" s="19"/>
    </row>
    <row r="289" spans="1:8" ht="13.8" x14ac:dyDescent="0.3">
      <c r="A289" s="5"/>
      <c r="B289" s="18"/>
      <c r="C289" s="10"/>
      <c r="D289" s="17"/>
      <c r="E289" s="17"/>
      <c r="F289" s="17"/>
      <c r="G289" s="17"/>
      <c r="H289" s="19"/>
    </row>
    <row r="290" spans="1:8" ht="13.8" x14ac:dyDescent="0.3">
      <c r="A290" s="5"/>
      <c r="B290" s="18"/>
      <c r="C290" s="10"/>
      <c r="D290" s="17"/>
      <c r="E290" s="17"/>
      <c r="F290" s="17"/>
      <c r="G290" s="17"/>
      <c r="H290" s="19"/>
    </row>
    <row r="291" spans="1:8" ht="13.8" x14ac:dyDescent="0.3">
      <c r="A291" s="5"/>
      <c r="B291" s="18"/>
      <c r="C291" s="10"/>
      <c r="D291" s="17"/>
      <c r="E291" s="17"/>
      <c r="F291" s="17"/>
      <c r="G291" s="17"/>
      <c r="H291" s="19"/>
    </row>
    <row r="292" spans="1:8" ht="13.8" x14ac:dyDescent="0.3">
      <c r="A292" s="5"/>
      <c r="B292" s="18"/>
      <c r="C292" s="10"/>
      <c r="D292" s="17"/>
      <c r="E292" s="17"/>
      <c r="F292" s="17"/>
      <c r="G292" s="17"/>
      <c r="H292" s="19"/>
    </row>
    <row r="293" spans="1:8" ht="13.8" x14ac:dyDescent="0.3">
      <c r="A293" s="5"/>
      <c r="B293" s="18"/>
      <c r="C293" s="10"/>
      <c r="D293" s="17"/>
      <c r="E293" s="17"/>
      <c r="F293" s="17"/>
      <c r="G293" s="17"/>
      <c r="H293" s="19"/>
    </row>
    <row r="294" spans="1:8" ht="13.8" x14ac:dyDescent="0.3">
      <c r="A294" s="5"/>
      <c r="B294" s="18"/>
      <c r="C294" s="10"/>
      <c r="D294" s="17"/>
      <c r="E294" s="17"/>
      <c r="F294" s="17"/>
      <c r="G294" s="17"/>
      <c r="H294" s="19"/>
    </row>
    <row r="295" spans="1:8" ht="13.8" x14ac:dyDescent="0.3">
      <c r="A295" s="5"/>
      <c r="B295" s="18"/>
      <c r="C295" s="10"/>
      <c r="D295" s="17"/>
      <c r="E295" s="17"/>
      <c r="F295" s="17"/>
      <c r="G295" s="17"/>
      <c r="H295" s="19"/>
    </row>
    <row r="296" spans="1:8" ht="13.8" x14ac:dyDescent="0.3">
      <c r="A296" s="5"/>
      <c r="B296" s="18"/>
      <c r="C296" s="10"/>
      <c r="D296" s="17"/>
      <c r="E296" s="17"/>
      <c r="F296" s="17"/>
      <c r="G296" s="17"/>
      <c r="H296" s="19"/>
    </row>
    <row r="297" spans="1:8" ht="13.8" x14ac:dyDescent="0.3">
      <c r="A297" s="5"/>
      <c r="B297" s="18"/>
      <c r="C297" s="10"/>
      <c r="D297" s="17"/>
      <c r="E297" s="17"/>
      <c r="F297" s="17"/>
      <c r="G297" s="17"/>
      <c r="H297" s="19"/>
    </row>
    <row r="298" spans="1:8" ht="13.8" x14ac:dyDescent="0.3">
      <c r="A298" s="5"/>
      <c r="B298" s="18"/>
      <c r="C298" s="10"/>
      <c r="D298" s="17"/>
      <c r="E298" s="17"/>
      <c r="F298" s="17"/>
      <c r="G298" s="17"/>
      <c r="H298" s="19"/>
    </row>
    <row r="299" spans="1:8" ht="13.8" x14ac:dyDescent="0.3">
      <c r="A299" s="5"/>
      <c r="B299" s="18"/>
      <c r="C299" s="10"/>
      <c r="D299" s="17"/>
      <c r="E299" s="17"/>
      <c r="F299" s="17"/>
      <c r="G299" s="17"/>
      <c r="H299" s="19"/>
    </row>
    <row r="300" spans="1:8" ht="13.8" x14ac:dyDescent="0.3">
      <c r="A300" s="5"/>
      <c r="B300" s="20"/>
      <c r="C300" s="10"/>
      <c r="D300" s="17"/>
      <c r="E300" s="17"/>
      <c r="F300" s="17"/>
      <c r="G300" s="17"/>
      <c r="H300" s="19"/>
    </row>
    <row r="301" spans="1:8" ht="13.8" x14ac:dyDescent="0.3">
      <c r="A301" s="5"/>
      <c r="B301" s="20"/>
      <c r="C301" s="10"/>
      <c r="D301" s="17"/>
      <c r="E301" s="17"/>
      <c r="F301" s="17"/>
      <c r="G301" s="17"/>
      <c r="H301" s="19"/>
    </row>
    <row r="302" spans="1:8" ht="13.8" x14ac:dyDescent="0.3">
      <c r="A302" s="5"/>
      <c r="B302" s="20"/>
      <c r="C302" s="10"/>
      <c r="D302" s="17"/>
      <c r="E302" s="17"/>
      <c r="F302" s="17"/>
      <c r="G302" s="17"/>
      <c r="H302" s="19"/>
    </row>
    <row r="303" spans="1:8" ht="13.8" x14ac:dyDescent="0.3">
      <c r="A303" s="5"/>
      <c r="B303" s="20"/>
      <c r="C303" s="10"/>
      <c r="D303" s="17"/>
      <c r="E303" s="17"/>
      <c r="F303" s="17"/>
      <c r="G303" s="17"/>
      <c r="H303" s="19"/>
    </row>
    <row r="304" spans="1:8" ht="13.8" x14ac:dyDescent="0.3">
      <c r="A304" s="5"/>
      <c r="B304" s="20"/>
      <c r="C304" s="10"/>
      <c r="D304" s="17"/>
      <c r="E304" s="17"/>
      <c r="F304" s="17"/>
      <c r="G304" s="17"/>
      <c r="H304" s="19"/>
    </row>
    <row r="305" spans="1:8" ht="13.8" x14ac:dyDescent="0.3">
      <c r="A305" s="5"/>
      <c r="B305" s="20"/>
      <c r="C305" s="10"/>
      <c r="D305" s="17"/>
      <c r="E305" s="17"/>
      <c r="F305" s="17"/>
      <c r="G305" s="17"/>
      <c r="H305" s="19"/>
    </row>
    <row r="306" spans="1:8" ht="13.8" x14ac:dyDescent="0.3">
      <c r="A306" s="5"/>
      <c r="B306" s="20"/>
      <c r="C306" s="10"/>
      <c r="D306" s="17"/>
      <c r="E306" s="17"/>
      <c r="F306" s="17"/>
      <c r="G306" s="17"/>
      <c r="H306" s="19"/>
    </row>
    <row r="307" spans="1:8" ht="13.8" x14ac:dyDescent="0.3">
      <c r="A307" s="5"/>
      <c r="B307" s="20"/>
      <c r="C307" s="10"/>
      <c r="D307" s="17"/>
      <c r="E307" s="17"/>
      <c r="F307" s="17"/>
      <c r="G307" s="17"/>
      <c r="H307" s="19"/>
    </row>
    <row r="308" spans="1:8" ht="13.8" x14ac:dyDescent="0.3">
      <c r="A308" s="5"/>
      <c r="B308" s="20"/>
      <c r="C308" s="10"/>
      <c r="D308" s="17"/>
      <c r="E308" s="17"/>
      <c r="F308" s="17"/>
      <c r="G308" s="17"/>
      <c r="H308" s="19"/>
    </row>
    <row r="309" spans="1:8" ht="13.8" x14ac:dyDescent="0.3">
      <c r="A309" s="5"/>
      <c r="B309" s="20"/>
      <c r="C309" s="10"/>
      <c r="D309" s="17"/>
      <c r="E309" s="17"/>
      <c r="F309" s="17"/>
      <c r="G309" s="17"/>
      <c r="H309" s="19"/>
    </row>
    <row r="310" spans="1:8" ht="13.8" x14ac:dyDescent="0.3">
      <c r="A310" s="5"/>
      <c r="B310" s="20"/>
      <c r="C310" s="10"/>
      <c r="D310" s="17"/>
      <c r="E310" s="17"/>
      <c r="F310" s="17"/>
      <c r="G310" s="17"/>
      <c r="H310" s="19"/>
    </row>
    <row r="311" spans="1:8" ht="13.8" x14ac:dyDescent="0.3">
      <c r="A311" s="5"/>
      <c r="B311" s="20"/>
      <c r="C311" s="10"/>
      <c r="D311" s="17"/>
      <c r="E311" s="17"/>
      <c r="F311" s="17"/>
      <c r="G311" s="17"/>
      <c r="H311" s="19"/>
    </row>
    <row r="312" spans="1:8" ht="13.8" x14ac:dyDescent="0.3">
      <c r="A312" s="5"/>
      <c r="B312" s="20"/>
      <c r="C312" s="10"/>
      <c r="D312" s="17"/>
      <c r="E312" s="17"/>
      <c r="F312" s="17"/>
      <c r="G312" s="17"/>
      <c r="H312" s="19"/>
    </row>
    <row r="313" spans="1:8" ht="13.8" x14ac:dyDescent="0.3">
      <c r="A313" s="5"/>
      <c r="B313" s="20"/>
      <c r="C313" s="10"/>
      <c r="D313" s="17"/>
      <c r="E313" s="17"/>
      <c r="F313" s="17"/>
      <c r="G313" s="17"/>
      <c r="H313" s="19"/>
    </row>
    <row r="314" spans="1:8" ht="13.8" x14ac:dyDescent="0.3">
      <c r="A314" s="5"/>
      <c r="B314" s="20"/>
      <c r="C314" s="10"/>
      <c r="D314" s="17"/>
      <c r="E314" s="17"/>
      <c r="F314" s="17"/>
      <c r="G314" s="17"/>
      <c r="H314" s="19"/>
    </row>
    <row r="315" spans="1:8" ht="13.8" x14ac:dyDescent="0.3">
      <c r="A315" s="5"/>
      <c r="B315" s="20"/>
      <c r="C315" s="10"/>
      <c r="D315" s="17"/>
      <c r="E315" s="17"/>
      <c r="F315" s="17"/>
      <c r="G315" s="17"/>
      <c r="H315" s="19"/>
    </row>
    <row r="316" spans="1:8" ht="13.8" x14ac:dyDescent="0.3">
      <c r="A316" s="5"/>
      <c r="B316" s="20"/>
      <c r="C316" s="10"/>
      <c r="D316" s="17"/>
      <c r="E316" s="17"/>
      <c r="F316" s="17"/>
      <c r="G316" s="17"/>
      <c r="H316" s="19"/>
    </row>
    <row r="317" spans="1:8" ht="13.8" x14ac:dyDescent="0.3">
      <c r="A317" s="5"/>
      <c r="B317" s="20"/>
      <c r="C317" s="10"/>
      <c r="D317" s="17"/>
      <c r="E317" s="17"/>
      <c r="F317" s="17"/>
      <c r="G317" s="17"/>
      <c r="H317" s="19"/>
    </row>
    <row r="318" spans="1:8" ht="13.8" x14ac:dyDescent="0.3">
      <c r="A318" s="5"/>
      <c r="B318" s="20"/>
      <c r="C318" s="10"/>
      <c r="D318" s="17"/>
      <c r="E318" s="17"/>
      <c r="F318" s="17"/>
      <c r="G318" s="17"/>
      <c r="H318" s="19"/>
    </row>
    <row r="319" spans="1:8" ht="13.8" x14ac:dyDescent="0.3">
      <c r="A319" s="5"/>
      <c r="B319" s="20"/>
      <c r="C319" s="10"/>
      <c r="D319" s="17"/>
      <c r="E319" s="17"/>
      <c r="F319" s="17"/>
      <c r="G319" s="17"/>
      <c r="H319" s="19"/>
    </row>
    <row r="320" spans="1:8" ht="13.8" x14ac:dyDescent="0.3">
      <c r="A320" s="5"/>
      <c r="B320" s="20"/>
      <c r="C320" s="10"/>
      <c r="D320" s="17"/>
      <c r="E320" s="17"/>
      <c r="F320" s="17"/>
      <c r="G320" s="17"/>
      <c r="H320" s="19"/>
    </row>
    <row r="321" spans="1:8" ht="13.8" x14ac:dyDescent="0.3">
      <c r="A321" s="5"/>
      <c r="B321" s="20"/>
      <c r="C321" s="10"/>
      <c r="D321" s="17"/>
      <c r="E321" s="17"/>
      <c r="F321" s="17"/>
      <c r="G321" s="17"/>
      <c r="H321" s="19"/>
    </row>
    <row r="322" spans="1:8" ht="13.8" x14ac:dyDescent="0.3">
      <c r="A322" s="5"/>
      <c r="B322" s="20"/>
      <c r="C322" s="10"/>
      <c r="D322" s="17"/>
      <c r="E322" s="17"/>
      <c r="F322" s="17"/>
      <c r="G322" s="17"/>
      <c r="H322" s="19"/>
    </row>
    <row r="323" spans="1:8" ht="13.8" x14ac:dyDescent="0.3">
      <c r="A323" s="5"/>
      <c r="B323" s="20"/>
      <c r="C323" s="10"/>
      <c r="D323" s="17"/>
      <c r="E323" s="17"/>
      <c r="F323" s="17"/>
      <c r="G323" s="17"/>
      <c r="H323" s="19"/>
    </row>
    <row r="324" spans="1:8" ht="13.8" x14ac:dyDescent="0.3">
      <c r="A324" s="5"/>
      <c r="B324" s="20"/>
      <c r="C324" s="10"/>
      <c r="D324" s="17"/>
      <c r="E324" s="17"/>
      <c r="F324" s="17"/>
      <c r="G324" s="17"/>
      <c r="H324" s="19"/>
    </row>
    <row r="325" spans="1:8" ht="13.8" x14ac:dyDescent="0.3">
      <c r="A325" s="5"/>
      <c r="B325" s="20"/>
      <c r="C325" s="10"/>
      <c r="D325" s="17"/>
      <c r="E325" s="17"/>
      <c r="F325" s="17"/>
      <c r="G325" s="17"/>
      <c r="H325" s="19"/>
    </row>
    <row r="326" spans="1:8" ht="13.8" x14ac:dyDescent="0.3">
      <c r="A326" s="5"/>
      <c r="B326" s="20"/>
      <c r="C326" s="10"/>
      <c r="D326" s="17"/>
      <c r="E326" s="17"/>
      <c r="F326" s="17"/>
      <c r="G326" s="17"/>
      <c r="H326" s="19"/>
    </row>
    <row r="327" spans="1:8" ht="13.8" x14ac:dyDescent="0.3">
      <c r="A327" s="5"/>
      <c r="B327" s="20"/>
      <c r="C327" s="10"/>
      <c r="D327" s="17"/>
      <c r="E327" s="17"/>
      <c r="F327" s="17"/>
      <c r="G327" s="17"/>
      <c r="H327" s="19"/>
    </row>
    <row r="328" spans="1:8" ht="13.8" x14ac:dyDescent="0.3">
      <c r="A328" s="5"/>
      <c r="B328" s="20"/>
      <c r="C328" s="10"/>
      <c r="D328" s="17"/>
      <c r="E328" s="17"/>
      <c r="F328" s="17"/>
      <c r="G328" s="17"/>
      <c r="H328" s="19"/>
    </row>
    <row r="329" spans="1:8" ht="13.8" x14ac:dyDescent="0.3">
      <c r="A329" s="5"/>
      <c r="B329" s="20"/>
      <c r="C329" s="10"/>
      <c r="D329" s="17"/>
      <c r="E329" s="17"/>
      <c r="F329" s="17"/>
      <c r="G329" s="17"/>
      <c r="H329" s="19"/>
    </row>
    <row r="330" spans="1:8" ht="13.8" x14ac:dyDescent="0.3">
      <c r="A330" s="5"/>
      <c r="B330" s="20"/>
      <c r="C330" s="10"/>
      <c r="D330" s="17"/>
      <c r="E330" s="17"/>
      <c r="F330" s="17"/>
      <c r="G330" s="17"/>
      <c r="H330" s="19"/>
    </row>
    <row r="331" spans="1:8" ht="13.8" x14ac:dyDescent="0.3">
      <c r="A331" s="5"/>
      <c r="B331" s="20"/>
      <c r="C331" s="10"/>
      <c r="D331" s="17"/>
      <c r="E331" s="17"/>
      <c r="F331" s="17"/>
      <c r="G331" s="17"/>
      <c r="H331" s="19"/>
    </row>
    <row r="332" spans="1:8" ht="13.8" x14ac:dyDescent="0.3">
      <c r="A332" s="5"/>
      <c r="B332" s="20"/>
      <c r="C332" s="10"/>
      <c r="D332" s="17"/>
      <c r="E332" s="17"/>
      <c r="F332" s="17"/>
      <c r="G332" s="17"/>
      <c r="H332" s="19"/>
    </row>
    <row r="333" spans="1:8" ht="13.8" x14ac:dyDescent="0.3">
      <c r="A333" s="5"/>
      <c r="B333" s="20"/>
      <c r="C333" s="10"/>
      <c r="D333" s="17"/>
      <c r="E333" s="17"/>
      <c r="F333" s="17"/>
      <c r="G333" s="17"/>
      <c r="H333" s="19"/>
    </row>
    <row r="334" spans="1:8" ht="13.8" x14ac:dyDescent="0.3">
      <c r="A334" s="5"/>
      <c r="B334" s="20"/>
      <c r="C334" s="10"/>
      <c r="D334" s="17"/>
      <c r="E334" s="17"/>
      <c r="F334" s="17"/>
      <c r="G334" s="17"/>
      <c r="H334" s="19"/>
    </row>
    <row r="335" spans="1:8" ht="13.8" x14ac:dyDescent="0.3">
      <c r="A335" s="5"/>
      <c r="B335" s="20"/>
      <c r="C335" s="10"/>
      <c r="D335" s="17"/>
      <c r="E335" s="17"/>
      <c r="F335" s="17"/>
      <c r="G335" s="17"/>
      <c r="H335" s="19"/>
    </row>
    <row r="336" spans="1:8" ht="13.8" x14ac:dyDescent="0.3">
      <c r="A336" s="5"/>
      <c r="B336" s="20"/>
      <c r="C336" s="10"/>
      <c r="D336" s="17"/>
      <c r="E336" s="17"/>
      <c r="F336" s="17"/>
      <c r="G336" s="17"/>
      <c r="H336" s="19"/>
    </row>
    <row r="337" spans="1:8" ht="13.8" x14ac:dyDescent="0.3">
      <c r="A337" s="5"/>
      <c r="B337" s="20"/>
      <c r="C337" s="10"/>
      <c r="D337" s="17"/>
      <c r="E337" s="17"/>
      <c r="F337" s="17"/>
      <c r="G337" s="17"/>
      <c r="H337" s="19"/>
    </row>
    <row r="338" spans="1:8" ht="13.8" x14ac:dyDescent="0.3">
      <c r="A338" s="5"/>
      <c r="B338" s="20"/>
      <c r="C338" s="10"/>
      <c r="D338" s="17"/>
      <c r="E338" s="17"/>
      <c r="F338" s="17"/>
      <c r="G338" s="17"/>
      <c r="H338" s="19"/>
    </row>
    <row r="339" spans="1:8" ht="13.8" x14ac:dyDescent="0.3">
      <c r="A339" s="5"/>
      <c r="B339" s="20"/>
      <c r="C339" s="10"/>
      <c r="D339" s="17"/>
      <c r="E339" s="17"/>
      <c r="F339" s="17"/>
      <c r="G339" s="17"/>
      <c r="H339" s="19"/>
    </row>
    <row r="340" spans="1:8" ht="13.8" x14ac:dyDescent="0.3">
      <c r="A340" s="5"/>
      <c r="B340" s="20"/>
      <c r="C340" s="10"/>
      <c r="D340" s="17"/>
      <c r="E340" s="17"/>
      <c r="F340" s="17"/>
      <c r="G340" s="17"/>
      <c r="H340" s="19"/>
    </row>
    <row r="341" spans="1:8" ht="13.8" x14ac:dyDescent="0.3">
      <c r="A341" s="5"/>
      <c r="B341" s="20"/>
      <c r="C341" s="10"/>
      <c r="D341" s="17"/>
      <c r="E341" s="17"/>
      <c r="F341" s="17"/>
      <c r="G341" s="17"/>
      <c r="H341" s="19"/>
    </row>
    <row r="342" spans="1:8" ht="13.8" x14ac:dyDescent="0.3">
      <c r="A342" s="5"/>
      <c r="B342" s="20"/>
      <c r="C342" s="10"/>
      <c r="D342" s="17"/>
      <c r="E342" s="17"/>
      <c r="F342" s="17"/>
      <c r="G342" s="17"/>
      <c r="H342" s="19"/>
    </row>
    <row r="343" spans="1:8" ht="13.8" x14ac:dyDescent="0.3">
      <c r="A343" s="5"/>
      <c r="B343" s="20"/>
      <c r="C343" s="10"/>
      <c r="D343" s="17"/>
      <c r="E343" s="17"/>
      <c r="F343" s="17"/>
      <c r="G343" s="17"/>
      <c r="H343" s="19"/>
    </row>
    <row r="344" spans="1:8" ht="13.8" x14ac:dyDescent="0.3">
      <c r="A344" s="5"/>
      <c r="B344" s="20"/>
      <c r="C344" s="10"/>
      <c r="D344" s="17"/>
      <c r="E344" s="17"/>
      <c r="F344" s="17"/>
      <c r="G344" s="17"/>
      <c r="H344" s="19"/>
    </row>
    <row r="345" spans="1:8" ht="13.8" x14ac:dyDescent="0.3">
      <c r="A345" s="5"/>
      <c r="B345" s="20"/>
      <c r="C345" s="10"/>
      <c r="D345" s="17"/>
      <c r="E345" s="17"/>
      <c r="F345" s="17"/>
      <c r="G345" s="17"/>
      <c r="H345" s="19"/>
    </row>
    <row r="346" spans="1:8" ht="13.8" x14ac:dyDescent="0.3">
      <c r="A346" s="5"/>
      <c r="B346" s="20"/>
      <c r="C346" s="10"/>
      <c r="D346" s="17"/>
      <c r="E346" s="17"/>
      <c r="F346" s="17"/>
      <c r="G346" s="17"/>
      <c r="H346" s="19"/>
    </row>
    <row r="347" spans="1:8" ht="13.8" x14ac:dyDescent="0.3">
      <c r="A347" s="5"/>
      <c r="B347" s="20"/>
      <c r="C347" s="10"/>
      <c r="D347" s="17"/>
      <c r="E347" s="17"/>
      <c r="F347" s="17"/>
      <c r="G347" s="17"/>
      <c r="H347" s="19"/>
    </row>
    <row r="348" spans="1:8" ht="13.8" x14ac:dyDescent="0.3">
      <c r="A348" s="5"/>
      <c r="B348" s="20"/>
      <c r="C348" s="10"/>
      <c r="D348" s="17"/>
      <c r="E348" s="17"/>
      <c r="F348" s="17"/>
      <c r="G348" s="17"/>
      <c r="H348" s="19"/>
    </row>
    <row r="349" spans="1:8" ht="13.8" x14ac:dyDescent="0.3">
      <c r="A349" s="5"/>
      <c r="B349" s="20"/>
      <c r="C349" s="10"/>
      <c r="D349" s="17"/>
      <c r="E349" s="17"/>
      <c r="F349" s="17"/>
      <c r="G349" s="17"/>
      <c r="H349" s="19"/>
    </row>
    <row r="350" spans="1:8" ht="13.8" x14ac:dyDescent="0.3">
      <c r="A350" s="5"/>
      <c r="B350" s="20"/>
      <c r="C350" s="10"/>
      <c r="D350" s="17"/>
      <c r="E350" s="17"/>
      <c r="F350" s="17"/>
      <c r="G350" s="17"/>
      <c r="H350" s="19"/>
    </row>
    <row r="351" spans="1:8" ht="13.8" x14ac:dyDescent="0.3">
      <c r="A351" s="5"/>
      <c r="B351" s="20"/>
      <c r="C351" s="10"/>
      <c r="D351" s="17"/>
      <c r="E351" s="17"/>
      <c r="F351" s="17"/>
      <c r="G351" s="17"/>
      <c r="H351" s="19"/>
    </row>
    <row r="352" spans="1:8" ht="13.8" x14ac:dyDescent="0.3">
      <c r="A352" s="5"/>
      <c r="B352" s="20"/>
      <c r="C352" s="10"/>
      <c r="D352" s="17"/>
      <c r="E352" s="17"/>
      <c r="F352" s="17"/>
      <c r="G352" s="17"/>
      <c r="H352" s="19"/>
    </row>
    <row r="353" spans="1:8" ht="13.8" x14ac:dyDescent="0.3">
      <c r="A353" s="5"/>
      <c r="B353" s="20"/>
      <c r="C353" s="10"/>
      <c r="D353" s="17"/>
      <c r="E353" s="17"/>
      <c r="F353" s="17"/>
      <c r="G353" s="17"/>
      <c r="H353" s="19"/>
    </row>
    <row r="354" spans="1:8" ht="13.8" x14ac:dyDescent="0.3">
      <c r="A354" s="5"/>
      <c r="B354" s="20"/>
      <c r="C354" s="10"/>
      <c r="D354" s="17"/>
      <c r="E354" s="17"/>
      <c r="F354" s="17"/>
      <c r="G354" s="17"/>
      <c r="H354" s="19"/>
    </row>
    <row r="355" spans="1:8" ht="13.8" x14ac:dyDescent="0.3">
      <c r="A355" s="5"/>
      <c r="B355" s="20"/>
      <c r="C355" s="10"/>
      <c r="D355" s="17"/>
      <c r="E355" s="17"/>
      <c r="F355" s="17"/>
      <c r="G355" s="17"/>
      <c r="H355" s="19"/>
    </row>
    <row r="356" spans="1:8" ht="13.8" x14ac:dyDescent="0.3">
      <c r="A356" s="5"/>
      <c r="B356" s="20"/>
      <c r="C356" s="10"/>
      <c r="D356" s="17"/>
      <c r="E356" s="17"/>
      <c r="F356" s="17"/>
      <c r="G356" s="17"/>
      <c r="H356" s="19"/>
    </row>
    <row r="357" spans="1:8" ht="13.8" x14ac:dyDescent="0.3">
      <c r="A357" s="5"/>
      <c r="B357" s="20"/>
      <c r="C357" s="10"/>
      <c r="D357" s="17"/>
      <c r="E357" s="17"/>
      <c r="F357" s="17"/>
      <c r="G357" s="17"/>
      <c r="H357" s="19"/>
    </row>
    <row r="358" spans="1:8" ht="13.8" x14ac:dyDescent="0.3">
      <c r="A358" s="5"/>
      <c r="B358" s="20"/>
      <c r="C358" s="10"/>
      <c r="D358" s="17"/>
      <c r="E358" s="17"/>
      <c r="F358" s="17"/>
      <c r="G358" s="17"/>
      <c r="H358" s="19"/>
    </row>
    <row r="359" spans="1:8" ht="13.8" x14ac:dyDescent="0.3">
      <c r="A359" s="5"/>
      <c r="B359" s="20"/>
      <c r="C359" s="10"/>
      <c r="D359" s="17"/>
      <c r="E359" s="17"/>
      <c r="F359" s="17"/>
      <c r="G359" s="17"/>
      <c r="H359" s="19"/>
    </row>
    <row r="360" spans="1:8" ht="13.8" x14ac:dyDescent="0.3">
      <c r="A360" s="5"/>
      <c r="B360" s="20"/>
      <c r="C360" s="10"/>
      <c r="D360" s="17"/>
      <c r="E360" s="17"/>
      <c r="F360" s="17"/>
      <c r="G360" s="17"/>
      <c r="H360" s="19"/>
    </row>
    <row r="361" spans="1:8" ht="13.8" x14ac:dyDescent="0.3">
      <c r="A361" s="5"/>
      <c r="B361" s="20"/>
      <c r="C361" s="10"/>
      <c r="D361" s="17"/>
      <c r="E361" s="17"/>
      <c r="F361" s="17"/>
      <c r="G361" s="17"/>
      <c r="H361" s="19"/>
    </row>
    <row r="362" spans="1:8" ht="13.8" x14ac:dyDescent="0.3">
      <c r="A362" s="5"/>
      <c r="B362" s="20"/>
      <c r="C362" s="10"/>
      <c r="D362" s="17"/>
      <c r="E362" s="17"/>
      <c r="F362" s="17"/>
      <c r="G362" s="17"/>
      <c r="H362" s="19"/>
    </row>
    <row r="363" spans="1:8" ht="13.8" x14ac:dyDescent="0.3">
      <c r="A363" s="5"/>
      <c r="B363" s="20"/>
      <c r="C363" s="10"/>
      <c r="D363" s="17"/>
      <c r="E363" s="17"/>
      <c r="F363" s="17"/>
      <c r="G363" s="17"/>
      <c r="H363" s="19"/>
    </row>
    <row r="364" spans="1:8" ht="13.8" x14ac:dyDescent="0.3">
      <c r="A364" s="5"/>
      <c r="B364" s="20"/>
      <c r="C364" s="10"/>
      <c r="D364" s="17"/>
      <c r="E364" s="17"/>
      <c r="F364" s="17"/>
      <c r="G364" s="17"/>
      <c r="H364" s="19"/>
    </row>
    <row r="365" spans="1:8" ht="13.8" x14ac:dyDescent="0.3">
      <c r="A365" s="5"/>
      <c r="B365" s="20"/>
      <c r="C365" s="10"/>
      <c r="D365" s="17"/>
      <c r="E365" s="17"/>
      <c r="F365" s="17"/>
      <c r="G365" s="17"/>
      <c r="H365" s="19"/>
    </row>
    <row r="366" spans="1:8" ht="13.8" x14ac:dyDescent="0.3">
      <c r="A366" s="5"/>
      <c r="B366" s="20"/>
      <c r="C366" s="10"/>
      <c r="D366" s="17"/>
      <c r="E366" s="17"/>
      <c r="F366" s="17"/>
      <c r="G366" s="17"/>
      <c r="H366" s="19"/>
    </row>
    <row r="367" spans="1:8" ht="13.8" x14ac:dyDescent="0.3">
      <c r="A367" s="5"/>
      <c r="B367" s="20"/>
      <c r="C367" s="10"/>
      <c r="D367" s="17"/>
      <c r="E367" s="17"/>
      <c r="F367" s="17"/>
      <c r="G367" s="17"/>
      <c r="H367" s="19"/>
    </row>
    <row r="368" spans="1:8" ht="13.8" x14ac:dyDescent="0.3">
      <c r="A368" s="5"/>
      <c r="B368" s="20"/>
      <c r="C368" s="10"/>
      <c r="D368" s="17"/>
      <c r="E368" s="17"/>
      <c r="F368" s="17"/>
      <c r="G368" s="17"/>
      <c r="H368" s="19"/>
    </row>
    <row r="369" spans="1:8" ht="13.8" x14ac:dyDescent="0.3">
      <c r="A369" s="5"/>
      <c r="B369" s="20"/>
      <c r="C369" s="10"/>
      <c r="D369" s="17"/>
      <c r="E369" s="17"/>
      <c r="F369" s="17"/>
      <c r="G369" s="17"/>
      <c r="H369" s="19"/>
    </row>
    <row r="370" spans="1:8" ht="13.8" x14ac:dyDescent="0.3">
      <c r="A370" s="5"/>
      <c r="B370" s="20"/>
      <c r="C370" s="10"/>
      <c r="D370" s="17"/>
      <c r="E370" s="17"/>
      <c r="F370" s="17"/>
      <c r="G370" s="17"/>
      <c r="H370" s="19"/>
    </row>
    <row r="371" spans="1:8" ht="13.8" x14ac:dyDescent="0.3">
      <c r="A371" s="5"/>
      <c r="B371" s="20"/>
      <c r="C371" s="10"/>
      <c r="D371" s="17"/>
      <c r="E371" s="17"/>
      <c r="F371" s="17"/>
      <c r="G371" s="17"/>
      <c r="H371" s="19"/>
    </row>
    <row r="372" spans="1:8" ht="13.8" x14ac:dyDescent="0.3">
      <c r="A372" s="5"/>
      <c r="B372" s="20"/>
      <c r="C372" s="10"/>
      <c r="D372" s="17"/>
      <c r="E372" s="17"/>
      <c r="F372" s="17"/>
      <c r="G372" s="17"/>
      <c r="H372" s="19"/>
    </row>
    <row r="373" spans="1:8" ht="13.8" x14ac:dyDescent="0.3">
      <c r="A373" s="5"/>
      <c r="B373" s="20"/>
      <c r="C373" s="10"/>
      <c r="D373" s="17"/>
      <c r="E373" s="17"/>
      <c r="F373" s="17"/>
      <c r="G373" s="17"/>
      <c r="H373" s="19"/>
    </row>
    <row r="374" spans="1:8" ht="13.8" x14ac:dyDescent="0.3">
      <c r="A374" s="5"/>
      <c r="B374" s="21"/>
      <c r="C374" s="22"/>
      <c r="D374" s="23"/>
      <c r="E374" s="23"/>
      <c r="F374" s="23"/>
      <c r="G374" s="23"/>
      <c r="H374" s="24"/>
    </row>
    <row r="375" spans="1:8" ht="13.8" x14ac:dyDescent="0.3">
      <c r="A375" s="5"/>
      <c r="B375" s="6"/>
      <c r="C375" s="6"/>
      <c r="D375" s="25"/>
      <c r="E375" s="25"/>
      <c r="F375" s="25"/>
      <c r="G375" s="25"/>
      <c r="H375" s="25"/>
    </row>
    <row r="376" spans="1:8" ht="13.8" x14ac:dyDescent="0.3">
      <c r="A376" s="5"/>
      <c r="B376" s="6"/>
      <c r="C376" s="6"/>
      <c r="D376" s="25"/>
      <c r="E376" s="25"/>
      <c r="F376" s="25"/>
      <c r="G376" s="25"/>
      <c r="H376" s="25"/>
    </row>
    <row r="377" spans="1:8" ht="13.8" x14ac:dyDescent="0.3">
      <c r="A377" s="5"/>
      <c r="B377" s="6"/>
      <c r="C377" s="6"/>
      <c r="D377" s="25"/>
      <c r="E377" s="25"/>
      <c r="F377" s="25"/>
      <c r="G377" s="25"/>
      <c r="H377" s="25"/>
    </row>
    <row r="378" spans="1:8" ht="13.8" x14ac:dyDescent="0.3">
      <c r="A378" s="5"/>
      <c r="B378" s="6"/>
      <c r="C378" s="6"/>
      <c r="D378" s="6"/>
      <c r="E378" s="6"/>
      <c r="F378" s="6"/>
      <c r="G378" s="6"/>
      <c r="H378" s="6"/>
    </row>
    <row r="379" spans="1:8" ht="13.8" x14ac:dyDescent="0.3">
      <c r="A379" s="5"/>
      <c r="B379" s="6"/>
      <c r="C379" s="6"/>
      <c r="D379" s="6"/>
      <c r="E379" s="6"/>
      <c r="F379" s="6"/>
      <c r="G379" s="6"/>
      <c r="H379" s="6"/>
    </row>
    <row r="380" spans="1:8" ht="13.8" x14ac:dyDescent="0.3">
      <c r="A380" s="5"/>
      <c r="B380" s="6"/>
      <c r="C380" s="6"/>
      <c r="D380" s="6"/>
      <c r="E380" s="6"/>
      <c r="F380" s="6"/>
      <c r="G380" s="6"/>
      <c r="H380" s="6"/>
    </row>
    <row r="381" spans="1:8" ht="13.8" x14ac:dyDescent="0.3">
      <c r="A381" s="5"/>
      <c r="B381" s="6"/>
      <c r="C381" s="6"/>
      <c r="D381" s="6"/>
      <c r="E381" s="6"/>
      <c r="F381" s="6"/>
      <c r="G381" s="6"/>
      <c r="H381" s="6"/>
    </row>
    <row r="382" spans="1:8" ht="13.8" x14ac:dyDescent="0.3">
      <c r="A382" s="5"/>
      <c r="B382" s="6"/>
      <c r="C382" s="6"/>
      <c r="D382" s="6"/>
      <c r="E382" s="6"/>
      <c r="F382" s="6"/>
      <c r="G382" s="6"/>
      <c r="H382" s="6"/>
    </row>
    <row r="383" spans="1:8" ht="13.8" x14ac:dyDescent="0.3">
      <c r="A383" s="5"/>
      <c r="B383" s="6"/>
      <c r="C383" s="6"/>
      <c r="D383" s="6"/>
      <c r="E383" s="6"/>
      <c r="F383" s="6"/>
      <c r="G383" s="6"/>
      <c r="H383" s="6"/>
    </row>
    <row r="384" spans="1:8" ht="13.8" x14ac:dyDescent="0.3">
      <c r="A384" s="5"/>
      <c r="B384" s="6"/>
      <c r="C384" s="6"/>
      <c r="D384" s="6"/>
      <c r="E384" s="6"/>
      <c r="F384" s="6"/>
      <c r="G384" s="6"/>
      <c r="H384" s="6"/>
    </row>
    <row r="385" spans="1:8" ht="13.8" x14ac:dyDescent="0.3">
      <c r="A385" s="5"/>
      <c r="B385" s="6"/>
      <c r="C385" s="6"/>
      <c r="D385" s="6"/>
      <c r="E385" s="6"/>
      <c r="F385" s="6"/>
      <c r="G385" s="6"/>
      <c r="H385" s="6"/>
    </row>
    <row r="386" spans="1:8" ht="13.8" x14ac:dyDescent="0.3">
      <c r="A386" s="5"/>
      <c r="B386" s="6"/>
      <c r="C386" s="6"/>
      <c r="D386" s="6"/>
      <c r="E386" s="6"/>
      <c r="F386" s="6"/>
      <c r="G386" s="6"/>
      <c r="H386" s="6"/>
    </row>
    <row r="387" spans="1:8" ht="13.8" x14ac:dyDescent="0.3">
      <c r="A387" s="5"/>
      <c r="B387" s="6"/>
      <c r="C387" s="6"/>
      <c r="D387" s="6"/>
      <c r="E387" s="6"/>
      <c r="F387" s="6"/>
      <c r="G387" s="6"/>
      <c r="H387" s="6"/>
    </row>
    <row r="388" spans="1:8" ht="13.8" x14ac:dyDescent="0.3">
      <c r="A388" s="5"/>
      <c r="B388" s="6"/>
      <c r="C388" s="6"/>
      <c r="D388" s="6"/>
      <c r="E388" s="6"/>
      <c r="F388" s="6"/>
      <c r="G388" s="6"/>
      <c r="H388" s="6"/>
    </row>
    <row r="389" spans="1:8" ht="13.8" x14ac:dyDescent="0.3">
      <c r="A389" s="5"/>
      <c r="B389" s="6"/>
      <c r="C389" s="6"/>
      <c r="D389" s="6"/>
      <c r="E389" s="6"/>
      <c r="F389" s="6"/>
      <c r="G389" s="6"/>
      <c r="H389" s="6"/>
    </row>
    <row r="390" spans="1:8" ht="13.8" x14ac:dyDescent="0.3">
      <c r="A390" s="5"/>
      <c r="B390" s="6"/>
      <c r="C390" s="6"/>
      <c r="D390" s="6"/>
      <c r="E390" s="6"/>
      <c r="F390" s="6"/>
      <c r="G390" s="6"/>
      <c r="H390" s="6"/>
    </row>
    <row r="391" spans="1:8" ht="13.8" x14ac:dyDescent="0.3">
      <c r="A391" s="5"/>
      <c r="B391" s="6"/>
      <c r="C391" s="6"/>
      <c r="D391" s="6"/>
      <c r="E391" s="6"/>
      <c r="F391" s="6"/>
      <c r="G391" s="6"/>
      <c r="H391" s="6"/>
    </row>
    <row r="392" spans="1:8" ht="13.8" x14ac:dyDescent="0.3">
      <c r="A392" s="5"/>
      <c r="B392" s="6"/>
      <c r="C392" s="6"/>
      <c r="D392" s="6"/>
      <c r="E392" s="6"/>
      <c r="F392" s="6"/>
      <c r="G392" s="6"/>
      <c r="H392" s="6"/>
    </row>
    <row r="393" spans="1:8" ht="13.8" x14ac:dyDescent="0.3">
      <c r="A393" s="5"/>
      <c r="B393" s="6"/>
      <c r="C393" s="6"/>
      <c r="D393" s="6"/>
      <c r="E393" s="6"/>
      <c r="F393" s="6"/>
      <c r="G393" s="6"/>
      <c r="H393" s="6"/>
    </row>
    <row r="394" spans="1:8" ht="13.8" x14ac:dyDescent="0.3">
      <c r="A394" s="5"/>
      <c r="B394" s="6"/>
      <c r="C394" s="6"/>
      <c r="D394" s="6"/>
      <c r="E394" s="6"/>
      <c r="F394" s="6"/>
      <c r="G394" s="6"/>
      <c r="H394" s="6"/>
    </row>
    <row r="395" spans="1:8" ht="13.8" x14ac:dyDescent="0.3">
      <c r="A395" s="5"/>
      <c r="B395" s="6"/>
      <c r="C395" s="6"/>
      <c r="D395" s="6"/>
      <c r="E395" s="6"/>
      <c r="F395" s="6"/>
      <c r="G395" s="6"/>
      <c r="H395" s="6"/>
    </row>
    <row r="396" spans="1:8" ht="13.8" x14ac:dyDescent="0.3">
      <c r="A396" s="5"/>
      <c r="B396" s="6"/>
      <c r="C396" s="6"/>
      <c r="D396" s="6"/>
      <c r="E396" s="6"/>
      <c r="F396" s="6"/>
      <c r="G396" s="6"/>
      <c r="H396" s="6"/>
    </row>
    <row r="397" spans="1:8" ht="13.8" x14ac:dyDescent="0.3">
      <c r="A397" s="5"/>
      <c r="B397" s="6"/>
      <c r="C397" s="6"/>
      <c r="D397" s="6"/>
      <c r="E397" s="6"/>
      <c r="F397" s="6"/>
      <c r="G397" s="6"/>
      <c r="H397" s="6"/>
    </row>
    <row r="398" spans="1:8" ht="13.8" x14ac:dyDescent="0.3">
      <c r="A398" s="5"/>
      <c r="B398" s="6"/>
      <c r="C398" s="6"/>
      <c r="D398" s="6"/>
      <c r="E398" s="6"/>
      <c r="F398" s="6"/>
      <c r="G398" s="6"/>
      <c r="H398" s="6"/>
    </row>
    <row r="399" spans="1:8" ht="13.8" x14ac:dyDescent="0.3">
      <c r="A399" s="5"/>
      <c r="B399" s="6"/>
      <c r="C399" s="6"/>
      <c r="D399" s="6"/>
      <c r="E399" s="6"/>
      <c r="F399" s="6"/>
      <c r="G399" s="6"/>
      <c r="H399" s="6"/>
    </row>
    <row r="400" spans="1:8" ht="13.8" x14ac:dyDescent="0.3">
      <c r="A400" s="5"/>
      <c r="B400" s="6"/>
      <c r="C400" s="6"/>
      <c r="D400" s="6"/>
      <c r="E400" s="6"/>
      <c r="F400" s="6"/>
      <c r="G400" s="6"/>
      <c r="H400" s="6"/>
    </row>
    <row r="401" spans="1:8" ht="13.8" x14ac:dyDescent="0.3">
      <c r="A401" s="5"/>
      <c r="B401" s="6"/>
      <c r="C401" s="6"/>
      <c r="D401" s="6"/>
      <c r="E401" s="6"/>
      <c r="F401" s="6"/>
      <c r="G401" s="6"/>
      <c r="H401" s="6"/>
    </row>
    <row r="402" spans="1:8" ht="13.8" x14ac:dyDescent="0.3">
      <c r="A402" s="5"/>
      <c r="B402" s="6"/>
      <c r="C402" s="6"/>
      <c r="D402" s="6"/>
      <c r="E402" s="6"/>
      <c r="F402" s="6"/>
      <c r="G402" s="6"/>
      <c r="H402" s="6"/>
    </row>
    <row r="403" spans="1:8" ht="13.8" x14ac:dyDescent="0.3">
      <c r="A403" s="5"/>
      <c r="B403" s="6"/>
      <c r="C403" s="6"/>
      <c r="D403" s="6"/>
      <c r="E403" s="6"/>
      <c r="F403" s="6"/>
      <c r="G403" s="6"/>
      <c r="H403" s="6"/>
    </row>
    <row r="404" spans="1:8" ht="13.8" x14ac:dyDescent="0.3">
      <c r="A404" s="5"/>
      <c r="B404" s="6"/>
      <c r="C404" s="6"/>
      <c r="D404" s="6"/>
      <c r="E404" s="6"/>
      <c r="F404" s="6"/>
      <c r="G404" s="6"/>
      <c r="H404" s="6"/>
    </row>
    <row r="405" spans="1:8" ht="13.8" x14ac:dyDescent="0.3">
      <c r="A405" s="5"/>
      <c r="B405" s="6"/>
      <c r="C405" s="6"/>
      <c r="D405" s="6"/>
      <c r="E405" s="6"/>
      <c r="F405" s="6"/>
      <c r="G405" s="6"/>
      <c r="H405" s="6"/>
    </row>
    <row r="406" spans="1:8" ht="13.8" x14ac:dyDescent="0.3">
      <c r="A406" s="5"/>
      <c r="B406" s="6"/>
      <c r="C406" s="6"/>
      <c r="D406" s="6"/>
      <c r="E406" s="6"/>
      <c r="F406" s="6"/>
      <c r="G406" s="6"/>
      <c r="H406" s="6"/>
    </row>
    <row r="407" spans="1:8" ht="13.8" x14ac:dyDescent="0.3">
      <c r="A407" s="5"/>
      <c r="B407" s="6"/>
      <c r="C407" s="6"/>
      <c r="D407" s="6"/>
      <c r="E407" s="6"/>
      <c r="F407" s="6"/>
      <c r="G407" s="6"/>
      <c r="H407" s="6"/>
    </row>
    <row r="408" spans="1:8" ht="13.8" x14ac:dyDescent="0.3">
      <c r="A408" s="5"/>
      <c r="B408" s="6"/>
      <c r="C408" s="6"/>
      <c r="D408" s="6"/>
      <c r="E408" s="6"/>
      <c r="F408" s="6"/>
      <c r="G408" s="6"/>
      <c r="H408" s="6"/>
    </row>
    <row r="409" spans="1:8" ht="13.8" x14ac:dyDescent="0.3">
      <c r="A409" s="5"/>
      <c r="B409" s="6"/>
      <c r="C409" s="6"/>
      <c r="D409" s="6"/>
      <c r="E409" s="6"/>
      <c r="F409" s="6"/>
      <c r="G409" s="6"/>
      <c r="H409" s="6"/>
    </row>
    <row r="410" spans="1:8" ht="13.8" x14ac:dyDescent="0.3">
      <c r="A410" s="5"/>
      <c r="B410" s="6"/>
      <c r="C410" s="6"/>
      <c r="D410" s="6"/>
      <c r="E410" s="6"/>
      <c r="F410" s="6"/>
      <c r="G410" s="6"/>
      <c r="H410" s="6"/>
    </row>
    <row r="411" spans="1:8" ht="13.8" x14ac:dyDescent="0.3">
      <c r="A411" s="5"/>
      <c r="B411" s="6"/>
      <c r="C411" s="6"/>
      <c r="D411" s="6"/>
      <c r="E411" s="6"/>
      <c r="F411" s="6"/>
      <c r="G411" s="6"/>
      <c r="H411" s="6"/>
    </row>
    <row r="412" spans="1:8" ht="13.8" x14ac:dyDescent="0.3">
      <c r="A412" s="5"/>
      <c r="B412" s="6"/>
      <c r="C412" s="6"/>
      <c r="D412" s="6"/>
      <c r="E412" s="6"/>
      <c r="F412" s="6"/>
      <c r="G412" s="6"/>
      <c r="H412" s="6"/>
    </row>
    <row r="413" spans="1:8" ht="13.8" x14ac:dyDescent="0.3">
      <c r="A413" s="5"/>
      <c r="B413" s="6"/>
      <c r="C413" s="6"/>
      <c r="D413" s="6"/>
      <c r="E413" s="6"/>
      <c r="F413" s="6"/>
      <c r="G413" s="6"/>
      <c r="H413" s="6"/>
    </row>
    <row r="414" spans="1:8" ht="13.8" x14ac:dyDescent="0.3">
      <c r="A414" s="5"/>
      <c r="B414" s="6"/>
      <c r="C414" s="6"/>
      <c r="D414" s="6"/>
      <c r="E414" s="6"/>
      <c r="F414" s="6"/>
      <c r="G414" s="6"/>
      <c r="H414" s="6"/>
    </row>
    <row r="415" spans="1:8" ht="13.8" x14ac:dyDescent="0.3">
      <c r="A415" s="5"/>
      <c r="B415" s="6"/>
      <c r="C415" s="6"/>
      <c r="D415" s="6"/>
      <c r="E415" s="6"/>
      <c r="F415" s="6"/>
      <c r="G415" s="6"/>
      <c r="H415" s="6"/>
    </row>
    <row r="416" spans="1:8" ht="13.8" x14ac:dyDescent="0.3">
      <c r="A416" s="5"/>
      <c r="B416" s="6"/>
      <c r="C416" s="6"/>
      <c r="D416" s="6"/>
      <c r="E416" s="6"/>
      <c r="F416" s="6"/>
      <c r="G416" s="6"/>
      <c r="H416" s="6"/>
    </row>
    <row r="417" spans="1:8" ht="13.8" x14ac:dyDescent="0.3">
      <c r="A417" s="5"/>
      <c r="B417" s="6"/>
      <c r="C417" s="6"/>
      <c r="D417" s="6"/>
      <c r="E417" s="6"/>
      <c r="F417" s="6"/>
      <c r="G417" s="6"/>
      <c r="H417" s="6"/>
    </row>
    <row r="418" spans="1:8" ht="13.8" x14ac:dyDescent="0.3">
      <c r="A418" s="5"/>
      <c r="B418" s="6"/>
      <c r="C418" s="6"/>
      <c r="D418" s="6"/>
      <c r="E418" s="6"/>
      <c r="F418" s="6"/>
      <c r="G418" s="6"/>
      <c r="H418" s="6"/>
    </row>
    <row r="419" spans="1:8" ht="13.8" x14ac:dyDescent="0.3">
      <c r="A419" s="5"/>
      <c r="B419" s="6"/>
      <c r="C419" s="6"/>
      <c r="D419" s="6"/>
      <c r="E419" s="6"/>
      <c r="F419" s="6"/>
      <c r="G419" s="6"/>
      <c r="H419" s="6"/>
    </row>
    <row r="420" spans="1:8" ht="13.8" x14ac:dyDescent="0.3">
      <c r="A420" s="5"/>
      <c r="B420" s="6"/>
      <c r="C420" s="6"/>
      <c r="D420" s="6"/>
      <c r="E420" s="6"/>
      <c r="F420" s="6"/>
      <c r="G420" s="6"/>
      <c r="H420" s="6"/>
    </row>
    <row r="421" spans="1:8" ht="13.8" x14ac:dyDescent="0.3">
      <c r="A421" s="5"/>
      <c r="B421" s="6"/>
      <c r="C421" s="6"/>
      <c r="D421" s="6"/>
      <c r="E421" s="6"/>
      <c r="F421" s="6"/>
      <c r="G421" s="6"/>
      <c r="H421" s="6"/>
    </row>
    <row r="422" spans="1:8" ht="13.8" x14ac:dyDescent="0.3">
      <c r="A422" s="5"/>
      <c r="B422" s="6"/>
      <c r="C422" s="6"/>
      <c r="D422" s="6"/>
      <c r="E422" s="6"/>
      <c r="F422" s="6"/>
      <c r="G422" s="6"/>
      <c r="H422" s="6"/>
    </row>
    <row r="423" spans="1:8" ht="13.8" x14ac:dyDescent="0.3">
      <c r="A423" s="5"/>
      <c r="B423" s="6"/>
      <c r="C423" s="6"/>
      <c r="D423" s="6"/>
      <c r="E423" s="6"/>
      <c r="F423" s="6"/>
      <c r="G423" s="6"/>
      <c r="H423" s="6"/>
    </row>
    <row r="424" spans="1:8" ht="13.8" x14ac:dyDescent="0.3">
      <c r="A424" s="5"/>
      <c r="B424" s="6"/>
      <c r="C424" s="6"/>
      <c r="D424" s="6"/>
      <c r="E424" s="6"/>
      <c r="F424" s="6"/>
      <c r="G424" s="6"/>
      <c r="H424" s="6"/>
    </row>
    <row r="425" spans="1:8" ht="13.8" x14ac:dyDescent="0.3">
      <c r="A425" s="5"/>
      <c r="B425" s="6"/>
      <c r="C425" s="6"/>
      <c r="D425" s="6"/>
      <c r="E425" s="6"/>
      <c r="F425" s="6"/>
      <c r="G425" s="6"/>
      <c r="H425" s="6"/>
    </row>
    <row r="426" spans="1:8" ht="13.8" x14ac:dyDescent="0.3">
      <c r="A426" s="5"/>
      <c r="B426" s="6"/>
      <c r="C426" s="6"/>
      <c r="D426" s="6"/>
      <c r="E426" s="6"/>
      <c r="F426" s="6"/>
      <c r="G426" s="6"/>
      <c r="H426" s="6"/>
    </row>
    <row r="427" spans="1:8" ht="13.8" x14ac:dyDescent="0.3">
      <c r="A427" s="5"/>
      <c r="B427" s="6"/>
      <c r="C427" s="6"/>
      <c r="D427" s="6"/>
      <c r="E427" s="6"/>
      <c r="F427" s="6"/>
      <c r="G427" s="6"/>
      <c r="H427" s="6"/>
    </row>
    <row r="428" spans="1:8" ht="13.8" x14ac:dyDescent="0.3">
      <c r="A428" s="5"/>
      <c r="B428" s="6"/>
      <c r="C428" s="6"/>
      <c r="D428" s="6"/>
      <c r="E428" s="6"/>
      <c r="F428" s="6"/>
      <c r="G428" s="6"/>
      <c r="H428" s="6"/>
    </row>
    <row r="429" spans="1:8" ht="13.8" x14ac:dyDescent="0.3">
      <c r="A429" s="5"/>
      <c r="B429" s="6"/>
      <c r="C429" s="6"/>
      <c r="D429" s="6"/>
      <c r="E429" s="6"/>
      <c r="F429" s="6"/>
      <c r="G429" s="6"/>
      <c r="H429" s="6"/>
    </row>
    <row r="430" spans="1:8" ht="13.8" x14ac:dyDescent="0.3">
      <c r="A430" s="5"/>
      <c r="B430" s="6"/>
      <c r="C430" s="6"/>
      <c r="D430" s="6"/>
      <c r="E430" s="6"/>
      <c r="F430" s="6"/>
      <c r="G430" s="6"/>
      <c r="H430" s="6"/>
    </row>
    <row r="431" spans="1:8" ht="13.8" x14ac:dyDescent="0.3">
      <c r="A431" s="5"/>
      <c r="B431" s="6"/>
      <c r="C431" s="6"/>
      <c r="D431" s="6"/>
      <c r="E431" s="6"/>
      <c r="F431" s="6"/>
      <c r="G431" s="6"/>
      <c r="H431" s="6"/>
    </row>
    <row r="432" spans="1:8" ht="13.8" x14ac:dyDescent="0.3">
      <c r="A432" s="5"/>
      <c r="B432" s="6"/>
      <c r="C432" s="6"/>
      <c r="D432" s="6"/>
      <c r="E432" s="6"/>
      <c r="F432" s="6"/>
      <c r="G432" s="6"/>
      <c r="H432" s="6"/>
    </row>
    <row r="433" spans="1:8" ht="13.8" x14ac:dyDescent="0.3">
      <c r="A433" s="5"/>
      <c r="B433" s="6"/>
      <c r="C433" s="6"/>
      <c r="D433" s="6"/>
      <c r="E433" s="6"/>
      <c r="F433" s="6"/>
      <c r="G433" s="6"/>
      <c r="H433" s="6"/>
    </row>
    <row r="434" spans="1:8" ht="13.8" x14ac:dyDescent="0.3">
      <c r="A434" s="5"/>
      <c r="B434" s="6"/>
      <c r="C434" s="6"/>
      <c r="D434" s="6"/>
      <c r="E434" s="6"/>
      <c r="F434" s="6"/>
      <c r="G434" s="6"/>
      <c r="H434" s="6"/>
    </row>
    <row r="435" spans="1:8" ht="13.8" x14ac:dyDescent="0.3">
      <c r="A435" s="5"/>
      <c r="B435" s="6"/>
      <c r="C435" s="6"/>
      <c r="D435" s="6"/>
      <c r="E435" s="6"/>
      <c r="F435" s="6"/>
      <c r="G435" s="6"/>
      <c r="H435" s="6"/>
    </row>
    <row r="436" spans="1:8" ht="13.8" x14ac:dyDescent="0.3">
      <c r="A436" s="5"/>
      <c r="B436" s="6"/>
      <c r="C436" s="6"/>
      <c r="D436" s="6"/>
      <c r="E436" s="6"/>
      <c r="F436" s="6"/>
      <c r="G436" s="6"/>
      <c r="H436" s="6"/>
    </row>
    <row r="437" spans="1:8" ht="13.8" x14ac:dyDescent="0.3">
      <c r="A437" s="5"/>
      <c r="B437" s="6"/>
      <c r="C437" s="6"/>
      <c r="D437" s="6"/>
      <c r="E437" s="6"/>
      <c r="F437" s="6"/>
      <c r="G437" s="6"/>
      <c r="H437" s="6"/>
    </row>
    <row r="438" spans="1:8" ht="13.8" x14ac:dyDescent="0.3">
      <c r="A438" s="5"/>
      <c r="B438" s="6"/>
      <c r="C438" s="6"/>
      <c r="D438" s="6"/>
      <c r="E438" s="6"/>
      <c r="F438" s="6"/>
      <c r="G438" s="6"/>
      <c r="H438" s="6"/>
    </row>
    <row r="439" spans="1:8" ht="13.8" x14ac:dyDescent="0.3">
      <c r="A439" s="5"/>
      <c r="B439" s="6"/>
      <c r="C439" s="6"/>
      <c r="D439" s="6"/>
      <c r="E439" s="6"/>
      <c r="F439" s="6"/>
      <c r="G439" s="6"/>
      <c r="H439" s="6"/>
    </row>
    <row r="440" spans="1:8" ht="13.8" x14ac:dyDescent="0.3">
      <c r="A440" s="5"/>
      <c r="B440" s="6"/>
      <c r="C440" s="6"/>
      <c r="D440" s="6"/>
      <c r="E440" s="6"/>
      <c r="F440" s="6"/>
      <c r="G440" s="6"/>
      <c r="H440" s="6"/>
    </row>
    <row r="441" spans="1:8" ht="13.8" x14ac:dyDescent="0.3">
      <c r="A441" s="5"/>
      <c r="B441" s="6"/>
      <c r="C441" s="6"/>
      <c r="D441" s="6"/>
      <c r="E441" s="6"/>
      <c r="F441" s="6"/>
      <c r="G441" s="6"/>
      <c r="H441" s="6"/>
    </row>
    <row r="442" spans="1:8" ht="13.8" x14ac:dyDescent="0.3">
      <c r="A442" s="5"/>
      <c r="B442" s="6"/>
      <c r="C442" s="6"/>
      <c r="D442" s="6"/>
      <c r="E442" s="6"/>
      <c r="F442" s="6"/>
      <c r="G442" s="6"/>
      <c r="H442" s="6"/>
    </row>
    <row r="443" spans="1:8" ht="13.8" x14ac:dyDescent="0.3">
      <c r="A443" s="5"/>
      <c r="B443" s="6"/>
      <c r="C443" s="6"/>
      <c r="D443" s="6"/>
      <c r="E443" s="6"/>
      <c r="F443" s="6"/>
      <c r="G443" s="6"/>
      <c r="H443" s="6"/>
    </row>
    <row r="444" spans="1:8" ht="13.8" x14ac:dyDescent="0.3">
      <c r="A444" s="5"/>
      <c r="B444" s="6"/>
      <c r="C444" s="6"/>
      <c r="D444" s="6"/>
      <c r="E444" s="6"/>
      <c r="F444" s="6"/>
      <c r="G444" s="6"/>
      <c r="H444" s="6"/>
    </row>
    <row r="445" spans="1:8" ht="13.8" x14ac:dyDescent="0.3">
      <c r="A445" s="5"/>
      <c r="B445" s="6"/>
      <c r="C445" s="6"/>
      <c r="D445" s="6"/>
      <c r="E445" s="6"/>
      <c r="F445" s="6"/>
      <c r="G445" s="6"/>
      <c r="H445" s="6"/>
    </row>
    <row r="446" spans="1:8" ht="13.8" x14ac:dyDescent="0.3">
      <c r="A446" s="5"/>
      <c r="B446" s="6"/>
      <c r="C446" s="6"/>
      <c r="D446" s="6"/>
      <c r="E446" s="6"/>
      <c r="F446" s="6"/>
      <c r="G446" s="6"/>
      <c r="H446" s="6"/>
    </row>
    <row r="447" spans="1:8" ht="13.8" x14ac:dyDescent="0.3">
      <c r="A447" s="5"/>
      <c r="B447" s="6"/>
      <c r="C447" s="6"/>
      <c r="D447" s="6"/>
      <c r="E447" s="6"/>
      <c r="F447" s="6"/>
      <c r="G447" s="6"/>
      <c r="H447" s="6"/>
    </row>
    <row r="448" spans="1:8" ht="13.8" x14ac:dyDescent="0.3">
      <c r="A448" s="5"/>
      <c r="B448" s="6"/>
      <c r="C448" s="6"/>
      <c r="D448" s="6"/>
      <c r="E448" s="6"/>
      <c r="F448" s="6"/>
      <c r="G448" s="6"/>
      <c r="H448" s="6"/>
    </row>
    <row r="449" spans="1:8" ht="13.8" x14ac:dyDescent="0.3">
      <c r="A449" s="5"/>
      <c r="B449" s="6"/>
      <c r="C449" s="6"/>
      <c r="D449" s="6"/>
      <c r="E449" s="6"/>
      <c r="F449" s="6"/>
      <c r="G449" s="6"/>
      <c r="H449" s="6"/>
    </row>
    <row r="450" spans="1:8" ht="13.8" x14ac:dyDescent="0.3">
      <c r="A450" s="5"/>
      <c r="B450" s="6"/>
      <c r="C450" s="6"/>
      <c r="D450" s="6"/>
      <c r="E450" s="6"/>
      <c r="F450" s="6"/>
      <c r="G450" s="6"/>
      <c r="H450" s="6"/>
    </row>
    <row r="451" spans="1:8" ht="13.8" x14ac:dyDescent="0.3">
      <c r="A451" s="5"/>
      <c r="B451" s="6"/>
      <c r="C451" s="6"/>
      <c r="D451" s="6"/>
      <c r="E451" s="6"/>
      <c r="F451" s="6"/>
      <c r="G451" s="6"/>
      <c r="H451" s="6"/>
    </row>
    <row r="452" spans="1:8" ht="13.8" x14ac:dyDescent="0.3">
      <c r="A452" s="5"/>
      <c r="B452" s="6"/>
      <c r="C452" s="6"/>
      <c r="D452" s="6"/>
      <c r="E452" s="6"/>
      <c r="F452" s="6"/>
      <c r="G452" s="6"/>
      <c r="H452" s="6"/>
    </row>
    <row r="453" spans="1:8" ht="13.8" x14ac:dyDescent="0.3">
      <c r="A453" s="5"/>
      <c r="B453" s="6"/>
      <c r="C453" s="6"/>
      <c r="D453" s="6"/>
      <c r="E453" s="6"/>
      <c r="F453" s="6"/>
      <c r="G453" s="6"/>
      <c r="H453" s="6"/>
    </row>
    <row r="454" spans="1:8" ht="13.8" x14ac:dyDescent="0.3">
      <c r="A454" s="5"/>
      <c r="B454" s="6"/>
      <c r="C454" s="6"/>
      <c r="D454" s="6"/>
      <c r="E454" s="6"/>
      <c r="F454" s="6"/>
      <c r="G454" s="6"/>
      <c r="H454" s="6"/>
    </row>
    <row r="455" spans="1:8" ht="13.8" x14ac:dyDescent="0.3">
      <c r="A455" s="5"/>
      <c r="B455" s="6"/>
      <c r="C455" s="6"/>
      <c r="D455" s="6"/>
      <c r="E455" s="6"/>
      <c r="F455" s="6"/>
      <c r="G455" s="6"/>
      <c r="H455" s="6"/>
    </row>
    <row r="456" spans="1:8" ht="13.8" x14ac:dyDescent="0.3">
      <c r="A456" s="5"/>
      <c r="B456" s="6"/>
      <c r="C456" s="6"/>
      <c r="D456" s="6"/>
      <c r="E456" s="6"/>
      <c r="F456" s="6"/>
      <c r="G456" s="6"/>
      <c r="H456" s="6"/>
    </row>
    <row r="457" spans="1:8" ht="13.8" x14ac:dyDescent="0.3">
      <c r="A457" s="5"/>
      <c r="B457" s="6"/>
      <c r="C457" s="6"/>
      <c r="D457" s="6"/>
      <c r="E457" s="6"/>
      <c r="F457" s="6"/>
      <c r="G457" s="6"/>
      <c r="H457" s="6"/>
    </row>
    <row r="458" spans="1:8" ht="13.8" x14ac:dyDescent="0.3">
      <c r="A458" s="5"/>
      <c r="B458" s="6"/>
      <c r="C458" s="6"/>
      <c r="D458" s="6"/>
      <c r="E458" s="6"/>
      <c r="F458" s="6"/>
      <c r="G458" s="6"/>
      <c r="H458" s="6"/>
    </row>
    <row r="459" spans="1:8" ht="13.8" x14ac:dyDescent="0.3">
      <c r="A459" s="5"/>
      <c r="B459" s="6"/>
      <c r="C459" s="6"/>
      <c r="D459" s="6"/>
      <c r="E459" s="6"/>
      <c r="F459" s="6"/>
      <c r="G459" s="6"/>
      <c r="H459" s="6"/>
    </row>
    <row r="460" spans="1:8" ht="13.8" x14ac:dyDescent="0.3">
      <c r="A460" s="5"/>
      <c r="B460" s="6"/>
      <c r="C460" s="6"/>
      <c r="D460" s="6"/>
      <c r="E460" s="6"/>
      <c r="F460" s="6"/>
      <c r="G460" s="6"/>
      <c r="H460" s="6"/>
    </row>
    <row r="461" spans="1:8" x14ac:dyDescent="0.25">
      <c r="A461" s="26"/>
      <c r="B461" s="27"/>
      <c r="C461" s="27"/>
      <c r="D461" s="27"/>
      <c r="E461" s="27"/>
      <c r="F461" s="27"/>
      <c r="G461" s="27"/>
      <c r="H461" s="27"/>
    </row>
    <row r="462" spans="1:8" x14ac:dyDescent="0.25">
      <c r="A462" s="26"/>
      <c r="B462" s="27"/>
      <c r="C462" s="27"/>
      <c r="D462" s="27"/>
      <c r="E462" s="27"/>
      <c r="F462" s="27"/>
      <c r="G462" s="27"/>
      <c r="H462" s="27"/>
    </row>
    <row r="463" spans="1:8" x14ac:dyDescent="0.25">
      <c r="A463" s="26"/>
      <c r="B463" s="27"/>
      <c r="C463" s="27"/>
      <c r="D463" s="27"/>
      <c r="E463" s="27"/>
      <c r="F463" s="27"/>
      <c r="G463" s="27"/>
      <c r="H463" s="27"/>
    </row>
    <row r="464" spans="1:8" x14ac:dyDescent="0.25">
      <c r="A464" s="26"/>
      <c r="B464" s="27"/>
      <c r="C464" s="27"/>
      <c r="D464" s="27"/>
      <c r="E464" s="27"/>
      <c r="F464" s="27"/>
      <c r="G464" s="27"/>
      <c r="H464" s="27"/>
    </row>
    <row r="465" spans="1:8" x14ac:dyDescent="0.25">
      <c r="A465" s="26"/>
      <c r="B465" s="27"/>
      <c r="C465" s="27"/>
      <c r="D465" s="27"/>
      <c r="E465" s="27"/>
      <c r="F465" s="27"/>
      <c r="G465" s="27"/>
      <c r="H465" s="27"/>
    </row>
    <row r="466" spans="1:8" x14ac:dyDescent="0.25">
      <c r="A466" s="26"/>
      <c r="B466" s="27"/>
      <c r="C466" s="27"/>
      <c r="D466" s="27"/>
      <c r="E466" s="27"/>
      <c r="F466" s="27"/>
      <c r="G466" s="27"/>
      <c r="H466" s="27"/>
    </row>
    <row r="467" spans="1:8" x14ac:dyDescent="0.25">
      <c r="A467" s="26"/>
      <c r="B467" s="27"/>
      <c r="C467" s="27"/>
      <c r="D467" s="27"/>
      <c r="E467" s="27"/>
      <c r="F467" s="27"/>
      <c r="G467" s="27"/>
      <c r="H467" s="27"/>
    </row>
    <row r="468" spans="1:8" x14ac:dyDescent="0.25">
      <c r="A468" s="26"/>
      <c r="B468" s="27"/>
      <c r="C468" s="27"/>
      <c r="D468" s="27"/>
      <c r="E468" s="27"/>
      <c r="F468" s="27"/>
      <c r="G468" s="27"/>
      <c r="H468" s="27"/>
    </row>
    <row r="469" spans="1:8" x14ac:dyDescent="0.25">
      <c r="A469" s="26"/>
      <c r="B469" s="27"/>
      <c r="C469" s="27"/>
      <c r="D469" s="27"/>
      <c r="E469" s="27"/>
      <c r="F469" s="27"/>
      <c r="G469" s="27"/>
      <c r="H469" s="27"/>
    </row>
    <row r="470" spans="1:8" x14ac:dyDescent="0.25">
      <c r="A470" s="26"/>
      <c r="B470" s="27"/>
      <c r="C470" s="27"/>
      <c r="D470" s="27"/>
      <c r="E470" s="27"/>
      <c r="F470" s="27"/>
      <c r="G470" s="27"/>
      <c r="H470" s="27"/>
    </row>
    <row r="471" spans="1:8" x14ac:dyDescent="0.25">
      <c r="A471" s="26"/>
      <c r="B471" s="27"/>
      <c r="C471" s="27"/>
      <c r="D471" s="27"/>
      <c r="E471" s="27"/>
      <c r="F471" s="27"/>
      <c r="G471" s="27"/>
      <c r="H471" s="27"/>
    </row>
    <row r="472" spans="1:8" x14ac:dyDescent="0.25">
      <c r="A472" s="26"/>
      <c r="B472" s="27"/>
      <c r="C472" s="27"/>
      <c r="D472" s="27"/>
      <c r="E472" s="27"/>
      <c r="F472" s="27"/>
      <c r="G472" s="27"/>
      <c r="H472" s="27"/>
    </row>
    <row r="473" spans="1:8" x14ac:dyDescent="0.25">
      <c r="A473" s="26"/>
      <c r="B473" s="27"/>
      <c r="C473" s="27"/>
      <c r="D473" s="27"/>
      <c r="E473" s="27"/>
      <c r="F473" s="27"/>
      <c r="G473" s="27"/>
      <c r="H473" s="27"/>
    </row>
    <row r="474" spans="1:8" x14ac:dyDescent="0.25">
      <c r="A474" s="26"/>
      <c r="B474" s="27"/>
      <c r="C474" s="27"/>
      <c r="D474" s="27"/>
      <c r="E474" s="27"/>
      <c r="F474" s="27"/>
      <c r="G474" s="27"/>
      <c r="H474" s="27"/>
    </row>
    <row r="475" spans="1:8" x14ac:dyDescent="0.25">
      <c r="A475" s="26"/>
      <c r="B475" s="27"/>
      <c r="C475" s="27"/>
      <c r="D475" s="27"/>
      <c r="E475" s="27"/>
      <c r="F475" s="27"/>
      <c r="G475" s="27"/>
      <c r="H475" s="27"/>
    </row>
    <row r="476" spans="1:8" x14ac:dyDescent="0.25">
      <c r="A476" s="26"/>
      <c r="B476" s="27"/>
      <c r="C476" s="27"/>
      <c r="D476" s="27"/>
      <c r="E476" s="27"/>
      <c r="F476" s="27"/>
      <c r="G476" s="27"/>
      <c r="H476" s="27"/>
    </row>
    <row r="477" spans="1:8" x14ac:dyDescent="0.25">
      <c r="A477" s="26"/>
      <c r="B477" s="27"/>
      <c r="C477" s="27"/>
      <c r="D477" s="27"/>
      <c r="E477" s="27"/>
      <c r="F477" s="27"/>
      <c r="G477" s="27"/>
      <c r="H477" s="27"/>
    </row>
    <row r="478" spans="1:8" x14ac:dyDescent="0.25">
      <c r="A478" s="26"/>
      <c r="B478" s="27"/>
      <c r="C478" s="27"/>
      <c r="D478" s="27"/>
      <c r="E478" s="27"/>
      <c r="F478" s="27"/>
      <c r="G478" s="27"/>
      <c r="H478" s="27"/>
    </row>
    <row r="479" spans="1:8" x14ac:dyDescent="0.25">
      <c r="A479" s="26"/>
      <c r="B479" s="27"/>
      <c r="C479" s="27"/>
      <c r="D479" s="27"/>
      <c r="E479" s="27"/>
      <c r="F479" s="27"/>
      <c r="G479" s="27"/>
      <c r="H479" s="27"/>
    </row>
    <row r="480" spans="1:8" x14ac:dyDescent="0.25">
      <c r="A480" s="26"/>
      <c r="B480" s="27"/>
      <c r="C480" s="27"/>
      <c r="D480" s="27"/>
      <c r="E480" s="27"/>
      <c r="F480" s="27"/>
      <c r="G480" s="27"/>
      <c r="H480" s="27"/>
    </row>
    <row r="481" spans="1:8" x14ac:dyDescent="0.25">
      <c r="A481" s="26"/>
      <c r="B481" s="27"/>
      <c r="C481" s="27"/>
      <c r="D481" s="27"/>
      <c r="E481" s="27"/>
      <c r="F481" s="27"/>
      <c r="G481" s="27"/>
      <c r="H481" s="27"/>
    </row>
    <row r="482" spans="1:8" x14ac:dyDescent="0.25">
      <c r="A482" s="26"/>
      <c r="B482" s="27"/>
      <c r="C482" s="27"/>
      <c r="D482" s="27"/>
      <c r="E482" s="27"/>
      <c r="F482" s="27"/>
      <c r="G482" s="27"/>
      <c r="H482" s="27"/>
    </row>
    <row r="483" spans="1:8" x14ac:dyDescent="0.25">
      <c r="A483" s="26"/>
      <c r="B483" s="27"/>
      <c r="C483" s="27"/>
      <c r="D483" s="27"/>
      <c r="E483" s="27"/>
      <c r="F483" s="27"/>
      <c r="G483" s="27"/>
      <c r="H483" s="27"/>
    </row>
    <row r="484" spans="1:8" x14ac:dyDescent="0.25">
      <c r="A484" s="26"/>
      <c r="B484" s="27"/>
      <c r="C484" s="27"/>
      <c r="D484" s="27"/>
      <c r="E484" s="27"/>
      <c r="F484" s="27"/>
      <c r="G484" s="27"/>
      <c r="H484" s="27"/>
    </row>
    <row r="485" spans="1:8" x14ac:dyDescent="0.25">
      <c r="A485" s="26"/>
      <c r="B485" s="27"/>
      <c r="C485" s="27"/>
      <c r="D485" s="27"/>
      <c r="E485" s="27"/>
      <c r="F485" s="27"/>
      <c r="G485" s="27"/>
      <c r="H485" s="27"/>
    </row>
    <row r="486" spans="1:8" x14ac:dyDescent="0.25">
      <c r="A486" s="26"/>
      <c r="B486" s="27"/>
      <c r="C486" s="27"/>
      <c r="D486" s="27"/>
      <c r="E486" s="27"/>
      <c r="F486" s="27"/>
      <c r="G486" s="27"/>
      <c r="H486" s="27"/>
    </row>
    <row r="487" spans="1:8" x14ac:dyDescent="0.25">
      <c r="A487" s="26"/>
      <c r="B487" s="27"/>
      <c r="C487" s="27"/>
      <c r="D487" s="27"/>
      <c r="E487" s="27"/>
      <c r="F487" s="27"/>
      <c r="G487" s="27"/>
      <c r="H487" s="27"/>
    </row>
    <row r="488" spans="1:8" x14ac:dyDescent="0.25">
      <c r="A488" s="26"/>
      <c r="B488" s="27"/>
      <c r="C488" s="27"/>
      <c r="D488" s="27"/>
      <c r="E488" s="27"/>
      <c r="F488" s="27"/>
      <c r="G488" s="27"/>
      <c r="H488" s="27"/>
    </row>
    <row r="489" spans="1:8" x14ac:dyDescent="0.25">
      <c r="A489" s="26"/>
      <c r="B489" s="27"/>
      <c r="C489" s="27"/>
      <c r="D489" s="27"/>
      <c r="E489" s="27"/>
      <c r="F489" s="27"/>
      <c r="G489" s="27"/>
      <c r="H489" s="27"/>
    </row>
    <row r="490" spans="1:8" x14ac:dyDescent="0.25">
      <c r="A490" s="26"/>
      <c r="B490" s="27"/>
      <c r="C490" s="27"/>
      <c r="D490" s="27"/>
      <c r="E490" s="27"/>
      <c r="F490" s="27"/>
      <c r="G490" s="27"/>
      <c r="H490" s="27"/>
    </row>
    <row r="491" spans="1:8" x14ac:dyDescent="0.25">
      <c r="A491" s="26"/>
      <c r="B491" s="27"/>
      <c r="C491" s="27"/>
      <c r="D491" s="27"/>
      <c r="E491" s="27"/>
      <c r="F491" s="27"/>
      <c r="G491" s="27"/>
      <c r="H491" s="27"/>
    </row>
    <row r="492" spans="1:8" x14ac:dyDescent="0.25">
      <c r="A492" s="26"/>
      <c r="B492" s="27"/>
      <c r="C492" s="27"/>
      <c r="D492" s="27"/>
      <c r="E492" s="27"/>
      <c r="F492" s="27"/>
      <c r="G492" s="27"/>
      <c r="H492" s="27"/>
    </row>
    <row r="493" spans="1:8" x14ac:dyDescent="0.25">
      <c r="A493" s="26"/>
      <c r="B493" s="27"/>
      <c r="C493" s="27"/>
      <c r="D493" s="27"/>
      <c r="E493" s="27"/>
      <c r="F493" s="27"/>
      <c r="G493" s="27"/>
      <c r="H493" s="27"/>
    </row>
    <row r="494" spans="1:8" x14ac:dyDescent="0.25">
      <c r="A494" s="26"/>
      <c r="B494" s="27"/>
      <c r="C494" s="27"/>
      <c r="D494" s="27"/>
      <c r="E494" s="27"/>
      <c r="F494" s="27"/>
      <c r="G494" s="27"/>
      <c r="H494" s="27"/>
    </row>
    <row r="495" spans="1:8" x14ac:dyDescent="0.25">
      <c r="A495" s="26"/>
      <c r="B495" s="27"/>
      <c r="C495" s="27"/>
      <c r="D495" s="27"/>
      <c r="E495" s="27"/>
      <c r="F495" s="27"/>
      <c r="G495" s="27"/>
      <c r="H495" s="27"/>
    </row>
    <row r="496" spans="1:8" x14ac:dyDescent="0.25">
      <c r="A496" s="26"/>
      <c r="B496" s="27"/>
      <c r="C496" s="27"/>
      <c r="D496" s="27"/>
      <c r="E496" s="27"/>
      <c r="F496" s="27"/>
      <c r="G496" s="27"/>
      <c r="H496" s="27"/>
    </row>
    <row r="497" spans="1:8" x14ac:dyDescent="0.25">
      <c r="A497" s="26"/>
      <c r="B497" s="27"/>
      <c r="C497" s="27"/>
      <c r="D497" s="27"/>
      <c r="E497" s="27"/>
      <c r="F497" s="27"/>
      <c r="G497" s="27"/>
      <c r="H497" s="27"/>
    </row>
    <row r="498" spans="1:8" x14ac:dyDescent="0.25">
      <c r="A498" s="26"/>
      <c r="B498" s="27"/>
      <c r="C498" s="27"/>
      <c r="D498" s="27"/>
      <c r="E498" s="27"/>
      <c r="F498" s="27"/>
      <c r="G498" s="27"/>
      <c r="H498" s="27"/>
    </row>
    <row r="499" spans="1:8" x14ac:dyDescent="0.25">
      <c r="A499" s="26"/>
      <c r="B499" s="27"/>
      <c r="C499" s="27"/>
      <c r="D499" s="27"/>
      <c r="E499" s="27"/>
      <c r="F499" s="27"/>
      <c r="G499" s="27"/>
      <c r="H499" s="27"/>
    </row>
    <row r="500" spans="1:8" x14ac:dyDescent="0.25">
      <c r="A500" s="26"/>
      <c r="B500" s="27"/>
      <c r="C500" s="27"/>
      <c r="D500" s="27"/>
      <c r="E500" s="27"/>
      <c r="F500" s="27"/>
      <c r="G500" s="27"/>
      <c r="H500" s="27"/>
    </row>
    <row r="501" spans="1:8" x14ac:dyDescent="0.25">
      <c r="A501" s="26"/>
      <c r="B501" s="27"/>
      <c r="C501" s="27"/>
      <c r="D501" s="27"/>
      <c r="E501" s="27"/>
      <c r="F501" s="27"/>
      <c r="G501" s="27"/>
      <c r="H501" s="27"/>
    </row>
    <row r="502" spans="1:8" x14ac:dyDescent="0.25">
      <c r="A502" s="26"/>
      <c r="B502" s="27"/>
      <c r="C502" s="27"/>
      <c r="D502" s="27"/>
      <c r="E502" s="27"/>
      <c r="F502" s="27"/>
      <c r="G502" s="27"/>
      <c r="H502" s="27"/>
    </row>
    <row r="503" spans="1:8" x14ac:dyDescent="0.25">
      <c r="A503" s="26"/>
      <c r="B503" s="27"/>
      <c r="C503" s="27"/>
      <c r="D503" s="27"/>
      <c r="E503" s="27"/>
      <c r="F503" s="27"/>
      <c r="G503" s="27"/>
      <c r="H503" s="27"/>
    </row>
    <row r="504" spans="1:8" x14ac:dyDescent="0.25">
      <c r="A504" s="26"/>
      <c r="B504" s="27"/>
      <c r="C504" s="27"/>
      <c r="D504" s="27"/>
      <c r="E504" s="27"/>
      <c r="F504" s="27"/>
      <c r="G504" s="27"/>
      <c r="H504" s="27"/>
    </row>
    <row r="505" spans="1:8" x14ac:dyDescent="0.25">
      <c r="A505" s="26"/>
      <c r="B505" s="27"/>
      <c r="C505" s="27"/>
      <c r="D505" s="27"/>
      <c r="E505" s="27"/>
      <c r="F505" s="27"/>
      <c r="G505" s="27"/>
      <c r="H505" s="27"/>
    </row>
    <row r="506" spans="1:8" x14ac:dyDescent="0.25">
      <c r="A506" s="26"/>
      <c r="B506" s="27"/>
      <c r="C506" s="27"/>
      <c r="D506" s="27"/>
      <c r="E506" s="27"/>
      <c r="F506" s="27"/>
      <c r="G506" s="27"/>
      <c r="H506" s="27"/>
    </row>
    <row r="507" spans="1:8" x14ac:dyDescent="0.25">
      <c r="A507" s="26"/>
      <c r="B507" s="27"/>
      <c r="C507" s="27"/>
      <c r="D507" s="27"/>
      <c r="E507" s="27"/>
      <c r="F507" s="27"/>
      <c r="G507" s="27"/>
      <c r="H507" s="27"/>
    </row>
  </sheetData>
  <mergeCells count="1">
    <mergeCell ref="C1:H1"/>
  </mergeCells>
  <conditionalFormatting sqref="C15:G374">
    <cfRule type="expression" dxfId="5" priority="1" stopIfTrue="1">
      <formula>NOT(Loan_Not_Paid)</formula>
    </cfRule>
    <cfRule type="expression" dxfId="4" priority="2" stopIfTrue="1">
      <formula>IF(ROW(C15)=Last_Row,TRUE,FALSE)</formula>
    </cfRule>
  </conditionalFormatting>
  <conditionalFormatting sqref="B15:B374">
    <cfRule type="expression" dxfId="3" priority="3" stopIfTrue="1">
      <formula>NOT(Loan_Not_Paid)</formula>
    </cfRule>
    <cfRule type="expression" dxfId="2" priority="4" stopIfTrue="1">
      <formula>IF(ROW(B15)=Last_Row,TRUE,FALSE)</formula>
    </cfRule>
  </conditionalFormatting>
  <conditionalFormatting sqref="H15:H374">
    <cfRule type="expression" dxfId="1" priority="5" stopIfTrue="1">
      <formula>NOT(Loan_Not_Paid)</formula>
    </cfRule>
    <cfRule type="expression" dxfId="0" priority="6" stopIfTrue="1">
      <formula>IF(ROW(H15)=Last_Row,TRUE,FALSE)</formula>
    </cfRule>
  </conditionalFormatting>
  <pageMargins left="0.78740157499999996" right="0.78740157499999996" top="0.984251969" bottom="0.984251969" header="0.5" footer="0.5"/>
  <pageSetup paperSize="9" scale="80" orientation="portrait" r:id="rId1"/>
  <headerFooter alignWithMargins="0"/>
  <rowBreaks count="4" manualBreakCount="4">
    <brk id="50" max="16383" man="1"/>
    <brk id="110" max="16383" man="1"/>
    <brk id="254" max="16383" man="1"/>
    <brk id="30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impact travaux</vt:lpstr>
      <vt:lpstr>Calculateur de prêt</vt:lpstr>
      <vt:lpstr>Full_Print</vt:lpstr>
      <vt:lpstr>'Calculateur de prêt'!Impression_des_titres</vt:lpstr>
      <vt:lpstr>Interest_Rate</vt:lpstr>
      <vt:lpstr>Loan_Amount</vt:lpstr>
      <vt:lpstr>Loan_Start</vt:lpstr>
      <vt:lpstr>Loan_Years</vt:lpstr>
      <vt:lpstr>Number_of_Payments</vt:lpstr>
      <vt:lpstr>Total_Cost</vt:lpstr>
      <vt:lpstr>Total_Interest</vt:lpstr>
      <vt:lpstr>'Calculateur de prêt'!Zone_d_impression</vt:lpstr>
      <vt:lpstr>'impact travaux'!Zone_d_impression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AURELIE ET JULIEN</cp:lastModifiedBy>
  <cp:lastPrinted>2019-03-29T14:37:53Z</cp:lastPrinted>
  <dcterms:created xsi:type="dcterms:W3CDTF">2019-03-29T10:53:48Z</dcterms:created>
  <dcterms:modified xsi:type="dcterms:W3CDTF">2019-04-02T14:00:40Z</dcterms:modified>
</cp:coreProperties>
</file>