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FF5878\Desktop\Planning\"/>
    </mc:Choice>
  </mc:AlternateContent>
  <xr:revisionPtr revIDLastSave="0" documentId="13_ncr:1_{5FCFD70A-39B3-4E04-A519-9AB867F75F13}" xr6:coauthVersionLast="36" xr6:coauthVersionMax="36" xr10:uidLastSave="{00000000-0000-0000-0000-000000000000}"/>
  <bookViews>
    <workbookView xWindow="0" yWindow="0" windowWidth="24000" windowHeight="9525" xr2:uid="{1A16437F-7567-4011-9829-F78FC98B38B0}"/>
  </bookViews>
  <sheets>
    <sheet name="Calendrier" sheetId="1" r:id="rId1"/>
    <sheet name="Sources" sheetId="2" r:id="rId2"/>
    <sheet name="Charges" sheetId="3" r:id="rId3"/>
    <sheet name="Formulaire" sheetId="4" r:id="rId4"/>
  </sheets>
  <definedNames>
    <definedName name="_xlnm._FilterDatabase" localSheetId="2" hidden="1">Charges!$A$1:$D$9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" i="1" l="1"/>
  <c r="F19" i="4"/>
  <c r="Y8" i="1" l="1"/>
  <c r="Y6" i="1" s="1"/>
  <c r="P5" i="2"/>
  <c r="P8" i="2"/>
  <c r="P9" i="2"/>
  <c r="P10" i="2"/>
  <c r="E8" i="1" l="1"/>
  <c r="E6" i="1" s="1"/>
  <c r="F8" i="1"/>
  <c r="G8" i="1"/>
  <c r="H8" i="1"/>
  <c r="I8" i="1"/>
  <c r="J8" i="1"/>
  <c r="K8" i="1"/>
  <c r="L8" i="1"/>
  <c r="M8" i="1"/>
  <c r="M6" i="1" s="1"/>
  <c r="N8" i="1"/>
  <c r="N6" i="1" s="1"/>
  <c r="O8" i="1"/>
  <c r="O6" i="1" s="1"/>
  <c r="P8" i="1"/>
  <c r="P6" i="1" s="1"/>
  <c r="Q8" i="1"/>
  <c r="Q6" i="1" s="1"/>
  <c r="R8" i="1"/>
  <c r="R6" i="1" s="1"/>
  <c r="S8" i="1"/>
  <c r="S6" i="1" s="1"/>
  <c r="T8" i="1"/>
  <c r="T6" i="1" s="1"/>
  <c r="U8" i="1"/>
  <c r="U6" i="1" s="1"/>
  <c r="V8" i="1"/>
  <c r="V6" i="1" s="1"/>
  <c r="W8" i="1"/>
  <c r="W6" i="1" s="1"/>
  <c r="X8" i="1"/>
  <c r="X6" i="1" s="1"/>
  <c r="Z8" i="1"/>
  <c r="Z6" i="1" s="1"/>
  <c r="AA8" i="1"/>
  <c r="AA6" i="1" s="1"/>
  <c r="AB8" i="1"/>
  <c r="AB6" i="1" s="1"/>
  <c r="AC8" i="1"/>
  <c r="AC6" i="1" s="1"/>
  <c r="AD8" i="1"/>
  <c r="AD6" i="1" s="1"/>
  <c r="AE8" i="1"/>
  <c r="AE6" i="1" s="1"/>
  <c r="AF8" i="1"/>
  <c r="AF6" i="1" s="1"/>
  <c r="AG8" i="1"/>
  <c r="AG6" i="1" s="1"/>
  <c r="AH8" i="1"/>
  <c r="AH6" i="1" s="1"/>
  <c r="D8" i="1"/>
  <c r="Y9" i="1" l="1"/>
  <c r="D6" i="1"/>
  <c r="L6" i="1"/>
  <c r="J6" i="1"/>
  <c r="H6" i="1"/>
  <c r="F6" i="1"/>
  <c r="K6" i="1"/>
  <c r="I6" i="1"/>
  <c r="G6" i="1"/>
  <c r="E9" i="1"/>
  <c r="W9" i="1"/>
  <c r="M9" i="1"/>
  <c r="AF9" i="1"/>
  <c r="Z9" i="1"/>
  <c r="V9" i="1"/>
  <c r="T9" i="1"/>
  <c r="P9" i="1"/>
  <c r="S9" i="1"/>
  <c r="L9" i="1"/>
  <c r="AH9" i="1"/>
  <c r="F9" i="1"/>
  <c r="I9" i="1"/>
  <c r="AC9" i="1"/>
  <c r="G9" i="1"/>
  <c r="J9" i="1"/>
  <c r="D9" i="1"/>
  <c r="C10" i="1" s="1"/>
  <c r="Q9" i="1"/>
  <c r="AG9" i="1"/>
  <c r="X9" i="1"/>
  <c r="K9" i="1"/>
  <c r="AA9" i="1"/>
  <c r="N9" i="1"/>
  <c r="AD9" i="1"/>
  <c r="U9" i="1"/>
  <c r="H9" i="1"/>
  <c r="AB9" i="1"/>
  <c r="O9" i="1"/>
  <c r="AE9" i="1"/>
  <c r="R9" i="1"/>
  <c r="C14" i="1" l="1"/>
  <c r="C22" i="1"/>
  <c r="C20" i="1"/>
  <c r="C12" i="1"/>
  <c r="C18" i="1"/>
  <c r="C16" i="1"/>
</calcChain>
</file>

<file path=xl/sharedStrings.xml><?xml version="1.0" encoding="utf-8"?>
<sst xmlns="http://schemas.openxmlformats.org/spreadsheetml/2006/main" count="95" uniqueCount="82">
  <si>
    <t>Année :</t>
  </si>
  <si>
    <t>Mois :</t>
  </si>
  <si>
    <t>Février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</si>
  <si>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</si>
  <si>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</si>
  <si>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</si>
  <si>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</si>
  <si>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</si>
  <si>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</si>
  <si>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</si>
  <si>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</si>
  <si>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</si>
  <si>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</si>
  <si>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</si>
  <si>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Paul</t>
  </si>
  <si>
    <t>Anne</t>
  </si>
  <si>
    <t>Marie</t>
  </si>
  <si>
    <t>Arlette</t>
  </si>
  <si>
    <t>Hassan</t>
  </si>
  <si>
    <t>Charline</t>
  </si>
  <si>
    <t>Barrack</t>
  </si>
  <si>
    <t>Laura</t>
  </si>
  <si>
    <t>Lucie</t>
  </si>
  <si>
    <t>Sarah</t>
  </si>
  <si>
    <t>Philippe</t>
  </si>
  <si>
    <t>Jean</t>
  </si>
  <si>
    <t>Mégane</t>
  </si>
  <si>
    <t>Stéphane</t>
  </si>
  <si>
    <t>Emilie</t>
  </si>
  <si>
    <t>Coralie</t>
  </si>
  <si>
    <t>Nadège</t>
  </si>
  <si>
    <t>Lionel</t>
  </si>
  <si>
    <t>Nikos</t>
  </si>
  <si>
    <t>Yohan</t>
  </si>
  <si>
    <t>Claire</t>
  </si>
  <si>
    <t>Giles</t>
  </si>
  <si>
    <t>Raël</t>
  </si>
  <si>
    <t>Maurice</t>
  </si>
  <si>
    <t>Horaires</t>
  </si>
  <si>
    <t>Salariés</t>
  </si>
  <si>
    <t>Années</t>
  </si>
  <si>
    <t>Mois</t>
  </si>
  <si>
    <t>Num</t>
  </si>
  <si>
    <t>Activité</t>
  </si>
  <si>
    <t>Fabrication</t>
  </si>
  <si>
    <t>Peinture</t>
  </si>
  <si>
    <t>Réception</t>
  </si>
  <si>
    <t>Ressuage/Radio</t>
  </si>
  <si>
    <t>Transport</t>
  </si>
  <si>
    <t>Décapage</t>
  </si>
  <si>
    <t>Conditionnement</t>
  </si>
  <si>
    <t>Projet</t>
  </si>
  <si>
    <t>WFR</t>
  </si>
  <si>
    <t>Chine</t>
  </si>
  <si>
    <t>Nucleaire</t>
  </si>
  <si>
    <t>1er Janvier</t>
  </si>
  <si>
    <t>=DATE($B$1,1,1)</t>
  </si>
  <si>
    <t>Pâques</t>
  </si>
  <si>
    <t>=ROUND(DATE($B$1,4,MOD(234-11*MOD($B$1,19),30))/7,)*7-6</t>
  </si>
  <si>
    <t>Lundi de Pâques</t>
  </si>
  <si>
    <t>1er Mai</t>
  </si>
  <si>
    <t>=DATE($B$1,5,1)</t>
  </si>
  <si>
    <t>=DATE($B$1,5,8)</t>
  </si>
  <si>
    <t>Ascenscion</t>
  </si>
  <si>
    <t>Pentecôte</t>
  </si>
  <si>
    <t>Lundi de la Pentecôte</t>
  </si>
  <si>
    <t>=DATE($B$1,7,14)</t>
  </si>
  <si>
    <t>=DATE($B$1,8,15)</t>
  </si>
  <si>
    <t>1er Novembre</t>
  </si>
  <si>
    <t>=DATE($B$1,11,1)</t>
  </si>
  <si>
    <t>=DATE($B$1,11,11)</t>
  </si>
  <si>
    <t>=DATE($B$1,12,25)</t>
  </si>
  <si>
    <t xml:space="preserve">Date </t>
  </si>
  <si>
    <t>Date longue</t>
  </si>
  <si>
    <t>Date début</t>
  </si>
  <si>
    <t>Date de fin</t>
  </si>
  <si>
    <t>Charge</t>
  </si>
  <si>
    <t>Date Fin</t>
  </si>
  <si>
    <t>Durée</t>
  </si>
  <si>
    <t>Charges</t>
  </si>
  <si>
    <t xml:space="preserve">Date de début </t>
  </si>
  <si>
    <t>Reception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</si>
</sst>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0&quot; jour(s)&quot;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b/>
      <sz val="11"/>
      <color theme="2" tint="-0.74999237037263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1">
          <color theme="7" tint="0.80001220740379042"/>
        </stop>
      </gradient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164" fontId="0" fillId="0" borderId="0" xfId="0" applyNumberFormat="1" applyAlignment="1">
      <alignment textRotation="90" wrapText="1"/>
    </xf>
    <xf numFmtId="0" fontId="0" fillId="0" borderId="0" xfId="0" applyAlignment="1">
      <alignment textRotation="43"/>
    </xf>
    <xf numFmtId="0" fontId="4" fillId="0" borderId="0" xfId="0" applyFont="1" applyAlignment="1">
      <alignment vertical="center"/>
    </xf>
    <xf numFmtId="20" fontId="6" fillId="0" borderId="0" xfId="0" applyNumberFormat="1" applyFont="1"/>
    <xf numFmtId="0" fontId="0" fillId="0" borderId="0" xfId="0" applyFill="1"/>
    <xf numFmtId="0" fontId="7" fillId="4" borderId="2" xfId="0" applyFont="1" applyFill="1" applyBorder="1"/>
    <xf numFmtId="0" fontId="0" fillId="0" borderId="2" xfId="0" applyBorder="1"/>
    <xf numFmtId="0" fontId="5" fillId="0" borderId="2" xfId="0" applyFont="1" applyBorder="1"/>
    <xf numFmtId="20" fontId="0" fillId="0" borderId="2" xfId="0" applyNumberFormat="1" applyBorder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Border="1"/>
    <xf numFmtId="0" fontId="0" fillId="0" borderId="0" xfId="0" applyNumberFormat="1" applyAlignment="1"/>
    <xf numFmtId="164" fontId="6" fillId="0" borderId="0" xfId="0" applyNumberFormat="1" applyFont="1" applyAlignment="1">
      <alignment textRotation="90"/>
    </xf>
    <xf numFmtId="0" fontId="0" fillId="0" borderId="1" xfId="0" applyBorder="1"/>
    <xf numFmtId="20" fontId="6" fillId="0" borderId="0" xfId="0" applyNumberFormat="1" applyFont="1" applyAlignment="1">
      <alignment vertical="center" wrapText="1"/>
    </xf>
    <xf numFmtId="0" fontId="0" fillId="0" borderId="2" xfId="0" applyBorder="1" applyAlignment="1">
      <alignment vertical="center" wrapText="1"/>
    </xf>
    <xf numFmtId="164" fontId="0" fillId="0" borderId="2" xfId="0" applyNumberFormat="1" applyBorder="1" applyAlignment="1">
      <alignment vertical="center" wrapText="1"/>
    </xf>
    <xf numFmtId="16" fontId="0" fillId="0" borderId="2" xfId="0" applyNumberFormat="1" applyBorder="1" applyAlignment="1">
      <alignment vertical="center" wrapText="1"/>
    </xf>
    <xf numFmtId="0" fontId="9" fillId="2" borderId="0" xfId="0" applyFont="1" applyFill="1"/>
    <xf numFmtId="0" fontId="2" fillId="3" borderId="2" xfId="0" applyFont="1" applyFill="1" applyBorder="1" applyAlignment="1">
      <alignment horizontal="right" indent="1"/>
    </xf>
    <xf numFmtId="0" fontId="3" fillId="2" borderId="2" xfId="0" applyFont="1" applyFill="1" applyBorder="1" applyAlignment="1">
      <alignment horizontal="right" indent="1"/>
    </xf>
    <xf numFmtId="0" fontId="1" fillId="3" borderId="2" xfId="0" applyFont="1" applyFill="1" applyBorder="1" applyAlignment="1">
      <alignment horizontal="right" indent="1"/>
    </xf>
    <xf numFmtId="14" fontId="0" fillId="0" borderId="0" xfId="0" applyNumberFormat="1"/>
    <xf numFmtId="0" fontId="0" fillId="6" borderId="0" xfId="0" applyFill="1" applyProtection="1">
      <protection locked="0"/>
    </xf>
    <xf numFmtId="0" fontId="0" fillId="0" borderId="0" xfId="0"/>
    <xf numFmtId="165" fontId="0" fillId="0" borderId="0" xfId="0" applyNumberFormat="1"/>
    <xf numFmtId="0" fontId="0" fillId="5" borderId="2" xfId="0" applyFill="1" applyBorder="1" applyProtection="1">
      <protection locked="0"/>
    </xf>
    <xf numFmtId="0" fontId="1" fillId="0" borderId="0" xfId="0" applyFon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165" fontId="1" fillId="0" borderId="0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14" fontId="0" fillId="0" borderId="2" xfId="0" applyNumberFormat="1" applyBorder="1"/>
    <xf numFmtId="165" fontId="0" fillId="0" borderId="2" xfId="0" applyNumberFormat="1" applyBorder="1"/>
    <xf numFmtId="0" fontId="0" fillId="0" borderId="2" xfId="0" applyFont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/>
    </xf>
    <xf numFmtId="165" fontId="0" fillId="0" borderId="2" xfId="0" applyNumberFormat="1" applyFont="1" applyBorder="1" applyAlignment="1">
      <alignment horizontal="center" vertical="center"/>
    </xf>
    <xf numFmtId="0" fontId="0" fillId="8" borderId="2" xfId="0" applyFont="1" applyFill="1" applyBorder="1" applyAlignment="1">
      <alignment horizontal="center" vertical="center"/>
    </xf>
    <xf numFmtId="14" fontId="0" fillId="8" borderId="2" xfId="0" applyNumberFormat="1" applyFont="1" applyFill="1" applyBorder="1" applyAlignment="1">
      <alignment horizontal="center" vertical="center"/>
    </xf>
    <xf numFmtId="165" fontId="0" fillId="8" borderId="2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20" fontId="6" fillId="0" borderId="0" xfId="0" applyNumberFormat="1" applyFont="1" applyAlignment="1">
      <alignment horizontal="center" vertical="center"/>
    </xf>
    <xf numFmtId="20" fontId="6" fillId="0" borderId="0" xfId="0" applyNumberFormat="1" applyFont="1" applyAlignment="1">
      <alignment horizontal="center" vertical="center" wrapText="1"/>
    </xf>
    <xf numFmtId="0" fontId="0" fillId="7" borderId="3" xfId="0" applyFill="1" applyBorder="1" applyAlignment="1" applyProtection="1">
      <alignment horizontal="center"/>
      <protection locked="0"/>
    </xf>
    <xf numFmtId="0" fontId="0" fillId="7" borderId="4" xfId="0" applyFill="1" applyBorder="1" applyAlignment="1" applyProtection="1">
      <alignment horizontal="center"/>
      <protection locked="0"/>
    </xf>
    <xf numFmtId="14" fontId="0" fillId="7" borderId="3" xfId="0" applyNumberFormat="1" applyFill="1" applyBorder="1" applyAlignment="1" applyProtection="1">
      <alignment horizontal="center"/>
      <protection locked="0"/>
    </xf>
    <xf numFmtId="14" fontId="0" fillId="7" borderId="4" xfId="0" applyNumberFormat="1" applyFill="1" applyBorder="1" applyAlignment="1" applyProtection="1">
      <alignment horizontal="center"/>
      <protection locked="0"/>
    </xf>
    <xf numFmtId="165" fontId="0" fillId="7" borderId="3" xfId="0" applyNumberFormat="1" applyFill="1" applyBorder="1" applyAlignment="1" applyProtection="1">
      <alignment horizontal="center"/>
      <protection locked="0"/>
    </xf>
    <xf numFmtId="165" fontId="0" fillId="7" borderId="4" xfId="0" applyNumberFormat="1" applyFill="1" applyBorder="1" applyAlignment="1" applyProtection="1">
      <alignment horizontal="center"/>
      <protection locked="0"/>
    </xf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5">
    <dxf>
      <fill>
        <patternFill patternType="lightGray">
          <fgColor rgb="FFC00000"/>
          <bgColor auto="1"/>
        </patternFill>
      </fill>
    </dxf>
    <dxf>
      <font>
        <b/>
        <i val="0"/>
        <color theme="1"/>
      </font>
      <fill>
        <patternFill>
          <bgColor theme="9" tint="0.59996337778862885"/>
        </patternFill>
      </fill>
    </dxf>
    <dxf>
      <fill>
        <patternFill patternType="mediumGray"/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270">
          <stop position="0">
            <color theme="0"/>
          </stop>
          <stop position="1">
            <color theme="4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609600</xdr:colOff>
      <xdr:row>0</xdr:row>
      <xdr:rowOff>47625</xdr:rowOff>
    </xdr:from>
    <xdr:to>
      <xdr:col>6</xdr:col>
      <xdr:colOff>114300</xdr:colOff>
      <xdr:row>0</xdr:row>
      <xdr:rowOff>314325</xdr:rowOff>
    </xdr:to>
    <xdr:sp macro="[0]!Supprimer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4610100" y="47625"/>
          <a:ext cx="1028700" cy="266700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Supprimer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9</xdr:row>
      <xdr:rowOff>171450</xdr:rowOff>
    </xdr:from>
    <xdr:to>
      <xdr:col>7</xdr:col>
      <xdr:colOff>0</xdr:colOff>
      <xdr:row>11</xdr:row>
      <xdr:rowOff>142875</xdr:rowOff>
    </xdr:to>
    <xdr:sp macro="" textlink="">
      <xdr:nvSpPr>
        <xdr:cNvPr id="17" name="Rectangle : avec coin arrondi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/>
      </xdr:nvSpPr>
      <xdr:spPr>
        <a:xfrm>
          <a:off x="4924425" y="933450"/>
          <a:ext cx="2276475" cy="352425"/>
        </a:xfrm>
        <a:prstGeom prst="round1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/>
            <a:t>Saisie de charges</a:t>
          </a:r>
        </a:p>
      </xdr:txBody>
    </xdr:sp>
    <xdr:clientData/>
  </xdr:twoCellAnchor>
  <xdr:twoCellAnchor>
    <xdr:from>
      <xdr:col>7</xdr:col>
      <xdr:colOff>85724</xdr:colOff>
      <xdr:row>12</xdr:row>
      <xdr:rowOff>0</xdr:rowOff>
    </xdr:from>
    <xdr:to>
      <xdr:col>8</xdr:col>
      <xdr:colOff>114299</xdr:colOff>
      <xdr:row>19</xdr:row>
      <xdr:rowOff>19050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/>
      </xdr:nvSpPr>
      <xdr:spPr>
        <a:xfrm>
          <a:off x="4962524" y="2286000"/>
          <a:ext cx="790575" cy="1066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142873</xdr:colOff>
      <xdr:row>12</xdr:row>
      <xdr:rowOff>95249</xdr:rowOff>
    </xdr:from>
    <xdr:to>
      <xdr:col>8</xdr:col>
      <xdr:colOff>38100</xdr:colOff>
      <xdr:row>14</xdr:row>
      <xdr:rowOff>66674</xdr:rowOff>
    </xdr:to>
    <xdr:sp macro="[0]!Ajout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/>
      </xdr:nvSpPr>
      <xdr:spPr>
        <a:xfrm>
          <a:off x="5019673" y="2381249"/>
          <a:ext cx="657227" cy="257175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Ajouter</a:t>
          </a:r>
        </a:p>
      </xdr:txBody>
    </xdr:sp>
    <xdr:clientData/>
  </xdr:twoCellAnchor>
  <xdr:twoCellAnchor>
    <xdr:from>
      <xdr:col>7</xdr:col>
      <xdr:colOff>142876</xdr:colOff>
      <xdr:row>14</xdr:row>
      <xdr:rowOff>180975</xdr:rowOff>
    </xdr:from>
    <xdr:to>
      <xdr:col>8</xdr:col>
      <xdr:colOff>66676</xdr:colOff>
      <xdr:row>16</xdr:row>
      <xdr:rowOff>161925</xdr:rowOff>
    </xdr:to>
    <xdr:sp macro="[0]!Vider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/>
      </xdr:nvSpPr>
      <xdr:spPr>
        <a:xfrm>
          <a:off x="5019676" y="2752725"/>
          <a:ext cx="685800" cy="266700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Vider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6790A-FF73-452E-97B7-EE6E3D6C35CB}">
  <sheetPr codeName="Feuil1"/>
  <dimension ref="B2:AK31"/>
  <sheetViews>
    <sheetView tabSelected="1" zoomScale="90" zoomScaleNormal="90" workbookViewId="0">
      <selection activeCell="C3" sqref="C3"/>
    </sheetView>
  </sheetViews>
  <sheetFormatPr baseColWidth="10" defaultRowHeight="15" x14ac:dyDescent="0.25"/>
  <cols>
    <col min="1" max="1" width="4.5703125" customWidth="1"/>
    <col min="2" max="2" width="9.28515625" customWidth="1"/>
    <col min="3" max="3" width="17.42578125" customWidth="1"/>
    <col min="4" max="4" width="4" customWidth="1"/>
    <col min="5" max="12" width="4.5703125" customWidth="1"/>
    <col min="13" max="13" width="4.28515625" customWidth="1"/>
    <col min="14" max="23" width="4.5703125" customWidth="1"/>
    <col min="24" max="24" width="4.140625" customWidth="1"/>
    <col min="25" max="26" width="4" customWidth="1"/>
    <col min="27" max="27" width="4.5703125" customWidth="1"/>
    <col min="28" max="35" width="4" customWidth="1"/>
    <col min="36" max="36" width="7" customWidth="1"/>
    <col min="37" max="37" width="16.85546875" bestFit="1" customWidth="1"/>
  </cols>
  <sheetData>
    <row r="2" spans="2:37" ht="15.6" customHeight="1" x14ac:dyDescent="0.25">
      <c r="B2" s="21" t="s">
        <v>0</v>
      </c>
      <c r="C2" s="22">
        <v>2020</v>
      </c>
      <c r="F2" s="43" t="str">
        <f>"Planning du mois "&amp;TEXT($C$3," ")&amp;" Projet "&amp; TEXT($C$4," ")</f>
        <v>Planning du mois Mars Projet WFR</v>
      </c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</row>
    <row r="3" spans="2:37" ht="15.6" customHeight="1" x14ac:dyDescent="0.25">
      <c r="B3" s="21" t="s">
        <v>1</v>
      </c>
      <c r="C3" s="22" t="s">
        <v>4</v>
      </c>
      <c r="E3" s="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</row>
    <row r="4" spans="2:37" ht="15.6" customHeight="1" x14ac:dyDescent="0.25">
      <c r="B4" s="23" t="s">
        <v>51</v>
      </c>
      <c r="C4" s="22" t="s">
        <v>52</v>
      </c>
      <c r="E4" s="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</row>
    <row r="5" spans="2:37" ht="18.399999999999999" customHeight="1" x14ac:dyDescent="0.25"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0"/>
      <c r="Z5" s="11"/>
      <c r="AA5" s="11"/>
      <c r="AB5" s="11"/>
      <c r="AC5" s="11"/>
      <c r="AD5" s="11"/>
      <c r="AE5" s="11"/>
      <c r="AF5" s="11"/>
      <c r="AG5" s="11"/>
      <c r="AH5" s="11"/>
    </row>
    <row r="6" spans="2:37" x14ac:dyDescent="0.25">
      <c r="D6" s="13">
        <f t="shared" ref="D6:AH6" si="0">_xlfn.ISOWEEKNUM(D8)</f>
        <v>9</v>
      </c>
      <c r="E6" s="13">
        <f t="shared" si="0"/>
        <v>10</v>
      </c>
      <c r="F6" s="13">
        <f t="shared" si="0"/>
        <v>10</v>
      </c>
      <c r="G6" s="13">
        <f t="shared" si="0"/>
        <v>10</v>
      </c>
      <c r="H6" s="13">
        <f t="shared" si="0"/>
        <v>10</v>
      </c>
      <c r="I6" s="13">
        <f t="shared" si="0"/>
        <v>10</v>
      </c>
      <c r="J6" s="13">
        <f t="shared" si="0"/>
        <v>10</v>
      </c>
      <c r="K6" s="13">
        <f t="shared" si="0"/>
        <v>10</v>
      </c>
      <c r="L6" s="13">
        <f t="shared" si="0"/>
        <v>11</v>
      </c>
      <c r="M6" s="13">
        <f t="shared" si="0"/>
        <v>11</v>
      </c>
      <c r="N6" s="13">
        <f t="shared" si="0"/>
        <v>11</v>
      </c>
      <c r="O6" s="13">
        <f t="shared" si="0"/>
        <v>11</v>
      </c>
      <c r="P6" s="13">
        <f t="shared" si="0"/>
        <v>11</v>
      </c>
      <c r="Q6" s="13">
        <f t="shared" si="0"/>
        <v>11</v>
      </c>
      <c r="R6" s="13">
        <f t="shared" si="0"/>
        <v>11</v>
      </c>
      <c r="S6" s="13">
        <f t="shared" si="0"/>
        <v>12</v>
      </c>
      <c r="T6" s="13">
        <f t="shared" si="0"/>
        <v>12</v>
      </c>
      <c r="U6" s="13">
        <f t="shared" si="0"/>
        <v>12</v>
      </c>
      <c r="V6" s="13">
        <f t="shared" si="0"/>
        <v>12</v>
      </c>
      <c r="W6" s="13">
        <f t="shared" si="0"/>
        <v>12</v>
      </c>
      <c r="X6" s="13">
        <f t="shared" si="0"/>
        <v>12</v>
      </c>
      <c r="Y6" s="13">
        <f t="shared" si="0"/>
        <v>12</v>
      </c>
      <c r="Z6" s="13">
        <f t="shared" si="0"/>
        <v>13</v>
      </c>
      <c r="AA6" s="13">
        <f t="shared" si="0"/>
        <v>13</v>
      </c>
      <c r="AB6" s="13">
        <f t="shared" si="0"/>
        <v>13</v>
      </c>
      <c r="AC6" s="13">
        <f t="shared" si="0"/>
        <v>13</v>
      </c>
      <c r="AD6" s="13">
        <f t="shared" si="0"/>
        <v>13</v>
      </c>
      <c r="AE6" s="13">
        <f t="shared" si="0"/>
        <v>13</v>
      </c>
      <c r="AF6" s="13">
        <f t="shared" si="0"/>
        <v>13</v>
      </c>
      <c r="AG6" s="13">
        <f t="shared" si="0"/>
        <v>14</v>
      </c>
      <c r="AH6" s="13">
        <f t="shared" si="0"/>
        <v>14</v>
      </c>
    </row>
    <row r="7" spans="2:37" x14ac:dyDescent="0.25">
      <c r="D7">
        <v>1</v>
      </c>
      <c r="E7">
        <v>2</v>
      </c>
      <c r="F7">
        <v>3</v>
      </c>
      <c r="G7">
        <v>4</v>
      </c>
      <c r="H7">
        <v>5</v>
      </c>
      <c r="I7">
        <v>6</v>
      </c>
      <c r="J7">
        <v>7</v>
      </c>
      <c r="K7">
        <v>8</v>
      </c>
      <c r="L7">
        <v>9</v>
      </c>
      <c r="M7">
        <v>10</v>
      </c>
      <c r="N7">
        <v>11</v>
      </c>
      <c r="O7">
        <v>12</v>
      </c>
      <c r="P7">
        <v>13</v>
      </c>
      <c r="Q7">
        <v>14</v>
      </c>
      <c r="R7">
        <v>15</v>
      </c>
      <c r="S7">
        <v>16</v>
      </c>
      <c r="T7">
        <v>17</v>
      </c>
      <c r="U7">
        <v>18</v>
      </c>
      <c r="V7">
        <v>19</v>
      </c>
      <c r="W7">
        <v>20</v>
      </c>
      <c r="X7">
        <v>21</v>
      </c>
      <c r="Y7">
        <v>22</v>
      </c>
      <c r="Z7">
        <v>23</v>
      </c>
      <c r="AA7">
        <v>24</v>
      </c>
      <c r="AB7">
        <v>25</v>
      </c>
      <c r="AC7">
        <v>26</v>
      </c>
      <c r="AD7">
        <v>27</v>
      </c>
      <c r="AE7">
        <v>28</v>
      </c>
      <c r="AF7">
        <v>29</v>
      </c>
      <c r="AG7">
        <v>30</v>
      </c>
      <c r="AH7">
        <v>31</v>
      </c>
    </row>
    <row r="8" spans="2:37" ht="117.75" hidden="1" customHeight="1" x14ac:dyDescent="0.25">
      <c r="D8" s="1">
        <f>DATE($C$2,VLOOKUP($C$3,Sources!$C$2:$D$14,2,FALSE),Calendrier!D7)</f>
        <v>43891</v>
      </c>
      <c r="E8" s="1">
        <f>DATE($C$2,VLOOKUP($C$3,Sources!$C$2:$D$14,2,FALSE),Calendrier!E7)</f>
        <v>43892</v>
      </c>
      <c r="F8" s="1">
        <f>DATE($C$2,VLOOKUP($C$3,Sources!$C$2:$D$14,2,FALSE),Calendrier!F7)</f>
        <v>43893</v>
      </c>
      <c r="G8" s="1">
        <f>DATE($C$2,VLOOKUP($C$3,Sources!$C$2:$D$14,2,FALSE),Calendrier!G7)</f>
        <v>43894</v>
      </c>
      <c r="H8" s="1">
        <f>DATE($C$2,VLOOKUP($C$3,Sources!$C$2:$D$14,2,FALSE),Calendrier!H7)</f>
        <v>43895</v>
      </c>
      <c r="I8" s="1">
        <f>DATE($C$2,VLOOKUP($C$3,Sources!$C$2:$D$14,2,FALSE),Calendrier!I7)</f>
        <v>43896</v>
      </c>
      <c r="J8" s="1">
        <f>DATE($C$2,VLOOKUP($C$3,Sources!$C$2:$D$14,2,FALSE),Calendrier!J7)</f>
        <v>43897</v>
      </c>
      <c r="K8" s="1">
        <f>DATE($C$2,VLOOKUP($C$3,Sources!$C$2:$D$14,2,FALSE),Calendrier!K7)</f>
        <v>43898</v>
      </c>
      <c r="L8" s="1">
        <f>DATE($C$2,VLOOKUP($C$3,Sources!$C$2:$D$14,2,FALSE),Calendrier!L7)</f>
        <v>43899</v>
      </c>
      <c r="M8" s="1">
        <f>DATE($C$2,VLOOKUP($C$3,Sources!$C$2:$D$14,2,FALSE),Calendrier!M7)</f>
        <v>43900</v>
      </c>
      <c r="N8" s="1">
        <f>DATE($C$2,VLOOKUP($C$3,Sources!$C$2:$D$14,2,FALSE),Calendrier!N7)</f>
        <v>43901</v>
      </c>
      <c r="O8" s="1">
        <f>DATE($C$2,VLOOKUP($C$3,Sources!$C$2:$D$14,2,FALSE),Calendrier!O7)</f>
        <v>43902</v>
      </c>
      <c r="P8" s="1">
        <f>DATE($C$2,VLOOKUP($C$3,Sources!$C$2:$D$14,2,FALSE),Calendrier!P7)</f>
        <v>43903</v>
      </c>
      <c r="Q8" s="1">
        <f>DATE($C$2,VLOOKUP($C$3,Sources!$C$2:$D$14,2,FALSE),Calendrier!Q7)</f>
        <v>43904</v>
      </c>
      <c r="R8" s="1">
        <f>DATE($C$2,VLOOKUP($C$3,Sources!$C$2:$D$14,2,FALSE),Calendrier!R7)</f>
        <v>43905</v>
      </c>
      <c r="S8" s="1">
        <f>DATE($C$2,VLOOKUP($C$3,Sources!$C$2:$D$14,2,FALSE),Calendrier!S7)</f>
        <v>43906</v>
      </c>
      <c r="T8" s="1">
        <f>DATE($C$2,VLOOKUP($C$3,Sources!$C$2:$D$14,2,FALSE),Calendrier!T7)</f>
        <v>43907</v>
      </c>
      <c r="U8" s="1">
        <f>DATE($C$2,VLOOKUP($C$3,Sources!$C$2:$D$14,2,FALSE),Calendrier!U7)</f>
        <v>43908</v>
      </c>
      <c r="V8" s="1">
        <f>DATE($C$2,VLOOKUP($C$3,Sources!$C$2:$D$14,2,FALSE),Calendrier!V7)</f>
        <v>43909</v>
      </c>
      <c r="W8" s="1">
        <f>DATE($C$2,VLOOKUP($C$3,Sources!$C$2:$D$14,2,FALSE),Calendrier!W7)</f>
        <v>43910</v>
      </c>
      <c r="X8" s="1">
        <f>DATE($C$2,VLOOKUP($C$3,Sources!$C$2:$D$14,2,FALSE),Calendrier!X7)</f>
        <v>43911</v>
      </c>
      <c r="Y8" s="1">
        <f>DATE($C$2,VLOOKUP($C$3,Sources!$C$2:$D$14,2,FALSE),Calendrier!Y7)</f>
        <v>43912</v>
      </c>
      <c r="Z8" s="1">
        <f>DATE($C$2,VLOOKUP($C$3,Sources!$C$2:$D$14,2,FALSE),Calendrier!Z7)</f>
        <v>43913</v>
      </c>
      <c r="AA8" s="1">
        <f>DATE($C$2,VLOOKUP($C$3,Sources!$C$2:$D$14,2,FALSE),Calendrier!AA7)</f>
        <v>43914</v>
      </c>
      <c r="AB8" s="1">
        <f>DATE($C$2,VLOOKUP($C$3,Sources!$C$2:$D$14,2,FALSE),Calendrier!AB7)</f>
        <v>43915</v>
      </c>
      <c r="AC8" s="1">
        <f>DATE($C$2,VLOOKUP($C$3,Sources!$C$2:$D$14,2,FALSE),Calendrier!AC7)</f>
        <v>43916</v>
      </c>
      <c r="AD8" s="1">
        <f>DATE($C$2,VLOOKUP($C$3,Sources!$C$2:$D$14,2,FALSE),Calendrier!AD7)</f>
        <v>43917</v>
      </c>
      <c r="AE8" s="1">
        <f>DATE($C$2,VLOOKUP($C$3,Sources!$C$2:$D$14,2,FALSE),Calendrier!AE7)</f>
        <v>43918</v>
      </c>
      <c r="AF8" s="1">
        <f>DATE($C$2,VLOOKUP($C$3,Sources!$C$2:$D$14,2,FALSE),Calendrier!AF7)</f>
        <v>43919</v>
      </c>
      <c r="AG8" s="1">
        <f>DATE($C$2,VLOOKUP($C$3,Sources!$C$2:$D$14,2,FALSE),Calendrier!AG7)</f>
        <v>43920</v>
      </c>
      <c r="AH8" s="1">
        <f>DATE($C$2,VLOOKUP($C$3,Sources!$C$2:$D$14,2,FALSE),Calendrier!AH7)</f>
        <v>43921</v>
      </c>
    </row>
    <row r="9" spans="2:37" ht="72" customHeight="1" x14ac:dyDescent="0.25">
      <c r="C9" s="16"/>
      <c r="D9" s="14" t="str">
        <f>IF(AND($C$2&lt;&gt;"",$C$3&lt;&gt;""),TEXT(D8,"jjjj")&amp;""&amp;TEXT(D8,"jj"))</f>
        <v>dimanche01</v>
      </c>
      <c r="E9" s="14" t="str">
        <f>IF(AND($C$2&lt;&gt;"",$C$3&lt;&gt;""),IF(MONTH(E8)=MONTH($D$8),TEXT(E8,"jjjj")&amp;""&amp;TEXT(E8," jj"),""),"")</f>
        <v>lundi 02</v>
      </c>
      <c r="F9" s="14" t="str">
        <f t="shared" ref="F9:AH9" si="1">IF(AND($C$2&lt;&gt;"",$C$3&lt;&gt;""),IF(MONTH(F8)=MONTH($D$8),TEXT(F8,"jjjj")&amp;""&amp;TEXT(F8,"jj"),""),"")</f>
        <v>mardi03</v>
      </c>
      <c r="G9" s="14" t="str">
        <f t="shared" si="1"/>
        <v>mercredi04</v>
      </c>
      <c r="H9" s="14" t="str">
        <f t="shared" si="1"/>
        <v>jeudi05</v>
      </c>
      <c r="I9" s="14" t="str">
        <f t="shared" si="1"/>
        <v>vendredi06</v>
      </c>
      <c r="J9" s="14" t="str">
        <f t="shared" si="1"/>
        <v>samedi07</v>
      </c>
      <c r="K9" s="14" t="str">
        <f t="shared" si="1"/>
        <v>dimanche08</v>
      </c>
      <c r="L9" s="14" t="str">
        <f t="shared" si="1"/>
        <v>lundi09</v>
      </c>
      <c r="M9" s="14" t="str">
        <f t="shared" si="1"/>
        <v>mardi10</v>
      </c>
      <c r="N9" s="14" t="str">
        <f t="shared" si="1"/>
        <v>mercredi11</v>
      </c>
      <c r="O9" s="14" t="str">
        <f t="shared" si="1"/>
        <v>jeudi12</v>
      </c>
      <c r="P9" s="14" t="str">
        <f t="shared" si="1"/>
        <v>vendredi13</v>
      </c>
      <c r="Q9" s="14" t="str">
        <f t="shared" si="1"/>
        <v>samedi14</v>
      </c>
      <c r="R9" s="14" t="str">
        <f t="shared" si="1"/>
        <v>dimanche15</v>
      </c>
      <c r="S9" s="14" t="str">
        <f t="shared" si="1"/>
        <v>lundi16</v>
      </c>
      <c r="T9" s="14" t="str">
        <f t="shared" si="1"/>
        <v>mardi17</v>
      </c>
      <c r="U9" s="14" t="str">
        <f t="shared" si="1"/>
        <v>mercredi18</v>
      </c>
      <c r="V9" s="14" t="str">
        <f t="shared" si="1"/>
        <v>jeudi19</v>
      </c>
      <c r="W9" s="14" t="str">
        <f t="shared" si="1"/>
        <v>vendredi20</v>
      </c>
      <c r="X9" s="14" t="str">
        <f t="shared" si="1"/>
        <v>samedi21</v>
      </c>
      <c r="Y9" s="14" t="str">
        <f t="shared" si="1"/>
        <v>dimanche22</v>
      </c>
      <c r="Z9" s="14" t="str">
        <f t="shared" si="1"/>
        <v>lundi23</v>
      </c>
      <c r="AA9" s="14" t="str">
        <f t="shared" si="1"/>
        <v>mardi24</v>
      </c>
      <c r="AB9" s="14" t="str">
        <f t="shared" si="1"/>
        <v>mercredi25</v>
      </c>
      <c r="AC9" s="14" t="str">
        <f t="shared" si="1"/>
        <v>jeudi26</v>
      </c>
      <c r="AD9" s="14" t="str">
        <f t="shared" si="1"/>
        <v>vendredi27</v>
      </c>
      <c r="AE9" s="14" t="str">
        <f t="shared" si="1"/>
        <v>samedi28</v>
      </c>
      <c r="AF9" s="14" t="str">
        <f t="shared" si="1"/>
        <v>dimanche29</v>
      </c>
      <c r="AG9" s="14" t="str">
        <f t="shared" si="1"/>
        <v>lundi30</v>
      </c>
      <c r="AH9" s="14" t="str">
        <f t="shared" si="1"/>
        <v>mardi31</v>
      </c>
      <c r="AI9" s="2"/>
    </row>
    <row r="10" spans="2:37" x14ac:dyDescent="0.25">
      <c r="C10" s="45" t="str">
        <f>IF($D$9&lt;&gt;"",Sources!A3,"")</f>
        <v>Fabrication</v>
      </c>
      <c r="AK10" s="52"/>
    </row>
    <row r="11" spans="2:37" x14ac:dyDescent="0.25">
      <c r="C11" s="45"/>
      <c r="AK11" s="52"/>
    </row>
    <row r="12" spans="2:37" x14ac:dyDescent="0.25">
      <c r="C12" s="44" t="str">
        <f>IF($D$9&lt;&gt;"",Sources!A4,"")</f>
        <v>Peinture</v>
      </c>
      <c r="AK12" s="52"/>
    </row>
    <row r="13" spans="2:37" x14ac:dyDescent="0.25">
      <c r="C13" s="44"/>
      <c r="AK13" s="52"/>
    </row>
    <row r="14" spans="2:37" x14ac:dyDescent="0.25">
      <c r="C14" s="44" t="str">
        <f>IF($D$9&lt;&gt;"",Sources!A5,"")</f>
        <v>Réception</v>
      </c>
      <c r="AK14" s="52"/>
    </row>
    <row r="15" spans="2:37" x14ac:dyDescent="0.25">
      <c r="C15" s="44"/>
      <c r="AK15" s="52"/>
    </row>
    <row r="16" spans="2:37" x14ac:dyDescent="0.25">
      <c r="C16" s="44" t="str">
        <f>IF($D$9&lt;&gt;"",Sources!A6,"")</f>
        <v>Ressuage/Radio</v>
      </c>
      <c r="AK16" s="52"/>
    </row>
    <row r="17" spans="2:37" x14ac:dyDescent="0.25">
      <c r="C17" s="44"/>
      <c r="AK17" s="52"/>
    </row>
    <row r="18" spans="2:37" x14ac:dyDescent="0.25">
      <c r="B18" s="5"/>
      <c r="C18" s="44" t="str">
        <f>IF($D$9&lt;&gt;"",Sources!A7,"")</f>
        <v>Transport</v>
      </c>
      <c r="AK18" s="52"/>
    </row>
    <row r="19" spans="2:37" x14ac:dyDescent="0.25">
      <c r="B19" s="5"/>
      <c r="C19" s="44"/>
      <c r="AK19" s="52"/>
    </row>
    <row r="20" spans="2:37" x14ac:dyDescent="0.25">
      <c r="B20" s="5"/>
      <c r="C20" s="44" t="str">
        <f>IF($D$9&lt;&gt;"",Sources!A8,"")</f>
        <v>Décapage</v>
      </c>
      <c r="AK20" s="52"/>
    </row>
    <row r="21" spans="2:37" x14ac:dyDescent="0.25">
      <c r="B21" s="5"/>
      <c r="C21" s="44"/>
      <c r="AK21" s="52"/>
    </row>
    <row r="22" spans="2:37" x14ac:dyDescent="0.25">
      <c r="C22" s="44" t="str">
        <f>IF($D$9&lt;&gt;"",Sources!A9,"")</f>
        <v>Conditionnement</v>
      </c>
      <c r="AK22" s="52"/>
    </row>
    <row r="23" spans="2:37" x14ac:dyDescent="0.25">
      <c r="C23" s="44"/>
      <c r="AK23" s="52"/>
    </row>
    <row r="24" spans="2:37" x14ac:dyDescent="0.25">
      <c r="C24" s="4"/>
    </row>
    <row r="25" spans="2:37" x14ac:dyDescent="0.25">
      <c r="C25" s="4"/>
    </row>
    <row r="26" spans="2:37" x14ac:dyDescent="0.25">
      <c r="C26" s="4"/>
    </row>
    <row r="27" spans="2:37" x14ac:dyDescent="0.25">
      <c r="C27" s="4"/>
      <c r="M27" s="5"/>
    </row>
    <row r="28" spans="2:37" x14ac:dyDescent="0.25">
      <c r="C28" s="4"/>
      <c r="E28" s="5"/>
      <c r="M28" s="5"/>
    </row>
    <row r="29" spans="2:37" x14ac:dyDescent="0.25">
      <c r="C29" s="4"/>
      <c r="E29" s="5"/>
      <c r="M29" s="5"/>
    </row>
    <row r="30" spans="2:37" x14ac:dyDescent="0.25">
      <c r="C30" s="4"/>
      <c r="E30" s="5"/>
      <c r="M30" s="5"/>
    </row>
    <row r="31" spans="2:37" x14ac:dyDescent="0.25">
      <c r="C31" s="4"/>
      <c r="E31" s="5"/>
      <c r="M31" s="5"/>
    </row>
  </sheetData>
  <mergeCells count="15">
    <mergeCell ref="AK20:AK21"/>
    <mergeCell ref="AK22:AK23"/>
    <mergeCell ref="AK16:AK17"/>
    <mergeCell ref="AK18:AK19"/>
    <mergeCell ref="AK10:AK11"/>
    <mergeCell ref="AK12:AK13"/>
    <mergeCell ref="AK14:AK15"/>
    <mergeCell ref="F2:AH4"/>
    <mergeCell ref="C20:C21"/>
    <mergeCell ref="C22:C23"/>
    <mergeCell ref="C10:C11"/>
    <mergeCell ref="C12:C13"/>
    <mergeCell ref="C14:C15"/>
    <mergeCell ref="C16:C17"/>
    <mergeCell ref="C18:C19"/>
  </mergeCells>
  <conditionalFormatting sqref="D9:AH9">
    <cfRule type="expression" dxfId="4" priority="25">
      <formula>D$9&lt;&gt;""</formula>
    </cfRule>
  </conditionalFormatting>
  <conditionalFormatting sqref="D9:AH23">
    <cfRule type="expression" dxfId="3" priority="17">
      <formula>D$9&lt;&gt;""</formula>
    </cfRule>
  </conditionalFormatting>
  <conditionalFormatting sqref="D10:AG23">
    <cfRule type="expression" dxfId="2" priority="13">
      <formula>WEEKDAY(D$8,2)&gt;5</formula>
    </cfRule>
  </conditionalFormatting>
  <conditionalFormatting sqref="F2">
    <cfRule type="expression" dxfId="1" priority="2">
      <formula>$C$3&lt;&gt;""</formula>
    </cfRule>
  </conditionalFormatting>
  <conditionalFormatting sqref="D6:AH6">
    <cfRule type="colorScale" priority="1">
      <colorScale>
        <cfvo type="min"/>
        <cfvo type="max"/>
        <color rgb="FFFF7128"/>
        <color rgb="FFFFEF9C"/>
      </colorScale>
    </cfRule>
  </conditionalFormatting>
  <pageMargins left="0.70866141732283472" right="0.70866141732283472" top="0.74803149606299213" bottom="0.74803149606299213" header="0.31496062992125984" footer="0.31496062992125984"/>
  <pageSetup paperSize="9" fitToWidth="0" fitToHeight="0" orientation="portrait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6" id="{0412040F-6A2F-43D6-9E62-87E3EBD99759}">
            <xm:f>NOT(ISNA(VLOOKUP(D$8,Sources!$O$3:$O$15,1,FALSE)))</xm:f>
            <x14:dxf>
              <fill>
                <patternFill patternType="lightGray">
                  <fgColor rgb="FFC00000"/>
                  <bgColor auto="1"/>
                </patternFill>
              </fill>
            </x14:dxf>
          </x14:cfRule>
          <xm:sqref>D10:AG23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7020C390-C8B1-4160-9297-D35FE0FF17FF}">
          <x14:formula1>
            <xm:f>Sources!$F$3:$F$14</xm:f>
          </x14:formula1>
          <xm:sqref>C2</xm:sqref>
        </x14:dataValidation>
        <x14:dataValidation type="list" allowBlank="1" showInputMessage="1" showErrorMessage="1" xr:uid="{17599C61-C0E1-4318-89AD-0865F003D76D}">
          <x14:formula1>
            <xm:f>Sources!$C$3:$C$14</xm:f>
          </x14:formula1>
          <xm:sqref>C3</xm:sqref>
        </x14:dataValidation>
        <x14:dataValidation type="list" allowBlank="1" showInputMessage="1" showErrorMessage="1" xr:uid="{9483B189-7552-4275-B9BD-74E7A0CF3D72}">
          <x14:formula1>
            <xm:f>Sources!$L$3:$L$5</xm:f>
          </x14:formula1>
          <xm:sqref>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33467-CDA6-42C1-982F-6C70E6D7A6B0}">
  <sheetPr codeName="Feuil2"/>
  <dimension ref="A2:P27"/>
  <sheetViews>
    <sheetView workbookViewId="0">
      <selection activeCell="A9" sqref="A9"/>
    </sheetView>
  </sheetViews>
  <sheetFormatPr baseColWidth="10" defaultRowHeight="15" x14ac:dyDescent="0.25"/>
  <cols>
    <col min="1" max="1" width="16.5703125" customWidth="1"/>
    <col min="14" max="14" width="20.5703125" customWidth="1"/>
    <col min="15" max="15" width="25.140625" customWidth="1"/>
    <col min="16" max="16" width="38.85546875" customWidth="1"/>
  </cols>
  <sheetData>
    <row r="2" spans="1:16" ht="18" customHeight="1" x14ac:dyDescent="0.25">
      <c r="A2" s="6" t="s">
        <v>43</v>
      </c>
      <c r="C2" s="6" t="s">
        <v>41</v>
      </c>
      <c r="D2" s="6" t="s">
        <v>42</v>
      </c>
      <c r="F2" s="6" t="s">
        <v>40</v>
      </c>
      <c r="H2" s="6" t="s">
        <v>39</v>
      </c>
      <c r="J2" s="6" t="s">
        <v>38</v>
      </c>
      <c r="L2" s="6" t="s">
        <v>51</v>
      </c>
      <c r="N2" s="20" t="s">
        <v>72</v>
      </c>
      <c r="O2" s="20" t="s">
        <v>73</v>
      </c>
      <c r="P2" s="20"/>
    </row>
    <row r="3" spans="1:16" ht="14.25" customHeight="1" x14ac:dyDescent="0.25">
      <c r="A3" s="7" t="s">
        <v>44</v>
      </c>
      <c r="C3" s="7" t="s">
        <v>3</v>
      </c>
      <c r="D3" s="7">
        <v>1</v>
      </c>
      <c r="F3" s="7">
        <v>2018</v>
      </c>
      <c r="H3" s="8" t="s">
        <v>14</v>
      </c>
      <c r="J3" s="9">
        <v>0.27083333333333331</v>
      </c>
      <c r="L3" s="7" t="s">
        <v>52</v>
      </c>
      <c r="N3" s="17" t="s">
        <v>55</v>
      </c>
      <c r="O3" s="18">
        <v>43466</v>
      </c>
      <c r="P3" s="17" t="s">
        <v>56</v>
      </c>
    </row>
    <row r="4" spans="1:16" ht="26.25" customHeight="1" x14ac:dyDescent="0.25">
      <c r="A4" s="7" t="s">
        <v>45</v>
      </c>
      <c r="C4" s="7" t="s">
        <v>2</v>
      </c>
      <c r="D4" s="7">
        <v>2</v>
      </c>
      <c r="F4" s="7">
        <v>2019</v>
      </c>
      <c r="H4" s="7" t="s">
        <v>15</v>
      </c>
      <c r="J4" s="9">
        <v>0.3125</v>
      </c>
      <c r="L4" s="7" t="s">
        <v>53</v>
      </c>
      <c r="N4" s="17" t="s">
        <v>57</v>
      </c>
      <c r="O4" s="18">
        <v>43576</v>
      </c>
      <c r="P4" s="17" t="s">
        <v>58</v>
      </c>
    </row>
    <row r="5" spans="1:16" ht="16.5" customHeight="1" x14ac:dyDescent="0.25">
      <c r="A5" s="7" t="s">
        <v>46</v>
      </c>
      <c r="C5" s="7" t="s">
        <v>4</v>
      </c>
      <c r="D5" s="7">
        <v>3</v>
      </c>
      <c r="F5" s="7">
        <v>2020</v>
      </c>
      <c r="H5" s="7" t="s">
        <v>16</v>
      </c>
      <c r="J5" s="9">
        <v>0.35416666666666702</v>
      </c>
      <c r="L5" s="7" t="s">
        <v>54</v>
      </c>
      <c r="N5" s="17" t="s">
        <v>59</v>
      </c>
      <c r="O5" s="18">
        <v>43577</v>
      </c>
      <c r="P5" s="17">
        <f>B4+1</f>
        <v>1</v>
      </c>
    </row>
    <row r="6" spans="1:16" ht="12.75" customHeight="1" x14ac:dyDescent="0.25">
      <c r="A6" s="7" t="s">
        <v>47</v>
      </c>
      <c r="C6" s="7" t="s">
        <v>5</v>
      </c>
      <c r="D6" s="7">
        <v>4</v>
      </c>
      <c r="F6" s="7">
        <v>2021</v>
      </c>
      <c r="H6" s="7" t="s">
        <v>17</v>
      </c>
      <c r="J6" s="9">
        <v>0.39583333333333298</v>
      </c>
      <c r="N6" s="17" t="s">
        <v>60</v>
      </c>
      <c r="O6" s="18">
        <v>43586</v>
      </c>
      <c r="P6" s="17" t="s">
        <v>61</v>
      </c>
    </row>
    <row r="7" spans="1:16" x14ac:dyDescent="0.25">
      <c r="A7" s="7" t="s">
        <v>48</v>
      </c>
      <c r="C7" s="7" t="s">
        <v>6</v>
      </c>
      <c r="D7" s="7">
        <v>5</v>
      </c>
      <c r="F7" s="7">
        <v>2022</v>
      </c>
      <c r="H7" s="8" t="s">
        <v>18</v>
      </c>
      <c r="J7" s="9">
        <v>0.4375</v>
      </c>
      <c r="N7" s="19">
        <v>43593</v>
      </c>
      <c r="O7" s="18">
        <v>43593</v>
      </c>
      <c r="P7" s="17" t="s">
        <v>62</v>
      </c>
    </row>
    <row r="8" spans="1:16" x14ac:dyDescent="0.25">
      <c r="A8" s="7" t="s">
        <v>49</v>
      </c>
      <c r="C8" s="7" t="s">
        <v>7</v>
      </c>
      <c r="D8" s="7">
        <v>6</v>
      </c>
      <c r="F8" s="7">
        <v>2023</v>
      </c>
      <c r="H8" s="8" t="s">
        <v>19</v>
      </c>
      <c r="J8" s="9">
        <v>0.47916666666666702</v>
      </c>
      <c r="N8" s="17" t="s">
        <v>63</v>
      </c>
      <c r="O8" s="18">
        <v>43615</v>
      </c>
      <c r="P8" s="17">
        <f>B4+39</f>
        <v>39</v>
      </c>
    </row>
    <row r="9" spans="1:16" ht="15" customHeight="1" x14ac:dyDescent="0.25">
      <c r="A9" s="7" t="s">
        <v>50</v>
      </c>
      <c r="C9" s="7" t="s">
        <v>8</v>
      </c>
      <c r="D9" s="7">
        <v>7</v>
      </c>
      <c r="F9" s="7">
        <v>2024</v>
      </c>
      <c r="H9" s="8" t="s">
        <v>20</v>
      </c>
      <c r="J9" s="9">
        <v>0.52083333333333304</v>
      </c>
      <c r="N9" s="17" t="s">
        <v>64</v>
      </c>
      <c r="O9" s="18">
        <v>43625</v>
      </c>
      <c r="P9" s="17">
        <f>B4+49</f>
        <v>49</v>
      </c>
    </row>
    <row r="10" spans="1:16" ht="16.5" customHeight="1" x14ac:dyDescent="0.25">
      <c r="A10" s="15"/>
      <c r="C10" s="7" t="s">
        <v>9</v>
      </c>
      <c r="D10" s="7">
        <v>8</v>
      </c>
      <c r="F10" s="7">
        <v>2025</v>
      </c>
      <c r="H10" s="8" t="s">
        <v>21</v>
      </c>
      <c r="J10" s="9">
        <v>0.5625</v>
      </c>
      <c r="N10" s="17" t="s">
        <v>65</v>
      </c>
      <c r="O10" s="18">
        <v>43626</v>
      </c>
      <c r="P10" s="17">
        <f>B4+50</f>
        <v>50</v>
      </c>
    </row>
    <row r="11" spans="1:16" ht="18.75" customHeight="1" x14ac:dyDescent="0.25">
      <c r="A11" s="12"/>
      <c r="C11" s="7" t="s">
        <v>10</v>
      </c>
      <c r="D11" s="7">
        <v>9</v>
      </c>
      <c r="F11" s="7">
        <v>2026</v>
      </c>
      <c r="H11" s="8" t="s">
        <v>22</v>
      </c>
      <c r="J11" s="9">
        <v>0.60416666666666696</v>
      </c>
      <c r="N11" s="19">
        <v>43660</v>
      </c>
      <c r="O11" s="18">
        <v>43660</v>
      </c>
      <c r="P11" s="17" t="s">
        <v>66</v>
      </c>
    </row>
    <row r="12" spans="1:16" ht="16.5" customHeight="1" x14ac:dyDescent="0.25">
      <c r="A12" s="12"/>
      <c r="C12" s="7" t="s">
        <v>11</v>
      </c>
      <c r="D12" s="7">
        <v>10</v>
      </c>
      <c r="F12" s="7">
        <v>2027</v>
      </c>
      <c r="H12" s="8" t="s">
        <v>23</v>
      </c>
      <c r="J12" s="9">
        <v>0.64583333333333304</v>
      </c>
      <c r="N12" s="19">
        <v>43692</v>
      </c>
      <c r="O12" s="18">
        <v>43692</v>
      </c>
      <c r="P12" s="17" t="s">
        <v>67</v>
      </c>
    </row>
    <row r="13" spans="1:16" ht="17.25" customHeight="1" x14ac:dyDescent="0.25">
      <c r="A13" s="12"/>
      <c r="C13" s="7" t="s">
        <v>12</v>
      </c>
      <c r="D13" s="7">
        <v>11</v>
      </c>
      <c r="F13" s="7">
        <v>2028</v>
      </c>
      <c r="H13" s="8" t="s">
        <v>24</v>
      </c>
      <c r="J13" s="9">
        <v>0.6875</v>
      </c>
      <c r="N13" s="17" t="s">
        <v>68</v>
      </c>
      <c r="O13" s="18">
        <v>43770</v>
      </c>
      <c r="P13" s="17" t="s">
        <v>69</v>
      </c>
    </row>
    <row r="14" spans="1:16" ht="17.25" customHeight="1" x14ac:dyDescent="0.25">
      <c r="A14" s="12"/>
      <c r="C14" s="7" t="s">
        <v>13</v>
      </c>
      <c r="D14" s="7">
        <v>12</v>
      </c>
      <c r="F14" s="7">
        <v>2029</v>
      </c>
      <c r="H14" s="8" t="s">
        <v>25</v>
      </c>
      <c r="J14" s="9">
        <v>0.72916666666666696</v>
      </c>
      <c r="N14" s="19">
        <v>43780</v>
      </c>
      <c r="O14" s="18">
        <v>43780</v>
      </c>
      <c r="P14" s="17" t="s">
        <v>70</v>
      </c>
    </row>
    <row r="15" spans="1:16" x14ac:dyDescent="0.25">
      <c r="H15" s="8" t="s">
        <v>26</v>
      </c>
      <c r="J15" s="9">
        <v>0.77083333333333304</v>
      </c>
      <c r="N15" s="19">
        <v>43824</v>
      </c>
      <c r="O15" s="18">
        <v>43824</v>
      </c>
      <c r="P15" s="17" t="s">
        <v>71</v>
      </c>
    </row>
    <row r="16" spans="1:16" x14ac:dyDescent="0.25">
      <c r="H16" s="8" t="s">
        <v>27</v>
      </c>
      <c r="J16" s="9">
        <v>0.8125</v>
      </c>
    </row>
    <row r="17" spans="8:10" x14ac:dyDescent="0.25">
      <c r="H17" s="8" t="s">
        <v>28</v>
      </c>
      <c r="J17" s="9">
        <v>0.85416666666666696</v>
      </c>
    </row>
    <row r="18" spans="8:10" x14ac:dyDescent="0.25">
      <c r="H18" s="8" t="s">
        <v>29</v>
      </c>
      <c r="J18" s="9">
        <v>0.89583333333333304</v>
      </c>
    </row>
    <row r="19" spans="8:10" x14ac:dyDescent="0.25">
      <c r="H19" s="8" t="s">
        <v>30</v>
      </c>
      <c r="J19" s="9">
        <v>0.9375</v>
      </c>
    </row>
    <row r="20" spans="8:10" x14ac:dyDescent="0.25">
      <c r="H20" s="8" t="s">
        <v>31</v>
      </c>
    </row>
    <row r="21" spans="8:10" x14ac:dyDescent="0.25">
      <c r="H21" s="8" t="s">
        <v>32</v>
      </c>
    </row>
    <row r="22" spans="8:10" x14ac:dyDescent="0.25">
      <c r="H22" s="8" t="s">
        <v>33</v>
      </c>
    </row>
    <row r="23" spans="8:10" x14ac:dyDescent="0.25">
      <c r="H23" s="8" t="s">
        <v>34</v>
      </c>
    </row>
    <row r="24" spans="8:10" x14ac:dyDescent="0.25">
      <c r="H24" s="8" t="s">
        <v>35</v>
      </c>
    </row>
    <row r="25" spans="8:10" x14ac:dyDescent="0.25">
      <c r="H25" s="8" t="s">
        <v>36</v>
      </c>
    </row>
    <row r="26" spans="8:10" x14ac:dyDescent="0.25">
      <c r="H26" s="8" t="s">
        <v>15</v>
      </c>
    </row>
    <row r="27" spans="8:10" x14ac:dyDescent="0.25">
      <c r="H27" s="8" t="s">
        <v>37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8E418-351F-42C4-9883-8820B2D871B1}">
  <sheetPr codeName="Feuil3"/>
  <dimension ref="A1:D11"/>
  <sheetViews>
    <sheetView workbookViewId="0">
      <selection activeCell="E20" sqref="E20"/>
    </sheetView>
  </sheetViews>
  <sheetFormatPr baseColWidth="10" defaultRowHeight="15" x14ac:dyDescent="0.25"/>
  <cols>
    <col min="1" max="1" width="15.140625" bestFit="1" customWidth="1"/>
    <col min="2" max="2" width="18.5703125" style="24" bestFit="1" customWidth="1"/>
    <col min="3" max="3" width="15.28515625" style="24" bestFit="1" customWidth="1"/>
    <col min="4" max="4" width="11" style="27" bestFit="1" customWidth="1"/>
  </cols>
  <sheetData>
    <row r="1" spans="1:4" s="26" customFormat="1" ht="27" customHeight="1" x14ac:dyDescent="0.25">
      <c r="A1" s="40" t="s">
        <v>79</v>
      </c>
      <c r="B1" s="41" t="s">
        <v>80</v>
      </c>
      <c r="C1" s="41" t="s">
        <v>75</v>
      </c>
      <c r="D1" s="42" t="s">
        <v>78</v>
      </c>
    </row>
    <row r="2" spans="1:4" s="26" customFormat="1" ht="27" customHeight="1" x14ac:dyDescent="0.25">
      <c r="A2" s="40" t="s">
        <v>47</v>
      </c>
      <c r="B2" s="41">
        <v>43558</v>
      </c>
      <c r="C2" s="41">
        <v>43565</v>
      </c>
      <c r="D2" s="42">
        <v>7</v>
      </c>
    </row>
    <row r="3" spans="1:4" s="26" customFormat="1" ht="27" customHeight="1" x14ac:dyDescent="0.25">
      <c r="A3" s="37" t="s">
        <v>47</v>
      </c>
      <c r="B3" s="38">
        <v>43558</v>
      </c>
      <c r="C3" s="38">
        <v>43565</v>
      </c>
      <c r="D3" s="39">
        <v>7</v>
      </c>
    </row>
    <row r="4" spans="1:4" s="26" customFormat="1" ht="13.5" customHeight="1" x14ac:dyDescent="0.25">
      <c r="A4" s="32" t="s">
        <v>81</v>
      </c>
      <c r="B4" s="33">
        <v>43556</v>
      </c>
      <c r="C4" s="33">
        <v>43558</v>
      </c>
      <c r="D4" s="34">
        <v>2</v>
      </c>
    </row>
    <row r="5" spans="1:4" s="26" customFormat="1" ht="13.5" customHeight="1" x14ac:dyDescent="0.25">
      <c r="A5" s="32" t="s">
        <v>45</v>
      </c>
      <c r="B5" s="33">
        <v>43554</v>
      </c>
      <c r="C5" s="33">
        <v>43556</v>
      </c>
      <c r="D5" s="34">
        <v>2</v>
      </c>
    </row>
    <row r="6" spans="1:4" s="26" customFormat="1" ht="13.5" customHeight="1" x14ac:dyDescent="0.25">
      <c r="A6" s="32" t="s">
        <v>44</v>
      </c>
      <c r="B6" s="33">
        <v>43550</v>
      </c>
      <c r="C6" s="33">
        <v>43554</v>
      </c>
      <c r="D6" s="34">
        <v>4</v>
      </c>
    </row>
    <row r="7" spans="1:4" s="26" customFormat="1" ht="13.5" customHeight="1" x14ac:dyDescent="0.25">
      <c r="A7" s="7" t="s">
        <v>46</v>
      </c>
      <c r="B7" s="35">
        <v>43943</v>
      </c>
      <c r="C7" s="35">
        <v>43963</v>
      </c>
      <c r="D7" s="36">
        <v>20</v>
      </c>
    </row>
    <row r="8" spans="1:4" s="26" customFormat="1" ht="13.5" customHeight="1" x14ac:dyDescent="0.25">
      <c r="A8" s="7" t="s">
        <v>47</v>
      </c>
      <c r="B8" s="35">
        <v>43912</v>
      </c>
      <c r="C8" s="35">
        <v>43933</v>
      </c>
      <c r="D8" s="36">
        <v>21</v>
      </c>
    </row>
    <row r="9" spans="1:4" s="26" customFormat="1" ht="13.5" customHeight="1" x14ac:dyDescent="0.25">
      <c r="A9" s="7" t="s">
        <v>44</v>
      </c>
      <c r="B9" s="35">
        <v>43892</v>
      </c>
      <c r="C9" s="35">
        <v>43923</v>
      </c>
      <c r="D9" s="36">
        <v>31</v>
      </c>
    </row>
    <row r="10" spans="1:4" s="26" customFormat="1" x14ac:dyDescent="0.25">
      <c r="A10" s="29"/>
      <c r="B10" s="30"/>
      <c r="C10" s="30"/>
      <c r="D10" s="31"/>
    </row>
    <row r="11" spans="1:4" s="26" customFormat="1" x14ac:dyDescent="0.25">
      <c r="A11" s="29"/>
      <c r="B11" s="30"/>
      <c r="C11" s="30"/>
      <c r="D11" s="31"/>
    </row>
  </sheetData>
  <sheetProtection selectLockedCells="1"/>
  <autoFilter ref="A1:D9" xr:uid="{5BAEA92F-53D2-4820-9BE8-5E9AF7331667}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E3166-6D47-442A-BB4A-2F036CE788E0}">
  <sheetPr codeName="Feuil4"/>
  <dimension ref="D10:I20"/>
  <sheetViews>
    <sheetView workbookViewId="0">
      <selection activeCell="F13" sqref="F13:G13"/>
    </sheetView>
  </sheetViews>
  <sheetFormatPr baseColWidth="10" defaultRowHeight="15" x14ac:dyDescent="0.25"/>
  <cols>
    <col min="2" max="2" width="13.5703125" bestFit="1" customWidth="1"/>
    <col min="4" max="4" width="2.42578125" customWidth="1"/>
    <col min="9" max="9" width="3.85546875" customWidth="1"/>
  </cols>
  <sheetData>
    <row r="10" spans="4:9" x14ac:dyDescent="0.25">
      <c r="D10" s="25"/>
      <c r="E10" s="25"/>
      <c r="F10" s="25"/>
      <c r="G10" s="25"/>
      <c r="H10" s="25"/>
      <c r="I10" s="25"/>
    </row>
    <row r="11" spans="4:9" x14ac:dyDescent="0.25">
      <c r="D11" s="25"/>
      <c r="E11" s="25"/>
      <c r="F11" s="25"/>
      <c r="G11" s="25"/>
      <c r="H11" s="25"/>
      <c r="I11" s="25"/>
    </row>
    <row r="12" spans="4:9" x14ac:dyDescent="0.25">
      <c r="D12" s="25"/>
      <c r="E12" s="25"/>
      <c r="F12" s="25"/>
      <c r="G12" s="25"/>
      <c r="H12" s="25"/>
      <c r="I12" s="25"/>
    </row>
    <row r="13" spans="4:9" x14ac:dyDescent="0.25">
      <c r="D13" s="25"/>
      <c r="E13" s="28" t="s">
        <v>76</v>
      </c>
      <c r="F13" s="46" t="s">
        <v>47</v>
      </c>
      <c r="G13" s="47"/>
      <c r="H13" s="25"/>
      <c r="I13" s="25"/>
    </row>
    <row r="14" spans="4:9" ht="7.5" customHeight="1" x14ac:dyDescent="0.25">
      <c r="D14" s="25"/>
      <c r="E14" s="25"/>
      <c r="F14" s="25"/>
      <c r="G14" s="25"/>
      <c r="H14" s="25"/>
      <c r="I14" s="25"/>
    </row>
    <row r="15" spans="4:9" x14ac:dyDescent="0.25">
      <c r="D15" s="25"/>
      <c r="E15" s="28" t="s">
        <v>74</v>
      </c>
      <c r="F15" s="48">
        <v>43558</v>
      </c>
      <c r="G15" s="49"/>
      <c r="H15" s="25"/>
      <c r="I15" s="25"/>
    </row>
    <row r="16" spans="4:9" ht="7.5" customHeight="1" x14ac:dyDescent="0.25">
      <c r="D16" s="25"/>
      <c r="E16" s="25"/>
      <c r="F16" s="25"/>
      <c r="G16" s="25"/>
      <c r="H16" s="25"/>
      <c r="I16" s="25"/>
    </row>
    <row r="17" spans="4:9" x14ac:dyDescent="0.25">
      <c r="D17" s="25"/>
      <c r="E17" s="28" t="s">
        <v>77</v>
      </c>
      <c r="F17" s="48">
        <v>43565</v>
      </c>
      <c r="G17" s="49"/>
      <c r="H17" s="25"/>
      <c r="I17" s="25"/>
    </row>
    <row r="18" spans="4:9" ht="7.5" customHeight="1" x14ac:dyDescent="0.25">
      <c r="D18" s="25"/>
      <c r="E18" s="25"/>
      <c r="F18" s="25"/>
      <c r="G18" s="25"/>
      <c r="H18" s="25"/>
      <c r="I18" s="25"/>
    </row>
    <row r="19" spans="4:9" x14ac:dyDescent="0.25">
      <c r="D19" s="25"/>
      <c r="E19" s="28" t="s">
        <v>78</v>
      </c>
      <c r="F19" s="50">
        <f>F17-F15</f>
        <v>7</v>
      </c>
      <c r="G19" s="51"/>
      <c r="H19" s="25"/>
      <c r="I19" s="25"/>
    </row>
    <row r="20" spans="4:9" x14ac:dyDescent="0.25">
      <c r="D20" s="25"/>
      <c r="E20" s="25"/>
      <c r="F20" s="25"/>
      <c r="G20" s="25"/>
      <c r="H20" s="25"/>
      <c r="I20" s="25"/>
    </row>
  </sheetData>
  <sheetProtection selectLockedCells="1"/>
  <mergeCells count="4">
    <mergeCell ref="F13:G13"/>
    <mergeCell ref="F15:G15"/>
    <mergeCell ref="F17:G17"/>
    <mergeCell ref="F19:G19"/>
  </mergeCells>
  <dataValidations count="2">
    <dataValidation operator="greaterThanOrEqual" allowBlank="1" showInputMessage="1" showErrorMessage="1" sqref="F19:G19" xr:uid="{0CC91FEF-812E-4226-BA52-BCB332CA97DE}"/>
    <dataValidation type="date" operator="greaterThan" allowBlank="1" showInputMessage="1" showErrorMessage="1" errorTitle="Erreur " error="Date fin antécedante à la date début" sqref="F17:G17" xr:uid="{D5DB9B83-10D0-4B19-B674-D4C9C3D77BD9}">
      <formula1>F15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rreur" error="Choix non existant dans la liste" xr:uid="{5B23745F-342F-4C4D-A5F8-3BA2A26C4539}">
          <x14:formula1>
            <xm:f>Sources!$A$3:$A$9</xm:f>
          </x14:formula1>
          <xm:sqref>F13:G13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Calendrier</vt:lpstr>
      <vt:lpstr>Sources</vt:lpstr>
      <vt:lpstr>Charges</vt:lpstr>
      <vt:lpstr>Formulaire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 R</dc:creator>
  <cp:lastModifiedBy>EL-AKROUD Abdelali</cp:lastModifiedBy>
  <cp:lastPrinted>2017-12-02T08:35:18Z</cp:lastPrinted>
  <dcterms:created xsi:type="dcterms:W3CDTF">2017-12-01T15:01:31Z</dcterms:created>
  <dcterms:modified xsi:type="dcterms:W3CDTF">2019-03-29T14:06:12Z</dcterms:modified>
</cp:coreProperties>
</file>