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5.xml" ContentType="application/vnd.openxmlformats-officedocument.drawing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6.xml" ContentType="application/vnd.openxmlformats-officedocument.drawing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drawings/drawing7.xml" ContentType="application/vnd.openxmlformats-officedocument.drawing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on\Desktop\"/>
    </mc:Choice>
  </mc:AlternateContent>
  <xr:revisionPtr revIDLastSave="0" documentId="13_ncr:1_{EB09A556-3A05-4BF5-8AAE-2752F1E66FA1}" xr6:coauthVersionLast="36" xr6:coauthVersionMax="36" xr10:uidLastSave="{00000000-0000-0000-0000-000000000000}"/>
  <bookViews>
    <workbookView xWindow="0" yWindow="0" windowWidth="28800" windowHeight="11610" tabRatio="861" activeTab="9" xr2:uid="{00000000-000D-0000-FFFF-FFFF00000000}"/>
  </bookViews>
  <sheets>
    <sheet name="Description" sheetId="1" r:id="rId1"/>
    <sheet name="Répertoire QSE" sheetId="22" r:id="rId2"/>
    <sheet name="Fiche de commande" sheetId="18" r:id="rId3"/>
    <sheet name="Suivi Maintenance 2019" sheetId="34" r:id="rId4"/>
    <sheet name="Indicateur formation" sheetId="38" r:id="rId5"/>
    <sheet name="Synthèse ICPE" sheetId="35" r:id="rId6"/>
    <sheet name="Indicateur Qualité FdP" sheetId="28" r:id="rId7"/>
    <sheet name="Indicateur Fournisseurs " sheetId="33" r:id="rId8"/>
    <sheet name="Indicateur Expédition" sheetId="36" r:id="rId9"/>
    <sheet name="Suivi réglementaire" sheetId="37" r:id="rId10"/>
  </sheets>
  <externalReferences>
    <externalReference r:id="rId11"/>
    <externalReference r:id="rId12"/>
    <externalReference r:id="rId13"/>
    <externalReference r:id="rId14"/>
    <externalReference r:id="rId15"/>
  </externalReferences>
  <definedNames>
    <definedName name="Detail">[1]Stock!#REF!</definedName>
    <definedName name="Detail.Code_destination">[1]Stock!#REF!</definedName>
    <definedName name="Detail.Date_de_sortie_de_stock">[1]Stock!#REF!</definedName>
    <definedName name="Detail.GSQGEI">[1]Stock!#REF!</definedName>
    <definedName name="Detail.Nbre_de_r_f_commandes">[1]Stock!#REF!</definedName>
    <definedName name="Detail.next">[1]Stock!#REF!</definedName>
    <definedName name="Detail.Nombre_d_UM">[1]Stock!#REF!</definedName>
    <definedName name="Detail.Nombre_de_BOX">[1]Stock!#REF!</definedName>
    <definedName name="Detail.OEAVOD">[1]Stock!#REF!</definedName>
    <definedName name="Detail.OEJVOD">[1]Stock!#REF!</definedName>
    <definedName name="Detail.OEMVOD">[1]Stock!#REF!</definedName>
    <definedName name="Detail.OERODP">[1]Stock!#REF!</definedName>
    <definedName name="Detail.qt__colis">[1]Stock!#REF!</definedName>
    <definedName name="Detail.Qt__de_BOX">[1]Stock!#REF!</definedName>
    <definedName name="Detail.Qt__en_colis_arrondi">[1]Stock!#REF!</definedName>
    <definedName name="Detail.Qt__en_colis_Box">[1]Stock!#REF!</definedName>
    <definedName name="Detail.Qt__sortie_en_colis">[1]Stock!#REF!</definedName>
    <definedName name="Detail.qt__uvc">[1]Stock!#REF!</definedName>
    <definedName name="Detail_sheet0" hidden="1">"'Feuil1'
0
"</definedName>
    <definedName name="Detail_sheets" hidden="1">1</definedName>
    <definedName name="g">#REF!</definedName>
    <definedName name="ICPE2.Qt__composant_en_stock">'[2]Etat ICPE 2'!$H$8:$H$648</definedName>
    <definedName name="ICPE2.Qt__composant_par_UVC_box">'[2]Etat ICPE 2'!$G$8:$G$648</definedName>
    <definedName name="ICPE2.Qt__ICPE_par_UVC">'[2]Etat ICPE 2'!$K$8:$K$648</definedName>
    <definedName name="ICPE2.Qt__stock_en_uvc">'[2]Etat ICPE 2'!$E$8:$E$648</definedName>
    <definedName name="Select1_sheet0" hidden="1">"'Feuil1'
0
"</definedName>
    <definedName name="Select1_sheets" hidden="1">1</definedName>
    <definedName name="Stock.Hauteur_uvc">#REF!</definedName>
    <definedName name="Stock.Largeur_uvc">#REF!</definedName>
    <definedName name="Stock.Poids_brut_article">#REF!</definedName>
    <definedName name="Stock.Profondeur_uvc">#REF!</definedName>
    <definedName name="Stock_global">#REF!</definedName>
    <definedName name="Stock_global.Article">#REF!</definedName>
    <definedName name="Stock_global.Code_article">#REF!</definedName>
    <definedName name="Stock_global.Code_fournisseur">#REF!</definedName>
    <definedName name="Stock_global.Code_qualit_">#REF!</definedName>
    <definedName name="Stock_global.Hauteur_uvc">#REF!</definedName>
    <definedName name="Stock_global.Largeur_uvc">#REF!</definedName>
    <definedName name="Stock_global.Libell_">#REF!</definedName>
    <definedName name="Stock_global.Libell__article">#REF!</definedName>
    <definedName name="Stock_global.next">#REF!</definedName>
    <definedName name="Stock_global.PCB_colis">#REF!</definedName>
    <definedName name="Stock_global.Poids_brut_article">#REF!</definedName>
    <definedName name="Stock_global.Profondeur_uvc">#REF!</definedName>
    <definedName name="Stock_global.Qt__en_colis_complets">#REF!</definedName>
    <definedName name="Stock_global.Qt__en_UVC">#REF!</definedName>
    <definedName name="Stock_global.Qualit_">#REF!</definedName>
    <definedName name="Stock_global.Quantit__du_stock_en_VL_de_base">#REF!</definedName>
    <definedName name="Stock_global.R_f_rence_r_ception">#REF!</definedName>
    <definedName name="Stock_global.VL">#REF!</definedName>
    <definedName name="Stock_global_sheet0" hidden="1">"'Global'
0
"</definedName>
    <definedName name="Stock_global_sheets" hidden="1">1</definedName>
    <definedName name="Stock_sheet0" hidden="1">"'Stock'
0
"</definedName>
    <definedName name="Stock_sheets" hidden="1">1</definedName>
    <definedName name="WHI_Stock_sheet0" hidden="1">"'Stock'
0
"</definedName>
    <definedName name="WHI_Stock_sheets" hidden="1">1</definedName>
  </definedNames>
  <calcPr calcId="191029"/>
  <pivotCaches>
    <pivotCache cacheId="7" r:id="rId16"/>
    <pivotCache cacheId="8" r:id="rId17"/>
    <pivotCache cacheId="9" r:id="rId18"/>
    <pivotCache cacheId="10" r:id="rId19"/>
    <pivotCache cacheId="11" r:id="rId20"/>
    <pivotCache cacheId="12" r:id="rId2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3" i="33" l="1"/>
  <c r="I13" i="33"/>
  <c r="H13" i="33"/>
  <c r="F13" i="33"/>
  <c r="B38" i="38"/>
  <c r="D38" i="38"/>
  <c r="I38" i="38"/>
  <c r="K38" i="38"/>
  <c r="J38" i="38"/>
  <c r="E38" i="38"/>
  <c r="G38" i="38"/>
  <c r="F38" i="38"/>
  <c r="H38" i="38"/>
  <c r="C38" i="38"/>
  <c r="B4" i="37" l="1"/>
  <c r="U7" i="35" l="1"/>
  <c r="O7" i="35"/>
  <c r="G7" i="35"/>
  <c r="C7" i="35"/>
  <c r="U6" i="35"/>
  <c r="O6" i="35"/>
  <c r="M6" i="35"/>
  <c r="G6" i="35"/>
  <c r="E6" i="35"/>
  <c r="C6" i="35"/>
  <c r="U5" i="35"/>
  <c r="O5" i="35"/>
  <c r="G5" i="35"/>
  <c r="E5" i="35"/>
  <c r="H5" i="35" l="1"/>
  <c r="S5" i="35"/>
  <c r="M5" i="35"/>
  <c r="H7" i="35"/>
  <c r="J7" i="35"/>
  <c r="K7" i="35" s="1"/>
  <c r="J5" i="35"/>
  <c r="K5" i="35" s="1"/>
  <c r="C5" i="35"/>
  <c r="H6" i="35"/>
  <c r="E7" i="35"/>
  <c r="M7" i="35"/>
  <c r="J6" i="35"/>
  <c r="K6" i="35" s="1"/>
  <c r="S6" i="35"/>
  <c r="S7" i="35"/>
  <c r="Q5" i="35" l="1"/>
  <c r="I7" i="35"/>
  <c r="Q6" i="35"/>
  <c r="Q7" i="35"/>
  <c r="I6" i="35"/>
  <c r="I5" i="35"/>
  <c r="B76" i="34" l="1"/>
  <c r="D76" i="34" s="1"/>
  <c r="B75" i="34"/>
  <c r="D75" i="34" s="1"/>
  <c r="B74" i="34"/>
  <c r="C74" i="34" s="1"/>
  <c r="B73" i="34"/>
  <c r="C73" i="34" s="1"/>
  <c r="B72" i="34"/>
  <c r="D72" i="34" s="1"/>
  <c r="B71" i="34"/>
  <c r="D71" i="34" s="1"/>
  <c r="B70" i="34"/>
  <c r="C70" i="34" s="1"/>
  <c r="B69" i="34"/>
  <c r="D69" i="34" s="1"/>
  <c r="B68" i="34"/>
  <c r="D68" i="34" s="1"/>
  <c r="B67" i="34"/>
  <c r="D67" i="34" s="1"/>
  <c r="B66" i="34"/>
  <c r="C66" i="34" s="1"/>
  <c r="B65" i="34"/>
  <c r="D73" i="34" l="1"/>
  <c r="B77" i="34"/>
  <c r="D65" i="34"/>
  <c r="C69" i="34"/>
  <c r="C65" i="34"/>
  <c r="D66" i="34"/>
  <c r="D70" i="34"/>
  <c r="D74" i="34"/>
  <c r="C68" i="34"/>
  <c r="C72" i="34"/>
  <c r="C76" i="34"/>
  <c r="C67" i="34"/>
  <c r="C71" i="34"/>
  <c r="C75" i="34"/>
  <c r="B80" i="34"/>
  <c r="C80" i="34" l="1"/>
  <c r="D77" i="34"/>
  <c r="C77" i="34"/>
  <c r="H89" i="33"/>
  <c r="F9" i="33"/>
  <c r="N24" i="28" l="1"/>
  <c r="N23" i="28"/>
  <c r="N22" i="28"/>
  <c r="D10" i="28"/>
  <c r="A10" i="28"/>
  <c r="B10" i="28"/>
  <c r="C10" i="28" l="1"/>
  <c r="K13" i="3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<sst xmlns="http://schemas.openxmlformats.org/spreadsheetml/2006/main" count="815" uniqueCount="389">
  <si>
    <t>Mois</t>
  </si>
  <si>
    <t>% d'action de maintenance réalisé</t>
  </si>
  <si>
    <t>% d'action de maintenance réalisées au mois sur l'année</t>
  </si>
  <si>
    <t>% d'action de maintenance restant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</si>
  <si>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</si>
  <si>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</si>
  <si>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</si>
  <si>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</si>
  <si>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</si>
  <si>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</si>
  <si>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</si>
  <si>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</si>
  <si>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</si>
  <si>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</si>
  <si>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</si>
  <si>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</si>
  <si>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 D'action de maintenance réalisées</t>
  </si>
  <si>
    <t>Code de l'envt</t>
  </si>
  <si>
    <t>Européen</t>
  </si>
  <si>
    <t>Autres</t>
  </si>
  <si>
    <t>Code du travail</t>
  </si>
  <si>
    <t>Titre</t>
  </si>
  <si>
    <t>Source</t>
  </si>
  <si>
    <t>% de conformité</t>
  </si>
  <si>
    <t>Nombre de Titre</t>
  </si>
  <si>
    <t>Total général</t>
  </si>
  <si>
    <t>Données</t>
  </si>
  <si>
    <t>Nombre de Conformité</t>
  </si>
  <si>
    <t>(vide)</t>
  </si>
  <si>
    <t>Total</t>
  </si>
  <si>
    <t>Nombre de N° de fiche</t>
  </si>
  <si>
    <t>Étiquettes de lignes</t>
  </si>
  <si>
    <t>Nombre de Cloturée (Oui/non)</t>
  </si>
  <si>
    <t>% de formation total</t>
  </si>
  <si>
    <t>Objectif</t>
  </si>
  <si>
    <t>Formation Risque chimique</t>
  </si>
  <si>
    <t>Formation au Déchet</t>
  </si>
  <si>
    <t>Formation Gestes et postures</t>
  </si>
  <si>
    <t>NB de CACES 5</t>
  </si>
  <si>
    <t>Nb Formation Système d'urgence</t>
  </si>
  <si>
    <t>Nb de Formation Extincteur</t>
  </si>
  <si>
    <t>Nb de Formation SST</t>
  </si>
  <si>
    <t>(Tous)</t>
  </si>
  <si>
    <t>Sécurité</t>
  </si>
  <si>
    <t>Qualité</t>
  </si>
  <si>
    <t>Environnement</t>
  </si>
  <si>
    <t>Législatif</t>
  </si>
  <si>
    <t>Légende</t>
  </si>
  <si>
    <t>Fiche de commande indicateurs</t>
  </si>
  <si>
    <t>Version 1 :</t>
  </si>
  <si>
    <t>Description de la procédure de suivi des performances</t>
  </si>
  <si>
    <t>Version 1
21/08/18</t>
  </si>
  <si>
    <t>Type/Tâche</t>
  </si>
  <si>
    <t>Sous type</t>
  </si>
  <si>
    <t>Références</t>
  </si>
  <si>
    <t>Lieu de stockage</t>
  </si>
  <si>
    <t>Type</t>
  </si>
  <si>
    <t>Lien vers le document</t>
  </si>
  <si>
    <t>Acceuil</t>
  </si>
  <si>
    <t>I-ACPETE</t>
  </si>
  <si>
    <t>Référenciel de procédure</t>
  </si>
  <si>
    <t>I-ACPEPE</t>
  </si>
  <si>
    <t>I-ACINEX</t>
  </si>
  <si>
    <t>I-ACCVIS</t>
  </si>
  <si>
    <t xml:space="preserve"> I-ACCTRA</t>
  </si>
  <si>
    <t>Achats</t>
  </si>
  <si>
    <t>P-ACHATS</t>
  </si>
  <si>
    <t>P-GESTNC</t>
  </si>
  <si>
    <t>Serveur SNS</t>
  </si>
  <si>
    <t>Commande</t>
  </si>
  <si>
    <t>P-COMMAN</t>
  </si>
  <si>
    <t>Déchets</t>
  </si>
  <si>
    <t>P-GESDECH</t>
  </si>
  <si>
    <t>F-REGDEC</t>
  </si>
  <si>
    <t>P-COMPAC</t>
  </si>
  <si>
    <t>F-FIIDDE</t>
  </si>
  <si>
    <t>Gestion documentaire</t>
  </si>
  <si>
    <t>P-GESDOC</t>
  </si>
  <si>
    <t>F-GESDOC</t>
  </si>
  <si>
    <t xml:space="preserve"> Maintenance</t>
  </si>
  <si>
    <t>P-MAINTE</t>
  </si>
  <si>
    <t>F-CONTBAT</t>
  </si>
  <si>
    <t>F-PERFEU</t>
  </si>
  <si>
    <t xml:space="preserve">Serveur SNS </t>
  </si>
  <si>
    <t>F-PLAPRE</t>
  </si>
  <si>
    <t>F-PROSEC</t>
  </si>
  <si>
    <t>I-COMFOU</t>
  </si>
  <si>
    <t>I-CONOBT</t>
  </si>
  <si>
    <t>I-VEHESP</t>
  </si>
  <si>
    <t xml:space="preserve"> Non-conformité</t>
  </si>
  <si>
    <t>P-GEPRNC</t>
  </si>
  <si>
    <t>Réferentiel Annexe de procédure</t>
  </si>
  <si>
    <t>F-SUIPRO</t>
  </si>
  <si>
    <t xml:space="preserve"> Procédures et cibles</t>
  </si>
  <si>
    <t>P-OBJCIB</t>
  </si>
  <si>
    <t>Préparation logistique</t>
  </si>
  <si>
    <t>P-PRELOG</t>
  </si>
  <si>
    <t>I-PRERAM</t>
  </si>
  <si>
    <t>I-PREGLS</t>
  </si>
  <si>
    <t>I-PRESCO</t>
  </si>
  <si>
    <t>I-PRELOT</t>
  </si>
  <si>
    <t>I-PREMESS</t>
  </si>
  <si>
    <t>I-PREALL</t>
  </si>
  <si>
    <t>Audit</t>
  </si>
  <si>
    <t>P-AUDITS</t>
  </si>
  <si>
    <t>Référenciel Annexe de procédure</t>
  </si>
  <si>
    <t>F-RAPAUD</t>
  </si>
  <si>
    <t>F-RETEXP</t>
  </si>
  <si>
    <t>Prévention</t>
  </si>
  <si>
    <t>F-OBPPRE</t>
  </si>
  <si>
    <t>Processus</t>
  </si>
  <si>
    <t>P-GESPRO</t>
  </si>
  <si>
    <t>Exigence</t>
  </si>
  <si>
    <t>P-EXIGEN</t>
  </si>
  <si>
    <t>F-DESPRO</t>
  </si>
  <si>
    <t>P-EXIREG</t>
  </si>
  <si>
    <t>Politique QSE</t>
  </si>
  <si>
    <t>P-POLQSE</t>
  </si>
  <si>
    <t>Réception/stockage</t>
  </si>
  <si>
    <t>I-INVTOU</t>
  </si>
  <si>
    <t>P-RECSTO</t>
  </si>
  <si>
    <t>Retours</t>
  </si>
  <si>
    <t>P-RETOUR</t>
  </si>
  <si>
    <t>Ressources humaines</t>
  </si>
  <si>
    <t>P-RESHUM</t>
  </si>
  <si>
    <t>Fiche de Poste</t>
  </si>
  <si>
    <t>I-FICPOS</t>
  </si>
  <si>
    <t>I-FFADEN</t>
  </si>
  <si>
    <t>I-FFCAQH</t>
  </si>
  <si>
    <t>I-FFADMI</t>
  </si>
  <si>
    <t>I-FFCARI</t>
  </si>
  <si>
    <t>I-FFPRCO</t>
  </si>
  <si>
    <t>I-FFRESMAI</t>
  </si>
  <si>
    <t>I-FFREEX</t>
  </si>
  <si>
    <t>I-FFRELO</t>
  </si>
  <si>
    <t>F-FFINSA</t>
  </si>
  <si>
    <t>I-GRICOM</t>
  </si>
  <si>
    <t>Livret accueil</t>
  </si>
  <si>
    <t>F-LIVACC</t>
  </si>
  <si>
    <t>Serveur SNS/Loge zone expédition</t>
  </si>
  <si>
    <t>Bonne pratique SNS</t>
  </si>
  <si>
    <t>F-BONPRA</t>
  </si>
  <si>
    <t>Serveur SNS/accueuil</t>
  </si>
  <si>
    <t>F-MANQSE</t>
  </si>
  <si>
    <t>Produit non-conforme</t>
  </si>
  <si>
    <t>P-GENOCO</t>
  </si>
  <si>
    <t>Contexte et Enjeux</t>
  </si>
  <si>
    <t>F-CONENJ</t>
  </si>
  <si>
    <t>Revue de direction</t>
  </si>
  <si>
    <t>P-REVDIR</t>
  </si>
  <si>
    <t>Gestion des risques</t>
  </si>
  <si>
    <t>P-GESRIS</t>
  </si>
  <si>
    <t>F-RIEXAT</t>
  </si>
  <si>
    <t>F-EVARIS</t>
  </si>
  <si>
    <t>Produits chimiques</t>
  </si>
  <si>
    <t>I-RESTRE</t>
  </si>
  <si>
    <t>P-GEPRCH</t>
  </si>
  <si>
    <t>I-DAPRCH</t>
  </si>
  <si>
    <t>Colibrisk</t>
  </si>
  <si>
    <t>F-COLBRI</t>
  </si>
  <si>
    <t>F-METSUB</t>
  </si>
  <si>
    <t>F-CLASUB</t>
  </si>
  <si>
    <t>I-CLSEVES</t>
  </si>
  <si>
    <t>Système de Gestion de la sécurité</t>
  </si>
  <si>
    <t>MSGSV1</t>
  </si>
  <si>
    <t>Serveur SNS/SGS</t>
  </si>
  <si>
    <t xml:space="preserve">F-SYGESE </t>
  </si>
  <si>
    <t>POI</t>
  </si>
  <si>
    <t>E-PPOPRAM</t>
  </si>
  <si>
    <t>Serveur SNS/POI</t>
  </si>
  <si>
    <t>P-SITURG</t>
  </si>
  <si>
    <t>E-POLSEC</t>
  </si>
  <si>
    <t>P-CONSEC</t>
  </si>
  <si>
    <t>I-COGEIN</t>
  </si>
  <si>
    <t>I-RECPRO</t>
  </si>
  <si>
    <t>P-IDIMPS</t>
  </si>
  <si>
    <t>P-DOCSGS</t>
  </si>
  <si>
    <t>P-PROSEC</t>
  </si>
  <si>
    <t>P-GESMOD</t>
  </si>
  <si>
    <t>P-CNSURG</t>
  </si>
  <si>
    <t>P-SURPER (indicateur)</t>
  </si>
  <si>
    <t>I-SURPER</t>
  </si>
  <si>
    <t>RECRES</t>
  </si>
  <si>
    <t>Serveur SNS/Site</t>
  </si>
  <si>
    <t>I-FICREF</t>
  </si>
  <si>
    <t>I-REETPR</t>
  </si>
  <si>
    <t>Procédure d'urgence</t>
  </si>
  <si>
    <t>F-EXEEVA</t>
  </si>
  <si>
    <t>Serveur SNS/Registre sécurité</t>
  </si>
  <si>
    <t>Affiche sécurité</t>
  </si>
  <si>
    <t>I-TRMADA</t>
  </si>
  <si>
    <t>Annexe DREAL</t>
  </si>
  <si>
    <t>F-ANNEXI</t>
  </si>
  <si>
    <t>F-ANNIIA</t>
  </si>
  <si>
    <t>F-ANNIIB</t>
  </si>
  <si>
    <t>Document brut</t>
  </si>
  <si>
    <t xml:space="preserve">F-PROBRU </t>
  </si>
  <si>
    <t>Autre</t>
  </si>
  <si>
    <t>F-ETAMAT</t>
  </si>
  <si>
    <t>F-ANARIS</t>
  </si>
  <si>
    <t xml:space="preserve">Plan </t>
  </si>
  <si>
    <t>I-PLACIR</t>
  </si>
  <si>
    <t>Évacuation</t>
  </si>
  <si>
    <t>102 procédures</t>
  </si>
  <si>
    <t>Appareil de Levage</t>
  </si>
  <si>
    <t>F-REAPLE</t>
  </si>
  <si>
    <t>F-MAAPLE</t>
  </si>
  <si>
    <t>Serveur SNS/Dossier appareil de levage</t>
  </si>
  <si>
    <t>Serveur SNS/Classeur RH</t>
  </si>
  <si>
    <t xml:space="preserve"> </t>
  </si>
  <si>
    <t>/</t>
  </si>
  <si>
    <t>P-GPASAM</t>
  </si>
  <si>
    <t>Nombre de fiche</t>
  </si>
  <si>
    <t>I-FFRQSE</t>
  </si>
  <si>
    <t>F-CHLIRE</t>
  </si>
  <si>
    <t>I-FFADEX</t>
  </si>
  <si>
    <t>Contrôle qualité</t>
  </si>
  <si>
    <t>I-DEMQUA</t>
  </si>
  <si>
    <t>F-NQASNS</t>
  </si>
  <si>
    <t>F-COQURE</t>
  </si>
  <si>
    <t>Analyse des données réception fournisseur</t>
  </si>
  <si>
    <t>Ref : F-EVAFOU</t>
  </si>
  <si>
    <t>Version 1 du 24/10/18</t>
  </si>
  <si>
    <t>Fournisseur</t>
  </si>
  <si>
    <t>Tetrosyl U.K.</t>
  </si>
  <si>
    <t xml:space="preserve">Temps total sur quai </t>
  </si>
  <si>
    <t xml:space="preserve">Nombre de chargement </t>
  </si>
  <si>
    <t>Conforme</t>
  </si>
  <si>
    <t>Acceptable</t>
  </si>
  <si>
    <t>NC</t>
  </si>
  <si>
    <t>Nombre de Qualité du chargement (Conforme/acceptable/NC)</t>
  </si>
  <si>
    <t>Brunel</t>
  </si>
  <si>
    <t>Embaltec</t>
  </si>
  <si>
    <t>Fahdi</t>
  </si>
  <si>
    <t>FCA</t>
  </si>
  <si>
    <t>Hingbo</t>
  </si>
  <si>
    <t>Jodima</t>
  </si>
  <si>
    <t>Landport</t>
  </si>
  <si>
    <t>Soprepack</t>
  </si>
  <si>
    <t>Taizhou</t>
  </si>
  <si>
    <t>Nombre de Chargement</t>
  </si>
  <si>
    <t>Somme de chargement</t>
  </si>
  <si>
    <t>Temps Moyen de réception :</t>
  </si>
  <si>
    <t>VanGuard</t>
  </si>
  <si>
    <t>Indicateur</t>
  </si>
  <si>
    <t>F-EVAFOU</t>
  </si>
  <si>
    <t>Procter and Gamble</t>
  </si>
  <si>
    <t>Juannes Distrib.</t>
  </si>
  <si>
    <t>Ondulys</t>
  </si>
  <si>
    <t>Indicateur qualité Fiche de progrès SNS Logistics</t>
  </si>
  <si>
    <t>Spunlace</t>
  </si>
  <si>
    <t>Pale Chemical</t>
  </si>
  <si>
    <t>Drafil</t>
  </si>
  <si>
    <t>Velox</t>
  </si>
  <si>
    <t>Année</t>
  </si>
  <si>
    <t>Nombre de réponse obtenue</t>
  </si>
  <si>
    <t>Taux de réponse</t>
  </si>
  <si>
    <t>Coût total en heures</t>
  </si>
  <si>
    <t>FdP cloturées</t>
  </si>
  <si>
    <t>Nombre de Coût (h)</t>
  </si>
  <si>
    <t>Non</t>
  </si>
  <si>
    <t>oui</t>
  </si>
  <si>
    <t>% d'augmentation diminution</t>
  </si>
  <si>
    <t>Somme de Coût (h)</t>
  </si>
  <si>
    <t>ZPF</t>
  </si>
  <si>
    <t>Mois de la réception</t>
  </si>
  <si>
    <t>Well Product</t>
  </si>
  <si>
    <t>Fire Up</t>
  </si>
  <si>
    <t>Nord Carton</t>
  </si>
  <si>
    <t>CoreLap Mouscron</t>
  </si>
  <si>
    <t>BEON</t>
  </si>
  <si>
    <t>SolPel Otic</t>
  </si>
  <si>
    <t>E.L.S</t>
  </si>
  <si>
    <t>F-EVSTIN</t>
  </si>
  <si>
    <t>F-EMCOOP</t>
  </si>
  <si>
    <t>Balev</t>
  </si>
  <si>
    <t>F-ENSOVI</t>
  </si>
  <si>
    <t>Distribution packaging Nord de France</t>
  </si>
  <si>
    <t>Temps Moyen sur quai</t>
  </si>
  <si>
    <t>Louwhan</t>
  </si>
  <si>
    <t>Moyenne de Temps Moyen</t>
  </si>
  <si>
    <t>FullBat</t>
  </si>
  <si>
    <t>Guiraud</t>
  </si>
  <si>
    <t>Hatek</t>
  </si>
  <si>
    <t>Aérosols extrêmement inflammables ou inflammables de catégorie 1 ou 2</t>
  </si>
  <si>
    <t>Liquides inflammables de catégorie 2 ou catégorie 3</t>
  </si>
  <si>
    <t>Solides comburants catégorie 1, 2    ou 3.</t>
  </si>
  <si>
    <t>SEVESO (b)</t>
  </si>
  <si>
    <t>Dangereux pour l'environnement aquatique de catégorie aiguë 1 ou chronique 1.</t>
  </si>
  <si>
    <t>Dangereux pour l'environnement aquatique de catégorie chronique 2.</t>
  </si>
  <si>
    <t>SEVESO (c)</t>
  </si>
  <si>
    <t>Liquides combustibles de point éclair compris entre 60 °C et 93 °C</t>
  </si>
  <si>
    <t>4320 (b)
D=15t, A=150t,
SB=150t, SH=500t</t>
  </si>
  <si>
    <t>4331 (b)
DC=50t, E=100t, A=1000t,
SB=5000t, SH=50000t</t>
  </si>
  <si>
    <t>4440 (b)
D=2t, A=50t,
SB=50t, SH=200t</t>
  </si>
  <si>
    <t>4510 (c)
DC=20t, A=100t, 
SB=100t, SH=200t</t>
  </si>
  <si>
    <t>4511(c)
DC=100t, A=200t, 
SB=200t, SH=500t</t>
  </si>
  <si>
    <t xml:space="preserve">1436
DC=100t, A=1000t, 
</t>
  </si>
  <si>
    <t>Orexim</t>
  </si>
  <si>
    <t>Stock</t>
  </si>
  <si>
    <t>Régime</t>
  </si>
  <si>
    <t>Seuil bas</t>
  </si>
  <si>
    <t>Seuil haut</t>
  </si>
  <si>
    <t>Aout</t>
  </si>
  <si>
    <t>Sept</t>
  </si>
  <si>
    <t>NGK</t>
  </si>
  <si>
    <t>Emgo</t>
  </si>
  <si>
    <t>Guiriaud</t>
  </si>
  <si>
    <t>Ideh</t>
  </si>
  <si>
    <t>Biofa</t>
  </si>
  <si>
    <t>Morgand</t>
  </si>
  <si>
    <t>Margand</t>
  </si>
  <si>
    <t>Seko</t>
  </si>
  <si>
    <t>BFC</t>
  </si>
  <si>
    <t>Spechim</t>
  </si>
  <si>
    <t>Luma</t>
  </si>
  <si>
    <t>Relevi</t>
  </si>
  <si>
    <t>Année de la réception</t>
  </si>
  <si>
    <t>Mesi</t>
  </si>
  <si>
    <t>Étiquettes de colonnes</t>
  </si>
  <si>
    <t>Total 2018</t>
  </si>
  <si>
    <t>Total 2019</t>
  </si>
  <si>
    <t>Soditem</t>
  </si>
  <si>
    <t>octobre</t>
  </si>
  <si>
    <t>novembre</t>
  </si>
  <si>
    <t>décembre</t>
  </si>
  <si>
    <t>janvier</t>
  </si>
  <si>
    <t>février</t>
  </si>
  <si>
    <t>mars</t>
  </si>
  <si>
    <t>HMY</t>
  </si>
  <si>
    <t>Jiaxing Hongfa</t>
  </si>
  <si>
    <t>Distripackaging</t>
  </si>
  <si>
    <t>Disme</t>
  </si>
  <si>
    <t>SSC</t>
  </si>
  <si>
    <t>IDS</t>
  </si>
  <si>
    <t>Compagnie du midi</t>
  </si>
  <si>
    <t>Charbonneaux</t>
  </si>
  <si>
    <t>Eurocenter</t>
  </si>
  <si>
    <t>Parfex</t>
  </si>
  <si>
    <t>BS Batterie</t>
  </si>
  <si>
    <t>Jennape ASRL</t>
  </si>
  <si>
    <t xml:space="preserve">  </t>
  </si>
  <si>
    <t>Fracht</t>
  </si>
  <si>
    <t>Manka Kwida</t>
  </si>
  <si>
    <t>Norauto Italie</t>
  </si>
  <si>
    <t>HMX</t>
  </si>
  <si>
    <t>Hangzou</t>
  </si>
  <si>
    <t>NC DSM</t>
  </si>
  <si>
    <t>Vidrequin</t>
  </si>
  <si>
    <t>Airpur</t>
  </si>
  <si>
    <t>Energizer</t>
  </si>
  <si>
    <t>Thor</t>
  </si>
  <si>
    <t>Pholehdi</t>
  </si>
  <si>
    <t>RFX Care</t>
  </si>
  <si>
    <t>Suditen</t>
  </si>
  <si>
    <t>FormiChem</t>
  </si>
  <si>
    <t>Joalpe</t>
  </si>
  <si>
    <t>Changsu</t>
  </si>
  <si>
    <t>Whenzou</t>
  </si>
  <si>
    <t>Transtek</t>
  </si>
  <si>
    <t>Kent</t>
  </si>
  <si>
    <t>Amival</t>
  </si>
  <si>
    <t>Chembo</t>
  </si>
  <si>
    <t>Aerolub</t>
  </si>
  <si>
    <t>Euro Center KALLO</t>
  </si>
  <si>
    <t>Zone de calcul graphique ne pas modifier</t>
  </si>
  <si>
    <t>Version 1  du 14/01/19</t>
  </si>
  <si>
    <t>Date</t>
  </si>
  <si>
    <t>01/02/2019</t>
  </si>
  <si>
    <t>Nombre de Retard (Oui/non)</t>
  </si>
  <si>
    <t>Moyenne de Retard engendré</t>
  </si>
  <si>
    <t>Ducros</t>
  </si>
  <si>
    <t>08/01/2019</t>
  </si>
  <si>
    <t>11/01/2019</t>
  </si>
  <si>
    <t>28/01/2019</t>
  </si>
  <si>
    <t>31/01/2019</t>
  </si>
  <si>
    <t>Année du retard</t>
  </si>
  <si>
    <t>Archive de commande</t>
  </si>
  <si>
    <t>20/03/2019</t>
  </si>
  <si>
    <t>14/03/2019</t>
  </si>
  <si>
    <t>18/03/2019</t>
  </si>
  <si>
    <t>Goldis</t>
  </si>
  <si>
    <t>Publiscrie</t>
  </si>
  <si>
    <t>Charbonheaux Brabant</t>
  </si>
  <si>
    <t>ELS</t>
  </si>
  <si>
    <t>MTH</t>
  </si>
  <si>
    <t>Rosmarin</t>
  </si>
  <si>
    <t>Dismes</t>
  </si>
  <si>
    <t>Faseed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</si>
</sst>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0&quot; t&quot;"/>
    <numFmt numFmtId="166" formatCode="0.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b/>
      <sz val="2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7" tint="0.39994506668294322"/>
        <bgColor indexed="64"/>
      </patternFill>
    </fill>
  </fills>
  <borders count="5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0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/>
    <xf numFmtId="0" fontId="16" fillId="0" borderId="0"/>
    <xf numFmtId="0" fontId="17" fillId="0" borderId="0" applyNumberFormat="0" applyFill="0" applyBorder="0" applyAlignment="0" applyProtection="0">
      <alignment vertical="top"/>
      <protection locked="0"/>
    </xf>
    <xf numFmtId="9" fontId="16" fillId="0" borderId="0" applyFont="0" applyFill="0" applyBorder="0" applyAlignment="0" applyProtection="0"/>
    <xf numFmtId="0" fontId="18" fillId="11" borderId="0" applyNumberFormat="0" applyBorder="0" applyAlignment="0" applyProtection="0"/>
    <xf numFmtId="0" fontId="19" fillId="0" borderId="0"/>
    <xf numFmtId="9" fontId="19" fillId="0" borderId="0" applyFont="0" applyFill="0" applyBorder="0" applyAlignment="0" applyProtection="0"/>
  </cellStyleXfs>
  <cellXfs count="351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9" fontId="0" fillId="0" borderId="5" xfId="1" applyFont="1" applyBorder="1" applyAlignment="1">
      <alignment horizontal="center" vertical="center" wrapText="1"/>
    </xf>
    <xf numFmtId="9" fontId="0" fillId="0" borderId="6" xfId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9" fontId="0" fillId="0" borderId="8" xfId="1" applyFont="1" applyBorder="1" applyAlignment="1">
      <alignment horizontal="center" vertical="center" wrapText="1"/>
    </xf>
    <xf numFmtId="9" fontId="0" fillId="0" borderId="9" xfId="1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9" fontId="0" fillId="0" borderId="11" xfId="1" applyFont="1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4" fillId="0" borderId="1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9" fontId="4" fillId="0" borderId="11" xfId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9" fontId="0" fillId="0" borderId="18" xfId="0" applyNumberForma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9" fontId="0" fillId="0" borderId="0" xfId="1" applyFont="1"/>
    <xf numFmtId="0" fontId="0" fillId="0" borderId="8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 vertical="top"/>
    </xf>
    <xf numFmtId="0" fontId="6" fillId="0" borderId="19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right" vertical="center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0" fillId="0" borderId="0" xfId="3" applyFill="1" applyBorder="1" applyAlignment="1">
      <alignment horizontal="center" vertical="center"/>
    </xf>
    <xf numFmtId="0" fontId="12" fillId="0" borderId="23" xfId="0" applyFont="1" applyFill="1" applyBorder="1" applyAlignment="1">
      <alignment horizontal="right" vertical="center"/>
    </xf>
    <xf numFmtId="0" fontId="0" fillId="7" borderId="0" xfId="0" applyFill="1" applyBorder="1" applyAlignment="1">
      <alignment horizontal="left" vertical="center"/>
    </xf>
    <xf numFmtId="20" fontId="0" fillId="0" borderId="0" xfId="0" applyNumberForma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24" xfId="0" applyFont="1" applyFill="1" applyBorder="1" applyAlignment="1">
      <alignment horizontal="center" vertical="center"/>
    </xf>
    <xf numFmtId="0" fontId="12" fillId="0" borderId="24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8" xfId="0" applyBorder="1"/>
    <xf numFmtId="0" fontId="0" fillId="0" borderId="35" xfId="0" applyBorder="1"/>
    <xf numFmtId="0" fontId="0" fillId="0" borderId="19" xfId="0" applyBorder="1" applyAlignment="1">
      <alignment horizontal="left"/>
    </xf>
    <xf numFmtId="0" fontId="0" fillId="0" borderId="19" xfId="0" applyNumberFormat="1" applyBorder="1"/>
    <xf numFmtId="0" fontId="0" fillId="0" borderId="20" xfId="0" applyNumberFormat="1" applyBorder="1"/>
    <xf numFmtId="0" fontId="0" fillId="0" borderId="34" xfId="0" applyBorder="1"/>
    <xf numFmtId="0" fontId="0" fillId="0" borderId="35" xfId="0" applyBorder="1" applyAlignment="1"/>
    <xf numFmtId="0" fontId="0" fillId="0" borderId="0" xfId="0" applyBorder="1" applyAlignment="1"/>
    <xf numFmtId="0" fontId="0" fillId="0" borderId="19" xfId="0" applyBorder="1" applyAlignment="1">
      <alignment horizontal="center"/>
    </xf>
    <xf numFmtId="1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32" xfId="0" applyNumberFormat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0" fontId="0" fillId="0" borderId="29" xfId="0" applyBorder="1"/>
    <xf numFmtId="0" fontId="0" fillId="0" borderId="0" xfId="0" applyBorder="1"/>
    <xf numFmtId="0" fontId="0" fillId="0" borderId="31" xfId="0" applyBorder="1"/>
    <xf numFmtId="0" fontId="0" fillId="0" borderId="30" xfId="0" applyBorder="1"/>
    <xf numFmtId="0" fontId="0" fillId="0" borderId="33" xfId="0" applyBorder="1"/>
    <xf numFmtId="0" fontId="0" fillId="0" borderId="21" xfId="0" applyNumberFormat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7" xfId="0" applyBorder="1" applyAlignment="1">
      <alignment horizontal="left"/>
    </xf>
    <xf numFmtId="164" fontId="0" fillId="0" borderId="0" xfId="0" applyNumberFormat="1"/>
    <xf numFmtId="9" fontId="2" fillId="0" borderId="0" xfId="1" applyFont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9" fontId="0" fillId="0" borderId="20" xfId="1" applyFont="1" applyBorder="1" applyAlignment="1">
      <alignment horizontal="center" vertical="center"/>
    </xf>
    <xf numFmtId="9" fontId="0" fillId="0" borderId="21" xfId="1" applyFont="1" applyBorder="1" applyAlignment="1">
      <alignment horizontal="center" vertical="center"/>
    </xf>
    <xf numFmtId="0" fontId="0" fillId="0" borderId="0" xfId="0" pivotButton="1"/>
    <xf numFmtId="0" fontId="0" fillId="0" borderId="0" xfId="0" pivotButton="1" applyAlignment="1">
      <alignment horizontal="center" vertical="center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2" fillId="0" borderId="36" xfId="0" applyFont="1" applyFill="1" applyBorder="1" applyAlignment="1">
      <alignment horizontal="center" vertical="center"/>
    </xf>
    <xf numFmtId="0" fontId="12" fillId="0" borderId="37" xfId="0" applyFont="1" applyFill="1" applyBorder="1" applyAlignment="1">
      <alignment horizontal="right" vertical="center"/>
    </xf>
    <xf numFmtId="0" fontId="0" fillId="0" borderId="37" xfId="0" applyFill="1" applyBorder="1" applyAlignment="1">
      <alignment horizontal="center" vertical="center"/>
    </xf>
    <xf numFmtId="0" fontId="0" fillId="0" borderId="37" xfId="0" applyFill="1" applyBorder="1" applyAlignment="1">
      <alignment horizontal="left" vertical="center"/>
    </xf>
    <xf numFmtId="0" fontId="10" fillId="0" borderId="27" xfId="3" applyFill="1" applyBorder="1" applyAlignment="1">
      <alignment horizontal="center" vertical="center"/>
    </xf>
    <xf numFmtId="0" fontId="0" fillId="0" borderId="32" xfId="0" applyBorder="1"/>
    <xf numFmtId="0" fontId="2" fillId="0" borderId="26" xfId="0" applyFont="1" applyBorder="1" applyAlignment="1">
      <alignment horizontal="center" vertical="center" wrapText="1"/>
    </xf>
    <xf numFmtId="164" fontId="0" fillId="0" borderId="17" xfId="0" applyNumberFormat="1" applyBorder="1" applyAlignment="1"/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43" xfId="0" applyFont="1" applyFill="1" applyBorder="1" applyAlignment="1">
      <alignment horizontal="center" vertical="center"/>
    </xf>
    <xf numFmtId="0" fontId="12" fillId="0" borderId="38" xfId="0" applyFont="1" applyFill="1" applyBorder="1" applyAlignment="1">
      <alignment horizontal="right" vertical="center" wrapText="1"/>
    </xf>
    <xf numFmtId="0" fontId="0" fillId="0" borderId="38" xfId="0" applyFont="1" applyFill="1" applyBorder="1" applyAlignment="1">
      <alignment horizontal="center" vertical="center"/>
    </xf>
    <xf numFmtId="0" fontId="0" fillId="0" borderId="35" xfId="0" applyFill="1" applyBorder="1" applyAlignment="1">
      <alignment horizontal="left" vertical="center"/>
    </xf>
    <xf numFmtId="0" fontId="0" fillId="0" borderId="35" xfId="0" applyFill="1" applyBorder="1" applyAlignment="1">
      <alignment horizontal="center" vertical="center"/>
    </xf>
    <xf numFmtId="0" fontId="10" fillId="0" borderId="29" xfId="3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 vertical="center"/>
    </xf>
    <xf numFmtId="0" fontId="10" fillId="0" borderId="31" xfId="3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12" fillId="0" borderId="44" xfId="0" applyFont="1" applyFill="1" applyBorder="1" applyAlignment="1">
      <alignment horizontal="right" vertical="center"/>
    </xf>
    <xf numFmtId="0" fontId="0" fillId="0" borderId="44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left" vertical="center"/>
    </xf>
    <xf numFmtId="0" fontId="0" fillId="0" borderId="34" xfId="0" applyFill="1" applyBorder="1" applyAlignment="1">
      <alignment horizontal="center" vertical="center"/>
    </xf>
    <xf numFmtId="0" fontId="10" fillId="0" borderId="33" xfId="3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right" vertical="center"/>
    </xf>
    <xf numFmtId="0" fontId="0" fillId="0" borderId="22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12" fillId="7" borderId="37" xfId="0" applyFont="1" applyFill="1" applyBorder="1" applyAlignment="1">
      <alignment horizontal="right" vertical="center"/>
    </xf>
    <xf numFmtId="0" fontId="0" fillId="7" borderId="37" xfId="0" applyFont="1" applyFill="1" applyBorder="1" applyAlignment="1">
      <alignment horizontal="center" vertical="center"/>
    </xf>
    <xf numFmtId="0" fontId="0" fillId="7" borderId="37" xfId="0" applyFill="1" applyBorder="1" applyAlignment="1">
      <alignment horizontal="left" vertical="center"/>
    </xf>
    <xf numFmtId="0" fontId="0" fillId="7" borderId="37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12" fillId="0" borderId="38" xfId="0" applyFont="1" applyFill="1" applyBorder="1" applyAlignment="1">
      <alignment horizontal="right" vertical="center"/>
    </xf>
    <xf numFmtId="0" fontId="12" fillId="0" borderId="24" xfId="0" applyFont="1" applyFill="1" applyBorder="1" applyAlignment="1">
      <alignment horizontal="right" vertical="center" wrapText="1"/>
    </xf>
    <xf numFmtId="0" fontId="2" fillId="10" borderId="36" xfId="0" applyFont="1" applyFill="1" applyBorder="1" applyAlignment="1">
      <alignment horizontal="center" vertical="center"/>
    </xf>
    <xf numFmtId="0" fontId="12" fillId="10" borderId="37" xfId="0" applyFont="1" applyFill="1" applyBorder="1" applyAlignment="1">
      <alignment horizontal="right" vertical="center"/>
    </xf>
    <xf numFmtId="0" fontId="0" fillId="10" borderId="37" xfId="0" applyFont="1" applyFill="1" applyBorder="1" applyAlignment="1">
      <alignment horizontal="center" vertical="center"/>
    </xf>
    <xf numFmtId="0" fontId="0" fillId="10" borderId="37" xfId="0" applyFill="1" applyBorder="1" applyAlignment="1">
      <alignment horizontal="left" vertical="center"/>
    </xf>
    <xf numFmtId="0" fontId="0" fillId="10" borderId="37" xfId="0" applyFill="1" applyBorder="1" applyAlignment="1">
      <alignment horizontal="center" vertical="center"/>
    </xf>
    <xf numFmtId="0" fontId="10" fillId="10" borderId="27" xfId="3" applyFill="1" applyBorder="1" applyAlignment="1">
      <alignment horizontal="center" vertical="center"/>
    </xf>
    <xf numFmtId="0" fontId="12" fillId="7" borderId="37" xfId="0" applyFont="1" applyFill="1" applyBorder="1" applyAlignment="1">
      <alignment horizontal="right" vertical="center" wrapText="1"/>
    </xf>
    <xf numFmtId="0" fontId="0" fillId="0" borderId="0" xfId="0" applyFont="1" applyFill="1" applyBorder="1" applyAlignment="1">
      <alignment horizontal="center" vertical="center"/>
    </xf>
    <xf numFmtId="0" fontId="13" fillId="7" borderId="37" xfId="0" applyFont="1" applyFill="1" applyBorder="1" applyAlignment="1">
      <alignment horizontal="left" vertical="center"/>
    </xf>
    <xf numFmtId="0" fontId="10" fillId="7" borderId="27" xfId="3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12" fillId="8" borderId="37" xfId="0" applyFont="1" applyFill="1" applyBorder="1" applyAlignment="1">
      <alignment horizontal="right" vertical="center"/>
    </xf>
    <xf numFmtId="0" fontId="0" fillId="8" borderId="37" xfId="0" applyFont="1" applyFill="1" applyBorder="1" applyAlignment="1">
      <alignment horizontal="center" vertical="center"/>
    </xf>
    <xf numFmtId="0" fontId="0" fillId="8" borderId="37" xfId="0" applyFill="1" applyBorder="1" applyAlignment="1">
      <alignment horizontal="left" vertical="center"/>
    </xf>
    <xf numFmtId="0" fontId="0" fillId="8" borderId="37" xfId="0" applyFill="1" applyBorder="1" applyAlignment="1">
      <alignment horizontal="center" vertical="center"/>
    </xf>
    <xf numFmtId="0" fontId="10" fillId="8" borderId="27" xfId="3" applyFill="1" applyBorder="1" applyAlignment="1">
      <alignment horizontal="center" vertical="center"/>
    </xf>
    <xf numFmtId="0" fontId="2" fillId="9" borderId="36" xfId="0" applyFont="1" applyFill="1" applyBorder="1" applyAlignment="1">
      <alignment horizontal="center" vertical="center"/>
    </xf>
    <xf numFmtId="0" fontId="12" fillId="9" borderId="37" xfId="0" applyFont="1" applyFill="1" applyBorder="1" applyAlignment="1">
      <alignment horizontal="right" vertical="center"/>
    </xf>
    <xf numFmtId="0" fontId="0" fillId="9" borderId="37" xfId="0" applyFont="1" applyFill="1" applyBorder="1" applyAlignment="1">
      <alignment horizontal="center" vertical="center"/>
    </xf>
    <xf numFmtId="0" fontId="0" fillId="9" borderId="37" xfId="0" applyFill="1" applyBorder="1" applyAlignment="1">
      <alignment horizontal="left" vertical="center"/>
    </xf>
    <xf numFmtId="0" fontId="0" fillId="9" borderId="37" xfId="0" applyFill="1" applyBorder="1" applyAlignment="1">
      <alignment horizontal="center" vertical="center"/>
    </xf>
    <xf numFmtId="0" fontId="10" fillId="9" borderId="27" xfId="3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 wrapText="1"/>
    </xf>
    <xf numFmtId="0" fontId="0" fillId="7" borderId="37" xfId="0" applyFill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48" xfId="0" applyBorder="1" applyAlignment="1">
      <alignment vertical="center"/>
    </xf>
    <xf numFmtId="166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0" fontId="0" fillId="0" borderId="49" xfId="0" applyBorder="1" applyAlignment="1">
      <alignment vertical="center"/>
    </xf>
    <xf numFmtId="166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0" fillId="0" borderId="50" xfId="0" applyBorder="1" applyAlignment="1">
      <alignment vertical="center"/>
    </xf>
    <xf numFmtId="166" fontId="0" fillId="0" borderId="10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0" xfId="0" applyNumberFormat="1"/>
    <xf numFmtId="0" fontId="0" fillId="13" borderId="10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6" xfId="0" applyBorder="1"/>
    <xf numFmtId="0" fontId="0" fillId="0" borderId="27" xfId="0" applyBorder="1"/>
    <xf numFmtId="0" fontId="0" fillId="0" borderId="27" xfId="0" applyBorder="1" applyAlignment="1">
      <alignment horizontal="left"/>
    </xf>
    <xf numFmtId="0" fontId="0" fillId="0" borderId="37" xfId="0" applyBorder="1"/>
    <xf numFmtId="0" fontId="0" fillId="0" borderId="37" xfId="0" applyBorder="1" applyAlignment="1"/>
    <xf numFmtId="0" fontId="0" fillId="0" borderId="17" xfId="0" applyBorder="1"/>
    <xf numFmtId="164" fontId="0" fillId="0" borderId="19" xfId="0" applyNumberFormat="1" applyBorder="1"/>
    <xf numFmtId="164" fontId="0" fillId="0" borderId="21" xfId="0" applyNumberFormat="1" applyBorder="1"/>
    <xf numFmtId="0" fontId="0" fillId="0" borderId="36" xfId="0" pivotButton="1" applyBorder="1"/>
    <xf numFmtId="0" fontId="0" fillId="0" borderId="17" xfId="0" pivotButton="1" applyBorder="1"/>
    <xf numFmtId="0" fontId="0" fillId="0" borderId="17" xfId="0" pivotButton="1" applyBorder="1" applyAlignment="1">
      <alignment horizontal="center" vertical="center"/>
    </xf>
    <xf numFmtId="0" fontId="0" fillId="0" borderId="30" xfId="0" applyBorder="1" applyAlignment="1">
      <alignment horizontal="left" indent="1"/>
    </xf>
    <xf numFmtId="0" fontId="0" fillId="0" borderId="29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0" fontId="5" fillId="6" borderId="28" xfId="0" applyFont="1" applyFill="1" applyBorder="1" applyAlignment="1">
      <alignment horizontal="center" vertical="center" wrapText="1"/>
    </xf>
    <xf numFmtId="0" fontId="5" fillId="6" borderId="35" xfId="0" applyFont="1" applyFill="1" applyBorder="1" applyAlignment="1">
      <alignment horizontal="center" vertical="center" wrapText="1"/>
    </xf>
    <xf numFmtId="0" fontId="5" fillId="6" borderId="29" xfId="0" applyFont="1" applyFill="1" applyBorder="1" applyAlignment="1">
      <alignment horizontal="center" vertical="center" wrapText="1"/>
    </xf>
    <xf numFmtId="0" fontId="5" fillId="6" borderId="30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5" fillId="6" borderId="34" xfId="0" applyFont="1" applyFill="1" applyBorder="1" applyAlignment="1">
      <alignment horizontal="center" vertical="center" wrapText="1"/>
    </xf>
    <xf numFmtId="0" fontId="5" fillId="6" borderId="33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21" fillId="0" borderId="28" xfId="0" applyFont="1" applyBorder="1" applyAlignment="1">
      <alignment horizontal="left" vertical="top" wrapText="1"/>
    </xf>
    <xf numFmtId="0" fontId="21" fillId="0" borderId="35" xfId="0" applyFont="1" applyBorder="1" applyAlignment="1">
      <alignment horizontal="left" vertical="top" wrapText="1"/>
    </xf>
    <xf numFmtId="0" fontId="21" fillId="0" borderId="29" xfId="0" applyFont="1" applyBorder="1" applyAlignment="1">
      <alignment horizontal="left" vertical="top" wrapText="1"/>
    </xf>
    <xf numFmtId="0" fontId="21" fillId="0" borderId="30" xfId="0" applyFont="1" applyBorder="1" applyAlignment="1">
      <alignment horizontal="left" vertical="top" wrapText="1"/>
    </xf>
    <xf numFmtId="0" fontId="21" fillId="0" borderId="0" xfId="0" applyFont="1" applyBorder="1" applyAlignment="1">
      <alignment horizontal="left" vertical="top" wrapText="1"/>
    </xf>
    <xf numFmtId="0" fontId="21" fillId="0" borderId="31" xfId="0" applyFont="1" applyBorder="1" applyAlignment="1">
      <alignment horizontal="left" vertical="top" wrapText="1"/>
    </xf>
    <xf numFmtId="0" fontId="21" fillId="0" borderId="32" xfId="0" applyFont="1" applyBorder="1" applyAlignment="1">
      <alignment horizontal="left" vertical="top" wrapText="1"/>
    </xf>
    <xf numFmtId="0" fontId="21" fillId="0" borderId="34" xfId="0" applyFont="1" applyBorder="1" applyAlignment="1">
      <alignment horizontal="left" vertical="top" wrapText="1"/>
    </xf>
    <xf numFmtId="0" fontId="21" fillId="0" borderId="33" xfId="0" applyFont="1" applyBorder="1" applyAlignment="1">
      <alignment horizontal="left" vertical="top" wrapText="1"/>
    </xf>
    <xf numFmtId="0" fontId="0" fillId="0" borderId="28" xfId="0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31" xfId="0" applyBorder="1" applyAlignment="1">
      <alignment horizontal="center" vertical="top"/>
    </xf>
    <xf numFmtId="0" fontId="0" fillId="0" borderId="32" xfId="0" applyBorder="1" applyAlignment="1">
      <alignment horizontal="center" vertical="top"/>
    </xf>
    <xf numFmtId="0" fontId="0" fillId="0" borderId="34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5" fillId="6" borderId="28" xfId="0" applyFont="1" applyFill="1" applyBorder="1" applyAlignment="1">
      <alignment horizontal="center" vertical="center"/>
    </xf>
    <xf numFmtId="0" fontId="5" fillId="6" borderId="35" xfId="0" applyFont="1" applyFill="1" applyBorder="1" applyAlignment="1">
      <alignment horizontal="center" vertical="center"/>
    </xf>
    <xf numFmtId="0" fontId="5" fillId="6" borderId="29" xfId="0" applyFont="1" applyFill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31" xfId="0" applyFont="1" applyFill="1" applyBorder="1" applyAlignment="1">
      <alignment horizontal="center" vertical="center"/>
    </xf>
    <xf numFmtId="0" fontId="5" fillId="6" borderId="32" xfId="0" applyFont="1" applyFill="1" applyBorder="1" applyAlignment="1">
      <alignment horizontal="center" vertical="center"/>
    </xf>
    <xf numFmtId="0" fontId="5" fillId="6" borderId="34" xfId="0" applyFont="1" applyFill="1" applyBorder="1" applyAlignment="1">
      <alignment horizontal="center" vertical="center"/>
    </xf>
    <xf numFmtId="0" fontId="5" fillId="6" borderId="33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3" xfId="0" applyBorder="1" applyAlignment="1">
      <alignment horizontal="center"/>
    </xf>
    <xf numFmtId="0" fontId="8" fillId="6" borderId="36" xfId="0" applyFont="1" applyFill="1" applyBorder="1" applyAlignment="1">
      <alignment horizontal="center"/>
    </xf>
    <xf numFmtId="0" fontId="8" fillId="6" borderId="37" xfId="0" applyFont="1" applyFill="1" applyBorder="1" applyAlignment="1">
      <alignment horizontal="center"/>
    </xf>
    <xf numFmtId="0" fontId="8" fillId="6" borderId="27" xfId="0" applyFont="1" applyFill="1" applyBorder="1" applyAlignment="1">
      <alignment horizontal="center"/>
    </xf>
    <xf numFmtId="2" fontId="0" fillId="14" borderId="13" xfId="0" applyNumberFormat="1" applyFill="1" applyBorder="1" applyAlignment="1">
      <alignment horizontal="center" vertical="center"/>
    </xf>
    <xf numFmtId="0" fontId="0" fillId="14" borderId="18" xfId="0" applyFill="1" applyBorder="1" applyAlignment="1">
      <alignment horizontal="center" vertical="center"/>
    </xf>
    <xf numFmtId="0" fontId="0" fillId="14" borderId="14" xfId="0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2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22" fillId="13" borderId="13" xfId="0" applyFont="1" applyFill="1" applyBorder="1" applyAlignment="1">
      <alignment horizontal="center" vertical="center" wrapText="1"/>
    </xf>
    <xf numFmtId="0" fontId="22" fillId="13" borderId="14" xfId="0" applyFont="1" applyFill="1" applyBorder="1" applyAlignment="1">
      <alignment horizontal="center" vertical="center"/>
    </xf>
    <xf numFmtId="0" fontId="22" fillId="14" borderId="13" xfId="0" applyFont="1" applyFill="1" applyBorder="1" applyAlignment="1">
      <alignment horizontal="center" vertical="center" wrapText="1"/>
    </xf>
    <xf numFmtId="0" fontId="22" fillId="14" borderId="14" xfId="0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 wrapText="1"/>
    </xf>
    <xf numFmtId="0" fontId="22" fillId="0" borderId="14" xfId="0" applyFont="1" applyBorder="1" applyAlignment="1">
      <alignment horizontal="center" vertical="center"/>
    </xf>
    <xf numFmtId="0" fontId="0" fillId="13" borderId="17" xfId="0" applyFill="1" applyBorder="1" applyAlignment="1">
      <alignment horizontal="center" vertical="center" wrapText="1"/>
    </xf>
    <xf numFmtId="2" fontId="0" fillId="13" borderId="13" xfId="0" applyNumberFormat="1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13" borderId="14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 wrapText="1"/>
    </xf>
    <xf numFmtId="165" fontId="22" fillId="13" borderId="45" xfId="0" applyNumberFormat="1" applyFont="1" applyFill="1" applyBorder="1" applyAlignment="1">
      <alignment horizontal="center" vertical="center" wrapText="1"/>
    </xf>
    <xf numFmtId="165" fontId="0" fillId="0" borderId="46" xfId="0" applyNumberFormat="1" applyBorder="1" applyAlignment="1">
      <alignment horizontal="center" vertical="center"/>
    </xf>
    <xf numFmtId="0" fontId="22" fillId="13" borderId="45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/>
    </xf>
    <xf numFmtId="0" fontId="0" fillId="13" borderId="45" xfId="0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165" fontId="22" fillId="14" borderId="45" xfId="0" applyNumberFormat="1" applyFont="1" applyFill="1" applyBorder="1" applyAlignment="1">
      <alignment horizontal="center" vertical="center" wrapText="1"/>
    </xf>
    <xf numFmtId="0" fontId="0" fillId="14" borderId="45" xfId="0" applyFill="1" applyBorder="1" applyAlignment="1">
      <alignment horizontal="center" vertical="center"/>
    </xf>
    <xf numFmtId="0" fontId="22" fillId="0" borderId="45" xfId="0" applyFont="1" applyBorder="1" applyAlignment="1">
      <alignment horizontal="center" vertical="center" wrapText="1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20" fillId="6" borderId="28" xfId="0" applyFont="1" applyFill="1" applyBorder="1" applyAlignment="1">
      <alignment horizontal="center" vertical="center" wrapText="1"/>
    </xf>
    <xf numFmtId="0" fontId="20" fillId="6" borderId="35" xfId="0" applyFont="1" applyFill="1" applyBorder="1" applyAlignment="1">
      <alignment horizontal="center" vertical="center" wrapText="1"/>
    </xf>
    <xf numFmtId="0" fontId="20" fillId="6" borderId="29" xfId="0" applyFont="1" applyFill="1" applyBorder="1" applyAlignment="1">
      <alignment horizontal="center" vertical="center" wrapText="1"/>
    </xf>
    <xf numFmtId="0" fontId="20" fillId="6" borderId="30" xfId="0" applyFont="1" applyFill="1" applyBorder="1" applyAlignment="1">
      <alignment horizontal="center" vertical="center" wrapText="1"/>
    </xf>
    <xf numFmtId="0" fontId="20" fillId="6" borderId="0" xfId="0" applyFont="1" applyFill="1" applyBorder="1" applyAlignment="1">
      <alignment horizontal="center" vertical="center" wrapText="1"/>
    </xf>
    <xf numFmtId="0" fontId="20" fillId="6" borderId="31" xfId="0" applyFont="1" applyFill="1" applyBorder="1" applyAlignment="1">
      <alignment horizontal="center" vertical="center" wrapText="1"/>
    </xf>
    <xf numFmtId="0" fontId="20" fillId="6" borderId="32" xfId="0" applyFont="1" applyFill="1" applyBorder="1" applyAlignment="1">
      <alignment horizontal="center" vertical="center" wrapText="1"/>
    </xf>
    <xf numFmtId="0" fontId="20" fillId="6" borderId="34" xfId="0" applyFont="1" applyFill="1" applyBorder="1" applyAlignment="1">
      <alignment horizontal="center" vertical="center" wrapText="1"/>
    </xf>
    <xf numFmtId="0" fontId="20" fillId="6" borderId="3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2" borderId="28" xfId="0" applyFont="1" applyFill="1" applyBorder="1" applyAlignment="1">
      <alignment horizontal="center" vertical="center" wrapText="1"/>
    </xf>
    <xf numFmtId="0" fontId="9" fillId="2" borderId="35" xfId="0" applyFont="1" applyFill="1" applyBorder="1" applyAlignment="1">
      <alignment horizontal="center" vertical="center" wrapText="1"/>
    </xf>
    <xf numFmtId="0" fontId="9" fillId="2" borderId="29" xfId="0" applyFont="1" applyFill="1" applyBorder="1" applyAlignment="1">
      <alignment horizontal="center" vertical="center" wrapText="1"/>
    </xf>
    <xf numFmtId="0" fontId="9" fillId="2" borderId="30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31" xfId="0" applyFont="1" applyFill="1" applyBorder="1" applyAlignment="1">
      <alignment horizontal="center" vertical="center" wrapText="1"/>
    </xf>
    <xf numFmtId="0" fontId="9" fillId="2" borderId="32" xfId="0" applyFont="1" applyFill="1" applyBorder="1" applyAlignment="1">
      <alignment horizontal="center" vertical="center" wrapText="1"/>
    </xf>
    <xf numFmtId="0" fontId="9" fillId="2" borderId="34" xfId="0" applyFont="1" applyFill="1" applyBorder="1" applyAlignment="1">
      <alignment horizontal="center" vertical="center" wrapText="1"/>
    </xf>
    <xf numFmtId="0" fontId="9" fillId="2" borderId="33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0" xfId="0" applyBorder="1" applyAlignment="1">
      <alignment horizontal="center"/>
    </xf>
    <xf numFmtId="0" fontId="14" fillId="2" borderId="28" xfId="0" applyFont="1" applyFill="1" applyBorder="1" applyAlignment="1">
      <alignment horizontal="center" vertical="center"/>
    </xf>
    <xf numFmtId="0" fontId="14" fillId="2" borderId="29" xfId="0" applyFont="1" applyFill="1" applyBorder="1" applyAlignment="1">
      <alignment horizontal="center" vertical="center"/>
    </xf>
    <xf numFmtId="0" fontId="14" fillId="2" borderId="32" xfId="0" applyFont="1" applyFill="1" applyBorder="1" applyAlignment="1">
      <alignment horizontal="center" vertical="center"/>
    </xf>
    <xf numFmtId="0" fontId="14" fillId="2" borderId="33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7" fillId="2" borderId="40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41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textRotation="180"/>
    </xf>
    <xf numFmtId="0" fontId="2" fillId="0" borderId="20" xfId="0" applyFont="1" applyBorder="1" applyAlignment="1">
      <alignment horizontal="center" vertical="center" textRotation="180"/>
    </xf>
    <xf numFmtId="0" fontId="2" fillId="0" borderId="21" xfId="0" applyFont="1" applyBorder="1" applyAlignment="1">
      <alignment horizontal="center" vertical="center" textRotation="180"/>
    </xf>
    <xf numFmtId="0" fontId="15" fillId="0" borderId="28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0" fontId="8" fillId="2" borderId="28" xfId="0" applyFont="1" applyFill="1" applyBorder="1" applyAlignment="1">
      <alignment horizontal="center" vertical="center"/>
    </xf>
    <xf numFmtId="0" fontId="8" fillId="2" borderId="35" xfId="0" applyFont="1" applyFill="1" applyBorder="1" applyAlignment="1">
      <alignment horizontal="center" vertical="center"/>
    </xf>
    <xf numFmtId="0" fontId="8" fillId="2" borderId="29" xfId="0" applyFont="1" applyFill="1" applyBorder="1" applyAlignment="1">
      <alignment horizontal="center" vertical="center"/>
    </xf>
    <xf numFmtId="164" fontId="2" fillId="0" borderId="3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4" fillId="2" borderId="3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</cellXfs>
  <cellStyles count="10">
    <cellStyle name="Lien hypertexte" xfId="3" builtinId="8"/>
    <cellStyle name="Lien hypertexte 2" xfId="2" xr:uid="{00000000-0005-0000-0000-000000000000}"/>
    <cellStyle name="Lien hypertexte 3" xfId="5" xr:uid="{E103F5E9-D204-4E34-A470-18BE877D69BF}"/>
    <cellStyle name="Neutre 2" xfId="7" xr:uid="{59E63784-96C4-4293-AB87-12F8DCC548C2}"/>
    <cellStyle name="Normal" xfId="0" builtinId="0"/>
    <cellStyle name="Normal 2" xfId="4" xr:uid="{E6CDB44D-571D-4AB2-B8D3-72DF8C2B7DE6}"/>
    <cellStyle name="Normal 3" xfId="8" xr:uid="{9479372B-67BE-4579-A393-0248D6528EC1}"/>
    <cellStyle name="Pourcentage" xfId="1" builtinId="5"/>
    <cellStyle name="Pourcentage 2" xfId="6" xr:uid="{AA28790B-F1A0-415D-AB50-21130F97FC3D}"/>
    <cellStyle name="Pourcentage 3" xfId="9" xr:uid="{D4423471-23C3-4A8B-BDA1-FF8F5DA418D0}"/>
  </cellStyles>
  <dxfs count="437"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left"/>
    </dxf>
    <dxf>
      <alignment horizontal="left"/>
    </dxf>
    <dxf>
      <alignment vertical="top"/>
    </dxf>
    <dxf>
      <alignment vertical="top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/>
    </dxf>
    <dxf>
      <alignment vertical="center"/>
    </dxf>
    <dxf>
      <numFmt numFmtId="1" formatCode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/>
    </dxf>
    <dxf>
      <alignment horizontal="center"/>
    </dxf>
    <dxf>
      <numFmt numFmtId="164" formatCode="[$-F400]h:mm:ss\ AM/PM"/>
    </dxf>
    <dxf>
      <alignment vertical="center"/>
    </dxf>
    <dxf>
      <alignment vertical="center"/>
    </dxf>
    <dxf>
      <alignment wrapText="1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bottom style="medium">
          <color indexed="64"/>
        </bottom>
      </border>
    </dxf>
    <dxf>
      <border>
        <left style="medium">
          <color indexed="64"/>
        </left>
        <bottom style="medium">
          <color indexed="64"/>
        </bottom>
      </border>
    </dxf>
    <dxf>
      <border>
        <left style="medium">
          <color indexed="64"/>
        </left>
        <bottom style="medium">
          <color indexed="64"/>
        </bottom>
      </border>
    </dxf>
    <dxf>
      <border>
        <left style="medium">
          <color indexed="64"/>
        </left>
        <bottom style="medium">
          <color indexed="64"/>
        </bottom>
      </border>
    </dxf>
    <dxf>
      <border>
        <left style="medium">
          <color indexed="64"/>
        </left>
        <bottom style="medium">
          <color indexed="64"/>
        </bottom>
      </border>
    </dxf>
    <dxf>
      <border>
        <left style="medium">
          <color indexed="64"/>
        </left>
        <bottom style="medium">
          <color indexed="64"/>
        </bottom>
      </border>
    </dxf>
    <dxf>
      <border>
        <left style="medium">
          <color indexed="64"/>
        </lef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center"/>
    </dxf>
    <dxf>
      <alignment vertical="center"/>
    </dxf>
    <dxf>
      <alignment vertical="center"/>
    </dxf>
    <dxf>
      <alignment horizontal="center"/>
    </dxf>
    <dxf>
      <alignment wrapText="1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99"/>
        </patternFill>
      </fill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pivotCacheDefinition" Target="pivotCache/pivotCacheDefinition3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6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pivotCacheDefinition" Target="pivotCache/pivotCacheDefinition2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pivotCacheDefinition" Target="pivotCache/pivotCacheDefinition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23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Relationship Id="rId22" Type="http://schemas.openxmlformats.org/officeDocument/2006/relationships/theme" Target="theme/theme1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% d'action de maintenance réalisées/prévues (Janvier 2019)</a:t>
            </a:r>
          </a:p>
        </c:rich>
      </c:tx>
      <c:layout>
        <c:manualLayout>
          <c:xMode val="edge"/>
          <c:yMode val="edge"/>
          <c:x val="0.12790266841644796"/>
          <c:y val="3.703703703703704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C88-45CB-A3E5-71CDB7BB9652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C88-45CB-A3E5-71CDB7BB96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('[3]Janvier 2019'!$I$5,'[3]Janvier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('[3]Janvier 2019'!$I$14,'[3]Janvier 2019'!$J$14)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C88-45CB-A3E5-71CDB7BB96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(Février 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642-4F55-8247-542F9355FE3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642-4F55-8247-542F9355FE3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('[3]Février 2019'!$I$5,'[3]Février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('[3]Février 2019'!$I$10,'[3]Février 2019'!$J$10)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642-4F55-8247-542F9355FE3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d'actions de maintenance réalisées/Prévues (Mars 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1AA-4EB9-8039-F4E6B2B10FFC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F1AA-4EB9-8039-F4E6B2B10FF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'[3]Mars 2019'!$J$5:$K$5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'[3]Mars 2019'!$J$38:$K$38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1AA-4EB9-8039-F4E6B2B10F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(Avril 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BA1-4D9D-AC0D-A63BF32968F7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BA1-4D9D-AC0D-A63BF32968F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('[3]Avril 2019'!$I$5,'[3]Avril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('[3]Avril 2019'!$I$14,'[3]Avril 2019'!$J$14)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BA1-4D9D-AC0D-A63BF32968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(Mai 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95E-439D-B4B4-3D42184BEBAA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95E-439D-B4B4-3D42184BEBA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('[3]Mai 2019'!$J$5,'[3]Mai 2019'!$K$5)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('[3]Mai 2019'!$J$23,'[3]Mai 2019'!$K$23)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95E-439D-B4B4-3D42184BEB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(Juin 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225-4635-BDB0-19F069B215A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B225-4635-BDB0-19F069B215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('[3]Juin 2019'!$I$5,'[3]Juin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('[3]Juin 2019'!$I$15,'[3]Juin 2019'!$J$15)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225-4635-BDB0-19F069B215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(Juillet 2019)</a:t>
            </a:r>
            <a:endParaRPr lang="fr-FR">
              <a:effectLst/>
            </a:endParaRP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endParaRPr lang="fr-FR"/>
          </a:p>
        </c:rich>
      </c:tx>
      <c:layout>
        <c:manualLayout>
          <c:xMode val="edge"/>
          <c:yMode val="edge"/>
          <c:x val="0.17151377952755906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5266-43F7-A16E-8AE8E97906E4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5266-43F7-A16E-8AE8E97906E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('[3]Juillet 2019'!$I$5,'[3]Juillet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('[3]Juillet 2019'!$I$11,'[3]Juillet 2019'!$J$11)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266-43F7-A16E-8AE8E97906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(Août 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334-43AF-B83A-D89565A3CD20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334-43AF-B83A-D89565A3CD2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('[3]Août 2019'!$J$5,'[3]Août 2019'!$K$5)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('[3]Août 2019'!$J$26,'[3]Août 2019'!$K$26)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334-43AF-B83A-D89565A3CD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% d'action de maintenance réalisées/prévues (Septembre 2019)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1E34-42E2-A220-DFDBD2F1E90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1E34-42E2-A220-DFDBD2F1E90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('[3]Septembre 2019'!$I$5,'[3]Septembre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('[3]Septembre 2019'!$I$11,'[3]Septembre 2019'!$J$11)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E34-42E2-A220-DFDBD2F1E9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(Octobre 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2EC-40C9-A842-7673D36F6F5C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2EC-40C9-A842-7673D36F6F5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('[3]Octobre 2019'!$I$5,'[3]Octobre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('[3]Octobre 2019'!$I$9,'[3]Octobre 2019'!$J$9)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2EC-40C9-A842-7673D36F6F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% d'action de maintenance réalisées/prévues (Novembre </a:t>
            </a:r>
          </a:p>
          <a:p>
            <a:pPr>
              <a:defRPr/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2019)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358-470F-BE1A-4CE443B05677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F358-470F-BE1A-4CE443B0567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('[3]Novembre 2019'!$J$5,'[3]Novembre 2019'!$K$5)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('[3]Novembre 2019'!$J$23,'[3]Novembre 2019'!$K$23)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358-470F-BE1A-4CE443B056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% d'action de maintenance réalisées/prévues (Décembre 2019)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9188473315835531"/>
          <c:y val="0.39090696996208824"/>
          <c:w val="0.24400853018372706"/>
          <c:h val="0.40668088363954519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EB6-4634-8EF3-C061DFE3489D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BEB6-4634-8EF3-C061DFE3489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('[3]Décembre 2019'!$I$5,'[3]Décembre 2019'!$J$5)</c:f>
              <c:strCache>
                <c:ptCount val="2"/>
                <c:pt idx="0">
                  <c:v>Prévues</c:v>
                </c:pt>
                <c:pt idx="1">
                  <c:v>Réalisées</c:v>
                </c:pt>
              </c:strCache>
            </c:strRef>
          </c:cat>
          <c:val>
            <c:numRef>
              <c:f>('[3]Décembre 2019'!$I$13,'[3]Décembre 2019'!$J$13)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EB6-4634-8EF3-C061DFE34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Bilan des actions de maintenance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'Suivi Maintenance 2019'!$B$64</c:f>
              <c:strCache>
                <c:ptCount val="1"/>
                <c:pt idx="0">
                  <c:v>% d'action de maintenance réalisé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62A9-4173-848F-DD04E3345F36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62A9-4173-848F-DD04E3345F36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2-62A9-4173-848F-DD04E3345F36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3-62A9-4173-848F-DD04E3345F36}"/>
              </c:ext>
            </c:extLst>
          </c:dPt>
          <c:dPt>
            <c:idx val="4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4-62A9-4173-848F-DD04E3345F36}"/>
              </c:ext>
            </c:extLst>
          </c:dPt>
          <c:dPt>
            <c:idx val="5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5-62A9-4173-848F-DD04E3345F36}"/>
              </c:ext>
            </c:extLst>
          </c:dPt>
          <c:dPt>
            <c:idx val="6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6-62A9-4173-848F-DD04E3345F36}"/>
              </c:ext>
            </c:extLst>
          </c:dPt>
          <c:dPt>
            <c:idx val="7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62A9-4173-848F-DD04E3345F36}"/>
              </c:ext>
            </c:extLst>
          </c:dPt>
          <c:dPt>
            <c:idx val="8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62A9-4173-848F-DD04E3345F36}"/>
              </c:ext>
            </c:extLst>
          </c:dPt>
          <c:dPt>
            <c:idx val="9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9-62A9-4173-848F-DD04E3345F36}"/>
              </c:ext>
            </c:extLst>
          </c:dPt>
          <c:dPt>
            <c:idx val="1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A-62A9-4173-848F-DD04E3345F36}"/>
              </c:ext>
            </c:extLst>
          </c:dPt>
          <c:dPt>
            <c:idx val="1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62A9-4173-848F-DD04E3345F3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'Suivi Maintenance 2019'!$A$65:$A$76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'Suivi Maintenance 2019'!$B$65:$B$76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62A9-4173-848F-DD04E3345F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9106304"/>
        <c:axId val="129107840"/>
      </c:radarChart>
      <c:catAx>
        <c:axId val="1291063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107840"/>
        <c:crosses val="autoZero"/>
        <c:auto val="1"/>
        <c:lblAlgn val="ctr"/>
        <c:lblOffset val="100"/>
        <c:noMultiLvlLbl val="0"/>
      </c:catAx>
      <c:valAx>
        <c:axId val="129107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106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Bilan des actions de maintenance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9B4-4AB5-9CB1-09BA78DC935D}"/>
              </c:ext>
            </c:extLst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9B4-4AB5-9CB1-09BA78DC935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'Suivi Maintenance 2019'!$B$79:$C$79</c:f>
              <c:strCache>
                <c:ptCount val="2"/>
                <c:pt idx="0">
                  <c:v>% d'action de maintenance réalisé</c:v>
                </c:pt>
                <c:pt idx="1">
                  <c:v>% d'action de maintenance restant</c:v>
                </c:pt>
              </c:strCache>
            </c:strRef>
          </c:cat>
          <c:val>
            <c:numRef>
              <c:f>'Suivi Maintenance 2019'!$B$80:$C$80</c:f>
              <c:numCache>
                <c:formatCode>0%</c:formatCode>
                <c:ptCount val="2"/>
                <c:pt idx="0">
                  <c:v>0.25</c:v>
                </c:pt>
                <c:pt idx="1">
                  <c:v>0.75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9B4-4AB5-9CB1-09BA78DC93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Bilan des actions de maintenance 2018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'Suivi Maintenance 2019'!$B$64</c:f>
              <c:strCache>
                <c:ptCount val="1"/>
                <c:pt idx="0">
                  <c:v>% d'action de maintenance réalisé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'Suivi Maintenance 2019'!$A$65:$A$76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'Suivi Maintenance 2019'!$B$65:$B$76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77-48B9-89D0-BF362C58D78F}"/>
            </c:ext>
          </c:extLst>
        </c:ser>
        <c:ser>
          <c:idx val="1"/>
          <c:order val="1"/>
          <c:tx>
            <c:strRef>
              <c:f>'Suivi Maintenance 2019'!$D$64</c:f>
              <c:strCache>
                <c:ptCount val="1"/>
                <c:pt idx="0">
                  <c:v>% d'action de maintenance restant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'Suivi Maintenance 2019'!$A$65:$A$76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'Suivi Maintenance 2019'!$D$65:$D$76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677-48B9-89D0-BF362C58D78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29448192"/>
        <c:axId val="129454080"/>
        <c:axId val="129047616"/>
      </c:bar3DChart>
      <c:catAx>
        <c:axId val="129448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454080"/>
        <c:crosses val="autoZero"/>
        <c:auto val="1"/>
        <c:lblAlgn val="ctr"/>
        <c:lblOffset val="100"/>
        <c:noMultiLvlLbl val="0"/>
      </c:catAx>
      <c:valAx>
        <c:axId val="129454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448192"/>
        <c:crosses val="autoZero"/>
        <c:crossBetween val="between"/>
      </c:valAx>
      <c:serAx>
        <c:axId val="1290476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454080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Qualité FdP!Tableau croisé dynamique4</c:name>
    <c:fmtId val="6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Qualité FdP'!$M$9</c:f>
              <c:strCache>
                <c:ptCount val="1"/>
                <c:pt idx="0">
                  <c:v>Nombre de N° de fiche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Qualité FdP'!$L$10:$L$12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'Indicateur Qualité FdP'!$M$10:$M$12</c:f>
              <c:numCache>
                <c:formatCode>General</c:formatCode>
                <c:ptCount val="2"/>
                <c:pt idx="0">
                  <c:v>33</c:v>
                </c:pt>
                <c:pt idx="1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807-4C86-A8A4-60C82F8A64A6}"/>
            </c:ext>
          </c:extLst>
        </c:ser>
        <c:ser>
          <c:idx val="1"/>
          <c:order val="1"/>
          <c:tx>
            <c:strRef>
              <c:f>'Indicateur Qualité FdP'!$N$9</c:f>
              <c:strCache>
                <c:ptCount val="1"/>
                <c:pt idx="0">
                  <c:v>Nombre de Coût (h)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Qualité FdP'!$L$10:$L$12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'Indicateur Qualité FdP'!$N$10:$N$12</c:f>
              <c:numCache>
                <c:formatCode>General</c:formatCode>
                <c:ptCount val="2"/>
                <c:pt idx="0">
                  <c:v>33</c:v>
                </c:pt>
                <c:pt idx="1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807-4C86-A8A4-60C82F8A64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85978000"/>
        <c:axId val="685976032"/>
      </c:barChart>
      <c:catAx>
        <c:axId val="685978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5976032"/>
        <c:crosses val="autoZero"/>
        <c:auto val="1"/>
        <c:lblAlgn val="ctr"/>
        <c:lblOffset val="100"/>
        <c:noMultiLvlLbl val="0"/>
      </c:catAx>
      <c:valAx>
        <c:axId val="685976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5978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Qualité FdP!Tableau croisé dynamique5</c:name>
    <c:fmtId val="5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Qualité FdP'!$M$20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Qualité FdP'!$L$21:$L$25</c:f>
              <c:strCache>
                <c:ptCount val="4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2018</c:v>
                </c:pt>
              </c:strCache>
            </c:strRef>
          </c:cat>
          <c:val>
            <c:numRef>
              <c:f>'Indicateur Qualité FdP'!$M$21:$M$25</c:f>
              <c:numCache>
                <c:formatCode>General</c:formatCode>
                <c:ptCount val="4"/>
                <c:pt idx="0">
                  <c:v>16</c:v>
                </c:pt>
                <c:pt idx="1">
                  <c:v>16</c:v>
                </c:pt>
                <c:pt idx="2">
                  <c:v>5</c:v>
                </c:pt>
                <c:pt idx="3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A6-48A1-8974-B51BAA17F6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87349672"/>
        <c:axId val="687352296"/>
      </c:barChart>
      <c:catAx>
        <c:axId val="687349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7352296"/>
        <c:crosses val="autoZero"/>
        <c:auto val="1"/>
        <c:lblAlgn val="ctr"/>
        <c:lblOffset val="100"/>
        <c:noMultiLvlLbl val="0"/>
      </c:catAx>
      <c:valAx>
        <c:axId val="68735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7349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Qualité FdP'!$C$9</c:f>
              <c:strCache>
                <c:ptCount val="1"/>
                <c:pt idx="0">
                  <c:v>Taux de réponse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'Indicateur Qualité FdP'!$C$10</c:f>
              <c:numCache>
                <c:formatCode>0%</c:formatCode>
                <c:ptCount val="1"/>
                <c:pt idx="0">
                  <c:v>0.4107142857142857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40-4F15-81CD-FA0BD69BCD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717538696"/>
        <c:axId val="717539024"/>
      </c:barChart>
      <c:catAx>
        <c:axId val="7175386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7539024"/>
        <c:crosses val="autoZero"/>
        <c:auto val="1"/>
        <c:lblAlgn val="ctr"/>
        <c:lblOffset val="100"/>
        <c:noMultiLvlLbl val="0"/>
      </c:catAx>
      <c:valAx>
        <c:axId val="71753902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7538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Qualité FdP!Tableau croisé dynamique14</c:name>
    <c:fmtId val="1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Qualité FdP'!$M$31</c:f>
              <c:strCache>
                <c:ptCount val="1"/>
                <c:pt idx="0">
                  <c:v>Somme de Coût (h)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'Indicateur Qualité FdP'!$L$32:$L$44</c:f>
              <c:multiLvlStrCache>
                <c:ptCount val="8"/>
                <c:lvl>
                  <c:pt idx="0">
                    <c:v>Non</c:v>
                  </c:pt>
                  <c:pt idx="1">
                    <c:v>oui</c:v>
                  </c:pt>
                  <c:pt idx="2">
                    <c:v>Non</c:v>
                  </c:pt>
                  <c:pt idx="3">
                    <c:v>oui</c:v>
                  </c:pt>
                  <c:pt idx="4">
                    <c:v>Non</c:v>
                  </c:pt>
                  <c:pt idx="5">
                    <c:v>oui</c:v>
                  </c:pt>
                  <c:pt idx="6">
                    <c:v>Non</c:v>
                  </c:pt>
                  <c:pt idx="7">
                    <c:v>oui</c:v>
                  </c:pt>
                </c:lvl>
                <c:lvl>
                  <c:pt idx="0">
                    <c:v>2014</c:v>
                  </c:pt>
                  <c:pt idx="2">
                    <c:v>2015</c:v>
                  </c:pt>
                  <c:pt idx="4">
                    <c:v>2016</c:v>
                  </c:pt>
                  <c:pt idx="6">
                    <c:v>2018</c:v>
                  </c:pt>
                </c:lvl>
              </c:multiLvlStrCache>
            </c:multiLvlStrRef>
          </c:cat>
          <c:val>
            <c:numRef>
              <c:f>'Indicateur Qualité FdP'!$M$32:$M$44</c:f>
              <c:numCache>
                <c:formatCode>[$-F400]h:mm:ss\ AM/PM</c:formatCode>
                <c:ptCount val="8"/>
                <c:pt idx="0">
                  <c:v>2.9687500000000004</c:v>
                </c:pt>
                <c:pt idx="1">
                  <c:v>0.44097222222222221</c:v>
                </c:pt>
                <c:pt idx="2">
                  <c:v>0.11458333333333331</c:v>
                </c:pt>
                <c:pt idx="3">
                  <c:v>0.2291666666666666</c:v>
                </c:pt>
                <c:pt idx="4">
                  <c:v>9.375E-2</c:v>
                </c:pt>
                <c:pt idx="5">
                  <c:v>3.125E-2</c:v>
                </c:pt>
                <c:pt idx="6">
                  <c:v>0.45138888888888884</c:v>
                </c:pt>
                <c:pt idx="7">
                  <c:v>0.13541666666666666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FBA-4059-BDA0-A26BD6B1A8B9}"/>
            </c:ext>
          </c:extLst>
        </c:ser>
        <c:ser>
          <c:idx val="1"/>
          <c:order val="1"/>
          <c:tx>
            <c:strRef>
              <c:f>'Indicateur Qualité FdP'!$N$31</c:f>
              <c:strCache>
                <c:ptCount val="1"/>
                <c:pt idx="0">
                  <c:v>Nombre de Cloturée (Oui/non)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'Indicateur Qualité FdP'!$L$32:$L$44</c:f>
              <c:multiLvlStrCache>
                <c:ptCount val="8"/>
                <c:lvl>
                  <c:pt idx="0">
                    <c:v>Non</c:v>
                  </c:pt>
                  <c:pt idx="1">
                    <c:v>oui</c:v>
                  </c:pt>
                  <c:pt idx="2">
                    <c:v>Non</c:v>
                  </c:pt>
                  <c:pt idx="3">
                    <c:v>oui</c:v>
                  </c:pt>
                  <c:pt idx="4">
                    <c:v>Non</c:v>
                  </c:pt>
                  <c:pt idx="5">
                    <c:v>oui</c:v>
                  </c:pt>
                  <c:pt idx="6">
                    <c:v>Non</c:v>
                  </c:pt>
                  <c:pt idx="7">
                    <c:v>oui</c:v>
                  </c:pt>
                </c:lvl>
                <c:lvl>
                  <c:pt idx="0">
                    <c:v>2014</c:v>
                  </c:pt>
                  <c:pt idx="2">
                    <c:v>2015</c:v>
                  </c:pt>
                  <c:pt idx="4">
                    <c:v>2016</c:v>
                  </c:pt>
                  <c:pt idx="6">
                    <c:v>2018</c:v>
                  </c:pt>
                </c:lvl>
              </c:multiLvlStrCache>
            </c:multiLvlStrRef>
          </c:cat>
          <c:val>
            <c:numRef>
              <c:f>'Indicateur Qualité FdP'!$N$32:$N$44</c:f>
              <c:numCache>
                <c:formatCode>General</c:formatCode>
                <c:ptCount val="8"/>
                <c:pt idx="0">
                  <c:v>10</c:v>
                </c:pt>
                <c:pt idx="1">
                  <c:v>6</c:v>
                </c:pt>
                <c:pt idx="2">
                  <c:v>8</c:v>
                </c:pt>
                <c:pt idx="3">
                  <c:v>8</c:v>
                </c:pt>
                <c:pt idx="4">
                  <c:v>2</c:v>
                </c:pt>
                <c:pt idx="5">
                  <c:v>3</c:v>
                </c:pt>
                <c:pt idx="6">
                  <c:v>13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FBA-4059-BDA0-A26BD6B1A8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93017680"/>
        <c:axId val="693025552"/>
      </c:barChart>
      <c:catAx>
        <c:axId val="693017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3025552"/>
        <c:crosses val="autoZero"/>
        <c:auto val="1"/>
        <c:lblAlgn val="ctr"/>
        <c:lblOffset val="100"/>
        <c:noMultiLvlLbl val="0"/>
      </c:catAx>
      <c:valAx>
        <c:axId val="693025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3017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Fournisseurs !Tableau croisé dynamique7</c:name>
    <c:fmtId val="5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Fournisseurs '!$T$4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'Indicateur Fournisseurs '!$S$5:$S$85</c:f>
              <c:multiLvlStrCache>
                <c:ptCount val="72"/>
                <c:lvl>
                  <c:pt idx="3">
                    <c:v>Conforme</c:v>
                  </c:pt>
                  <c:pt idx="30">
                    <c:v>Conforme</c:v>
                  </c:pt>
                  <c:pt idx="32">
                    <c:v>Conforme</c:v>
                  </c:pt>
                  <c:pt idx="34">
                    <c:v>Conforme</c:v>
                  </c:pt>
                  <c:pt idx="36">
                    <c:v>Conforme</c:v>
                  </c:pt>
                  <c:pt idx="38">
                    <c:v>Conforme</c:v>
                  </c:pt>
                  <c:pt idx="40">
                    <c:v>Conforme</c:v>
                  </c:pt>
                  <c:pt idx="42">
                    <c:v>Conforme</c:v>
                  </c:pt>
                </c:lvl>
                <c:lvl>
                  <c:pt idx="0">
                    <c:v>  </c:v>
                  </c:pt>
                  <c:pt idx="1">
                    <c:v>Jiaxing Hongfa</c:v>
                  </c:pt>
                  <c:pt idx="2">
                    <c:v>Compagnie du midi</c:v>
                  </c:pt>
                  <c:pt idx="3">
                    <c:v>Charbonheaux Brabant</c:v>
                  </c:pt>
                  <c:pt idx="4">
                    <c:v>Charbonneaux</c:v>
                  </c:pt>
                  <c:pt idx="5">
                    <c:v>Velox</c:v>
                  </c:pt>
                  <c:pt idx="6">
                    <c:v>Parfex</c:v>
                  </c:pt>
                  <c:pt idx="7">
                    <c:v>E.L.S</c:v>
                  </c:pt>
                  <c:pt idx="8">
                    <c:v>Jennape ASRL</c:v>
                  </c:pt>
                  <c:pt idx="9">
                    <c:v>Balev</c:v>
                  </c:pt>
                  <c:pt idx="10">
                    <c:v>Fracht</c:v>
                  </c:pt>
                  <c:pt idx="11">
                    <c:v>FullBat</c:v>
                  </c:pt>
                  <c:pt idx="12">
                    <c:v>Manka Kwida</c:v>
                  </c:pt>
                  <c:pt idx="13">
                    <c:v>HMX</c:v>
                  </c:pt>
                  <c:pt idx="14">
                    <c:v>Norauto Italie</c:v>
                  </c:pt>
                  <c:pt idx="15">
                    <c:v>Energizer</c:v>
                  </c:pt>
                  <c:pt idx="16">
                    <c:v>Hangzou</c:v>
                  </c:pt>
                  <c:pt idx="17">
                    <c:v>HMY</c:v>
                  </c:pt>
                  <c:pt idx="18">
                    <c:v>Vidrequin</c:v>
                  </c:pt>
                  <c:pt idx="19">
                    <c:v>Distripackaging</c:v>
                  </c:pt>
                  <c:pt idx="20">
                    <c:v>Airpur</c:v>
                  </c:pt>
                  <c:pt idx="21">
                    <c:v>SSC</c:v>
                  </c:pt>
                  <c:pt idx="22">
                    <c:v>Thor</c:v>
                  </c:pt>
                  <c:pt idx="23">
                    <c:v>Taizhou</c:v>
                  </c:pt>
                  <c:pt idx="24">
                    <c:v>Pholehdi</c:v>
                  </c:pt>
                  <c:pt idx="25">
                    <c:v>SolPel Otic</c:v>
                  </c:pt>
                  <c:pt idx="26">
                    <c:v>Suditen</c:v>
                  </c:pt>
                  <c:pt idx="27">
                    <c:v>BFC</c:v>
                  </c:pt>
                  <c:pt idx="28">
                    <c:v>RFX Care</c:v>
                  </c:pt>
                  <c:pt idx="29">
                    <c:v>Soditem</c:v>
                  </c:pt>
                  <c:pt idx="30">
                    <c:v>Publiscrie</c:v>
                  </c:pt>
                  <c:pt idx="31">
                    <c:v>Disme</c:v>
                  </c:pt>
                  <c:pt idx="32">
                    <c:v>Faseed</c:v>
                  </c:pt>
                  <c:pt idx="33">
                    <c:v>Fire Up</c:v>
                  </c:pt>
                  <c:pt idx="34">
                    <c:v>Goldis</c:v>
                  </c:pt>
                  <c:pt idx="35">
                    <c:v>Eurocenter</c:v>
                  </c:pt>
                  <c:pt idx="36">
                    <c:v>Rosmarin</c:v>
                  </c:pt>
                  <c:pt idx="37">
                    <c:v>IDS</c:v>
                  </c:pt>
                  <c:pt idx="38">
                    <c:v>Dismes</c:v>
                  </c:pt>
                  <c:pt idx="39">
                    <c:v>NC DSM</c:v>
                  </c:pt>
                  <c:pt idx="40">
                    <c:v>MTH</c:v>
                  </c:pt>
                  <c:pt idx="41">
                    <c:v>Distribution packaging Nord de France</c:v>
                  </c:pt>
                  <c:pt idx="42">
                    <c:v>ELS</c:v>
                  </c:pt>
                  <c:pt idx="43">
                    <c:v>Embaltec</c:v>
                  </c:pt>
                  <c:pt idx="44">
                    <c:v>Louwhan</c:v>
                  </c:pt>
                  <c:pt idx="45">
                    <c:v>Changsu</c:v>
                  </c:pt>
                  <c:pt idx="46">
                    <c:v>Joalpe</c:v>
                  </c:pt>
                  <c:pt idx="47">
                    <c:v>NGK</c:v>
                  </c:pt>
                  <c:pt idx="48">
                    <c:v>Whenzou</c:v>
                  </c:pt>
                  <c:pt idx="49">
                    <c:v>FormiChem</c:v>
                  </c:pt>
                  <c:pt idx="50">
                    <c:v>Relevi</c:v>
                  </c:pt>
                  <c:pt idx="51">
                    <c:v>BS Batterie</c:v>
                  </c:pt>
                  <c:pt idx="52">
                    <c:v>Chembo</c:v>
                  </c:pt>
                  <c:pt idx="53">
                    <c:v>Fahdi</c:v>
                  </c:pt>
                  <c:pt idx="54">
                    <c:v>FCA</c:v>
                  </c:pt>
                  <c:pt idx="55">
                    <c:v>Drafil</c:v>
                  </c:pt>
                  <c:pt idx="56">
                    <c:v>Transtek</c:v>
                  </c:pt>
                  <c:pt idx="57">
                    <c:v>Luma</c:v>
                  </c:pt>
                  <c:pt idx="58">
                    <c:v>Amival</c:v>
                  </c:pt>
                  <c:pt idx="59">
                    <c:v>Jodima</c:v>
                  </c:pt>
                  <c:pt idx="60">
                    <c:v>Procter and Gamble</c:v>
                  </c:pt>
                  <c:pt idx="61">
                    <c:v>Hingbo</c:v>
                  </c:pt>
                  <c:pt idx="62">
                    <c:v>Well Product</c:v>
                  </c:pt>
                  <c:pt idx="63">
                    <c:v>VanGuard</c:v>
                  </c:pt>
                  <c:pt idx="64">
                    <c:v>Mesi</c:v>
                  </c:pt>
                  <c:pt idx="65">
                    <c:v>Kent</c:v>
                  </c:pt>
                  <c:pt idx="66">
                    <c:v>Spunlace</c:v>
                  </c:pt>
                  <c:pt idx="67">
                    <c:v>ZPF</c:v>
                  </c:pt>
                  <c:pt idx="68">
                    <c:v>Aerolub</c:v>
                  </c:pt>
                  <c:pt idx="69">
                    <c:v>Spechim</c:v>
                  </c:pt>
                  <c:pt idx="70">
                    <c:v>Tetrosyl U.K.</c:v>
                  </c:pt>
                  <c:pt idx="71">
                    <c:v>Brunel</c:v>
                  </c:pt>
                </c:lvl>
              </c:multiLvlStrCache>
            </c:multiLvlStrRef>
          </c:cat>
          <c:val>
            <c:numRef>
              <c:f>'Indicateur Fournisseurs '!$T$5:$T$85</c:f>
              <c:numCache>
                <c:formatCode>General</c:formatCode>
                <c:ptCount val="7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  <c:pt idx="50">
                  <c:v>2</c:v>
                </c:pt>
                <c:pt idx="51">
                  <c:v>2</c:v>
                </c:pt>
                <c:pt idx="52">
                  <c:v>3</c:v>
                </c:pt>
                <c:pt idx="53">
                  <c:v>3</c:v>
                </c:pt>
                <c:pt idx="54">
                  <c:v>3</c:v>
                </c:pt>
                <c:pt idx="55">
                  <c:v>3</c:v>
                </c:pt>
                <c:pt idx="56">
                  <c:v>3</c:v>
                </c:pt>
                <c:pt idx="57">
                  <c:v>3</c:v>
                </c:pt>
                <c:pt idx="58">
                  <c:v>3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5</c:v>
                </c:pt>
                <c:pt idx="66">
                  <c:v>6</c:v>
                </c:pt>
                <c:pt idx="67">
                  <c:v>6</c:v>
                </c:pt>
                <c:pt idx="68">
                  <c:v>6</c:v>
                </c:pt>
                <c:pt idx="69">
                  <c:v>13</c:v>
                </c:pt>
                <c:pt idx="70">
                  <c:v>17</c:v>
                </c:pt>
                <c:pt idx="71">
                  <c:v>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E9-495A-B743-B900617CE3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71714112"/>
        <c:axId val="539044192"/>
      </c:barChart>
      <c:catAx>
        <c:axId val="17171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044192"/>
        <c:crosses val="autoZero"/>
        <c:auto val="1"/>
        <c:lblAlgn val="ctr"/>
        <c:lblOffset val="100"/>
        <c:noMultiLvlLbl val="0"/>
      </c:catAx>
      <c:valAx>
        <c:axId val="539044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714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Fournisseurs !Tableau croisé dynamique5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Temps moyen de déchargement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1.3625889404450388E-3"/>
              <c:y val="-6.430259688189365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1.3625889404450388E-3"/>
              <c:y val="-6.430259688189365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Fournisseurs '!$AD$74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5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06AF-4586-8FAA-4D6D7EDFF427}"/>
              </c:ext>
            </c:extLst>
          </c:dPt>
          <c:dPt>
            <c:idx val="5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06AF-4586-8FAA-4D6D7EDFF427}"/>
              </c:ext>
            </c:extLst>
          </c:dPt>
          <c:dPt>
            <c:idx val="5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2-06AF-4586-8FAA-4D6D7EDFF427}"/>
              </c:ext>
            </c:extLst>
          </c:dPt>
          <c:dPt>
            <c:idx val="61"/>
            <c:invertIfNegative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06AF-4586-8FAA-4D6D7EDFF427}"/>
              </c:ext>
            </c:extLst>
          </c:dPt>
          <c:dLbls>
            <c:dLbl>
              <c:idx val="61"/>
              <c:layout>
                <c:manualLayout>
                  <c:x val="-1.3625889404450388E-3"/>
                  <c:y val="-6.430259688189365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6AF-4586-8FAA-4D6D7EDFF42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'!$AC$75:$AC$164</c:f>
              <c:strCache>
                <c:ptCount val="89"/>
                <c:pt idx="0">
                  <c:v>HMX</c:v>
                </c:pt>
                <c:pt idx="1">
                  <c:v>Fracht</c:v>
                </c:pt>
                <c:pt idx="2">
                  <c:v>Soditem</c:v>
                </c:pt>
                <c:pt idx="3">
                  <c:v>Guiraud</c:v>
                </c:pt>
                <c:pt idx="4">
                  <c:v>HMY</c:v>
                </c:pt>
                <c:pt idx="5">
                  <c:v>Suditen</c:v>
                </c:pt>
                <c:pt idx="6">
                  <c:v>Euro Center KALLO</c:v>
                </c:pt>
                <c:pt idx="7">
                  <c:v>NGK</c:v>
                </c:pt>
                <c:pt idx="8">
                  <c:v>Jiaxing Hongfa</c:v>
                </c:pt>
                <c:pt idx="9">
                  <c:v>Parfex</c:v>
                </c:pt>
                <c:pt idx="10">
                  <c:v>Joalpe</c:v>
                </c:pt>
                <c:pt idx="11">
                  <c:v>Emgo</c:v>
                </c:pt>
                <c:pt idx="12">
                  <c:v>Velox</c:v>
                </c:pt>
                <c:pt idx="13">
                  <c:v>Luma</c:v>
                </c:pt>
                <c:pt idx="14">
                  <c:v>Juannes Distrib.</c:v>
                </c:pt>
                <c:pt idx="15">
                  <c:v>Eurocenter</c:v>
                </c:pt>
                <c:pt idx="16">
                  <c:v>Guiriaud</c:v>
                </c:pt>
                <c:pt idx="17">
                  <c:v>Hangzou</c:v>
                </c:pt>
                <c:pt idx="18">
                  <c:v>CoreLap Mouscron</c:v>
                </c:pt>
                <c:pt idx="19">
                  <c:v>SSC</c:v>
                </c:pt>
                <c:pt idx="20">
                  <c:v>Procter and Gamble</c:v>
                </c:pt>
                <c:pt idx="21">
                  <c:v>Embaltec</c:v>
                </c:pt>
                <c:pt idx="22">
                  <c:v>VanGuard</c:v>
                </c:pt>
                <c:pt idx="23">
                  <c:v>BFC</c:v>
                </c:pt>
                <c:pt idx="24">
                  <c:v>Jennape ASRL</c:v>
                </c:pt>
                <c:pt idx="25">
                  <c:v>Vidrequin</c:v>
                </c:pt>
                <c:pt idx="26">
                  <c:v>E.L.S</c:v>
                </c:pt>
                <c:pt idx="27">
                  <c:v>Pale Chemical</c:v>
                </c:pt>
                <c:pt idx="28">
                  <c:v>Manka Kwida</c:v>
                </c:pt>
                <c:pt idx="29">
                  <c:v>Hatek</c:v>
                </c:pt>
                <c:pt idx="30">
                  <c:v>Norauto Italie</c:v>
                </c:pt>
                <c:pt idx="31">
                  <c:v>Soprepack</c:v>
                </c:pt>
                <c:pt idx="32">
                  <c:v>Fahdi</c:v>
                </c:pt>
                <c:pt idx="33">
                  <c:v>NC DSM</c:v>
                </c:pt>
                <c:pt idx="34">
                  <c:v>Charbonneaux</c:v>
                </c:pt>
                <c:pt idx="35">
                  <c:v>SolPel Otic</c:v>
                </c:pt>
                <c:pt idx="36">
                  <c:v>Compagnie du midi</c:v>
                </c:pt>
                <c:pt idx="37">
                  <c:v>Pholehdi</c:v>
                </c:pt>
                <c:pt idx="38">
                  <c:v>Mesi</c:v>
                </c:pt>
                <c:pt idx="39">
                  <c:v>FullBat</c:v>
                </c:pt>
                <c:pt idx="40">
                  <c:v>Distripackaging</c:v>
                </c:pt>
                <c:pt idx="41">
                  <c:v>Amival</c:v>
                </c:pt>
                <c:pt idx="42">
                  <c:v>BS Batterie</c:v>
                </c:pt>
                <c:pt idx="43">
                  <c:v>Drafil</c:v>
                </c:pt>
                <c:pt idx="44">
                  <c:v>Aerolub</c:v>
                </c:pt>
                <c:pt idx="45">
                  <c:v>Goldis</c:v>
                </c:pt>
                <c:pt idx="46">
                  <c:v>Nord Carton</c:v>
                </c:pt>
                <c:pt idx="47">
                  <c:v>IDS</c:v>
                </c:pt>
                <c:pt idx="48">
                  <c:v>Distribution packaging Nord de France</c:v>
                </c:pt>
                <c:pt idx="49">
                  <c:v>Thor</c:v>
                </c:pt>
                <c:pt idx="50">
                  <c:v>Relevi</c:v>
                </c:pt>
                <c:pt idx="51">
                  <c:v>RFX Care</c:v>
                </c:pt>
                <c:pt idx="52">
                  <c:v>Louwhan</c:v>
                </c:pt>
                <c:pt idx="53">
                  <c:v>Publiscrie</c:v>
                </c:pt>
                <c:pt idx="54">
                  <c:v>Jodima</c:v>
                </c:pt>
                <c:pt idx="55">
                  <c:v>FormiChem</c:v>
                </c:pt>
                <c:pt idx="56">
                  <c:v>Balev</c:v>
                </c:pt>
                <c:pt idx="57">
                  <c:v>Ideh</c:v>
                </c:pt>
                <c:pt idx="58">
                  <c:v>Charbonheaux Brabant</c:v>
                </c:pt>
                <c:pt idx="59">
                  <c:v>ELS</c:v>
                </c:pt>
                <c:pt idx="60">
                  <c:v>Kent</c:v>
                </c:pt>
                <c:pt idx="61">
                  <c:v>FCA</c:v>
                </c:pt>
                <c:pt idx="62">
                  <c:v>Fire Up</c:v>
                </c:pt>
                <c:pt idx="63">
                  <c:v>Spunlace</c:v>
                </c:pt>
                <c:pt idx="64">
                  <c:v>Biofa</c:v>
                </c:pt>
                <c:pt idx="65">
                  <c:v>Brunel</c:v>
                </c:pt>
                <c:pt idx="66">
                  <c:v>Landport</c:v>
                </c:pt>
                <c:pt idx="67">
                  <c:v>Well Product</c:v>
                </c:pt>
                <c:pt idx="68">
                  <c:v>Airpur</c:v>
                </c:pt>
                <c:pt idx="69">
                  <c:v>Chembo</c:v>
                </c:pt>
                <c:pt idx="70">
                  <c:v>Tetrosyl U.K.</c:v>
                </c:pt>
                <c:pt idx="71">
                  <c:v>Ondulys</c:v>
                </c:pt>
                <c:pt idx="72">
                  <c:v>MTH</c:v>
                </c:pt>
                <c:pt idx="73">
                  <c:v>Spechim</c:v>
                </c:pt>
                <c:pt idx="74">
                  <c:v>Taizhou</c:v>
                </c:pt>
                <c:pt idx="75">
                  <c:v>Margand</c:v>
                </c:pt>
                <c:pt idx="76">
                  <c:v>Rosmarin</c:v>
                </c:pt>
                <c:pt idx="77">
                  <c:v>Dismes</c:v>
                </c:pt>
                <c:pt idx="78">
                  <c:v>Faseed</c:v>
                </c:pt>
                <c:pt idx="79">
                  <c:v>ZPF</c:v>
                </c:pt>
                <c:pt idx="80">
                  <c:v>Energizer</c:v>
                </c:pt>
                <c:pt idx="81">
                  <c:v>BEON</c:v>
                </c:pt>
                <c:pt idx="82">
                  <c:v>Hingbo</c:v>
                </c:pt>
                <c:pt idx="83">
                  <c:v>Transtek</c:v>
                </c:pt>
                <c:pt idx="84">
                  <c:v>Changsu</c:v>
                </c:pt>
                <c:pt idx="85">
                  <c:v>Seko</c:v>
                </c:pt>
                <c:pt idx="86">
                  <c:v>Disme</c:v>
                </c:pt>
                <c:pt idx="87">
                  <c:v>Morgand</c:v>
                </c:pt>
                <c:pt idx="88">
                  <c:v>Whenzou</c:v>
                </c:pt>
              </c:strCache>
            </c:strRef>
          </c:cat>
          <c:val>
            <c:numRef>
              <c:f>'Indicateur Fournisseurs '!$AD$75:$AD$164</c:f>
              <c:numCache>
                <c:formatCode>[$-F400]h:mm:ss\ AM/PM</c:formatCode>
                <c:ptCount val="89"/>
                <c:pt idx="0">
                  <c:v>3.472222222222222E-3</c:v>
                </c:pt>
                <c:pt idx="1">
                  <c:v>3.472222222222222E-3</c:v>
                </c:pt>
                <c:pt idx="2">
                  <c:v>3.472222222222222E-3</c:v>
                </c:pt>
                <c:pt idx="3">
                  <c:v>3.472222222222222E-3</c:v>
                </c:pt>
                <c:pt idx="4">
                  <c:v>3.472222222222222E-3</c:v>
                </c:pt>
                <c:pt idx="5">
                  <c:v>3.472222222222222E-3</c:v>
                </c:pt>
                <c:pt idx="6">
                  <c:v>3.472222222222222E-3</c:v>
                </c:pt>
                <c:pt idx="7">
                  <c:v>3.472222222222222E-3</c:v>
                </c:pt>
                <c:pt idx="8">
                  <c:v>3.472222222222222E-3</c:v>
                </c:pt>
                <c:pt idx="9">
                  <c:v>3.472222222222222E-3</c:v>
                </c:pt>
                <c:pt idx="10">
                  <c:v>3.472222222222222E-3</c:v>
                </c:pt>
                <c:pt idx="11">
                  <c:v>4.1666666666666666E-3</c:v>
                </c:pt>
                <c:pt idx="12">
                  <c:v>6.0763888888888881E-3</c:v>
                </c:pt>
                <c:pt idx="13">
                  <c:v>6.2499999999999995E-3</c:v>
                </c:pt>
                <c:pt idx="14">
                  <c:v>6.9444444444444441E-3</c:v>
                </c:pt>
                <c:pt idx="15">
                  <c:v>6.9444444444444441E-3</c:v>
                </c:pt>
                <c:pt idx="16">
                  <c:v>6.9444444444444441E-3</c:v>
                </c:pt>
                <c:pt idx="17">
                  <c:v>6.9444444444444441E-3</c:v>
                </c:pt>
                <c:pt idx="18">
                  <c:v>6.9444444444444441E-3</c:v>
                </c:pt>
                <c:pt idx="19">
                  <c:v>6.9444444444444441E-3</c:v>
                </c:pt>
                <c:pt idx="20">
                  <c:v>8.472222222222223E-3</c:v>
                </c:pt>
                <c:pt idx="21">
                  <c:v>8.6805555555555542E-3</c:v>
                </c:pt>
                <c:pt idx="22">
                  <c:v>9.7222222222222206E-3</c:v>
                </c:pt>
                <c:pt idx="23">
                  <c:v>1.0416666666666666E-2</c:v>
                </c:pt>
                <c:pt idx="24">
                  <c:v>1.0416666666666666E-2</c:v>
                </c:pt>
                <c:pt idx="25">
                  <c:v>1.0416666666666666E-2</c:v>
                </c:pt>
                <c:pt idx="26">
                  <c:v>1.0416666666666666E-2</c:v>
                </c:pt>
                <c:pt idx="27">
                  <c:v>1.0416666666666666E-2</c:v>
                </c:pt>
                <c:pt idx="28">
                  <c:v>1.0416666666666666E-2</c:v>
                </c:pt>
                <c:pt idx="29">
                  <c:v>1.0416666666666666E-2</c:v>
                </c:pt>
                <c:pt idx="30">
                  <c:v>1.0416666666666666E-2</c:v>
                </c:pt>
                <c:pt idx="31">
                  <c:v>1.2152777777777776E-2</c:v>
                </c:pt>
                <c:pt idx="32">
                  <c:v>1.3194444444444443E-2</c:v>
                </c:pt>
                <c:pt idx="33">
                  <c:v>1.3888888888888888E-2</c:v>
                </c:pt>
                <c:pt idx="34">
                  <c:v>1.3888888888888888E-2</c:v>
                </c:pt>
                <c:pt idx="35">
                  <c:v>1.3888888888888888E-2</c:v>
                </c:pt>
                <c:pt idx="36">
                  <c:v>1.3888888888888888E-2</c:v>
                </c:pt>
                <c:pt idx="37">
                  <c:v>1.3888888888888888E-2</c:v>
                </c:pt>
                <c:pt idx="38">
                  <c:v>1.5624999999999998E-2</c:v>
                </c:pt>
                <c:pt idx="39">
                  <c:v>1.5972222222222221E-2</c:v>
                </c:pt>
                <c:pt idx="40">
                  <c:v>1.8055555555555557E-2</c:v>
                </c:pt>
                <c:pt idx="41">
                  <c:v>1.8518518518518517E-2</c:v>
                </c:pt>
                <c:pt idx="42">
                  <c:v>1.9791666666666666E-2</c:v>
                </c:pt>
                <c:pt idx="43">
                  <c:v>1.996527777777778E-2</c:v>
                </c:pt>
                <c:pt idx="44">
                  <c:v>2.0138888888888887E-2</c:v>
                </c:pt>
                <c:pt idx="45">
                  <c:v>2.0833333333333332E-2</c:v>
                </c:pt>
                <c:pt idx="46">
                  <c:v>2.0833333333333332E-2</c:v>
                </c:pt>
                <c:pt idx="47">
                  <c:v>2.0833333333333332E-2</c:v>
                </c:pt>
                <c:pt idx="48">
                  <c:v>2.0833333333333332E-2</c:v>
                </c:pt>
                <c:pt idx="49">
                  <c:v>2.0833333333333332E-2</c:v>
                </c:pt>
                <c:pt idx="50">
                  <c:v>2.0833333333333332E-2</c:v>
                </c:pt>
                <c:pt idx="51">
                  <c:v>2.0833333333333332E-2</c:v>
                </c:pt>
                <c:pt idx="52">
                  <c:v>2.0833333333333332E-2</c:v>
                </c:pt>
                <c:pt idx="53">
                  <c:v>2.0833333333333332E-2</c:v>
                </c:pt>
                <c:pt idx="54">
                  <c:v>2.1682098765432097E-2</c:v>
                </c:pt>
                <c:pt idx="55">
                  <c:v>2.2569444444444444E-2</c:v>
                </c:pt>
                <c:pt idx="56">
                  <c:v>2.2916666666666669E-2</c:v>
                </c:pt>
                <c:pt idx="57">
                  <c:v>2.4305555555555556E-2</c:v>
                </c:pt>
                <c:pt idx="58">
                  <c:v>2.4305555555555556E-2</c:v>
                </c:pt>
                <c:pt idx="59">
                  <c:v>2.4305555555555556E-2</c:v>
                </c:pt>
                <c:pt idx="60">
                  <c:v>2.5416666666666664E-2</c:v>
                </c:pt>
                <c:pt idx="61">
                  <c:v>2.5607638888888892E-2</c:v>
                </c:pt>
                <c:pt idx="62">
                  <c:v>2.6041666666666664E-2</c:v>
                </c:pt>
                <c:pt idx="63">
                  <c:v>2.7430555555555559E-2</c:v>
                </c:pt>
                <c:pt idx="64">
                  <c:v>2.7777777777777776E-2</c:v>
                </c:pt>
                <c:pt idx="65">
                  <c:v>2.9891304347826084E-2</c:v>
                </c:pt>
                <c:pt idx="66">
                  <c:v>3.0324074074074073E-2</c:v>
                </c:pt>
                <c:pt idx="67">
                  <c:v>3.1018518518518518E-2</c:v>
                </c:pt>
                <c:pt idx="68">
                  <c:v>3.125E-2</c:v>
                </c:pt>
                <c:pt idx="69">
                  <c:v>3.2407407407407406E-2</c:v>
                </c:pt>
                <c:pt idx="70">
                  <c:v>3.3137077294685985E-2</c:v>
                </c:pt>
                <c:pt idx="71">
                  <c:v>3.3564814814814818E-2</c:v>
                </c:pt>
                <c:pt idx="72">
                  <c:v>3.4722222222222224E-2</c:v>
                </c:pt>
                <c:pt idx="73">
                  <c:v>3.7660256410256408E-2</c:v>
                </c:pt>
                <c:pt idx="74">
                  <c:v>3.8194444444444441E-2</c:v>
                </c:pt>
                <c:pt idx="75">
                  <c:v>4.1666666666666664E-2</c:v>
                </c:pt>
                <c:pt idx="76">
                  <c:v>4.5138888888888888E-2</c:v>
                </c:pt>
                <c:pt idx="77">
                  <c:v>4.8611111111111112E-2</c:v>
                </c:pt>
                <c:pt idx="78">
                  <c:v>4.8611111111111112E-2</c:v>
                </c:pt>
                <c:pt idx="79">
                  <c:v>5.4783950617283951E-2</c:v>
                </c:pt>
                <c:pt idx="80">
                  <c:v>5.5555555555555552E-2</c:v>
                </c:pt>
                <c:pt idx="81">
                  <c:v>6.25E-2</c:v>
                </c:pt>
                <c:pt idx="82">
                  <c:v>6.6753472222222207E-2</c:v>
                </c:pt>
                <c:pt idx="83">
                  <c:v>7.2916666666666671E-2</c:v>
                </c:pt>
                <c:pt idx="84">
                  <c:v>7.6388888888888881E-2</c:v>
                </c:pt>
                <c:pt idx="85">
                  <c:v>7.9861111111111105E-2</c:v>
                </c:pt>
                <c:pt idx="86">
                  <c:v>9.0277777777777776E-2</c:v>
                </c:pt>
                <c:pt idx="87">
                  <c:v>9.7222222222222224E-2</c:v>
                </c:pt>
                <c:pt idx="88">
                  <c:v>0.11226851851851853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6AF-4586-8FAA-4D6D7EDFF4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5543808"/>
        <c:axId val="415859280"/>
      </c:barChart>
      <c:catAx>
        <c:axId val="415543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859280"/>
        <c:crosses val="autoZero"/>
        <c:auto val="1"/>
        <c:lblAlgn val="ctr"/>
        <c:lblOffset val="100"/>
        <c:noMultiLvlLbl val="0"/>
      </c:catAx>
      <c:valAx>
        <c:axId val="415859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543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Fournisseurs !Tableau croisé dynamique8</c:name>
    <c:fmtId val="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Nombre de déchargement/temps requis</a:t>
            </a:r>
            <a:r>
              <a:rPr lang="fr-FR" baseline="0"/>
              <a:t> (10 premiers)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Fournisseurs '!$Z$21</c:f>
              <c:strCache>
                <c:ptCount val="1"/>
                <c:pt idx="0">
                  <c:v>Nombre de Chargement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'!$Y$22:$Y$33</c:f>
              <c:strCache>
                <c:ptCount val="11"/>
                <c:pt idx="0">
                  <c:v>Embaltec</c:v>
                </c:pt>
                <c:pt idx="1">
                  <c:v>Well Product</c:v>
                </c:pt>
                <c:pt idx="2">
                  <c:v>Aerolub</c:v>
                </c:pt>
                <c:pt idx="3">
                  <c:v>Hingbo</c:v>
                </c:pt>
                <c:pt idx="4">
                  <c:v>FCA</c:v>
                </c:pt>
                <c:pt idx="5">
                  <c:v>Jodima</c:v>
                </c:pt>
                <c:pt idx="6">
                  <c:v>ZPF</c:v>
                </c:pt>
                <c:pt idx="7">
                  <c:v>Spunlace</c:v>
                </c:pt>
                <c:pt idx="8">
                  <c:v>Spechim</c:v>
                </c:pt>
                <c:pt idx="9">
                  <c:v>Tetrosyl U.K.</c:v>
                </c:pt>
                <c:pt idx="10">
                  <c:v>Brunel</c:v>
                </c:pt>
              </c:strCache>
            </c:strRef>
          </c:cat>
          <c:val>
            <c:numRef>
              <c:f>'Indicateur Fournisseurs '!$Z$22:$Z$33</c:f>
              <c:numCache>
                <c:formatCode>0</c:formatCode>
                <c:ptCount val="11"/>
                <c:pt idx="0">
                  <c:v>6</c:v>
                </c:pt>
                <c:pt idx="1">
                  <c:v>6</c:v>
                </c:pt>
                <c:pt idx="2">
                  <c:v>6</c:v>
                </c:pt>
                <c:pt idx="3">
                  <c:v>8</c:v>
                </c:pt>
                <c:pt idx="4">
                  <c:v>8</c:v>
                </c:pt>
                <c:pt idx="5">
                  <c:v>9</c:v>
                </c:pt>
                <c:pt idx="6">
                  <c:v>9</c:v>
                </c:pt>
                <c:pt idx="7">
                  <c:v>10</c:v>
                </c:pt>
                <c:pt idx="8">
                  <c:v>13</c:v>
                </c:pt>
                <c:pt idx="9">
                  <c:v>46</c:v>
                </c:pt>
                <c:pt idx="10">
                  <c:v>115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A1-46FC-9037-A9A9F017D7A2}"/>
            </c:ext>
          </c:extLst>
        </c:ser>
        <c:ser>
          <c:idx val="1"/>
          <c:order val="1"/>
          <c:tx>
            <c:strRef>
              <c:f>'Indicateur Fournisseurs '!$AA$21</c:f>
              <c:strCache>
                <c:ptCount val="1"/>
                <c:pt idx="0">
                  <c:v>Somme de chargement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'!$Y$22:$Y$33</c:f>
              <c:strCache>
                <c:ptCount val="11"/>
                <c:pt idx="0">
                  <c:v>Embaltec</c:v>
                </c:pt>
                <c:pt idx="1">
                  <c:v>Well Product</c:v>
                </c:pt>
                <c:pt idx="2">
                  <c:v>Aerolub</c:v>
                </c:pt>
                <c:pt idx="3">
                  <c:v>Hingbo</c:v>
                </c:pt>
                <c:pt idx="4">
                  <c:v>FCA</c:v>
                </c:pt>
                <c:pt idx="5">
                  <c:v>Jodima</c:v>
                </c:pt>
                <c:pt idx="6">
                  <c:v>ZPF</c:v>
                </c:pt>
                <c:pt idx="7">
                  <c:v>Spunlace</c:v>
                </c:pt>
                <c:pt idx="8">
                  <c:v>Spechim</c:v>
                </c:pt>
                <c:pt idx="9">
                  <c:v>Tetrosyl U.K.</c:v>
                </c:pt>
                <c:pt idx="10">
                  <c:v>Brunel</c:v>
                </c:pt>
              </c:strCache>
            </c:strRef>
          </c:cat>
          <c:val>
            <c:numRef>
              <c:f>'Indicateur Fournisseurs '!$AA$22:$AA$33</c:f>
              <c:numCache>
                <c:formatCode>[$-F400]h:mm:ss\ AM/PM</c:formatCode>
                <c:ptCount val="11"/>
                <c:pt idx="0">
                  <c:v>5.2083333333333329E-2</c:v>
                </c:pt>
                <c:pt idx="1">
                  <c:v>0.18611111111111112</c:v>
                </c:pt>
                <c:pt idx="2">
                  <c:v>0.12083333333333332</c:v>
                </c:pt>
                <c:pt idx="3">
                  <c:v>0.53402777777777766</c:v>
                </c:pt>
                <c:pt idx="4">
                  <c:v>0.20486111111111113</c:v>
                </c:pt>
                <c:pt idx="5">
                  <c:v>0.19513888888888886</c:v>
                </c:pt>
                <c:pt idx="6">
                  <c:v>0.49305555555555558</c:v>
                </c:pt>
                <c:pt idx="7">
                  <c:v>0.27430555555555558</c:v>
                </c:pt>
                <c:pt idx="8">
                  <c:v>0.48958333333333331</c:v>
                </c:pt>
                <c:pt idx="9">
                  <c:v>1.5243055555555554</c:v>
                </c:pt>
                <c:pt idx="10">
                  <c:v>3.4374999999999996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0A1-46FC-9037-A9A9F017D7A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410260760"/>
        <c:axId val="410261088"/>
      </c:barChart>
      <c:catAx>
        <c:axId val="410260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0261088"/>
        <c:crosses val="autoZero"/>
        <c:auto val="1"/>
        <c:lblAlgn val="ctr"/>
        <c:lblOffset val="100"/>
        <c:noMultiLvlLbl val="0"/>
      </c:catAx>
      <c:valAx>
        <c:axId val="410261088"/>
        <c:scaling>
          <c:orientation val="minMax"/>
        </c:scaling>
        <c:delete val="1"/>
        <c:axPos val="l"/>
        <c:numFmt formatCode="0" sourceLinked="1"/>
        <c:majorTickMark val="none"/>
        <c:minorTickMark val="none"/>
        <c:tickLblPos val="nextTo"/>
        <c:crossAx val="410260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Fournisseurs !Tableau croisé dynamique3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Nombre de déchargement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Fournisseurs '!$T$121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ABFE-4D1A-B416-C21208A438CD}"/>
              </c:ext>
            </c:extLst>
          </c:dPt>
          <c:dPt>
            <c:idx val="20"/>
            <c:invertIfNegative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ABFE-4D1A-B416-C21208A438CD}"/>
              </c:ext>
            </c:extLst>
          </c:dPt>
          <c:dPt>
            <c:idx val="6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ABFE-4D1A-B416-C21208A438CD}"/>
              </c:ext>
            </c:extLst>
          </c:dPt>
          <c:dPt>
            <c:idx val="6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ABFE-4D1A-B416-C21208A438CD}"/>
              </c:ext>
            </c:extLst>
          </c:dPt>
          <c:dPt>
            <c:idx val="6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ABFE-4D1A-B416-C21208A438CD}"/>
              </c:ext>
            </c:extLst>
          </c:dPt>
          <c:dPt>
            <c:idx val="7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6-ABFE-4D1A-B416-C21208A438CD}"/>
              </c:ext>
            </c:extLst>
          </c:dPt>
          <c:dLbls>
            <c:dLbl>
              <c:idx val="20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ABFE-4D1A-B416-C21208A438C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'!$S$122:$S$156</c:f>
              <c:strCache>
                <c:ptCount val="34"/>
                <c:pt idx="0">
                  <c:v>Amival</c:v>
                </c:pt>
                <c:pt idx="1">
                  <c:v>Chembo</c:v>
                </c:pt>
                <c:pt idx="2">
                  <c:v>Airpur</c:v>
                </c:pt>
                <c:pt idx="3">
                  <c:v>Charbonheaux Brabant</c:v>
                </c:pt>
                <c:pt idx="4">
                  <c:v>Thor</c:v>
                </c:pt>
                <c:pt idx="5">
                  <c:v>Hingbo</c:v>
                </c:pt>
                <c:pt idx="6">
                  <c:v>Pholehdi</c:v>
                </c:pt>
                <c:pt idx="7">
                  <c:v>Luma</c:v>
                </c:pt>
                <c:pt idx="8">
                  <c:v>Suditen</c:v>
                </c:pt>
                <c:pt idx="9">
                  <c:v>Mesi</c:v>
                </c:pt>
                <c:pt idx="10">
                  <c:v>RFX Care</c:v>
                </c:pt>
                <c:pt idx="11">
                  <c:v>Embaltec</c:v>
                </c:pt>
                <c:pt idx="12">
                  <c:v>Publiscrie</c:v>
                </c:pt>
                <c:pt idx="13">
                  <c:v>Fahdi</c:v>
                </c:pt>
                <c:pt idx="14">
                  <c:v>Faseed</c:v>
                </c:pt>
                <c:pt idx="15">
                  <c:v>Relevi</c:v>
                </c:pt>
                <c:pt idx="16">
                  <c:v>Goldis</c:v>
                </c:pt>
                <c:pt idx="17">
                  <c:v>Whenzou</c:v>
                </c:pt>
                <c:pt idx="18">
                  <c:v>Rosmarin</c:v>
                </c:pt>
                <c:pt idx="19">
                  <c:v>BS Batterie</c:v>
                </c:pt>
                <c:pt idx="20">
                  <c:v>MTH</c:v>
                </c:pt>
                <c:pt idx="21">
                  <c:v>Well Product</c:v>
                </c:pt>
                <c:pt idx="22">
                  <c:v>ELS</c:v>
                </c:pt>
                <c:pt idx="23">
                  <c:v>Drafil</c:v>
                </c:pt>
                <c:pt idx="24">
                  <c:v>Procter and Gamble</c:v>
                </c:pt>
                <c:pt idx="25">
                  <c:v>ZPF</c:v>
                </c:pt>
                <c:pt idx="26">
                  <c:v>FormiChem</c:v>
                </c:pt>
                <c:pt idx="27">
                  <c:v>Jodima</c:v>
                </c:pt>
                <c:pt idx="28">
                  <c:v>Aerolub</c:v>
                </c:pt>
                <c:pt idx="29">
                  <c:v>Spunlace</c:v>
                </c:pt>
                <c:pt idx="30">
                  <c:v>Spechim</c:v>
                </c:pt>
                <c:pt idx="31">
                  <c:v>Kent</c:v>
                </c:pt>
                <c:pt idx="32">
                  <c:v>Tetrosyl U.K.</c:v>
                </c:pt>
                <c:pt idx="33">
                  <c:v>Brunel</c:v>
                </c:pt>
              </c:strCache>
            </c:strRef>
          </c:cat>
          <c:val>
            <c:numRef>
              <c:f>'Indicateur Fournisseurs '!$T$122:$T$156</c:f>
              <c:numCache>
                <c:formatCode>General</c:formatCode>
                <c:ptCount val="3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3</c:v>
                </c:pt>
                <c:pt idx="29">
                  <c:v>3</c:v>
                </c:pt>
                <c:pt idx="30">
                  <c:v>5</c:v>
                </c:pt>
                <c:pt idx="31">
                  <c:v>5</c:v>
                </c:pt>
                <c:pt idx="32">
                  <c:v>5</c:v>
                </c:pt>
                <c:pt idx="3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BFE-4D1A-B416-C21208A438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04119208"/>
        <c:axId val="604109368"/>
      </c:barChart>
      <c:catAx>
        <c:axId val="60411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4109368"/>
        <c:crosses val="autoZero"/>
        <c:auto val="1"/>
        <c:lblAlgn val="ctr"/>
        <c:lblOffset val="100"/>
        <c:noMultiLvlLbl val="0"/>
      </c:catAx>
      <c:valAx>
        <c:axId val="604109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411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Fournisseurs !Tableau croisé dynamique4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de Déchargement par mois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Fournisseurs '!$Z$3:$Z$5</c:f>
              <c:strCache>
                <c:ptCount val="1"/>
                <c:pt idx="0">
                  <c:v>2018 - octobre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'Indicateur Fournisseurs '!$Z$6</c:f>
              <c:numCache>
                <c:formatCode>General</c:formatCode>
                <c:ptCount val="1"/>
                <c:pt idx="0">
                  <c:v>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F19-4083-BF0A-FBB5A9A0B626}"/>
            </c:ext>
          </c:extLst>
        </c:ser>
        <c:ser>
          <c:idx val="1"/>
          <c:order val="1"/>
          <c:tx>
            <c:strRef>
              <c:f>'Indicateur Fournisseurs '!$AA$3:$AA$5</c:f>
              <c:strCache>
                <c:ptCount val="1"/>
                <c:pt idx="0">
                  <c:v>2018 - novembre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'Indicateur Fournisseurs '!$AA$6</c:f>
              <c:numCache>
                <c:formatCode>General</c:formatCode>
                <c:ptCount val="1"/>
                <c:pt idx="0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F19-4083-BF0A-FBB5A9A0B626}"/>
            </c:ext>
          </c:extLst>
        </c:ser>
        <c:ser>
          <c:idx val="2"/>
          <c:order val="2"/>
          <c:tx>
            <c:strRef>
              <c:f>'Indicateur Fournisseurs '!$AB$3:$AB$5</c:f>
              <c:strCache>
                <c:ptCount val="1"/>
                <c:pt idx="0">
                  <c:v>2018 - décembre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'Indicateur Fournisseurs '!$AB$6</c:f>
              <c:numCache>
                <c:formatCode>General</c:formatCode>
                <c:ptCount val="1"/>
                <c:pt idx="0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F19-4083-BF0A-FBB5A9A0B626}"/>
            </c:ext>
          </c:extLst>
        </c:ser>
        <c:ser>
          <c:idx val="3"/>
          <c:order val="3"/>
          <c:tx>
            <c:strRef>
              <c:f>'Indicateur Fournisseurs '!$AD$3:$AD$5</c:f>
              <c:strCache>
                <c:ptCount val="1"/>
                <c:pt idx="0">
                  <c:v>2019 - janvier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'Indicateur Fournisseurs '!$AD$6</c:f>
              <c:numCache>
                <c:formatCode>General</c:formatCode>
                <c:ptCount val="1"/>
                <c:pt idx="0">
                  <c:v>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F19-4083-BF0A-FBB5A9A0B626}"/>
            </c:ext>
          </c:extLst>
        </c:ser>
        <c:ser>
          <c:idx val="4"/>
          <c:order val="4"/>
          <c:tx>
            <c:strRef>
              <c:f>'Indicateur Fournisseurs '!$AE$3:$AE$5</c:f>
              <c:strCache>
                <c:ptCount val="1"/>
                <c:pt idx="0">
                  <c:v>2019 - février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'Indicateur Fournisseurs '!$AE$6</c:f>
              <c:numCache>
                <c:formatCode>General</c:formatCode>
                <c:ptCount val="1"/>
                <c:pt idx="0">
                  <c:v>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F19-4083-BF0A-FBB5A9A0B626}"/>
            </c:ext>
          </c:extLst>
        </c:ser>
        <c:ser>
          <c:idx val="5"/>
          <c:order val="5"/>
          <c:tx>
            <c:strRef>
              <c:f>'Indicateur Fournisseurs '!$AF$3:$AF$5</c:f>
              <c:strCache>
                <c:ptCount val="1"/>
                <c:pt idx="0">
                  <c:v>2019 - mars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Fournisseurs '!$Y$6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'Indicateur Fournisseurs '!$AF$6</c:f>
              <c:numCache>
                <c:formatCode>General</c:formatCode>
                <c:ptCount val="1"/>
                <c:pt idx="0">
                  <c:v>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F19-4083-BF0A-FBB5A9A0B6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761727480"/>
        <c:axId val="761724856"/>
      </c:barChart>
      <c:catAx>
        <c:axId val="76172748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Mois de</a:t>
                </a:r>
                <a:r>
                  <a:rPr lang="fr-FR" baseline="0"/>
                  <a:t> la reception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1.002076953450385E-2"/>
              <c:y val="0.9333124847620590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1724856"/>
        <c:crosses val="autoZero"/>
        <c:auto val="1"/>
        <c:lblAlgn val="ctr"/>
        <c:lblOffset val="100"/>
        <c:noMultiLvlLbl val="0"/>
      </c:catAx>
      <c:valAx>
        <c:axId val="761724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réception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1727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8748884850442954E-2"/>
          <c:y val="0.81922380454846078"/>
          <c:w val="0.31147721735007405"/>
          <c:h val="8.95393752882019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Fournisseurs !Tableau croisé dynamique6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Évolution</a:t>
            </a:r>
            <a:r>
              <a:rPr lang="en-US" baseline="0"/>
              <a:t> du nombre de reception par mois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'Indicateur Fournisseurs '!$Z$168</c:f>
              <c:strCache>
                <c:ptCount val="1"/>
                <c:pt idx="0">
                  <c:v>Total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'Indicateur Fournisseurs '!$Y$169:$Y$177</c:f>
              <c:multiLvlStrCache>
                <c:ptCount val="6"/>
                <c:lvl>
                  <c:pt idx="0">
                    <c:v>octobre</c:v>
                  </c:pt>
                  <c:pt idx="1">
                    <c:v>novembre</c:v>
                  </c:pt>
                  <c:pt idx="2">
                    <c:v>décembre</c:v>
                  </c:pt>
                  <c:pt idx="3">
                    <c:v>janvier</c:v>
                  </c:pt>
                  <c:pt idx="4">
                    <c:v>février</c:v>
                  </c:pt>
                  <c:pt idx="5">
                    <c:v>mars</c:v>
                  </c:pt>
                </c:lvl>
                <c:lvl>
                  <c:pt idx="0">
                    <c:v>2018</c:v>
                  </c:pt>
                  <c:pt idx="3">
                    <c:v>2019</c:v>
                  </c:pt>
                </c:lvl>
              </c:multiLvlStrCache>
            </c:multiLvlStrRef>
          </c:cat>
          <c:val>
            <c:numRef>
              <c:f>'Indicateur Fournisseurs '!$Z$169:$Z$177</c:f>
              <c:numCache>
                <c:formatCode>General</c:formatCode>
                <c:ptCount val="6"/>
                <c:pt idx="0">
                  <c:v>46</c:v>
                </c:pt>
                <c:pt idx="1">
                  <c:v>60</c:v>
                </c:pt>
                <c:pt idx="2">
                  <c:v>52</c:v>
                </c:pt>
                <c:pt idx="3">
                  <c:v>68</c:v>
                </c:pt>
                <c:pt idx="4">
                  <c:v>83</c:v>
                </c:pt>
                <c:pt idx="5">
                  <c:v>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991-48FD-858F-1C28870FC5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63961728"/>
        <c:axId val="763905312"/>
      </c:lineChart>
      <c:catAx>
        <c:axId val="763961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3905312"/>
        <c:crosses val="autoZero"/>
        <c:auto val="1"/>
        <c:lblAlgn val="ctr"/>
        <c:lblOffset val="100"/>
        <c:noMultiLvlLbl val="0"/>
      </c:catAx>
      <c:valAx>
        <c:axId val="763905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3961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Expédition!Tableau croisé dynamique4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Expédition'!$V$8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Expédition'!$U$9:$U$10</c:f>
              <c:strCache>
                <c:ptCount val="1"/>
                <c:pt idx="0">
                  <c:v>Ducros</c:v>
                </c:pt>
              </c:strCache>
            </c:strRef>
          </c:cat>
          <c:val>
            <c:numRef>
              <c:f>'Indicateur Expédition'!$V$9:$V$10</c:f>
              <c:numCache>
                <c:formatCode>[$-F400]h:mm:ss\ AM/PM</c:formatCode>
                <c:ptCount val="1"/>
                <c:pt idx="0">
                  <c:v>3.4722222222222224E-2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7C-4BDF-888A-703D889F90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95273552"/>
        <c:axId val="695273880"/>
      </c:barChart>
      <c:catAx>
        <c:axId val="695273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5273880"/>
        <c:crosses val="autoZero"/>
        <c:auto val="1"/>
        <c:lblAlgn val="ctr"/>
        <c:lblOffset val="100"/>
        <c:noMultiLvlLbl val="0"/>
      </c:catAx>
      <c:valAx>
        <c:axId val="695273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5273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Expédition!Tableau croisé dynamique1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Expédition'!$Q$8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Expédition'!$P$9:$P$10</c:f>
              <c:strCache>
                <c:ptCount val="1"/>
                <c:pt idx="0">
                  <c:v>Ducros</c:v>
                </c:pt>
              </c:strCache>
            </c:strRef>
          </c:cat>
          <c:val>
            <c:numRef>
              <c:f>'Indicateur Expédition'!$Q$9:$Q$10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47-40DC-9A65-E3E75E201B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88759824"/>
        <c:axId val="688757200"/>
      </c:barChart>
      <c:catAx>
        <c:axId val="688759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757200"/>
        <c:crosses val="autoZero"/>
        <c:auto val="1"/>
        <c:lblAlgn val="ctr"/>
        <c:lblOffset val="100"/>
        <c:noMultiLvlLbl val="0"/>
      </c:catAx>
      <c:valAx>
        <c:axId val="688757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759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Expédition!Tableau croisé dynamique5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1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'Indicateur Expédition'!$Y$8</c:f>
              <c:strCache>
                <c:ptCount val="1"/>
                <c:pt idx="0">
                  <c:v>Total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'Indicateur Expédition'!$X$9:$X$17</c:f>
              <c:strCache>
                <c:ptCount val="8"/>
                <c:pt idx="0">
                  <c:v>08/01/2019</c:v>
                </c:pt>
                <c:pt idx="1">
                  <c:v>11/01/2019</c:v>
                </c:pt>
                <c:pt idx="2">
                  <c:v>28/01/2019</c:v>
                </c:pt>
                <c:pt idx="3">
                  <c:v>31/01/2019</c:v>
                </c:pt>
                <c:pt idx="4">
                  <c:v>01/02/2019</c:v>
                </c:pt>
                <c:pt idx="5">
                  <c:v>20/03/2019</c:v>
                </c:pt>
                <c:pt idx="6">
                  <c:v>14/03/2019</c:v>
                </c:pt>
                <c:pt idx="7">
                  <c:v>18/03/2019</c:v>
                </c:pt>
              </c:strCache>
            </c:strRef>
          </c:cat>
          <c:val>
            <c:numRef>
              <c:f>'Indicateur Expédition'!$Y$9:$Y$17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4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0E6-4DED-8C1C-D5F5C82EA2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99835576"/>
        <c:axId val="699832296"/>
      </c:lineChart>
      <c:catAx>
        <c:axId val="699835576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9832296"/>
        <c:crosses val="autoZero"/>
        <c:auto val="1"/>
        <c:lblAlgn val="ctr"/>
        <c:lblOffset val="100"/>
        <c:noMultiLvlLbl val="0"/>
      </c:catAx>
      <c:valAx>
        <c:axId val="69983229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9835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données.xlsm]Indicateur Expédition!Tableau croisé dynamique2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Expédition'!$Q$62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'Indicateur Expédition'!$P$63:$P$64</c:f>
              <c:strCache>
                <c:ptCount val="1"/>
                <c:pt idx="0">
                  <c:v>février</c:v>
                </c:pt>
              </c:strCache>
            </c:strRef>
          </c:cat>
          <c:val>
            <c:numRef>
              <c:f>'Indicateur Expédition'!$Q$63:$Q$64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5A-4928-B4E3-FF66E08D63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808212768"/>
        <c:axId val="681307096"/>
      </c:barChart>
      <c:catAx>
        <c:axId val="808212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1307096"/>
        <c:crosses val="autoZero"/>
        <c:auto val="1"/>
        <c:lblAlgn val="ctr"/>
        <c:lblOffset val="100"/>
        <c:noMultiLvlLbl val="0"/>
      </c:catAx>
      <c:valAx>
        <c:axId val="681307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8212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[P-SURPER Surveillance et performance du SGS sans données.xlsm]Suivi réglementaire!Tableau croisé dynamique5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réglementaire'!$B$6:$B$7</c:f>
              <c:strCache>
                <c:ptCount val="1"/>
                <c:pt idx="0">
                  <c:v>Nombre de Titre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'Suivi réglementaire'!$A$8:$A$13</c:f>
              <c:strCache>
                <c:ptCount val="5"/>
                <c:pt idx="0">
                  <c:v>Autres</c:v>
                </c:pt>
                <c:pt idx="1">
                  <c:v>Code de l'envt</c:v>
                </c:pt>
                <c:pt idx="2">
                  <c:v>Code du travail</c:v>
                </c:pt>
                <c:pt idx="3">
                  <c:v>Européen</c:v>
                </c:pt>
                <c:pt idx="4">
                  <c:v>(vide)</c:v>
                </c:pt>
              </c:strCache>
            </c:strRef>
          </c:cat>
          <c:val>
            <c:numRef>
              <c:f>'Suivi réglementaire'!$B$8:$B$13</c:f>
              <c:numCache>
                <c:formatCode>General</c:formatCode>
                <c:ptCount val="5"/>
                <c:pt idx="0">
                  <c:v>1</c:v>
                </c:pt>
                <c:pt idx="1">
                  <c:v>14</c:v>
                </c:pt>
                <c:pt idx="2">
                  <c:v>55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5BD-453D-938C-62039F0F2274}"/>
            </c:ext>
          </c:extLst>
        </c:ser>
        <c:ser>
          <c:idx val="1"/>
          <c:order val="1"/>
          <c:tx>
            <c:strRef>
              <c:f>'Suivi réglementaire'!$C$6:$C$7</c:f>
              <c:strCache>
                <c:ptCount val="1"/>
                <c:pt idx="0">
                  <c:v>Nombre de Conformité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'Suivi réglementaire'!$A$8:$A$13</c:f>
              <c:strCache>
                <c:ptCount val="5"/>
                <c:pt idx="0">
                  <c:v>Autres</c:v>
                </c:pt>
                <c:pt idx="1">
                  <c:v>Code de l'envt</c:v>
                </c:pt>
                <c:pt idx="2">
                  <c:v>Code du travail</c:v>
                </c:pt>
                <c:pt idx="3">
                  <c:v>Européen</c:v>
                </c:pt>
                <c:pt idx="4">
                  <c:v>(vide)</c:v>
                </c:pt>
              </c:strCache>
            </c:strRef>
          </c:cat>
          <c:val>
            <c:numRef>
              <c:f>'Suivi réglementaire'!$C$8:$C$13</c:f>
              <c:numCache>
                <c:formatCode>General</c:formatCode>
                <c:ptCount val="5"/>
                <c:pt idx="0">
                  <c:v>1</c:v>
                </c:pt>
                <c:pt idx="1">
                  <c:v>14</c:v>
                </c:pt>
                <c:pt idx="2">
                  <c:v>55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BD-453D-938C-62039F0F22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9479976"/>
        <c:axId val="439478664"/>
      </c:barChart>
      <c:catAx>
        <c:axId val="439479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478664"/>
        <c:crosses val="autoZero"/>
        <c:auto val="1"/>
        <c:lblAlgn val="ctr"/>
        <c:lblOffset val="100"/>
        <c:noMultiLvlLbl val="0"/>
      </c:catAx>
      <c:valAx>
        <c:axId val="439478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479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7.xml"/><Relationship Id="rId2" Type="http://schemas.openxmlformats.org/officeDocument/2006/relationships/chart" Target="../charts/chart16.xml"/><Relationship Id="rId1" Type="http://schemas.openxmlformats.org/officeDocument/2006/relationships/image" Target="../media/image1.jpg"/><Relationship Id="rId5" Type="http://schemas.openxmlformats.org/officeDocument/2006/relationships/chart" Target="../charts/chart19.xml"/><Relationship Id="rId4" Type="http://schemas.openxmlformats.org/officeDocument/2006/relationships/chart" Target="../charts/chart18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1.xml"/><Relationship Id="rId7" Type="http://schemas.openxmlformats.org/officeDocument/2006/relationships/chart" Target="../charts/chart25.xml"/><Relationship Id="rId2" Type="http://schemas.openxmlformats.org/officeDocument/2006/relationships/chart" Target="../charts/chart20.xml"/><Relationship Id="rId1" Type="http://schemas.openxmlformats.org/officeDocument/2006/relationships/image" Target="../media/image1.jpg"/><Relationship Id="rId6" Type="http://schemas.openxmlformats.org/officeDocument/2006/relationships/chart" Target="../charts/chart24.xml"/><Relationship Id="rId5" Type="http://schemas.openxmlformats.org/officeDocument/2006/relationships/chart" Target="../charts/chart23.xml"/><Relationship Id="rId4" Type="http://schemas.openxmlformats.org/officeDocument/2006/relationships/chart" Target="../charts/chart22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7.xml"/><Relationship Id="rId2" Type="http://schemas.openxmlformats.org/officeDocument/2006/relationships/chart" Target="../charts/chart26.xml"/><Relationship Id="rId1" Type="http://schemas.openxmlformats.org/officeDocument/2006/relationships/image" Target="../media/image1.jpg"/><Relationship Id="rId5" Type="http://schemas.openxmlformats.org/officeDocument/2006/relationships/chart" Target="../charts/chart29.xml"/><Relationship Id="rId4" Type="http://schemas.openxmlformats.org/officeDocument/2006/relationships/chart" Target="../charts/chart28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0</xdr:row>
      <xdr:rowOff>38101</xdr:rowOff>
    </xdr:from>
    <xdr:to>
      <xdr:col>1</xdr:col>
      <xdr:colOff>485776</xdr:colOff>
      <xdr:row>2</xdr:row>
      <xdr:rowOff>149721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6" y="1181101"/>
          <a:ext cx="1181100" cy="4926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4</xdr:row>
          <xdr:rowOff>152400</xdr:rowOff>
        </xdr:from>
        <xdr:to>
          <xdr:col>5</xdr:col>
          <xdr:colOff>733425</xdr:colOff>
          <xdr:row>13</xdr:row>
          <xdr:rowOff>152400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14</xdr:row>
          <xdr:rowOff>114300</xdr:rowOff>
        </xdr:from>
        <xdr:to>
          <xdr:col>3</xdr:col>
          <xdr:colOff>504825</xdr:colOff>
          <xdr:row>18</xdr:row>
          <xdr:rowOff>123825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2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19</xdr:row>
          <xdr:rowOff>123825</xdr:rowOff>
        </xdr:from>
        <xdr:to>
          <xdr:col>3</xdr:col>
          <xdr:colOff>523875</xdr:colOff>
          <xdr:row>23</xdr:row>
          <xdr:rowOff>133350</xdr:rowOff>
        </xdr:to>
        <xdr:sp macro="" textlink="">
          <xdr:nvSpPr>
            <xdr:cNvPr id="11267" name="CommandButton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2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14</xdr:row>
          <xdr:rowOff>114300</xdr:rowOff>
        </xdr:from>
        <xdr:to>
          <xdr:col>6</xdr:col>
          <xdr:colOff>504825</xdr:colOff>
          <xdr:row>18</xdr:row>
          <xdr:rowOff>123825</xdr:rowOff>
        </xdr:to>
        <xdr:sp macro="" textlink="">
          <xdr:nvSpPr>
            <xdr:cNvPr id="11269" name="CommandButton4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2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19</xdr:row>
          <xdr:rowOff>114300</xdr:rowOff>
        </xdr:from>
        <xdr:to>
          <xdr:col>6</xdr:col>
          <xdr:colOff>485775</xdr:colOff>
          <xdr:row>23</xdr:row>
          <xdr:rowOff>114300</xdr:rowOff>
        </xdr:to>
        <xdr:sp macro="" textlink="">
          <xdr:nvSpPr>
            <xdr:cNvPr id="11270" name="CommandButton5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2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</xdr:row>
      <xdr:rowOff>47625</xdr:rowOff>
    </xdr:from>
    <xdr:to>
      <xdr:col>0</xdr:col>
      <xdr:colOff>753623</xdr:colOff>
      <xdr:row>2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8125"/>
          <a:ext cx="753623" cy="3143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2</xdr:row>
          <xdr:rowOff>66675</xdr:rowOff>
        </xdr:from>
        <xdr:to>
          <xdr:col>17</xdr:col>
          <xdr:colOff>619125</xdr:colOff>
          <xdr:row>6</xdr:row>
          <xdr:rowOff>161925</xdr:rowOff>
        </xdr:to>
        <xdr:sp macro="" textlink="">
          <xdr:nvSpPr>
            <xdr:cNvPr id="11271" name="CommandButton6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2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24</xdr:row>
          <xdr:rowOff>123825</xdr:rowOff>
        </xdr:from>
        <xdr:to>
          <xdr:col>6</xdr:col>
          <xdr:colOff>495300</xdr:colOff>
          <xdr:row>29</xdr:row>
          <xdr:rowOff>38100</xdr:rowOff>
        </xdr:to>
        <xdr:sp macro="" textlink="">
          <xdr:nvSpPr>
            <xdr:cNvPr id="11273" name="CommandButton7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2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24</xdr:row>
          <xdr:rowOff>152400</xdr:rowOff>
        </xdr:from>
        <xdr:to>
          <xdr:col>3</xdr:col>
          <xdr:colOff>533400</xdr:colOff>
          <xdr:row>29</xdr:row>
          <xdr:rowOff>57150</xdr:rowOff>
        </xdr:to>
        <xdr:sp macro="" textlink="">
          <xdr:nvSpPr>
            <xdr:cNvPr id="11274" name="CommandButton8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2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157162</xdr:colOff>
      <xdr:row>0</xdr:row>
      <xdr:rowOff>152400</xdr:rowOff>
    </xdr:from>
    <xdr:to>
      <xdr:col>14</xdr:col>
      <xdr:colOff>90487</xdr:colOff>
      <xdr:row>58</xdr:row>
      <xdr:rowOff>152400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157162" y="152400"/>
          <a:ext cx="13944600" cy="11049000"/>
          <a:chOff x="157162" y="152400"/>
          <a:chExt cx="13906500" cy="11049000"/>
        </a:xfrm>
      </xdr:grpSpPr>
      <xdr:graphicFrame macro="">
        <xdr:nvGraphicFramePr>
          <xdr:cNvPr id="3" name="Graphiqu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GraphicFramePr/>
        </xdr:nvGraphicFramePr>
        <xdr:xfrm>
          <a:off x="171450" y="152400"/>
          <a:ext cx="466725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GraphicFramePr/>
        </xdr:nvGraphicFramePr>
        <xdr:xfrm>
          <a:off x="4872037" y="161925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graphicFrame macro="">
        <xdr:nvGraphicFramePr>
          <xdr:cNvPr id="5" name="Graphiqu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GraphicFramePr/>
        </xdr:nvGraphicFramePr>
        <xdr:xfrm>
          <a:off x="9463087" y="161925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graphicFrame macro="">
        <xdr:nvGraphicFramePr>
          <xdr:cNvPr id="6" name="Graphiqu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GraphicFramePr/>
        </xdr:nvGraphicFramePr>
        <xdr:xfrm>
          <a:off x="157162" y="2914650"/>
          <a:ext cx="4681538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graphicFrame macro="">
        <xdr:nvGraphicFramePr>
          <xdr:cNvPr id="7" name="Graphique 6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GraphicFramePr/>
        </xdr:nvGraphicFramePr>
        <xdr:xfrm>
          <a:off x="4872037" y="291465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5"/>
          </a:graphicData>
        </a:graphic>
      </xdr:graphicFrame>
      <xdr:graphicFrame macro="">
        <xdr:nvGraphicFramePr>
          <xdr:cNvPr id="8" name="Graphique 7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GraphicFramePr/>
        </xdr:nvGraphicFramePr>
        <xdr:xfrm>
          <a:off x="9463087" y="2924175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6"/>
          </a:graphicData>
        </a:graphic>
      </xdr:graphicFrame>
      <xdr:graphicFrame macro="">
        <xdr:nvGraphicFramePr>
          <xdr:cNvPr id="9" name="Graphique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GraphicFramePr/>
        </xdr:nvGraphicFramePr>
        <xdr:xfrm>
          <a:off x="157163" y="5695950"/>
          <a:ext cx="4691063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7"/>
          </a:graphicData>
        </a:graphic>
      </xdr:graphicFrame>
      <xdr:graphicFrame macro="">
        <xdr:nvGraphicFramePr>
          <xdr:cNvPr id="10" name="Graphique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GraphicFramePr/>
        </xdr:nvGraphicFramePr>
        <xdr:xfrm>
          <a:off x="4881562" y="5686425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8"/>
          </a:graphicData>
        </a:graphic>
      </xdr:graphicFrame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00000000-0008-0000-0300-00000B000000}"/>
              </a:ext>
            </a:extLst>
          </xdr:cNvPr>
          <xdr:cNvGraphicFramePr/>
        </xdr:nvGraphicFramePr>
        <xdr:xfrm>
          <a:off x="9482137" y="5686425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9"/>
          </a:graphicData>
        </a:graphic>
      </xdr:graphicFrame>
      <xdr:graphicFrame macro="">
        <xdr:nvGraphicFramePr>
          <xdr:cNvPr id="12" name="Graphique 11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GraphicFramePr/>
        </xdr:nvGraphicFramePr>
        <xdr:xfrm>
          <a:off x="157162" y="8458200"/>
          <a:ext cx="4681538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0"/>
          </a:graphicData>
        </a:graphic>
      </xdr:graphicFrame>
      <xdr:graphicFrame macro="">
        <xdr:nvGraphicFramePr>
          <xdr:cNvPr id="13" name="Graphique 12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GraphicFramePr/>
        </xdr:nvGraphicFramePr>
        <xdr:xfrm>
          <a:off x="4872037" y="8448675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1"/>
          </a:graphicData>
        </a:graphic>
      </xdr:graphicFrame>
      <xdr:graphicFrame macro="">
        <xdr:nvGraphicFramePr>
          <xdr:cNvPr id="14" name="Graphique 13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GraphicFramePr/>
        </xdr:nvGraphicFramePr>
        <xdr:xfrm>
          <a:off x="9491662" y="845820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2"/>
          </a:graphicData>
        </a:graphic>
      </xdr:graphicFrame>
    </xdr:grpSp>
    <xdr:clientData/>
  </xdr:twoCellAnchor>
  <xdr:twoCellAnchor>
    <xdr:from>
      <xdr:col>4</xdr:col>
      <xdr:colOff>42862</xdr:colOff>
      <xdr:row>63</xdr:row>
      <xdr:rowOff>1</xdr:rowOff>
    </xdr:from>
    <xdr:to>
      <xdr:col>18</xdr:col>
      <xdr:colOff>28575</xdr:colOff>
      <xdr:row>93</xdr:row>
      <xdr:rowOff>180975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GrpSpPr/>
      </xdr:nvGrpSpPr>
      <xdr:grpSpPr>
        <a:xfrm>
          <a:off x="6091237" y="12001501"/>
          <a:ext cx="10996613" cy="8858249"/>
          <a:chOff x="6053137" y="12001501"/>
          <a:chExt cx="10996613" cy="8858249"/>
        </a:xfrm>
      </xdr:grpSpPr>
      <xdr:graphicFrame macro="">
        <xdr:nvGraphicFramePr>
          <xdr:cNvPr id="16" name="Graphique 15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GraphicFramePr/>
        </xdr:nvGraphicFramePr>
        <xdr:xfrm>
          <a:off x="6100762" y="12001501"/>
          <a:ext cx="10948988" cy="492442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3"/>
          </a:graphicData>
        </a:graphic>
      </xdr:graphicFrame>
      <xdr:graphicFrame macro="">
        <xdr:nvGraphicFramePr>
          <xdr:cNvPr id="17" name="Graphique 16">
            <a:extLst>
              <a:ext uri="{FF2B5EF4-FFF2-40B4-BE49-F238E27FC236}">
                <a16:creationId xmlns:a16="http://schemas.microsoft.com/office/drawing/2014/main" id="{00000000-0008-0000-0300-000011000000}"/>
              </a:ext>
            </a:extLst>
          </xdr:cNvPr>
          <xdr:cNvGraphicFramePr/>
        </xdr:nvGraphicFramePr>
        <xdr:xfrm>
          <a:off x="6053137" y="16983076"/>
          <a:ext cx="4852988" cy="385762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4"/>
          </a:graphicData>
        </a:graphic>
      </xdr:graphicFrame>
      <xdr:graphicFrame macro="">
        <xdr:nvGraphicFramePr>
          <xdr:cNvPr id="18" name="Graphique 17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GraphicFramePr/>
        </xdr:nvGraphicFramePr>
        <xdr:xfrm>
          <a:off x="10987087" y="16992600"/>
          <a:ext cx="6015038" cy="38671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5"/>
          </a:graphicData>
        </a:graphic>
      </xdr:graphicFrame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168089</xdr:rowOff>
    </xdr:from>
    <xdr:to>
      <xdr:col>1</xdr:col>
      <xdr:colOff>718857</xdr:colOff>
      <xdr:row>5</xdr:row>
      <xdr:rowOff>2802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68089"/>
          <a:ext cx="1890432" cy="806263"/>
        </a:xfrm>
        <a:prstGeom prst="rect">
          <a:avLst/>
        </a:prstGeom>
      </xdr:spPr>
    </xdr:pic>
    <xdr:clientData/>
  </xdr:twoCellAnchor>
  <xdr:twoCellAnchor>
    <xdr:from>
      <xdr:col>0</xdr:col>
      <xdr:colOff>47625</xdr:colOff>
      <xdr:row>13</xdr:row>
      <xdr:rowOff>61912</xdr:rowOff>
    </xdr:from>
    <xdr:to>
      <xdr:col>2</xdr:col>
      <xdr:colOff>1095375</xdr:colOff>
      <xdr:row>31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1133475</xdr:colOff>
      <xdr:row>13</xdr:row>
      <xdr:rowOff>52387</xdr:rowOff>
    </xdr:from>
    <xdr:to>
      <xdr:col>8</xdr:col>
      <xdr:colOff>719137</xdr:colOff>
      <xdr:row>31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23812</xdr:colOff>
      <xdr:row>32</xdr:row>
      <xdr:rowOff>33336</xdr:rowOff>
    </xdr:from>
    <xdr:to>
      <xdr:col>2</xdr:col>
      <xdr:colOff>1119187</xdr:colOff>
      <xdr:row>50</xdr:row>
      <xdr:rowOff>114299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1133475</xdr:colOff>
      <xdr:row>32</xdr:row>
      <xdr:rowOff>28575</xdr:rowOff>
    </xdr:from>
    <xdr:to>
      <xdr:col>8</xdr:col>
      <xdr:colOff>714375</xdr:colOff>
      <xdr:row>50</xdr:row>
      <xdr:rowOff>123824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28575</xdr:rowOff>
    </xdr:from>
    <xdr:to>
      <xdr:col>0</xdr:col>
      <xdr:colOff>2351608</xdr:colOff>
      <xdr:row>4</xdr:row>
      <xdr:rowOff>6163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28575"/>
          <a:ext cx="2180158" cy="768163"/>
        </a:xfrm>
        <a:prstGeom prst="rect">
          <a:avLst/>
        </a:prstGeom>
      </xdr:spPr>
    </xdr:pic>
    <xdr:clientData/>
  </xdr:twoCellAnchor>
  <xdr:twoCellAnchor>
    <xdr:from>
      <xdr:col>0</xdr:col>
      <xdr:colOff>44824</xdr:colOff>
      <xdr:row>19</xdr:row>
      <xdr:rowOff>38660</xdr:rowOff>
    </xdr:from>
    <xdr:to>
      <xdr:col>16</xdr:col>
      <xdr:colOff>1400735</xdr:colOff>
      <xdr:row>42</xdr:row>
      <xdr:rowOff>145677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90</xdr:row>
      <xdr:rowOff>100853</xdr:rowOff>
    </xdr:from>
    <xdr:to>
      <xdr:col>16</xdr:col>
      <xdr:colOff>1400735</xdr:colOff>
      <xdr:row>123</xdr:row>
      <xdr:rowOff>134471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44824</xdr:colOff>
      <xdr:row>44</xdr:row>
      <xdr:rowOff>28574</xdr:rowOff>
    </xdr:from>
    <xdr:to>
      <xdr:col>16</xdr:col>
      <xdr:colOff>1411941</xdr:colOff>
      <xdr:row>85</xdr:row>
      <xdr:rowOff>156881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124</xdr:row>
      <xdr:rowOff>27811</xdr:rowOff>
    </xdr:from>
    <xdr:to>
      <xdr:col>16</xdr:col>
      <xdr:colOff>1389530</xdr:colOff>
      <xdr:row>158</xdr:row>
      <xdr:rowOff>145677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159</xdr:row>
      <xdr:rowOff>5599</xdr:rowOff>
    </xdr:from>
    <xdr:to>
      <xdr:col>16</xdr:col>
      <xdr:colOff>1378324</xdr:colOff>
      <xdr:row>182</xdr:row>
      <xdr:rowOff>78441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182</xdr:row>
      <xdr:rowOff>146797</xdr:rowOff>
    </xdr:from>
    <xdr:to>
      <xdr:col>16</xdr:col>
      <xdr:colOff>1400735</xdr:colOff>
      <xdr:row>203</xdr:row>
      <xdr:rowOff>156882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1066800</xdr:colOff>
      <xdr:row>4</xdr:row>
      <xdr:rowOff>188311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609725" cy="959836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22</xdr:row>
      <xdr:rowOff>42862</xdr:rowOff>
    </xdr:from>
    <xdr:to>
      <xdr:col>12</xdr:col>
      <xdr:colOff>733425</xdr:colOff>
      <xdr:row>41</xdr:row>
      <xdr:rowOff>104775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23812</xdr:colOff>
      <xdr:row>5</xdr:row>
      <xdr:rowOff>40823</xdr:rowOff>
    </xdr:from>
    <xdr:to>
      <xdr:col>12</xdr:col>
      <xdr:colOff>714375</xdr:colOff>
      <xdr:row>21</xdr:row>
      <xdr:rowOff>133351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42</xdr:row>
      <xdr:rowOff>80962</xdr:rowOff>
    </xdr:from>
    <xdr:to>
      <xdr:col>12</xdr:col>
      <xdr:colOff>714374</xdr:colOff>
      <xdr:row>58</xdr:row>
      <xdr:rowOff>119062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59</xdr:row>
      <xdr:rowOff>43543</xdr:rowOff>
    </xdr:from>
    <xdr:to>
      <xdr:col>12</xdr:col>
      <xdr:colOff>693965</xdr:colOff>
      <xdr:row>86</xdr:row>
      <xdr:rowOff>163285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2</xdr:row>
      <xdr:rowOff>161925</xdr:rowOff>
    </xdr:from>
    <xdr:to>
      <xdr:col>9</xdr:col>
      <xdr:colOff>1076325</xdr:colOff>
      <xdr:row>8</xdr:row>
      <xdr:rowOff>219075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Brunel\&#201;tat%20stock%20et%20code%20ICPE\Octobre%202018\Formulaire%20SNS%20-%20Etat%20de%20stock%20d&#233;taill&#233;%20Brunel%20avec%20ICPE%20au%2031.10.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Users\ThierryG\AppData\Local\Microsoft\Windows\INetCache\Content.Outlook\HRXLPY2W\SNS%20-%20Etat%20de%20stock%20ICPE%2001-01-2016%20(2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QSE\MAINTENANCE\Maintenance\Maintenance%202019%20V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QSE\PREPARATIONS%20LOGISTIQUE\F-EVAFOU%20-%20Evaluation%20transporteur-fournisseur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QSE\PLANNIFICATION%20QSE\EXIGENCES\F-EXIREG%20Exigences%20r&#233;glement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Produit chimique BRUNEL + ICPE"/>
      <sheetName val="synthèse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Etat ICPE"/>
      <sheetName val="Etat ICPE 2"/>
    </sheetNames>
    <sheetDataSet>
      <sheetData sheetId="0" refreshError="1"/>
      <sheetData sheetId="1" refreshError="1"/>
      <sheetData sheetId="2">
        <row r="8">
          <cell r="E8">
            <v>29</v>
          </cell>
          <cell r="G8">
            <v>1</v>
          </cell>
          <cell r="H8">
            <v>29</v>
          </cell>
        </row>
        <row r="9">
          <cell r="E9">
            <v>29</v>
          </cell>
          <cell r="G9">
            <v>1</v>
          </cell>
          <cell r="H9">
            <v>29</v>
          </cell>
        </row>
        <row r="10">
          <cell r="E10">
            <v>29</v>
          </cell>
          <cell r="G10">
            <v>3</v>
          </cell>
          <cell r="H10">
            <v>87</v>
          </cell>
        </row>
        <row r="11">
          <cell r="E11">
            <v>29</v>
          </cell>
          <cell r="G11">
            <v>2</v>
          </cell>
          <cell r="H11">
            <v>58</v>
          </cell>
        </row>
        <row r="12">
          <cell r="E12">
            <v>29</v>
          </cell>
          <cell r="G12">
            <v>1</v>
          </cell>
          <cell r="H12">
            <v>29</v>
          </cell>
        </row>
        <row r="13">
          <cell r="E13">
            <v>10</v>
          </cell>
          <cell r="G13">
            <v>1</v>
          </cell>
          <cell r="H13">
            <v>10</v>
          </cell>
        </row>
        <row r="14">
          <cell r="E14">
            <v>10</v>
          </cell>
          <cell r="G14">
            <v>1</v>
          </cell>
          <cell r="H14">
            <v>10</v>
          </cell>
        </row>
        <row r="15">
          <cell r="E15">
            <v>10</v>
          </cell>
          <cell r="G15">
            <v>3</v>
          </cell>
          <cell r="H15">
            <v>30</v>
          </cell>
        </row>
        <row r="16">
          <cell r="E16">
            <v>10</v>
          </cell>
          <cell r="G16">
            <v>2</v>
          </cell>
          <cell r="H16">
            <v>20</v>
          </cell>
        </row>
        <row r="17">
          <cell r="E17">
            <v>10</v>
          </cell>
          <cell r="G17">
            <v>1</v>
          </cell>
          <cell r="H17">
            <v>10</v>
          </cell>
        </row>
        <row r="18">
          <cell r="E18">
            <v>7</v>
          </cell>
          <cell r="G18">
            <v>8</v>
          </cell>
          <cell r="H18">
            <v>56</v>
          </cell>
        </row>
        <row r="19">
          <cell r="E19">
            <v>7</v>
          </cell>
          <cell r="G19">
            <v>1</v>
          </cell>
          <cell r="H19">
            <v>7</v>
          </cell>
        </row>
        <row r="20">
          <cell r="E20">
            <v>7</v>
          </cell>
          <cell r="G20">
            <v>4</v>
          </cell>
          <cell r="H20">
            <v>28</v>
          </cell>
        </row>
        <row r="21">
          <cell r="E21">
            <v>7</v>
          </cell>
          <cell r="G21">
            <v>1</v>
          </cell>
          <cell r="H21">
            <v>7</v>
          </cell>
        </row>
        <row r="22">
          <cell r="E22">
            <v>7</v>
          </cell>
          <cell r="G22">
            <v>1</v>
          </cell>
          <cell r="H22">
            <v>7</v>
          </cell>
          <cell r="K22">
            <v>1</v>
          </cell>
        </row>
        <row r="23">
          <cell r="E23">
            <v>1</v>
          </cell>
          <cell r="G23">
            <v>12</v>
          </cell>
          <cell r="H23">
            <v>12</v>
          </cell>
        </row>
        <row r="24">
          <cell r="E24">
            <v>1</v>
          </cell>
          <cell r="G24">
            <v>1</v>
          </cell>
          <cell r="H24">
            <v>1</v>
          </cell>
        </row>
        <row r="25">
          <cell r="E25">
            <v>1</v>
          </cell>
          <cell r="G25">
            <v>1</v>
          </cell>
          <cell r="H25">
            <v>1</v>
          </cell>
        </row>
        <row r="26">
          <cell r="E26">
            <v>1</v>
          </cell>
          <cell r="G26">
            <v>1</v>
          </cell>
          <cell r="H26">
            <v>1</v>
          </cell>
        </row>
        <row r="27">
          <cell r="E27">
            <v>1</v>
          </cell>
          <cell r="G27">
            <v>1</v>
          </cell>
          <cell r="H27">
            <v>1</v>
          </cell>
          <cell r="K27">
            <v>1</v>
          </cell>
        </row>
        <row r="28">
          <cell r="E28">
            <v>1</v>
          </cell>
          <cell r="G28">
            <v>25</v>
          </cell>
          <cell r="H28">
            <v>25</v>
          </cell>
        </row>
        <row r="29">
          <cell r="E29">
            <v>4</v>
          </cell>
          <cell r="G29">
            <v>1</v>
          </cell>
          <cell r="H29">
            <v>4</v>
          </cell>
        </row>
        <row r="30">
          <cell r="E30">
            <v>4</v>
          </cell>
          <cell r="G30">
            <v>1</v>
          </cell>
          <cell r="H30">
            <v>4</v>
          </cell>
        </row>
        <row r="31">
          <cell r="E31">
            <v>4</v>
          </cell>
          <cell r="G31">
            <v>3</v>
          </cell>
          <cell r="H31">
            <v>12</v>
          </cell>
        </row>
        <row r="32">
          <cell r="E32">
            <v>4</v>
          </cell>
          <cell r="G32">
            <v>3</v>
          </cell>
          <cell r="H32">
            <v>12</v>
          </cell>
        </row>
        <row r="33">
          <cell r="E33">
            <v>4</v>
          </cell>
          <cell r="G33">
            <v>1</v>
          </cell>
          <cell r="H33">
            <v>4</v>
          </cell>
        </row>
        <row r="34">
          <cell r="E34">
            <v>7</v>
          </cell>
          <cell r="G34">
            <v>30</v>
          </cell>
          <cell r="H34">
            <v>210</v>
          </cell>
          <cell r="K34">
            <v>0.03</v>
          </cell>
        </row>
        <row r="35">
          <cell r="E35">
            <v>7</v>
          </cell>
          <cell r="G35">
            <v>30</v>
          </cell>
          <cell r="H35">
            <v>210</v>
          </cell>
          <cell r="K35">
            <v>1E-3</v>
          </cell>
        </row>
        <row r="36">
          <cell r="E36">
            <v>7</v>
          </cell>
          <cell r="G36">
            <v>30</v>
          </cell>
          <cell r="H36">
            <v>210</v>
          </cell>
          <cell r="K36">
            <v>0.03</v>
          </cell>
        </row>
        <row r="37">
          <cell r="E37">
            <v>7</v>
          </cell>
          <cell r="G37">
            <v>30</v>
          </cell>
          <cell r="H37">
            <v>210</v>
          </cell>
          <cell r="K37">
            <v>1E-3</v>
          </cell>
        </row>
        <row r="38">
          <cell r="E38">
            <v>7</v>
          </cell>
          <cell r="G38">
            <v>30</v>
          </cell>
          <cell r="H38">
            <v>210</v>
          </cell>
          <cell r="K38">
            <v>1E-3</v>
          </cell>
        </row>
        <row r="39">
          <cell r="E39">
            <v>7</v>
          </cell>
          <cell r="G39">
            <v>30</v>
          </cell>
          <cell r="H39">
            <v>210</v>
          </cell>
          <cell r="K39">
            <v>0.03</v>
          </cell>
        </row>
        <row r="40">
          <cell r="E40">
            <v>7</v>
          </cell>
          <cell r="G40">
            <v>30</v>
          </cell>
          <cell r="H40">
            <v>210</v>
          </cell>
          <cell r="K40">
            <v>0.03</v>
          </cell>
        </row>
        <row r="41">
          <cell r="E41">
            <v>7</v>
          </cell>
          <cell r="G41">
            <v>30</v>
          </cell>
          <cell r="H41">
            <v>210</v>
          </cell>
          <cell r="K41">
            <v>1E-3</v>
          </cell>
        </row>
        <row r="42">
          <cell r="E42">
            <v>8</v>
          </cell>
          <cell r="G42">
            <v>1</v>
          </cell>
          <cell r="H42">
            <v>8</v>
          </cell>
        </row>
        <row r="43">
          <cell r="E43">
            <v>8</v>
          </cell>
          <cell r="G43">
            <v>24</v>
          </cell>
          <cell r="H43">
            <v>192</v>
          </cell>
        </row>
        <row r="44">
          <cell r="E44">
            <v>8</v>
          </cell>
          <cell r="G44">
            <v>24</v>
          </cell>
          <cell r="H44">
            <v>192</v>
          </cell>
        </row>
        <row r="45">
          <cell r="E45">
            <v>8</v>
          </cell>
          <cell r="G45">
            <v>24</v>
          </cell>
          <cell r="H45">
            <v>192</v>
          </cell>
        </row>
        <row r="46">
          <cell r="E46">
            <v>8</v>
          </cell>
          <cell r="G46">
            <v>24</v>
          </cell>
          <cell r="H46">
            <v>192</v>
          </cell>
        </row>
        <row r="47">
          <cell r="E47">
            <v>8</v>
          </cell>
          <cell r="G47">
            <v>18</v>
          </cell>
          <cell r="H47">
            <v>144</v>
          </cell>
        </row>
        <row r="48">
          <cell r="E48">
            <v>8</v>
          </cell>
          <cell r="G48">
            <v>24</v>
          </cell>
          <cell r="H48">
            <v>192</v>
          </cell>
        </row>
        <row r="49">
          <cell r="E49">
            <v>8</v>
          </cell>
          <cell r="G49">
            <v>24</v>
          </cell>
          <cell r="H49">
            <v>192</v>
          </cell>
        </row>
        <row r="50">
          <cell r="E50">
            <v>2</v>
          </cell>
          <cell r="G50">
            <v>25</v>
          </cell>
          <cell r="H50">
            <v>50</v>
          </cell>
        </row>
        <row r="51">
          <cell r="E51">
            <v>2</v>
          </cell>
          <cell r="G51">
            <v>70</v>
          </cell>
          <cell r="H51">
            <v>140</v>
          </cell>
          <cell r="K51">
            <v>0.02</v>
          </cell>
        </row>
        <row r="52">
          <cell r="E52">
            <v>2</v>
          </cell>
          <cell r="G52">
            <v>70</v>
          </cell>
          <cell r="H52">
            <v>140</v>
          </cell>
          <cell r="K52">
            <v>0.04</v>
          </cell>
        </row>
        <row r="53">
          <cell r="E53">
            <v>2</v>
          </cell>
          <cell r="G53">
            <v>70</v>
          </cell>
          <cell r="H53">
            <v>140</v>
          </cell>
          <cell r="K53">
            <v>0.113</v>
          </cell>
        </row>
        <row r="54">
          <cell r="E54">
            <v>2</v>
          </cell>
          <cell r="G54">
            <v>48</v>
          </cell>
          <cell r="H54">
            <v>96</v>
          </cell>
          <cell r="K54">
            <v>2.7E-2</v>
          </cell>
        </row>
        <row r="55">
          <cell r="E55">
            <v>2</v>
          </cell>
          <cell r="G55">
            <v>48</v>
          </cell>
          <cell r="H55">
            <v>96</v>
          </cell>
          <cell r="K55">
            <v>0.04</v>
          </cell>
        </row>
        <row r="56">
          <cell r="E56">
            <v>2</v>
          </cell>
          <cell r="G56">
            <v>48</v>
          </cell>
          <cell r="H56">
            <v>96</v>
          </cell>
          <cell r="K56">
            <v>0.158</v>
          </cell>
        </row>
        <row r="57">
          <cell r="E57">
            <v>2</v>
          </cell>
          <cell r="G57">
            <v>25</v>
          </cell>
          <cell r="H57">
            <v>50</v>
          </cell>
        </row>
        <row r="58">
          <cell r="E58">
            <v>2</v>
          </cell>
          <cell r="G58">
            <v>100</v>
          </cell>
          <cell r="H58">
            <v>200</v>
          </cell>
        </row>
        <row r="59">
          <cell r="E59">
            <v>2</v>
          </cell>
          <cell r="G59">
            <v>20</v>
          </cell>
          <cell r="H59">
            <v>40</v>
          </cell>
        </row>
        <row r="60">
          <cell r="E60">
            <v>2</v>
          </cell>
          <cell r="G60">
            <v>240</v>
          </cell>
          <cell r="H60">
            <v>480</v>
          </cell>
          <cell r="K60">
            <v>0.113</v>
          </cell>
        </row>
        <row r="61">
          <cell r="E61">
            <v>2</v>
          </cell>
          <cell r="G61">
            <v>240</v>
          </cell>
          <cell r="H61">
            <v>480</v>
          </cell>
          <cell r="K61">
            <v>0.04</v>
          </cell>
        </row>
        <row r="62">
          <cell r="E62">
            <v>2</v>
          </cell>
          <cell r="G62">
            <v>240</v>
          </cell>
          <cell r="H62">
            <v>480</v>
          </cell>
          <cell r="K62">
            <v>0.02</v>
          </cell>
        </row>
        <row r="63">
          <cell r="E63">
            <v>2</v>
          </cell>
          <cell r="G63">
            <v>3</v>
          </cell>
          <cell r="H63">
            <v>6</v>
          </cell>
        </row>
        <row r="64">
          <cell r="E64">
            <v>2</v>
          </cell>
          <cell r="G64">
            <v>1</v>
          </cell>
          <cell r="H64">
            <v>2</v>
          </cell>
        </row>
        <row r="65">
          <cell r="E65">
            <v>2</v>
          </cell>
          <cell r="G65">
            <v>144</v>
          </cell>
          <cell r="H65">
            <v>288</v>
          </cell>
          <cell r="K65">
            <v>0.158</v>
          </cell>
        </row>
        <row r="66">
          <cell r="E66">
            <v>2</v>
          </cell>
          <cell r="G66">
            <v>144</v>
          </cell>
          <cell r="H66">
            <v>288</v>
          </cell>
          <cell r="K66">
            <v>0.04</v>
          </cell>
        </row>
        <row r="67">
          <cell r="E67">
            <v>2</v>
          </cell>
          <cell r="G67">
            <v>144</v>
          </cell>
          <cell r="H67">
            <v>288</v>
          </cell>
          <cell r="K67">
            <v>2.7E-2</v>
          </cell>
        </row>
        <row r="68">
          <cell r="E68">
            <v>2</v>
          </cell>
          <cell r="G68">
            <v>2</v>
          </cell>
          <cell r="H68">
            <v>4</v>
          </cell>
        </row>
        <row r="69">
          <cell r="E69">
            <v>2</v>
          </cell>
          <cell r="G69">
            <v>1</v>
          </cell>
          <cell r="H69">
            <v>2</v>
          </cell>
        </row>
        <row r="70">
          <cell r="E70">
            <v>2</v>
          </cell>
          <cell r="G70">
            <v>1</v>
          </cell>
          <cell r="H70">
            <v>2</v>
          </cell>
        </row>
        <row r="71">
          <cell r="E71">
            <v>4</v>
          </cell>
          <cell r="G71">
            <v>2</v>
          </cell>
          <cell r="H71">
            <v>8</v>
          </cell>
        </row>
        <row r="72">
          <cell r="E72">
            <v>4</v>
          </cell>
          <cell r="G72">
            <v>1</v>
          </cell>
          <cell r="H72">
            <v>4</v>
          </cell>
        </row>
        <row r="73">
          <cell r="E73">
            <v>4</v>
          </cell>
          <cell r="G73">
            <v>60</v>
          </cell>
          <cell r="H73">
            <v>240</v>
          </cell>
        </row>
        <row r="74">
          <cell r="E74">
            <v>3</v>
          </cell>
          <cell r="G74">
            <v>240</v>
          </cell>
          <cell r="H74">
            <v>720</v>
          </cell>
          <cell r="K74">
            <v>0.04</v>
          </cell>
        </row>
        <row r="75">
          <cell r="E75">
            <v>3</v>
          </cell>
          <cell r="G75">
            <v>240</v>
          </cell>
          <cell r="H75">
            <v>720</v>
          </cell>
          <cell r="K75">
            <v>0.34200000000000003</v>
          </cell>
        </row>
        <row r="76">
          <cell r="E76">
            <v>3</v>
          </cell>
          <cell r="G76">
            <v>240</v>
          </cell>
          <cell r="H76">
            <v>720</v>
          </cell>
          <cell r="K76">
            <v>4.0000000000000001E-3</v>
          </cell>
        </row>
        <row r="77">
          <cell r="E77">
            <v>3</v>
          </cell>
          <cell r="G77">
            <v>3</v>
          </cell>
          <cell r="H77">
            <v>9</v>
          </cell>
        </row>
        <row r="78">
          <cell r="E78">
            <v>3</v>
          </cell>
          <cell r="G78">
            <v>1</v>
          </cell>
          <cell r="H78">
            <v>3</v>
          </cell>
        </row>
        <row r="79">
          <cell r="E79">
            <v>2</v>
          </cell>
          <cell r="G79">
            <v>2</v>
          </cell>
          <cell r="H79">
            <v>4</v>
          </cell>
        </row>
        <row r="80">
          <cell r="E80">
            <v>2</v>
          </cell>
          <cell r="G80">
            <v>1</v>
          </cell>
          <cell r="H80">
            <v>2</v>
          </cell>
        </row>
        <row r="81">
          <cell r="E81">
            <v>2</v>
          </cell>
          <cell r="G81">
            <v>144</v>
          </cell>
          <cell r="H81">
            <v>288</v>
          </cell>
        </row>
        <row r="82">
          <cell r="E82">
            <v>2</v>
          </cell>
          <cell r="G82">
            <v>2</v>
          </cell>
          <cell r="H82">
            <v>4</v>
          </cell>
        </row>
        <row r="83">
          <cell r="E83">
            <v>2</v>
          </cell>
          <cell r="G83">
            <v>1</v>
          </cell>
          <cell r="H83">
            <v>2</v>
          </cell>
        </row>
        <row r="84">
          <cell r="E84">
            <v>2</v>
          </cell>
          <cell r="G84">
            <v>144</v>
          </cell>
          <cell r="H84">
            <v>288</v>
          </cell>
          <cell r="K84">
            <v>8.1000000000000003E-2</v>
          </cell>
        </row>
        <row r="85">
          <cell r="E85">
            <v>2</v>
          </cell>
          <cell r="G85">
            <v>144</v>
          </cell>
          <cell r="H85">
            <v>288</v>
          </cell>
          <cell r="K85">
            <v>0.28000000000000003</v>
          </cell>
        </row>
        <row r="86">
          <cell r="E86">
            <v>2</v>
          </cell>
          <cell r="G86">
            <v>144</v>
          </cell>
          <cell r="H86">
            <v>288</v>
          </cell>
          <cell r="K86">
            <v>0.03</v>
          </cell>
        </row>
        <row r="87">
          <cell r="E87">
            <v>40</v>
          </cell>
          <cell r="G87">
            <v>12</v>
          </cell>
          <cell r="H87">
            <v>480</v>
          </cell>
        </row>
        <row r="88">
          <cell r="E88">
            <v>40</v>
          </cell>
          <cell r="G88">
            <v>12</v>
          </cell>
          <cell r="H88">
            <v>480</v>
          </cell>
        </row>
        <row r="89">
          <cell r="E89">
            <v>40</v>
          </cell>
          <cell r="G89">
            <v>12</v>
          </cell>
          <cell r="H89">
            <v>480</v>
          </cell>
        </row>
        <row r="90">
          <cell r="E90">
            <v>40</v>
          </cell>
          <cell r="G90">
            <v>12</v>
          </cell>
          <cell r="H90">
            <v>480</v>
          </cell>
        </row>
        <row r="91">
          <cell r="E91">
            <v>40</v>
          </cell>
          <cell r="G91">
            <v>1</v>
          </cell>
          <cell r="H91">
            <v>40</v>
          </cell>
        </row>
        <row r="92">
          <cell r="E92">
            <v>4</v>
          </cell>
          <cell r="G92">
            <v>1</v>
          </cell>
          <cell r="H92">
            <v>4</v>
          </cell>
        </row>
        <row r="93">
          <cell r="E93">
            <v>4</v>
          </cell>
          <cell r="G93">
            <v>66</v>
          </cell>
          <cell r="H93">
            <v>264</v>
          </cell>
        </row>
        <row r="94">
          <cell r="E94">
            <v>4</v>
          </cell>
          <cell r="G94">
            <v>68</v>
          </cell>
          <cell r="H94">
            <v>272</v>
          </cell>
        </row>
        <row r="95">
          <cell r="E95">
            <v>4</v>
          </cell>
          <cell r="G95">
            <v>66</v>
          </cell>
          <cell r="H95">
            <v>264</v>
          </cell>
          <cell r="K95">
            <v>0.04</v>
          </cell>
        </row>
        <row r="96">
          <cell r="E96">
            <v>1</v>
          </cell>
          <cell r="G96">
            <v>1</v>
          </cell>
          <cell r="H96">
            <v>1</v>
          </cell>
        </row>
        <row r="97">
          <cell r="E97">
            <v>1</v>
          </cell>
          <cell r="G97">
            <v>1</v>
          </cell>
          <cell r="H97">
            <v>1</v>
          </cell>
        </row>
        <row r="98">
          <cell r="E98">
            <v>1</v>
          </cell>
          <cell r="G98">
            <v>1</v>
          </cell>
          <cell r="H98">
            <v>1</v>
          </cell>
        </row>
        <row r="99">
          <cell r="E99">
            <v>1</v>
          </cell>
          <cell r="G99">
            <v>96</v>
          </cell>
          <cell r="H99">
            <v>96</v>
          </cell>
          <cell r="K99">
            <v>0.03</v>
          </cell>
        </row>
        <row r="100">
          <cell r="E100">
            <v>1</v>
          </cell>
          <cell r="G100">
            <v>96</v>
          </cell>
          <cell r="H100">
            <v>96</v>
          </cell>
          <cell r="K100">
            <v>9.9000000000000005E-2</v>
          </cell>
        </row>
        <row r="101">
          <cell r="E101">
            <v>1</v>
          </cell>
          <cell r="G101">
            <v>1</v>
          </cell>
          <cell r="H101">
            <v>1</v>
          </cell>
        </row>
        <row r="102">
          <cell r="E102">
            <v>1</v>
          </cell>
          <cell r="G102">
            <v>1</v>
          </cell>
          <cell r="H102">
            <v>1</v>
          </cell>
        </row>
        <row r="103">
          <cell r="E103">
            <v>1</v>
          </cell>
          <cell r="G103">
            <v>1</v>
          </cell>
          <cell r="H103">
            <v>1</v>
          </cell>
        </row>
        <row r="104">
          <cell r="E104">
            <v>1</v>
          </cell>
          <cell r="G104">
            <v>72</v>
          </cell>
          <cell r="H104">
            <v>72</v>
          </cell>
          <cell r="K104">
            <v>0.03</v>
          </cell>
        </row>
        <row r="105">
          <cell r="E105">
            <v>1</v>
          </cell>
          <cell r="G105">
            <v>72</v>
          </cell>
          <cell r="H105">
            <v>72</v>
          </cell>
          <cell r="K105">
            <v>0.14899999999999999</v>
          </cell>
        </row>
        <row r="106">
          <cell r="E106">
            <v>2</v>
          </cell>
          <cell r="G106">
            <v>1</v>
          </cell>
          <cell r="H106">
            <v>2</v>
          </cell>
        </row>
        <row r="107">
          <cell r="E107">
            <v>2</v>
          </cell>
          <cell r="G107">
            <v>1</v>
          </cell>
          <cell r="H107">
            <v>2</v>
          </cell>
        </row>
        <row r="108">
          <cell r="E108">
            <v>2</v>
          </cell>
          <cell r="G108">
            <v>1</v>
          </cell>
          <cell r="H108">
            <v>2</v>
          </cell>
        </row>
        <row r="109">
          <cell r="E109">
            <v>2</v>
          </cell>
          <cell r="G109">
            <v>144</v>
          </cell>
          <cell r="H109">
            <v>288</v>
          </cell>
          <cell r="K109">
            <v>0.03</v>
          </cell>
        </row>
        <row r="110">
          <cell r="E110">
            <v>2</v>
          </cell>
          <cell r="G110">
            <v>144</v>
          </cell>
          <cell r="H110">
            <v>288</v>
          </cell>
          <cell r="K110">
            <v>0.14899999999999999</v>
          </cell>
        </row>
        <row r="111">
          <cell r="E111">
            <v>69</v>
          </cell>
          <cell r="G111">
            <v>1</v>
          </cell>
          <cell r="H111">
            <v>69</v>
          </cell>
          <cell r="K111">
            <v>0.04</v>
          </cell>
        </row>
        <row r="112">
          <cell r="E112">
            <v>69</v>
          </cell>
          <cell r="G112">
            <v>1</v>
          </cell>
          <cell r="H112">
            <v>69</v>
          </cell>
        </row>
        <row r="113">
          <cell r="E113">
            <v>69</v>
          </cell>
          <cell r="G113">
            <v>1</v>
          </cell>
          <cell r="H113">
            <v>69</v>
          </cell>
          <cell r="K113">
            <v>0.04</v>
          </cell>
        </row>
        <row r="114">
          <cell r="E114">
            <v>69</v>
          </cell>
          <cell r="G114">
            <v>1</v>
          </cell>
          <cell r="H114">
            <v>69</v>
          </cell>
        </row>
        <row r="115">
          <cell r="E115">
            <v>1</v>
          </cell>
          <cell r="G115">
            <v>1</v>
          </cell>
          <cell r="H115">
            <v>1</v>
          </cell>
        </row>
        <row r="116">
          <cell r="E116">
            <v>1</v>
          </cell>
          <cell r="G116">
            <v>3</v>
          </cell>
          <cell r="H116">
            <v>3</v>
          </cell>
        </row>
        <row r="117">
          <cell r="E117">
            <v>1</v>
          </cell>
          <cell r="G117">
            <v>1</v>
          </cell>
          <cell r="H117">
            <v>1</v>
          </cell>
        </row>
        <row r="118">
          <cell r="E118">
            <v>1</v>
          </cell>
          <cell r="G118">
            <v>1</v>
          </cell>
          <cell r="H118">
            <v>1</v>
          </cell>
        </row>
        <row r="119">
          <cell r="E119">
            <v>50</v>
          </cell>
          <cell r="G119">
            <v>1</v>
          </cell>
          <cell r="H119">
            <v>50</v>
          </cell>
        </row>
        <row r="120">
          <cell r="E120">
            <v>50</v>
          </cell>
          <cell r="G120">
            <v>2</v>
          </cell>
          <cell r="H120">
            <v>100</v>
          </cell>
        </row>
        <row r="121">
          <cell r="E121">
            <v>50</v>
          </cell>
          <cell r="G121">
            <v>2</v>
          </cell>
          <cell r="H121">
            <v>100</v>
          </cell>
        </row>
        <row r="122">
          <cell r="E122">
            <v>50</v>
          </cell>
          <cell r="G122">
            <v>1</v>
          </cell>
          <cell r="H122">
            <v>50</v>
          </cell>
        </row>
        <row r="123">
          <cell r="E123">
            <v>50</v>
          </cell>
          <cell r="G123">
            <v>1</v>
          </cell>
          <cell r="H123">
            <v>50</v>
          </cell>
        </row>
        <row r="124">
          <cell r="E124">
            <v>3</v>
          </cell>
          <cell r="G124">
            <v>6</v>
          </cell>
          <cell r="H124">
            <v>18</v>
          </cell>
        </row>
        <row r="125">
          <cell r="E125">
            <v>3</v>
          </cell>
          <cell r="G125">
            <v>6</v>
          </cell>
          <cell r="H125">
            <v>18</v>
          </cell>
        </row>
        <row r="126">
          <cell r="E126">
            <v>3</v>
          </cell>
          <cell r="G126">
            <v>6</v>
          </cell>
          <cell r="H126">
            <v>18</v>
          </cell>
        </row>
        <row r="127">
          <cell r="E127">
            <v>3</v>
          </cell>
          <cell r="G127">
            <v>3</v>
          </cell>
          <cell r="H127">
            <v>9</v>
          </cell>
        </row>
        <row r="128">
          <cell r="E128">
            <v>3</v>
          </cell>
          <cell r="G128">
            <v>6</v>
          </cell>
          <cell r="H128">
            <v>18</v>
          </cell>
        </row>
        <row r="129">
          <cell r="E129">
            <v>3</v>
          </cell>
          <cell r="G129">
            <v>3</v>
          </cell>
          <cell r="H129">
            <v>9</v>
          </cell>
        </row>
        <row r="130">
          <cell r="E130">
            <v>3</v>
          </cell>
          <cell r="G130">
            <v>3</v>
          </cell>
          <cell r="H130">
            <v>9</v>
          </cell>
        </row>
        <row r="131">
          <cell r="E131">
            <v>3</v>
          </cell>
          <cell r="G131">
            <v>1</v>
          </cell>
          <cell r="H131">
            <v>3</v>
          </cell>
        </row>
        <row r="132">
          <cell r="E132">
            <v>3</v>
          </cell>
          <cell r="G132">
            <v>1</v>
          </cell>
          <cell r="H132">
            <v>3</v>
          </cell>
        </row>
        <row r="133">
          <cell r="E133">
            <v>3</v>
          </cell>
          <cell r="G133">
            <v>1</v>
          </cell>
          <cell r="H133">
            <v>3</v>
          </cell>
        </row>
        <row r="134">
          <cell r="E134">
            <v>3</v>
          </cell>
          <cell r="G134">
            <v>1</v>
          </cell>
          <cell r="H134">
            <v>3</v>
          </cell>
        </row>
        <row r="135">
          <cell r="E135">
            <v>3</v>
          </cell>
          <cell r="G135">
            <v>2</v>
          </cell>
          <cell r="H135">
            <v>6</v>
          </cell>
        </row>
        <row r="136">
          <cell r="E136">
            <v>3</v>
          </cell>
          <cell r="G136">
            <v>1</v>
          </cell>
          <cell r="H136">
            <v>3</v>
          </cell>
        </row>
        <row r="137">
          <cell r="E137">
            <v>3</v>
          </cell>
          <cell r="G137">
            <v>3</v>
          </cell>
          <cell r="H137">
            <v>9</v>
          </cell>
        </row>
        <row r="138">
          <cell r="E138">
            <v>3</v>
          </cell>
          <cell r="G138">
            <v>1</v>
          </cell>
          <cell r="H138">
            <v>3</v>
          </cell>
        </row>
        <row r="139">
          <cell r="E139">
            <v>2</v>
          </cell>
          <cell r="G139">
            <v>2</v>
          </cell>
          <cell r="H139">
            <v>4</v>
          </cell>
        </row>
        <row r="140">
          <cell r="E140">
            <v>2</v>
          </cell>
          <cell r="G140">
            <v>2</v>
          </cell>
          <cell r="H140">
            <v>4</v>
          </cell>
        </row>
        <row r="141">
          <cell r="E141">
            <v>2</v>
          </cell>
          <cell r="G141">
            <v>2</v>
          </cell>
          <cell r="H141">
            <v>4</v>
          </cell>
        </row>
        <row r="142">
          <cell r="E142">
            <v>2</v>
          </cell>
          <cell r="G142">
            <v>1</v>
          </cell>
          <cell r="H142">
            <v>2</v>
          </cell>
        </row>
        <row r="143">
          <cell r="E143">
            <v>2</v>
          </cell>
          <cell r="G143">
            <v>3</v>
          </cell>
          <cell r="H143">
            <v>6</v>
          </cell>
        </row>
        <row r="144">
          <cell r="E144">
            <v>2</v>
          </cell>
          <cell r="G144">
            <v>3</v>
          </cell>
          <cell r="H144">
            <v>6</v>
          </cell>
        </row>
        <row r="145">
          <cell r="E145">
            <v>2</v>
          </cell>
          <cell r="G145">
            <v>3</v>
          </cell>
          <cell r="H145">
            <v>6</v>
          </cell>
        </row>
        <row r="146">
          <cell r="E146">
            <v>2</v>
          </cell>
          <cell r="G146">
            <v>1</v>
          </cell>
          <cell r="H146">
            <v>2</v>
          </cell>
        </row>
        <row r="147">
          <cell r="E147">
            <v>2</v>
          </cell>
          <cell r="G147">
            <v>1</v>
          </cell>
          <cell r="H147">
            <v>2</v>
          </cell>
        </row>
        <row r="148">
          <cell r="E148">
            <v>2</v>
          </cell>
          <cell r="G148">
            <v>1</v>
          </cell>
          <cell r="H148">
            <v>2</v>
          </cell>
        </row>
        <row r="149">
          <cell r="E149">
            <v>2</v>
          </cell>
          <cell r="G149">
            <v>1</v>
          </cell>
          <cell r="H149">
            <v>2</v>
          </cell>
        </row>
        <row r="150">
          <cell r="E150">
            <v>2</v>
          </cell>
          <cell r="G150">
            <v>1</v>
          </cell>
          <cell r="H150">
            <v>2</v>
          </cell>
        </row>
        <row r="151">
          <cell r="E151">
            <v>2</v>
          </cell>
          <cell r="G151">
            <v>1</v>
          </cell>
          <cell r="H151">
            <v>2</v>
          </cell>
        </row>
        <row r="152">
          <cell r="E152">
            <v>2</v>
          </cell>
          <cell r="G152">
            <v>3</v>
          </cell>
          <cell r="H152">
            <v>6</v>
          </cell>
        </row>
        <row r="153">
          <cell r="E153">
            <v>2</v>
          </cell>
          <cell r="G153">
            <v>1</v>
          </cell>
          <cell r="H153">
            <v>2</v>
          </cell>
        </row>
        <row r="154">
          <cell r="E154">
            <v>13</v>
          </cell>
          <cell r="G154">
            <v>4</v>
          </cell>
          <cell r="H154">
            <v>52</v>
          </cell>
        </row>
        <row r="155">
          <cell r="E155">
            <v>13</v>
          </cell>
          <cell r="G155">
            <v>2</v>
          </cell>
          <cell r="H155">
            <v>26</v>
          </cell>
        </row>
        <row r="156">
          <cell r="E156">
            <v>13</v>
          </cell>
          <cell r="G156">
            <v>3</v>
          </cell>
          <cell r="H156">
            <v>39</v>
          </cell>
        </row>
        <row r="157">
          <cell r="E157">
            <v>13</v>
          </cell>
          <cell r="G157">
            <v>2</v>
          </cell>
          <cell r="H157">
            <v>26</v>
          </cell>
        </row>
        <row r="158">
          <cell r="E158">
            <v>13</v>
          </cell>
          <cell r="G158">
            <v>2</v>
          </cell>
          <cell r="H158">
            <v>26</v>
          </cell>
        </row>
        <row r="159">
          <cell r="E159">
            <v>13</v>
          </cell>
          <cell r="G159">
            <v>1</v>
          </cell>
          <cell r="H159">
            <v>13</v>
          </cell>
        </row>
        <row r="160">
          <cell r="E160">
            <v>13</v>
          </cell>
          <cell r="G160">
            <v>1</v>
          </cell>
          <cell r="H160">
            <v>13</v>
          </cell>
        </row>
        <row r="161">
          <cell r="E161">
            <v>13</v>
          </cell>
          <cell r="G161">
            <v>2</v>
          </cell>
          <cell r="H161">
            <v>26</v>
          </cell>
        </row>
        <row r="162">
          <cell r="E162">
            <v>13</v>
          </cell>
          <cell r="G162">
            <v>3</v>
          </cell>
          <cell r="H162">
            <v>39</v>
          </cell>
        </row>
        <row r="163">
          <cell r="E163">
            <v>13</v>
          </cell>
          <cell r="G163">
            <v>2</v>
          </cell>
          <cell r="H163">
            <v>26</v>
          </cell>
        </row>
        <row r="164">
          <cell r="E164">
            <v>6</v>
          </cell>
          <cell r="G164">
            <v>1</v>
          </cell>
          <cell r="H164">
            <v>6</v>
          </cell>
        </row>
        <row r="165">
          <cell r="E165">
            <v>6</v>
          </cell>
          <cell r="G165">
            <v>4</v>
          </cell>
          <cell r="H165">
            <v>24</v>
          </cell>
        </row>
        <row r="166">
          <cell r="E166">
            <v>6</v>
          </cell>
          <cell r="G166">
            <v>2</v>
          </cell>
          <cell r="H166">
            <v>12</v>
          </cell>
        </row>
        <row r="167">
          <cell r="E167">
            <v>6</v>
          </cell>
          <cell r="G167">
            <v>1</v>
          </cell>
          <cell r="H167">
            <v>6</v>
          </cell>
        </row>
        <row r="168">
          <cell r="E168">
            <v>6</v>
          </cell>
          <cell r="G168">
            <v>2</v>
          </cell>
          <cell r="H168">
            <v>12</v>
          </cell>
        </row>
        <row r="169">
          <cell r="E169">
            <v>6</v>
          </cell>
          <cell r="G169">
            <v>1</v>
          </cell>
          <cell r="H169">
            <v>6</v>
          </cell>
        </row>
        <row r="170">
          <cell r="E170">
            <v>6</v>
          </cell>
          <cell r="G170">
            <v>1</v>
          </cell>
          <cell r="H170">
            <v>6</v>
          </cell>
        </row>
        <row r="171">
          <cell r="E171">
            <v>6</v>
          </cell>
          <cell r="G171">
            <v>2</v>
          </cell>
          <cell r="H171">
            <v>12</v>
          </cell>
        </row>
        <row r="172">
          <cell r="E172">
            <v>6</v>
          </cell>
          <cell r="G172">
            <v>1</v>
          </cell>
          <cell r="H172">
            <v>6</v>
          </cell>
        </row>
        <row r="173">
          <cell r="E173">
            <v>6</v>
          </cell>
          <cell r="G173">
            <v>1</v>
          </cell>
          <cell r="H173">
            <v>6</v>
          </cell>
        </row>
        <row r="174">
          <cell r="E174">
            <v>6</v>
          </cell>
          <cell r="G174">
            <v>1</v>
          </cell>
          <cell r="H174">
            <v>6</v>
          </cell>
        </row>
        <row r="175">
          <cell r="E175">
            <v>6</v>
          </cell>
          <cell r="G175">
            <v>1</v>
          </cell>
          <cell r="H175">
            <v>6</v>
          </cell>
        </row>
        <row r="176">
          <cell r="E176">
            <v>6</v>
          </cell>
          <cell r="G176">
            <v>2</v>
          </cell>
          <cell r="H176">
            <v>12</v>
          </cell>
        </row>
        <row r="177">
          <cell r="E177">
            <v>6</v>
          </cell>
          <cell r="G177">
            <v>2</v>
          </cell>
          <cell r="H177">
            <v>12</v>
          </cell>
        </row>
        <row r="178">
          <cell r="E178">
            <v>6</v>
          </cell>
          <cell r="G178">
            <v>1</v>
          </cell>
          <cell r="H178">
            <v>6</v>
          </cell>
        </row>
        <row r="179">
          <cell r="E179">
            <v>6</v>
          </cell>
          <cell r="G179">
            <v>1</v>
          </cell>
          <cell r="H179">
            <v>6</v>
          </cell>
        </row>
        <row r="180">
          <cell r="E180">
            <v>14</v>
          </cell>
          <cell r="G180">
            <v>6</v>
          </cell>
          <cell r="H180">
            <v>84</v>
          </cell>
        </row>
        <row r="181">
          <cell r="E181">
            <v>14</v>
          </cell>
          <cell r="G181">
            <v>6</v>
          </cell>
          <cell r="H181">
            <v>84</v>
          </cell>
        </row>
        <row r="182">
          <cell r="E182">
            <v>14</v>
          </cell>
          <cell r="G182">
            <v>1</v>
          </cell>
          <cell r="H182">
            <v>14</v>
          </cell>
        </row>
        <row r="183">
          <cell r="E183">
            <v>14</v>
          </cell>
          <cell r="G183">
            <v>1</v>
          </cell>
          <cell r="H183">
            <v>14</v>
          </cell>
        </row>
        <row r="184">
          <cell r="E184">
            <v>14</v>
          </cell>
          <cell r="G184">
            <v>3</v>
          </cell>
          <cell r="H184">
            <v>42</v>
          </cell>
        </row>
        <row r="185">
          <cell r="E185">
            <v>14</v>
          </cell>
          <cell r="G185">
            <v>1</v>
          </cell>
          <cell r="H185">
            <v>14</v>
          </cell>
        </row>
        <row r="186">
          <cell r="E186">
            <v>14</v>
          </cell>
          <cell r="G186">
            <v>1</v>
          </cell>
          <cell r="H186">
            <v>14</v>
          </cell>
        </row>
        <row r="187">
          <cell r="E187">
            <v>14</v>
          </cell>
          <cell r="G187">
            <v>3</v>
          </cell>
          <cell r="H187">
            <v>42</v>
          </cell>
        </row>
        <row r="188">
          <cell r="E188">
            <v>14</v>
          </cell>
          <cell r="G188">
            <v>1</v>
          </cell>
          <cell r="H188">
            <v>14</v>
          </cell>
        </row>
        <row r="189">
          <cell r="E189">
            <v>14</v>
          </cell>
          <cell r="G189">
            <v>1</v>
          </cell>
          <cell r="H189">
            <v>14</v>
          </cell>
        </row>
        <row r="190">
          <cell r="E190">
            <v>14</v>
          </cell>
          <cell r="G190">
            <v>1</v>
          </cell>
          <cell r="H190">
            <v>14</v>
          </cell>
        </row>
        <row r="191">
          <cell r="E191">
            <v>14</v>
          </cell>
          <cell r="G191">
            <v>1</v>
          </cell>
          <cell r="H191">
            <v>14</v>
          </cell>
        </row>
        <row r="192">
          <cell r="E192">
            <v>14</v>
          </cell>
          <cell r="G192">
            <v>2</v>
          </cell>
          <cell r="H192">
            <v>28</v>
          </cell>
        </row>
        <row r="193">
          <cell r="E193">
            <v>14</v>
          </cell>
          <cell r="G193">
            <v>2</v>
          </cell>
          <cell r="H193">
            <v>28</v>
          </cell>
        </row>
        <row r="194">
          <cell r="E194">
            <v>14</v>
          </cell>
          <cell r="G194">
            <v>4</v>
          </cell>
          <cell r="H194">
            <v>56</v>
          </cell>
        </row>
        <row r="195">
          <cell r="E195">
            <v>14</v>
          </cell>
          <cell r="G195">
            <v>3</v>
          </cell>
          <cell r="H195">
            <v>42</v>
          </cell>
        </row>
        <row r="196">
          <cell r="E196">
            <v>14</v>
          </cell>
          <cell r="G196">
            <v>1</v>
          </cell>
          <cell r="H196">
            <v>14</v>
          </cell>
        </row>
        <row r="197">
          <cell r="E197">
            <v>14</v>
          </cell>
          <cell r="G197">
            <v>2</v>
          </cell>
          <cell r="H197">
            <v>28</v>
          </cell>
        </row>
        <row r="198">
          <cell r="E198">
            <v>59</v>
          </cell>
          <cell r="G198">
            <v>1</v>
          </cell>
          <cell r="H198">
            <v>59</v>
          </cell>
        </row>
        <row r="199">
          <cell r="E199">
            <v>59</v>
          </cell>
          <cell r="G199">
            <v>1</v>
          </cell>
          <cell r="H199">
            <v>59</v>
          </cell>
        </row>
        <row r="200">
          <cell r="E200">
            <v>59</v>
          </cell>
          <cell r="G200">
            <v>1</v>
          </cell>
          <cell r="H200">
            <v>59</v>
          </cell>
        </row>
        <row r="201">
          <cell r="E201">
            <v>2</v>
          </cell>
          <cell r="G201">
            <v>1</v>
          </cell>
          <cell r="H201">
            <v>2</v>
          </cell>
        </row>
        <row r="202">
          <cell r="E202">
            <v>2</v>
          </cell>
          <cell r="G202">
            <v>1</v>
          </cell>
          <cell r="H202">
            <v>2</v>
          </cell>
        </row>
        <row r="203">
          <cell r="E203">
            <v>9</v>
          </cell>
          <cell r="G203">
            <v>1</v>
          </cell>
          <cell r="H203">
            <v>9</v>
          </cell>
        </row>
        <row r="204">
          <cell r="E204">
            <v>9</v>
          </cell>
          <cell r="G204">
            <v>1</v>
          </cell>
          <cell r="H204">
            <v>9</v>
          </cell>
        </row>
        <row r="205">
          <cell r="E205">
            <v>9</v>
          </cell>
          <cell r="G205">
            <v>1</v>
          </cell>
          <cell r="H205">
            <v>9</v>
          </cell>
        </row>
        <row r="206">
          <cell r="E206">
            <v>9</v>
          </cell>
          <cell r="G206">
            <v>1</v>
          </cell>
          <cell r="H206">
            <v>9</v>
          </cell>
        </row>
        <row r="207">
          <cell r="E207">
            <v>41</v>
          </cell>
          <cell r="G207">
            <v>1</v>
          </cell>
          <cell r="H207">
            <v>41</v>
          </cell>
        </row>
        <row r="208">
          <cell r="E208">
            <v>41</v>
          </cell>
          <cell r="G208">
            <v>1</v>
          </cell>
          <cell r="H208">
            <v>41</v>
          </cell>
          <cell r="K208">
            <v>0.03</v>
          </cell>
        </row>
        <row r="209">
          <cell r="E209">
            <v>41</v>
          </cell>
          <cell r="G209">
            <v>1</v>
          </cell>
          <cell r="H209">
            <v>41</v>
          </cell>
        </row>
        <row r="210">
          <cell r="E210">
            <v>506</v>
          </cell>
          <cell r="G210">
            <v>6</v>
          </cell>
          <cell r="H210">
            <v>3036</v>
          </cell>
          <cell r="K210">
            <v>0.04</v>
          </cell>
        </row>
        <row r="211">
          <cell r="E211">
            <v>506</v>
          </cell>
          <cell r="G211">
            <v>6</v>
          </cell>
          <cell r="H211">
            <v>3036</v>
          </cell>
          <cell r="K211">
            <v>0.04</v>
          </cell>
        </row>
        <row r="212">
          <cell r="E212">
            <v>506</v>
          </cell>
          <cell r="G212">
            <v>6</v>
          </cell>
          <cell r="H212">
            <v>3036</v>
          </cell>
        </row>
        <row r="213">
          <cell r="E213">
            <v>5</v>
          </cell>
          <cell r="G213">
            <v>12</v>
          </cell>
          <cell r="H213">
            <v>60</v>
          </cell>
        </row>
        <row r="214">
          <cell r="E214">
            <v>5</v>
          </cell>
          <cell r="G214">
            <v>15</v>
          </cell>
          <cell r="H214">
            <v>75</v>
          </cell>
        </row>
        <row r="215">
          <cell r="E215">
            <v>5</v>
          </cell>
          <cell r="G215">
            <v>12</v>
          </cell>
          <cell r="H215">
            <v>60</v>
          </cell>
        </row>
        <row r="216">
          <cell r="E216">
            <v>5</v>
          </cell>
          <cell r="G216">
            <v>16</v>
          </cell>
          <cell r="H216">
            <v>80</v>
          </cell>
        </row>
        <row r="217">
          <cell r="E217">
            <v>5</v>
          </cell>
          <cell r="G217">
            <v>1</v>
          </cell>
          <cell r="H217">
            <v>5</v>
          </cell>
        </row>
        <row r="218">
          <cell r="E218">
            <v>5</v>
          </cell>
          <cell r="G218">
            <v>16</v>
          </cell>
          <cell r="H218">
            <v>80</v>
          </cell>
        </row>
        <row r="219">
          <cell r="E219">
            <v>5</v>
          </cell>
          <cell r="G219">
            <v>6</v>
          </cell>
          <cell r="H219">
            <v>30</v>
          </cell>
        </row>
        <row r="220">
          <cell r="E220">
            <v>5</v>
          </cell>
          <cell r="G220">
            <v>12</v>
          </cell>
          <cell r="H220">
            <v>60</v>
          </cell>
        </row>
        <row r="221">
          <cell r="E221">
            <v>5</v>
          </cell>
          <cell r="G221">
            <v>12</v>
          </cell>
          <cell r="H221">
            <v>60</v>
          </cell>
        </row>
        <row r="222">
          <cell r="E222">
            <v>5</v>
          </cell>
          <cell r="G222">
            <v>12</v>
          </cell>
          <cell r="H222">
            <v>60</v>
          </cell>
        </row>
        <row r="223">
          <cell r="E223">
            <v>5</v>
          </cell>
          <cell r="G223">
            <v>8</v>
          </cell>
          <cell r="H223">
            <v>40</v>
          </cell>
        </row>
        <row r="224">
          <cell r="E224">
            <v>5</v>
          </cell>
          <cell r="G224">
            <v>12</v>
          </cell>
          <cell r="H224">
            <v>60</v>
          </cell>
        </row>
        <row r="225">
          <cell r="E225">
            <v>5</v>
          </cell>
          <cell r="G225">
            <v>12</v>
          </cell>
          <cell r="H225">
            <v>60</v>
          </cell>
        </row>
        <row r="226">
          <cell r="E226">
            <v>5</v>
          </cell>
          <cell r="G226">
            <v>12</v>
          </cell>
          <cell r="H226">
            <v>60</v>
          </cell>
        </row>
        <row r="227">
          <cell r="E227">
            <v>5</v>
          </cell>
          <cell r="G227">
            <v>12</v>
          </cell>
          <cell r="H227">
            <v>60</v>
          </cell>
        </row>
        <row r="228">
          <cell r="E228">
            <v>5</v>
          </cell>
          <cell r="G228">
            <v>12</v>
          </cell>
          <cell r="H228">
            <v>60</v>
          </cell>
        </row>
        <row r="229">
          <cell r="E229">
            <v>5</v>
          </cell>
          <cell r="G229">
            <v>24</v>
          </cell>
          <cell r="H229">
            <v>120</v>
          </cell>
        </row>
        <row r="230">
          <cell r="E230">
            <v>1</v>
          </cell>
          <cell r="G230">
            <v>24</v>
          </cell>
          <cell r="H230">
            <v>24</v>
          </cell>
        </row>
        <row r="231">
          <cell r="E231">
            <v>1</v>
          </cell>
          <cell r="G231">
            <v>24</v>
          </cell>
          <cell r="H231">
            <v>24</v>
          </cell>
        </row>
        <row r="232">
          <cell r="E232">
            <v>1</v>
          </cell>
          <cell r="G232">
            <v>6</v>
          </cell>
          <cell r="H232">
            <v>6</v>
          </cell>
        </row>
        <row r="233">
          <cell r="E233">
            <v>1</v>
          </cell>
          <cell r="G233">
            <v>6</v>
          </cell>
          <cell r="H233">
            <v>6</v>
          </cell>
        </row>
        <row r="234">
          <cell r="E234">
            <v>1</v>
          </cell>
          <cell r="G234">
            <v>12</v>
          </cell>
          <cell r="H234">
            <v>12</v>
          </cell>
        </row>
        <row r="235">
          <cell r="E235">
            <v>1</v>
          </cell>
          <cell r="G235">
            <v>6</v>
          </cell>
          <cell r="H235">
            <v>6</v>
          </cell>
        </row>
        <row r="236">
          <cell r="E236">
            <v>1</v>
          </cell>
          <cell r="G236">
            <v>12</v>
          </cell>
          <cell r="H236">
            <v>12</v>
          </cell>
        </row>
        <row r="237">
          <cell r="E237">
            <v>1</v>
          </cell>
          <cell r="G237">
            <v>6</v>
          </cell>
          <cell r="H237">
            <v>6</v>
          </cell>
        </row>
        <row r="238">
          <cell r="E238">
            <v>1</v>
          </cell>
          <cell r="G238">
            <v>12</v>
          </cell>
          <cell r="H238">
            <v>12</v>
          </cell>
        </row>
        <row r="239">
          <cell r="E239">
            <v>1</v>
          </cell>
          <cell r="G239">
            <v>12</v>
          </cell>
          <cell r="H239">
            <v>12</v>
          </cell>
        </row>
        <row r="240">
          <cell r="E240">
            <v>1</v>
          </cell>
          <cell r="G240">
            <v>24</v>
          </cell>
          <cell r="H240">
            <v>24</v>
          </cell>
        </row>
        <row r="241">
          <cell r="E241">
            <v>1</v>
          </cell>
          <cell r="G241">
            <v>24</v>
          </cell>
          <cell r="H241">
            <v>24</v>
          </cell>
        </row>
        <row r="242">
          <cell r="E242">
            <v>1</v>
          </cell>
          <cell r="G242">
            <v>24</v>
          </cell>
          <cell r="H242">
            <v>24</v>
          </cell>
        </row>
        <row r="243">
          <cell r="E243">
            <v>1</v>
          </cell>
          <cell r="G243">
            <v>24</v>
          </cell>
          <cell r="H243">
            <v>24</v>
          </cell>
        </row>
        <row r="244">
          <cell r="E244">
            <v>1</v>
          </cell>
          <cell r="G244">
            <v>24</v>
          </cell>
          <cell r="H244">
            <v>24</v>
          </cell>
        </row>
        <row r="245">
          <cell r="E245">
            <v>1</v>
          </cell>
          <cell r="G245">
            <v>6</v>
          </cell>
          <cell r="H245">
            <v>6</v>
          </cell>
        </row>
        <row r="246">
          <cell r="E246">
            <v>1</v>
          </cell>
          <cell r="G246">
            <v>1</v>
          </cell>
          <cell r="H246">
            <v>1</v>
          </cell>
        </row>
        <row r="247">
          <cell r="E247">
            <v>1</v>
          </cell>
          <cell r="G247">
            <v>7</v>
          </cell>
          <cell r="H247">
            <v>7</v>
          </cell>
        </row>
        <row r="248">
          <cell r="E248">
            <v>1</v>
          </cell>
          <cell r="G248">
            <v>12</v>
          </cell>
          <cell r="H248">
            <v>12</v>
          </cell>
        </row>
        <row r="249">
          <cell r="E249">
            <v>1</v>
          </cell>
          <cell r="G249">
            <v>12</v>
          </cell>
          <cell r="H249">
            <v>12</v>
          </cell>
        </row>
        <row r="250">
          <cell r="E250">
            <v>1</v>
          </cell>
          <cell r="G250">
            <v>24</v>
          </cell>
          <cell r="H250">
            <v>24</v>
          </cell>
        </row>
        <row r="251">
          <cell r="E251">
            <v>1</v>
          </cell>
          <cell r="G251">
            <v>12</v>
          </cell>
          <cell r="H251">
            <v>12</v>
          </cell>
        </row>
        <row r="252">
          <cell r="E252">
            <v>1</v>
          </cell>
          <cell r="G252">
            <v>6</v>
          </cell>
          <cell r="H252">
            <v>6</v>
          </cell>
        </row>
        <row r="253">
          <cell r="E253">
            <v>1</v>
          </cell>
          <cell r="G253">
            <v>12</v>
          </cell>
          <cell r="H253">
            <v>12</v>
          </cell>
        </row>
        <row r="254">
          <cell r="E254">
            <v>1</v>
          </cell>
          <cell r="G254">
            <v>12</v>
          </cell>
          <cell r="H254">
            <v>12</v>
          </cell>
        </row>
        <row r="255">
          <cell r="E255">
            <v>1</v>
          </cell>
          <cell r="G255">
            <v>12</v>
          </cell>
          <cell r="H255">
            <v>12</v>
          </cell>
        </row>
        <row r="256">
          <cell r="E256">
            <v>1</v>
          </cell>
          <cell r="G256">
            <v>12</v>
          </cell>
          <cell r="H256">
            <v>12</v>
          </cell>
        </row>
        <row r="257">
          <cell r="E257">
            <v>1</v>
          </cell>
          <cell r="G257">
            <v>12</v>
          </cell>
          <cell r="H257">
            <v>12</v>
          </cell>
        </row>
        <row r="258">
          <cell r="E258">
            <v>1</v>
          </cell>
          <cell r="G258">
            <v>12</v>
          </cell>
          <cell r="H258">
            <v>12</v>
          </cell>
        </row>
        <row r="259">
          <cell r="E259">
            <v>1</v>
          </cell>
          <cell r="G259">
            <v>12</v>
          </cell>
          <cell r="H259">
            <v>12</v>
          </cell>
        </row>
        <row r="260">
          <cell r="E260">
            <v>1</v>
          </cell>
          <cell r="G260">
            <v>12</v>
          </cell>
          <cell r="H260">
            <v>12</v>
          </cell>
        </row>
        <row r="261">
          <cell r="E261">
            <v>1</v>
          </cell>
          <cell r="G261">
            <v>12</v>
          </cell>
          <cell r="H261">
            <v>12</v>
          </cell>
        </row>
        <row r="262">
          <cell r="E262">
            <v>1</v>
          </cell>
          <cell r="G262">
            <v>12</v>
          </cell>
          <cell r="H262">
            <v>12</v>
          </cell>
        </row>
        <row r="263">
          <cell r="E263">
            <v>1</v>
          </cell>
          <cell r="G263">
            <v>12</v>
          </cell>
          <cell r="H263">
            <v>12</v>
          </cell>
        </row>
        <row r="264">
          <cell r="E264">
            <v>1</v>
          </cell>
          <cell r="G264">
            <v>12</v>
          </cell>
          <cell r="H264">
            <v>12</v>
          </cell>
        </row>
        <row r="265">
          <cell r="E265">
            <v>1</v>
          </cell>
          <cell r="G265">
            <v>12</v>
          </cell>
          <cell r="H265">
            <v>12</v>
          </cell>
        </row>
        <row r="266">
          <cell r="E266">
            <v>1</v>
          </cell>
          <cell r="G266">
            <v>12</v>
          </cell>
          <cell r="H266">
            <v>12</v>
          </cell>
        </row>
        <row r="267">
          <cell r="E267">
            <v>1</v>
          </cell>
          <cell r="G267">
            <v>12</v>
          </cell>
          <cell r="H267">
            <v>12</v>
          </cell>
        </row>
        <row r="268">
          <cell r="E268">
            <v>1</v>
          </cell>
          <cell r="G268">
            <v>6</v>
          </cell>
          <cell r="H268">
            <v>6</v>
          </cell>
        </row>
        <row r="269">
          <cell r="E269">
            <v>1</v>
          </cell>
          <cell r="G269">
            <v>1</v>
          </cell>
          <cell r="H269">
            <v>1</v>
          </cell>
        </row>
        <row r="270">
          <cell r="E270">
            <v>1</v>
          </cell>
          <cell r="G270">
            <v>7</v>
          </cell>
          <cell r="H270">
            <v>7</v>
          </cell>
        </row>
        <row r="271">
          <cell r="E271">
            <v>1</v>
          </cell>
          <cell r="G271">
            <v>12</v>
          </cell>
          <cell r="H271">
            <v>12</v>
          </cell>
        </row>
        <row r="272">
          <cell r="E272">
            <v>1</v>
          </cell>
          <cell r="G272">
            <v>60</v>
          </cell>
          <cell r="H272">
            <v>60</v>
          </cell>
        </row>
        <row r="273">
          <cell r="E273">
            <v>1</v>
          </cell>
          <cell r="G273">
            <v>48</v>
          </cell>
          <cell r="H273">
            <v>48</v>
          </cell>
        </row>
        <row r="274">
          <cell r="E274">
            <v>1</v>
          </cell>
          <cell r="G274">
            <v>24</v>
          </cell>
          <cell r="H274">
            <v>24</v>
          </cell>
        </row>
        <row r="275">
          <cell r="E275">
            <v>1</v>
          </cell>
          <cell r="G275">
            <v>48</v>
          </cell>
          <cell r="H275">
            <v>48</v>
          </cell>
        </row>
        <row r="276">
          <cell r="E276">
            <v>1</v>
          </cell>
          <cell r="G276">
            <v>60</v>
          </cell>
          <cell r="H276">
            <v>60</v>
          </cell>
        </row>
        <row r="277">
          <cell r="E277">
            <v>1</v>
          </cell>
          <cell r="G277">
            <v>10</v>
          </cell>
          <cell r="H277">
            <v>10</v>
          </cell>
        </row>
        <row r="278">
          <cell r="E278">
            <v>1</v>
          </cell>
          <cell r="G278">
            <v>24</v>
          </cell>
          <cell r="H278">
            <v>24</v>
          </cell>
        </row>
        <row r="279">
          <cell r="E279">
            <v>1</v>
          </cell>
          <cell r="G279">
            <v>12</v>
          </cell>
          <cell r="H279">
            <v>12</v>
          </cell>
        </row>
        <row r="280">
          <cell r="E280">
            <v>1</v>
          </cell>
          <cell r="G280">
            <v>12</v>
          </cell>
          <cell r="H280">
            <v>12</v>
          </cell>
        </row>
        <row r="281">
          <cell r="E281">
            <v>1</v>
          </cell>
          <cell r="G281">
            <v>36</v>
          </cell>
          <cell r="H281">
            <v>36</v>
          </cell>
        </row>
        <row r="282">
          <cell r="E282">
            <v>1</v>
          </cell>
          <cell r="G282">
            <v>12</v>
          </cell>
          <cell r="H282">
            <v>12</v>
          </cell>
        </row>
        <row r="283">
          <cell r="E283">
            <v>1</v>
          </cell>
          <cell r="G283">
            <v>12</v>
          </cell>
          <cell r="H283">
            <v>12</v>
          </cell>
        </row>
        <row r="284">
          <cell r="E284">
            <v>1</v>
          </cell>
          <cell r="G284">
            <v>12</v>
          </cell>
          <cell r="H284">
            <v>12</v>
          </cell>
        </row>
        <row r="285">
          <cell r="E285">
            <v>1</v>
          </cell>
          <cell r="G285">
            <v>12</v>
          </cell>
          <cell r="H285">
            <v>12</v>
          </cell>
        </row>
        <row r="286">
          <cell r="E286">
            <v>1</v>
          </cell>
          <cell r="G286">
            <v>1</v>
          </cell>
          <cell r="H286">
            <v>1</v>
          </cell>
        </row>
        <row r="287">
          <cell r="E287">
            <v>1</v>
          </cell>
          <cell r="G287">
            <v>7</v>
          </cell>
          <cell r="H287">
            <v>7</v>
          </cell>
        </row>
        <row r="288">
          <cell r="E288">
            <v>1</v>
          </cell>
          <cell r="G288">
            <v>72</v>
          </cell>
          <cell r="H288">
            <v>72</v>
          </cell>
        </row>
        <row r="289">
          <cell r="E289">
            <v>1</v>
          </cell>
          <cell r="G289">
            <v>60</v>
          </cell>
          <cell r="H289">
            <v>60</v>
          </cell>
          <cell r="K289">
            <v>0.14299999999999999</v>
          </cell>
        </row>
        <row r="290">
          <cell r="E290">
            <v>1</v>
          </cell>
          <cell r="G290">
            <v>60</v>
          </cell>
          <cell r="H290">
            <v>60</v>
          </cell>
          <cell r="K290">
            <v>0.03</v>
          </cell>
        </row>
        <row r="291">
          <cell r="E291">
            <v>1</v>
          </cell>
          <cell r="G291">
            <v>1</v>
          </cell>
          <cell r="H291">
            <v>1</v>
          </cell>
        </row>
        <row r="292">
          <cell r="E292">
            <v>1</v>
          </cell>
          <cell r="G292">
            <v>12</v>
          </cell>
          <cell r="H292">
            <v>12</v>
          </cell>
        </row>
        <row r="293">
          <cell r="E293">
            <v>1</v>
          </cell>
          <cell r="G293">
            <v>23</v>
          </cell>
          <cell r="H293">
            <v>23</v>
          </cell>
        </row>
        <row r="294">
          <cell r="E294">
            <v>1</v>
          </cell>
          <cell r="G294">
            <v>12</v>
          </cell>
          <cell r="H294">
            <v>12</v>
          </cell>
          <cell r="K294">
            <v>0.03</v>
          </cell>
        </row>
        <row r="295">
          <cell r="E295">
            <v>1</v>
          </cell>
          <cell r="G295">
            <v>12</v>
          </cell>
          <cell r="H295">
            <v>12</v>
          </cell>
          <cell r="K295">
            <v>1.056</v>
          </cell>
        </row>
        <row r="296">
          <cell r="E296">
            <v>1</v>
          </cell>
          <cell r="G296">
            <v>12</v>
          </cell>
          <cell r="H296">
            <v>12</v>
          </cell>
          <cell r="K296">
            <v>0.04</v>
          </cell>
        </row>
        <row r="297">
          <cell r="E297">
            <v>1</v>
          </cell>
          <cell r="G297">
            <v>12</v>
          </cell>
          <cell r="H297">
            <v>12</v>
          </cell>
          <cell r="K297">
            <v>1.056</v>
          </cell>
        </row>
        <row r="298">
          <cell r="E298">
            <v>1</v>
          </cell>
          <cell r="G298">
            <v>12</v>
          </cell>
          <cell r="H298">
            <v>12</v>
          </cell>
          <cell r="K298">
            <v>0.04</v>
          </cell>
        </row>
        <row r="299">
          <cell r="E299">
            <v>1</v>
          </cell>
          <cell r="G299">
            <v>12</v>
          </cell>
          <cell r="H299">
            <v>12</v>
          </cell>
          <cell r="K299">
            <v>1.056</v>
          </cell>
        </row>
        <row r="300">
          <cell r="E300">
            <v>1</v>
          </cell>
          <cell r="G300">
            <v>36</v>
          </cell>
          <cell r="H300">
            <v>36</v>
          </cell>
        </row>
        <row r="301">
          <cell r="E301">
            <v>1</v>
          </cell>
          <cell r="G301">
            <v>108</v>
          </cell>
          <cell r="H301">
            <v>108</v>
          </cell>
          <cell r="K301">
            <v>3.2000000000000001E-2</v>
          </cell>
        </row>
        <row r="302">
          <cell r="E302">
            <v>1</v>
          </cell>
          <cell r="G302">
            <v>108</v>
          </cell>
          <cell r="H302">
            <v>108</v>
          </cell>
          <cell r="K302">
            <v>0.251</v>
          </cell>
        </row>
        <row r="303">
          <cell r="E303">
            <v>1</v>
          </cell>
          <cell r="G303">
            <v>108</v>
          </cell>
          <cell r="H303">
            <v>108</v>
          </cell>
          <cell r="K303">
            <v>0.03</v>
          </cell>
        </row>
        <row r="304">
          <cell r="E304">
            <v>1</v>
          </cell>
          <cell r="G304">
            <v>18</v>
          </cell>
          <cell r="H304">
            <v>18</v>
          </cell>
        </row>
        <row r="305">
          <cell r="E305">
            <v>1</v>
          </cell>
          <cell r="G305">
            <v>36</v>
          </cell>
          <cell r="H305">
            <v>36</v>
          </cell>
        </row>
        <row r="306">
          <cell r="E306">
            <v>1</v>
          </cell>
          <cell r="G306">
            <v>56</v>
          </cell>
          <cell r="H306">
            <v>56</v>
          </cell>
          <cell r="K306">
            <v>0.03</v>
          </cell>
        </row>
        <row r="307">
          <cell r="E307">
            <v>1</v>
          </cell>
          <cell r="G307">
            <v>56</v>
          </cell>
          <cell r="H307">
            <v>56</v>
          </cell>
          <cell r="K307">
            <v>9.9000000000000005E-2</v>
          </cell>
        </row>
        <row r="308">
          <cell r="E308">
            <v>1</v>
          </cell>
          <cell r="G308">
            <v>14</v>
          </cell>
          <cell r="H308">
            <v>14</v>
          </cell>
          <cell r="K308">
            <v>0.03</v>
          </cell>
        </row>
        <row r="309">
          <cell r="E309">
            <v>1</v>
          </cell>
          <cell r="G309">
            <v>14</v>
          </cell>
          <cell r="H309">
            <v>14</v>
          </cell>
          <cell r="K309">
            <v>0.14299999999999999</v>
          </cell>
        </row>
        <row r="310">
          <cell r="E310">
            <v>1</v>
          </cell>
          <cell r="G310">
            <v>25</v>
          </cell>
          <cell r="H310">
            <v>25</v>
          </cell>
        </row>
        <row r="311">
          <cell r="E311">
            <v>1</v>
          </cell>
          <cell r="G311">
            <v>24</v>
          </cell>
          <cell r="H311">
            <v>24</v>
          </cell>
        </row>
        <row r="312">
          <cell r="E312">
            <v>1</v>
          </cell>
          <cell r="G312">
            <v>12</v>
          </cell>
          <cell r="H312">
            <v>12</v>
          </cell>
        </row>
        <row r="313">
          <cell r="E313">
            <v>1</v>
          </cell>
          <cell r="G313">
            <v>40</v>
          </cell>
          <cell r="H313">
            <v>40</v>
          </cell>
        </row>
        <row r="314">
          <cell r="E314">
            <v>1</v>
          </cell>
          <cell r="G314">
            <v>21</v>
          </cell>
          <cell r="H314">
            <v>21</v>
          </cell>
          <cell r="K314">
            <v>0.04</v>
          </cell>
        </row>
        <row r="315">
          <cell r="E315">
            <v>1</v>
          </cell>
          <cell r="G315">
            <v>21</v>
          </cell>
          <cell r="H315">
            <v>21</v>
          </cell>
          <cell r="K315">
            <v>0.14399999999999999</v>
          </cell>
        </row>
        <row r="316">
          <cell r="E316">
            <v>1</v>
          </cell>
          <cell r="G316">
            <v>120</v>
          </cell>
          <cell r="H316">
            <v>120</v>
          </cell>
          <cell r="K316">
            <v>0.113</v>
          </cell>
        </row>
        <row r="317">
          <cell r="E317">
            <v>1</v>
          </cell>
          <cell r="G317">
            <v>120</v>
          </cell>
          <cell r="H317">
            <v>120</v>
          </cell>
          <cell r="K317">
            <v>0.04</v>
          </cell>
        </row>
        <row r="318">
          <cell r="E318">
            <v>1</v>
          </cell>
          <cell r="G318">
            <v>120</v>
          </cell>
          <cell r="H318">
            <v>120</v>
          </cell>
          <cell r="K318">
            <v>0.02</v>
          </cell>
        </row>
        <row r="319">
          <cell r="E319">
            <v>1</v>
          </cell>
          <cell r="G319">
            <v>108</v>
          </cell>
          <cell r="H319">
            <v>108</v>
          </cell>
          <cell r="K319">
            <v>2.7E-2</v>
          </cell>
        </row>
        <row r="320">
          <cell r="E320">
            <v>1</v>
          </cell>
          <cell r="G320">
            <v>108</v>
          </cell>
          <cell r="H320">
            <v>108</v>
          </cell>
          <cell r="K320">
            <v>0.04</v>
          </cell>
        </row>
        <row r="321">
          <cell r="E321">
            <v>1</v>
          </cell>
          <cell r="G321">
            <v>108</v>
          </cell>
          <cell r="H321">
            <v>108</v>
          </cell>
          <cell r="K321">
            <v>0.158</v>
          </cell>
        </row>
        <row r="322">
          <cell r="E322">
            <v>1</v>
          </cell>
          <cell r="G322">
            <v>33</v>
          </cell>
          <cell r="H322">
            <v>33</v>
          </cell>
          <cell r="K322">
            <v>5.0000000000000001E-3</v>
          </cell>
        </row>
        <row r="323">
          <cell r="E323">
            <v>1</v>
          </cell>
          <cell r="G323">
            <v>33</v>
          </cell>
          <cell r="H323">
            <v>33</v>
          </cell>
          <cell r="K323">
            <v>0.04</v>
          </cell>
        </row>
        <row r="324">
          <cell r="E324">
            <v>1</v>
          </cell>
          <cell r="G324">
            <v>33</v>
          </cell>
          <cell r="H324">
            <v>33</v>
          </cell>
          <cell r="K324">
            <v>2.9000000000000001E-2</v>
          </cell>
        </row>
        <row r="325">
          <cell r="E325">
            <v>1</v>
          </cell>
          <cell r="G325">
            <v>1</v>
          </cell>
          <cell r="H325">
            <v>1</v>
          </cell>
        </row>
        <row r="326">
          <cell r="E326">
            <v>1</v>
          </cell>
          <cell r="G326">
            <v>28</v>
          </cell>
          <cell r="H326">
            <v>28</v>
          </cell>
        </row>
        <row r="327">
          <cell r="E327">
            <v>1</v>
          </cell>
          <cell r="G327">
            <v>66</v>
          </cell>
          <cell r="H327">
            <v>66</v>
          </cell>
        </row>
        <row r="328">
          <cell r="E328">
            <v>1</v>
          </cell>
          <cell r="G328">
            <v>50</v>
          </cell>
          <cell r="H328">
            <v>50</v>
          </cell>
        </row>
        <row r="329">
          <cell r="E329">
            <v>1</v>
          </cell>
          <cell r="G329">
            <v>18</v>
          </cell>
          <cell r="H329">
            <v>18</v>
          </cell>
        </row>
        <row r="330">
          <cell r="E330">
            <v>1</v>
          </cell>
          <cell r="G330">
            <v>30</v>
          </cell>
          <cell r="H330">
            <v>30</v>
          </cell>
        </row>
        <row r="331">
          <cell r="E331">
            <v>1</v>
          </cell>
          <cell r="G331">
            <v>8</v>
          </cell>
          <cell r="H331">
            <v>8</v>
          </cell>
        </row>
        <row r="332">
          <cell r="E332">
            <v>1</v>
          </cell>
          <cell r="G332">
            <v>150</v>
          </cell>
          <cell r="H332">
            <v>150</v>
          </cell>
        </row>
        <row r="333">
          <cell r="E333">
            <v>1</v>
          </cell>
          <cell r="G333">
            <v>44</v>
          </cell>
          <cell r="H333">
            <v>44</v>
          </cell>
        </row>
        <row r="334">
          <cell r="E334">
            <v>1</v>
          </cell>
          <cell r="G334">
            <v>15</v>
          </cell>
          <cell r="H334">
            <v>15</v>
          </cell>
          <cell r="K334">
            <v>0.42299999999999999</v>
          </cell>
        </row>
        <row r="335">
          <cell r="E335">
            <v>1</v>
          </cell>
          <cell r="G335">
            <v>15</v>
          </cell>
          <cell r="H335">
            <v>15</v>
          </cell>
          <cell r="K335">
            <v>0.02</v>
          </cell>
        </row>
        <row r="336">
          <cell r="E336">
            <v>1</v>
          </cell>
          <cell r="G336">
            <v>12</v>
          </cell>
          <cell r="H336">
            <v>12</v>
          </cell>
          <cell r="K336">
            <v>3.3000000000000002E-2</v>
          </cell>
        </row>
        <row r="337">
          <cell r="E337">
            <v>1</v>
          </cell>
          <cell r="G337">
            <v>12</v>
          </cell>
          <cell r="H337">
            <v>12</v>
          </cell>
          <cell r="K337">
            <v>0.108</v>
          </cell>
        </row>
        <row r="338">
          <cell r="E338">
            <v>1</v>
          </cell>
          <cell r="G338">
            <v>12</v>
          </cell>
          <cell r="H338">
            <v>12</v>
          </cell>
          <cell r="K338">
            <v>0.02</v>
          </cell>
        </row>
        <row r="339">
          <cell r="E339">
            <v>1</v>
          </cell>
          <cell r="G339">
            <v>12</v>
          </cell>
          <cell r="H339">
            <v>12</v>
          </cell>
          <cell r="K339">
            <v>0.13400000000000001</v>
          </cell>
        </row>
        <row r="340">
          <cell r="E340">
            <v>1</v>
          </cell>
          <cell r="G340">
            <v>12</v>
          </cell>
          <cell r="H340">
            <v>12</v>
          </cell>
          <cell r="K340">
            <v>8.9999999999999993E-3</v>
          </cell>
        </row>
        <row r="341">
          <cell r="E341">
            <v>1</v>
          </cell>
          <cell r="G341">
            <v>12</v>
          </cell>
          <cell r="H341">
            <v>12</v>
          </cell>
          <cell r="K341">
            <v>0.04</v>
          </cell>
        </row>
        <row r="342">
          <cell r="E342">
            <v>1</v>
          </cell>
          <cell r="G342">
            <v>20</v>
          </cell>
          <cell r="H342">
            <v>20</v>
          </cell>
        </row>
        <row r="343">
          <cell r="E343">
            <v>1</v>
          </cell>
          <cell r="G343">
            <v>12</v>
          </cell>
          <cell r="H343">
            <v>12</v>
          </cell>
          <cell r="K343">
            <v>0.14299999999999999</v>
          </cell>
        </row>
        <row r="344">
          <cell r="E344">
            <v>1</v>
          </cell>
          <cell r="G344">
            <v>12</v>
          </cell>
          <cell r="H344">
            <v>12</v>
          </cell>
          <cell r="K344">
            <v>0.03</v>
          </cell>
        </row>
        <row r="345">
          <cell r="E345">
            <v>1</v>
          </cell>
          <cell r="G345">
            <v>25</v>
          </cell>
          <cell r="H345">
            <v>25</v>
          </cell>
        </row>
        <row r="346">
          <cell r="E346">
            <v>1</v>
          </cell>
          <cell r="G346">
            <v>6</v>
          </cell>
          <cell r="H346">
            <v>6</v>
          </cell>
          <cell r="K346">
            <v>0.14699999999999999</v>
          </cell>
        </row>
        <row r="347">
          <cell r="E347">
            <v>1</v>
          </cell>
          <cell r="G347">
            <v>6</v>
          </cell>
          <cell r="H347">
            <v>6</v>
          </cell>
          <cell r="K347">
            <v>0.03</v>
          </cell>
        </row>
        <row r="348">
          <cell r="E348">
            <v>1</v>
          </cell>
          <cell r="G348">
            <v>6</v>
          </cell>
          <cell r="H348">
            <v>6</v>
          </cell>
          <cell r="K348">
            <v>3.3000000000000002E-2</v>
          </cell>
        </row>
        <row r="349">
          <cell r="E349">
            <v>1</v>
          </cell>
          <cell r="G349">
            <v>12</v>
          </cell>
          <cell r="H349">
            <v>12</v>
          </cell>
        </row>
        <row r="350">
          <cell r="E350">
            <v>1</v>
          </cell>
          <cell r="G350">
            <v>12</v>
          </cell>
          <cell r="H350">
            <v>12</v>
          </cell>
        </row>
        <row r="351">
          <cell r="E351">
            <v>1</v>
          </cell>
          <cell r="G351">
            <v>6</v>
          </cell>
          <cell r="H351">
            <v>6</v>
          </cell>
        </row>
        <row r="352">
          <cell r="E352">
            <v>1</v>
          </cell>
          <cell r="G352">
            <v>24</v>
          </cell>
          <cell r="H352">
            <v>24</v>
          </cell>
        </row>
        <row r="353">
          <cell r="E353">
            <v>1</v>
          </cell>
          <cell r="G353">
            <v>12</v>
          </cell>
          <cell r="H353">
            <v>12</v>
          </cell>
        </row>
        <row r="354">
          <cell r="E354">
            <v>1</v>
          </cell>
          <cell r="G354">
            <v>40</v>
          </cell>
          <cell r="H354">
            <v>40</v>
          </cell>
        </row>
        <row r="355">
          <cell r="E355">
            <v>1</v>
          </cell>
          <cell r="G355">
            <v>21</v>
          </cell>
          <cell r="H355">
            <v>21</v>
          </cell>
          <cell r="K355">
            <v>0.14399999999999999</v>
          </cell>
        </row>
        <row r="356">
          <cell r="E356">
            <v>1</v>
          </cell>
          <cell r="G356">
            <v>21</v>
          </cell>
          <cell r="H356">
            <v>21</v>
          </cell>
          <cell r="K356">
            <v>0.04</v>
          </cell>
        </row>
        <row r="357">
          <cell r="E357">
            <v>1</v>
          </cell>
          <cell r="G357">
            <v>6</v>
          </cell>
          <cell r="H357">
            <v>6</v>
          </cell>
          <cell r="K357">
            <v>9.4E-2</v>
          </cell>
        </row>
        <row r="358">
          <cell r="E358">
            <v>1</v>
          </cell>
          <cell r="G358">
            <v>6</v>
          </cell>
          <cell r="H358">
            <v>6</v>
          </cell>
          <cell r="K358">
            <v>4.8000000000000001E-2</v>
          </cell>
        </row>
        <row r="359">
          <cell r="E359">
            <v>1</v>
          </cell>
          <cell r="G359">
            <v>6</v>
          </cell>
          <cell r="H359">
            <v>6</v>
          </cell>
          <cell r="K359">
            <v>0.04</v>
          </cell>
        </row>
        <row r="360">
          <cell r="E360">
            <v>1</v>
          </cell>
          <cell r="G360">
            <v>120</v>
          </cell>
          <cell r="H360">
            <v>120</v>
          </cell>
          <cell r="K360">
            <v>0.02</v>
          </cell>
        </row>
        <row r="361">
          <cell r="E361">
            <v>1</v>
          </cell>
          <cell r="G361">
            <v>120</v>
          </cell>
          <cell r="H361">
            <v>120</v>
          </cell>
          <cell r="K361">
            <v>0.04</v>
          </cell>
        </row>
        <row r="362">
          <cell r="E362">
            <v>1</v>
          </cell>
          <cell r="G362">
            <v>120</v>
          </cell>
          <cell r="H362">
            <v>120</v>
          </cell>
          <cell r="K362">
            <v>0.113</v>
          </cell>
        </row>
        <row r="363">
          <cell r="E363">
            <v>1</v>
          </cell>
          <cell r="G363">
            <v>60</v>
          </cell>
          <cell r="H363">
            <v>60</v>
          </cell>
          <cell r="K363">
            <v>0.158</v>
          </cell>
        </row>
        <row r="364">
          <cell r="E364">
            <v>1</v>
          </cell>
          <cell r="G364">
            <v>60</v>
          </cell>
          <cell r="H364">
            <v>60</v>
          </cell>
          <cell r="K364">
            <v>2.7E-2</v>
          </cell>
        </row>
        <row r="365">
          <cell r="E365">
            <v>1</v>
          </cell>
          <cell r="G365">
            <v>60</v>
          </cell>
          <cell r="H365">
            <v>60</v>
          </cell>
          <cell r="K365">
            <v>0.04</v>
          </cell>
        </row>
        <row r="366">
          <cell r="E366">
            <v>1</v>
          </cell>
          <cell r="G366">
            <v>24</v>
          </cell>
          <cell r="H366">
            <v>24</v>
          </cell>
          <cell r="K366">
            <v>2.9000000000000001E-2</v>
          </cell>
        </row>
        <row r="367">
          <cell r="E367">
            <v>1</v>
          </cell>
          <cell r="G367">
            <v>24</v>
          </cell>
          <cell r="H367">
            <v>24</v>
          </cell>
          <cell r="K367">
            <v>5.0000000000000001E-3</v>
          </cell>
        </row>
        <row r="368">
          <cell r="E368">
            <v>1</v>
          </cell>
          <cell r="G368">
            <v>24</v>
          </cell>
          <cell r="H368">
            <v>24</v>
          </cell>
          <cell r="K368">
            <v>0.04</v>
          </cell>
        </row>
        <row r="369">
          <cell r="E369">
            <v>1</v>
          </cell>
          <cell r="G369">
            <v>1</v>
          </cell>
          <cell r="H369">
            <v>1</v>
          </cell>
        </row>
        <row r="370">
          <cell r="E370">
            <v>1</v>
          </cell>
          <cell r="G370">
            <v>22</v>
          </cell>
          <cell r="H370">
            <v>22</v>
          </cell>
        </row>
        <row r="371">
          <cell r="E371">
            <v>1</v>
          </cell>
          <cell r="G371">
            <v>1</v>
          </cell>
          <cell r="H371">
            <v>1</v>
          </cell>
        </row>
        <row r="372">
          <cell r="E372">
            <v>1</v>
          </cell>
          <cell r="G372">
            <v>1</v>
          </cell>
          <cell r="H372">
            <v>1</v>
          </cell>
        </row>
        <row r="373">
          <cell r="E373">
            <v>1</v>
          </cell>
          <cell r="G373">
            <v>1</v>
          </cell>
          <cell r="H373">
            <v>1</v>
          </cell>
        </row>
        <row r="374">
          <cell r="E374">
            <v>1</v>
          </cell>
          <cell r="G374">
            <v>25</v>
          </cell>
          <cell r="H374">
            <v>25</v>
          </cell>
        </row>
        <row r="375">
          <cell r="E375">
            <v>1</v>
          </cell>
          <cell r="G375">
            <v>50</v>
          </cell>
          <cell r="H375">
            <v>50</v>
          </cell>
        </row>
        <row r="376">
          <cell r="E376">
            <v>1</v>
          </cell>
          <cell r="G376">
            <v>18</v>
          </cell>
          <cell r="H376">
            <v>18</v>
          </cell>
        </row>
        <row r="377">
          <cell r="E377">
            <v>1</v>
          </cell>
          <cell r="G377">
            <v>20</v>
          </cell>
          <cell r="H377">
            <v>20</v>
          </cell>
        </row>
        <row r="378">
          <cell r="E378">
            <v>1</v>
          </cell>
          <cell r="G378">
            <v>8</v>
          </cell>
          <cell r="H378">
            <v>8</v>
          </cell>
        </row>
        <row r="379">
          <cell r="E379">
            <v>1</v>
          </cell>
          <cell r="G379">
            <v>75</v>
          </cell>
          <cell r="H379">
            <v>75</v>
          </cell>
        </row>
        <row r="380">
          <cell r="E380">
            <v>1</v>
          </cell>
          <cell r="G380">
            <v>44</v>
          </cell>
          <cell r="H380">
            <v>44</v>
          </cell>
        </row>
        <row r="381">
          <cell r="E381">
            <v>1</v>
          </cell>
          <cell r="G381">
            <v>18</v>
          </cell>
          <cell r="H381">
            <v>18</v>
          </cell>
          <cell r="K381">
            <v>0.02</v>
          </cell>
        </row>
        <row r="382">
          <cell r="E382">
            <v>1</v>
          </cell>
          <cell r="G382">
            <v>18</v>
          </cell>
          <cell r="H382">
            <v>18</v>
          </cell>
          <cell r="K382">
            <v>0.42299999999999999</v>
          </cell>
        </row>
        <row r="383">
          <cell r="E383">
            <v>1</v>
          </cell>
          <cell r="G383">
            <v>20</v>
          </cell>
          <cell r="H383">
            <v>20</v>
          </cell>
        </row>
        <row r="384">
          <cell r="E384">
            <v>1</v>
          </cell>
          <cell r="G384">
            <v>4</v>
          </cell>
          <cell r="H384">
            <v>4</v>
          </cell>
        </row>
        <row r="385">
          <cell r="E385">
            <v>1</v>
          </cell>
          <cell r="G385">
            <v>24</v>
          </cell>
          <cell r="H385">
            <v>24</v>
          </cell>
          <cell r="K385">
            <v>0.03</v>
          </cell>
        </row>
        <row r="386">
          <cell r="E386">
            <v>1</v>
          </cell>
          <cell r="G386">
            <v>24</v>
          </cell>
          <cell r="H386">
            <v>24</v>
          </cell>
          <cell r="K386">
            <v>9.9000000000000005E-2</v>
          </cell>
        </row>
        <row r="387">
          <cell r="E387">
            <v>1</v>
          </cell>
          <cell r="G387">
            <v>12</v>
          </cell>
          <cell r="H387">
            <v>12</v>
          </cell>
          <cell r="K387">
            <v>0.14299999999999999</v>
          </cell>
        </row>
        <row r="388">
          <cell r="E388">
            <v>1</v>
          </cell>
          <cell r="G388">
            <v>12</v>
          </cell>
          <cell r="H388">
            <v>12</v>
          </cell>
          <cell r="K388">
            <v>0.03</v>
          </cell>
        </row>
        <row r="389">
          <cell r="E389">
            <v>1</v>
          </cell>
          <cell r="G389">
            <v>25</v>
          </cell>
          <cell r="H389">
            <v>25</v>
          </cell>
        </row>
        <row r="390">
          <cell r="E390">
            <v>1</v>
          </cell>
          <cell r="G390">
            <v>12</v>
          </cell>
          <cell r="H390">
            <v>12</v>
          </cell>
          <cell r="K390">
            <v>3.3000000000000002E-2</v>
          </cell>
        </row>
        <row r="391">
          <cell r="E391">
            <v>1</v>
          </cell>
          <cell r="G391">
            <v>12</v>
          </cell>
          <cell r="H391">
            <v>12</v>
          </cell>
          <cell r="K391">
            <v>0.14699999999999999</v>
          </cell>
        </row>
        <row r="392">
          <cell r="E392">
            <v>1</v>
          </cell>
          <cell r="G392">
            <v>12</v>
          </cell>
          <cell r="H392">
            <v>12</v>
          </cell>
          <cell r="K392">
            <v>0.03</v>
          </cell>
        </row>
        <row r="393">
          <cell r="E393">
            <v>1</v>
          </cell>
          <cell r="G393">
            <v>8</v>
          </cell>
          <cell r="H393">
            <v>8</v>
          </cell>
        </row>
        <row r="394">
          <cell r="E394">
            <v>1</v>
          </cell>
          <cell r="G394">
            <v>24</v>
          </cell>
          <cell r="H394">
            <v>24</v>
          </cell>
        </row>
        <row r="395">
          <cell r="E395">
            <v>1</v>
          </cell>
          <cell r="G395">
            <v>10</v>
          </cell>
          <cell r="H395">
            <v>10</v>
          </cell>
        </row>
        <row r="396">
          <cell r="E396">
            <v>1</v>
          </cell>
          <cell r="G396">
            <v>50</v>
          </cell>
          <cell r="H396">
            <v>50</v>
          </cell>
        </row>
        <row r="397">
          <cell r="E397">
            <v>1</v>
          </cell>
          <cell r="G397">
            <v>24</v>
          </cell>
          <cell r="H397">
            <v>24</v>
          </cell>
          <cell r="K397">
            <v>0.14399999999999999</v>
          </cell>
        </row>
        <row r="398">
          <cell r="E398">
            <v>1</v>
          </cell>
          <cell r="G398">
            <v>24</v>
          </cell>
          <cell r="H398">
            <v>24</v>
          </cell>
          <cell r="K398">
            <v>0.04</v>
          </cell>
        </row>
        <row r="399">
          <cell r="E399">
            <v>1</v>
          </cell>
          <cell r="G399">
            <v>12</v>
          </cell>
          <cell r="H399">
            <v>12</v>
          </cell>
          <cell r="K399">
            <v>9.4E-2</v>
          </cell>
        </row>
        <row r="400">
          <cell r="E400">
            <v>1</v>
          </cell>
          <cell r="G400">
            <v>12</v>
          </cell>
          <cell r="H400">
            <v>12</v>
          </cell>
          <cell r="K400">
            <v>0.04</v>
          </cell>
        </row>
        <row r="401">
          <cell r="E401">
            <v>1</v>
          </cell>
          <cell r="G401">
            <v>12</v>
          </cell>
          <cell r="H401">
            <v>12</v>
          </cell>
          <cell r="K401">
            <v>4.8000000000000001E-2</v>
          </cell>
        </row>
        <row r="402">
          <cell r="E402">
            <v>1</v>
          </cell>
          <cell r="G402">
            <v>168</v>
          </cell>
          <cell r="H402">
            <v>168</v>
          </cell>
          <cell r="K402">
            <v>0.02</v>
          </cell>
        </row>
        <row r="403">
          <cell r="E403">
            <v>1</v>
          </cell>
          <cell r="G403">
            <v>168</v>
          </cell>
          <cell r="H403">
            <v>168</v>
          </cell>
          <cell r="K403">
            <v>0.113</v>
          </cell>
        </row>
        <row r="404">
          <cell r="E404">
            <v>1</v>
          </cell>
          <cell r="G404">
            <v>168</v>
          </cell>
          <cell r="H404">
            <v>168</v>
          </cell>
          <cell r="K404">
            <v>0.04</v>
          </cell>
        </row>
        <row r="405">
          <cell r="E405">
            <v>1</v>
          </cell>
          <cell r="G405">
            <v>60</v>
          </cell>
          <cell r="H405">
            <v>60</v>
          </cell>
          <cell r="K405">
            <v>2.7E-2</v>
          </cell>
        </row>
        <row r="406">
          <cell r="E406">
            <v>1</v>
          </cell>
          <cell r="G406">
            <v>60</v>
          </cell>
          <cell r="H406">
            <v>60</v>
          </cell>
          <cell r="K406">
            <v>0.04</v>
          </cell>
        </row>
        <row r="407">
          <cell r="E407">
            <v>1</v>
          </cell>
          <cell r="G407">
            <v>60</v>
          </cell>
          <cell r="H407">
            <v>60</v>
          </cell>
          <cell r="K407">
            <v>0.158</v>
          </cell>
        </row>
        <row r="408">
          <cell r="E408">
            <v>1</v>
          </cell>
          <cell r="G408">
            <v>24</v>
          </cell>
          <cell r="H408">
            <v>24</v>
          </cell>
          <cell r="K408">
            <v>5.0000000000000001E-3</v>
          </cell>
        </row>
        <row r="409">
          <cell r="E409">
            <v>1</v>
          </cell>
          <cell r="G409">
            <v>24</v>
          </cell>
          <cell r="H409">
            <v>24</v>
          </cell>
          <cell r="K409">
            <v>2.9000000000000001E-2</v>
          </cell>
        </row>
        <row r="410">
          <cell r="E410">
            <v>1</v>
          </cell>
          <cell r="G410">
            <v>24</v>
          </cell>
          <cell r="H410">
            <v>24</v>
          </cell>
          <cell r="K410">
            <v>0.04</v>
          </cell>
        </row>
        <row r="411">
          <cell r="E411">
            <v>1</v>
          </cell>
          <cell r="G411">
            <v>1</v>
          </cell>
          <cell r="H411">
            <v>1</v>
          </cell>
        </row>
        <row r="412">
          <cell r="E412">
            <v>1</v>
          </cell>
          <cell r="G412">
            <v>16</v>
          </cell>
          <cell r="H412">
            <v>16</v>
          </cell>
        </row>
        <row r="413">
          <cell r="E413">
            <v>1</v>
          </cell>
          <cell r="G413">
            <v>1</v>
          </cell>
          <cell r="H413">
            <v>1</v>
          </cell>
        </row>
        <row r="414">
          <cell r="E414">
            <v>1</v>
          </cell>
          <cell r="G414">
            <v>50</v>
          </cell>
          <cell r="H414">
            <v>50</v>
          </cell>
        </row>
        <row r="415">
          <cell r="E415">
            <v>1</v>
          </cell>
          <cell r="G415">
            <v>25</v>
          </cell>
          <cell r="H415">
            <v>25</v>
          </cell>
        </row>
        <row r="416">
          <cell r="E416">
            <v>1</v>
          </cell>
          <cell r="G416">
            <v>18</v>
          </cell>
          <cell r="H416">
            <v>18</v>
          </cell>
        </row>
        <row r="417">
          <cell r="E417">
            <v>1</v>
          </cell>
          <cell r="G417">
            <v>18</v>
          </cell>
          <cell r="H417">
            <v>18</v>
          </cell>
        </row>
        <row r="418">
          <cell r="E418">
            <v>1</v>
          </cell>
          <cell r="G418">
            <v>8</v>
          </cell>
          <cell r="H418">
            <v>8</v>
          </cell>
        </row>
        <row r="419">
          <cell r="E419">
            <v>1</v>
          </cell>
          <cell r="G419">
            <v>50</v>
          </cell>
          <cell r="H419">
            <v>50</v>
          </cell>
        </row>
        <row r="420">
          <cell r="E420">
            <v>1</v>
          </cell>
          <cell r="G420">
            <v>12</v>
          </cell>
          <cell r="H420">
            <v>12</v>
          </cell>
          <cell r="K420">
            <v>0.02</v>
          </cell>
        </row>
        <row r="421">
          <cell r="E421">
            <v>1</v>
          </cell>
          <cell r="G421">
            <v>12</v>
          </cell>
          <cell r="H421">
            <v>12</v>
          </cell>
          <cell r="K421">
            <v>0.42299999999999999</v>
          </cell>
        </row>
        <row r="422">
          <cell r="E422">
            <v>1</v>
          </cell>
          <cell r="G422">
            <v>10</v>
          </cell>
          <cell r="H422">
            <v>10</v>
          </cell>
        </row>
        <row r="423">
          <cell r="E423">
            <v>1</v>
          </cell>
          <cell r="G423">
            <v>6</v>
          </cell>
          <cell r="H423">
            <v>6</v>
          </cell>
        </row>
        <row r="424">
          <cell r="E424">
            <v>1</v>
          </cell>
          <cell r="G424">
            <v>24</v>
          </cell>
          <cell r="H424">
            <v>24</v>
          </cell>
          <cell r="K424">
            <v>0.03</v>
          </cell>
        </row>
        <row r="425">
          <cell r="E425">
            <v>1</v>
          </cell>
          <cell r="G425">
            <v>24</v>
          </cell>
          <cell r="H425">
            <v>24</v>
          </cell>
          <cell r="K425">
            <v>9.9000000000000005E-2</v>
          </cell>
        </row>
        <row r="426">
          <cell r="E426">
            <v>2</v>
          </cell>
          <cell r="G426">
            <v>6</v>
          </cell>
          <cell r="H426">
            <v>12</v>
          </cell>
        </row>
        <row r="427">
          <cell r="E427">
            <v>2</v>
          </cell>
          <cell r="G427">
            <v>12</v>
          </cell>
          <cell r="H427">
            <v>24</v>
          </cell>
          <cell r="K427">
            <v>1.4E-2</v>
          </cell>
        </row>
        <row r="428">
          <cell r="E428">
            <v>2</v>
          </cell>
          <cell r="G428">
            <v>12</v>
          </cell>
          <cell r="H428">
            <v>24</v>
          </cell>
          <cell r="K428">
            <v>0.03</v>
          </cell>
        </row>
        <row r="429">
          <cell r="E429">
            <v>2</v>
          </cell>
          <cell r="G429">
            <v>4</v>
          </cell>
          <cell r="H429">
            <v>8</v>
          </cell>
        </row>
        <row r="430">
          <cell r="E430">
            <v>2</v>
          </cell>
          <cell r="G430">
            <v>6</v>
          </cell>
          <cell r="H430">
            <v>12</v>
          </cell>
        </row>
        <row r="431">
          <cell r="E431">
            <v>2</v>
          </cell>
          <cell r="G431">
            <v>12</v>
          </cell>
          <cell r="H431">
            <v>24</v>
          </cell>
        </row>
        <row r="432">
          <cell r="E432">
            <v>2</v>
          </cell>
          <cell r="G432">
            <v>4</v>
          </cell>
          <cell r="H432">
            <v>8</v>
          </cell>
        </row>
        <row r="433">
          <cell r="E433">
            <v>2</v>
          </cell>
          <cell r="G433">
            <v>6</v>
          </cell>
          <cell r="H433">
            <v>12</v>
          </cell>
        </row>
        <row r="434">
          <cell r="E434">
            <v>2</v>
          </cell>
          <cell r="G434">
            <v>6</v>
          </cell>
          <cell r="H434">
            <v>12</v>
          </cell>
        </row>
        <row r="435">
          <cell r="E435">
            <v>2</v>
          </cell>
          <cell r="G435">
            <v>6</v>
          </cell>
          <cell r="H435">
            <v>12</v>
          </cell>
        </row>
        <row r="436">
          <cell r="E436">
            <v>2</v>
          </cell>
          <cell r="G436">
            <v>6</v>
          </cell>
          <cell r="H436">
            <v>12</v>
          </cell>
        </row>
        <row r="437">
          <cell r="E437">
            <v>2</v>
          </cell>
          <cell r="G437">
            <v>6</v>
          </cell>
          <cell r="H437">
            <v>12</v>
          </cell>
        </row>
        <row r="438">
          <cell r="E438">
            <v>2</v>
          </cell>
          <cell r="G438">
            <v>6</v>
          </cell>
          <cell r="H438">
            <v>12</v>
          </cell>
        </row>
        <row r="439">
          <cell r="E439">
            <v>2</v>
          </cell>
          <cell r="G439">
            <v>6</v>
          </cell>
          <cell r="H439">
            <v>12</v>
          </cell>
        </row>
        <row r="440">
          <cell r="E440">
            <v>2</v>
          </cell>
          <cell r="G440">
            <v>6</v>
          </cell>
          <cell r="H440">
            <v>12</v>
          </cell>
        </row>
        <row r="441">
          <cell r="E441">
            <v>2</v>
          </cell>
          <cell r="G441">
            <v>6</v>
          </cell>
          <cell r="H441">
            <v>12</v>
          </cell>
        </row>
        <row r="442">
          <cell r="E442">
            <v>2</v>
          </cell>
          <cell r="G442">
            <v>3</v>
          </cell>
          <cell r="H442">
            <v>6</v>
          </cell>
        </row>
        <row r="443">
          <cell r="E443">
            <v>2</v>
          </cell>
          <cell r="G443">
            <v>3</v>
          </cell>
          <cell r="H443">
            <v>6</v>
          </cell>
        </row>
        <row r="444">
          <cell r="E444">
            <v>2</v>
          </cell>
          <cell r="G444">
            <v>3</v>
          </cell>
          <cell r="H444">
            <v>6</v>
          </cell>
        </row>
        <row r="445">
          <cell r="E445">
            <v>2</v>
          </cell>
          <cell r="G445">
            <v>6</v>
          </cell>
          <cell r="H445">
            <v>12</v>
          </cell>
        </row>
        <row r="446">
          <cell r="E446">
            <v>2</v>
          </cell>
          <cell r="G446">
            <v>6</v>
          </cell>
          <cell r="H446">
            <v>12</v>
          </cell>
        </row>
        <row r="447">
          <cell r="E447">
            <v>2</v>
          </cell>
          <cell r="G447">
            <v>12</v>
          </cell>
          <cell r="H447">
            <v>24</v>
          </cell>
        </row>
        <row r="448">
          <cell r="E448">
            <v>2</v>
          </cell>
          <cell r="G448">
            <v>12</v>
          </cell>
          <cell r="H448">
            <v>24</v>
          </cell>
        </row>
        <row r="449">
          <cell r="E449">
            <v>2</v>
          </cell>
          <cell r="G449">
            <v>12</v>
          </cell>
          <cell r="H449">
            <v>24</v>
          </cell>
        </row>
        <row r="450">
          <cell r="E450">
            <v>2</v>
          </cell>
          <cell r="G450">
            <v>6</v>
          </cell>
          <cell r="H450">
            <v>12</v>
          </cell>
        </row>
        <row r="451">
          <cell r="E451">
            <v>2</v>
          </cell>
          <cell r="G451">
            <v>6</v>
          </cell>
          <cell r="H451">
            <v>12</v>
          </cell>
        </row>
        <row r="452">
          <cell r="E452">
            <v>2</v>
          </cell>
          <cell r="G452">
            <v>6</v>
          </cell>
          <cell r="H452">
            <v>12</v>
          </cell>
        </row>
        <row r="453">
          <cell r="E453">
            <v>2</v>
          </cell>
          <cell r="G453">
            <v>6</v>
          </cell>
          <cell r="H453">
            <v>12</v>
          </cell>
        </row>
        <row r="454">
          <cell r="E454">
            <v>2</v>
          </cell>
          <cell r="G454">
            <v>6</v>
          </cell>
          <cell r="H454">
            <v>12</v>
          </cell>
        </row>
        <row r="455">
          <cell r="E455">
            <v>2</v>
          </cell>
          <cell r="G455">
            <v>6</v>
          </cell>
          <cell r="H455">
            <v>12</v>
          </cell>
        </row>
        <row r="456">
          <cell r="E456">
            <v>2</v>
          </cell>
          <cell r="G456">
            <v>6</v>
          </cell>
          <cell r="H456">
            <v>12</v>
          </cell>
          <cell r="K456">
            <v>0.03</v>
          </cell>
        </row>
        <row r="457">
          <cell r="E457">
            <v>2</v>
          </cell>
          <cell r="G457">
            <v>6</v>
          </cell>
          <cell r="H457">
            <v>12</v>
          </cell>
          <cell r="K457">
            <v>1.4E-2</v>
          </cell>
        </row>
        <row r="458">
          <cell r="E458">
            <v>2</v>
          </cell>
          <cell r="G458">
            <v>1</v>
          </cell>
          <cell r="H458">
            <v>2</v>
          </cell>
        </row>
        <row r="459">
          <cell r="E459">
            <v>2</v>
          </cell>
          <cell r="G459">
            <v>17</v>
          </cell>
          <cell r="H459">
            <v>34</v>
          </cell>
        </row>
        <row r="460">
          <cell r="E460">
            <v>2</v>
          </cell>
          <cell r="G460">
            <v>12</v>
          </cell>
          <cell r="H460">
            <v>24</v>
          </cell>
          <cell r="K460">
            <v>0.03</v>
          </cell>
        </row>
        <row r="461">
          <cell r="E461">
            <v>2</v>
          </cell>
          <cell r="G461">
            <v>12</v>
          </cell>
          <cell r="H461">
            <v>24</v>
          </cell>
          <cell r="K461">
            <v>7.1999999999999995E-2</v>
          </cell>
        </row>
        <row r="462">
          <cell r="E462">
            <v>2</v>
          </cell>
          <cell r="G462">
            <v>12</v>
          </cell>
          <cell r="H462">
            <v>24</v>
          </cell>
        </row>
        <row r="463">
          <cell r="E463">
            <v>2</v>
          </cell>
          <cell r="G463">
            <v>12</v>
          </cell>
          <cell r="H463">
            <v>24</v>
          </cell>
        </row>
        <row r="464">
          <cell r="E464">
            <v>2</v>
          </cell>
          <cell r="G464">
            <v>12</v>
          </cell>
          <cell r="H464">
            <v>24</v>
          </cell>
          <cell r="K464">
            <v>0.20599999999999999</v>
          </cell>
        </row>
        <row r="465">
          <cell r="E465">
            <v>2</v>
          </cell>
          <cell r="G465">
            <v>12</v>
          </cell>
          <cell r="H465">
            <v>24</v>
          </cell>
          <cell r="K465">
            <v>0.03</v>
          </cell>
        </row>
        <row r="466">
          <cell r="E466">
            <v>2</v>
          </cell>
          <cell r="G466">
            <v>12</v>
          </cell>
          <cell r="H466">
            <v>24</v>
          </cell>
          <cell r="K466">
            <v>6.0999999999999999E-2</v>
          </cell>
        </row>
        <row r="467">
          <cell r="E467">
            <v>2</v>
          </cell>
          <cell r="G467">
            <v>12</v>
          </cell>
          <cell r="H467">
            <v>24</v>
          </cell>
          <cell r="K467">
            <v>8.2000000000000003E-2</v>
          </cell>
        </row>
        <row r="468">
          <cell r="E468">
            <v>2</v>
          </cell>
          <cell r="G468">
            <v>12</v>
          </cell>
          <cell r="H468">
            <v>24</v>
          </cell>
          <cell r="K468">
            <v>0.03</v>
          </cell>
        </row>
        <row r="469">
          <cell r="E469">
            <v>2</v>
          </cell>
          <cell r="G469">
            <v>12</v>
          </cell>
          <cell r="H469">
            <v>24</v>
          </cell>
          <cell r="K469">
            <v>9.4E-2</v>
          </cell>
        </row>
        <row r="470">
          <cell r="E470">
            <v>2</v>
          </cell>
          <cell r="G470">
            <v>6</v>
          </cell>
          <cell r="H470">
            <v>12</v>
          </cell>
          <cell r="K470">
            <v>0.03</v>
          </cell>
        </row>
        <row r="471">
          <cell r="E471">
            <v>2</v>
          </cell>
          <cell r="G471">
            <v>6</v>
          </cell>
          <cell r="H471">
            <v>12</v>
          </cell>
        </row>
        <row r="472">
          <cell r="E472">
            <v>2</v>
          </cell>
          <cell r="G472">
            <v>5</v>
          </cell>
          <cell r="H472">
            <v>10</v>
          </cell>
        </row>
        <row r="473">
          <cell r="E473">
            <v>2</v>
          </cell>
          <cell r="G473">
            <v>6</v>
          </cell>
          <cell r="H473">
            <v>12</v>
          </cell>
        </row>
        <row r="474">
          <cell r="E474">
            <v>2</v>
          </cell>
          <cell r="G474">
            <v>12</v>
          </cell>
          <cell r="H474">
            <v>24</v>
          </cell>
          <cell r="K474">
            <v>0.03</v>
          </cell>
        </row>
        <row r="475">
          <cell r="E475">
            <v>2</v>
          </cell>
          <cell r="G475">
            <v>12</v>
          </cell>
          <cell r="H475">
            <v>24</v>
          </cell>
          <cell r="K475">
            <v>1.4E-2</v>
          </cell>
        </row>
        <row r="476">
          <cell r="E476">
            <v>2</v>
          </cell>
          <cell r="G476">
            <v>4</v>
          </cell>
          <cell r="H476">
            <v>8</v>
          </cell>
        </row>
        <row r="477">
          <cell r="E477">
            <v>2</v>
          </cell>
          <cell r="G477">
            <v>6</v>
          </cell>
          <cell r="H477">
            <v>12</v>
          </cell>
        </row>
        <row r="478">
          <cell r="E478">
            <v>2</v>
          </cell>
          <cell r="G478">
            <v>12</v>
          </cell>
          <cell r="H478">
            <v>24</v>
          </cell>
        </row>
        <row r="479">
          <cell r="E479">
            <v>2</v>
          </cell>
          <cell r="G479">
            <v>4</v>
          </cell>
          <cell r="H479">
            <v>8</v>
          </cell>
        </row>
        <row r="480">
          <cell r="E480">
            <v>2</v>
          </cell>
          <cell r="G480">
            <v>6</v>
          </cell>
          <cell r="H480">
            <v>12</v>
          </cell>
        </row>
        <row r="481">
          <cell r="E481">
            <v>2</v>
          </cell>
          <cell r="G481">
            <v>6</v>
          </cell>
          <cell r="H481">
            <v>12</v>
          </cell>
        </row>
        <row r="482">
          <cell r="E482">
            <v>2</v>
          </cell>
          <cell r="G482">
            <v>6</v>
          </cell>
          <cell r="H482">
            <v>12</v>
          </cell>
        </row>
        <row r="483">
          <cell r="E483">
            <v>2</v>
          </cell>
          <cell r="G483">
            <v>6</v>
          </cell>
          <cell r="H483">
            <v>12</v>
          </cell>
        </row>
        <row r="484">
          <cell r="E484">
            <v>2</v>
          </cell>
          <cell r="G484">
            <v>6</v>
          </cell>
          <cell r="H484">
            <v>12</v>
          </cell>
        </row>
        <row r="485">
          <cell r="E485">
            <v>2</v>
          </cell>
          <cell r="G485">
            <v>6</v>
          </cell>
          <cell r="H485">
            <v>12</v>
          </cell>
        </row>
        <row r="486">
          <cell r="E486">
            <v>2</v>
          </cell>
          <cell r="G486">
            <v>6</v>
          </cell>
          <cell r="H486">
            <v>12</v>
          </cell>
        </row>
        <row r="487">
          <cell r="E487">
            <v>2</v>
          </cell>
          <cell r="G487">
            <v>3</v>
          </cell>
          <cell r="H487">
            <v>6</v>
          </cell>
        </row>
        <row r="488">
          <cell r="E488">
            <v>2</v>
          </cell>
          <cell r="G488">
            <v>3</v>
          </cell>
          <cell r="H488">
            <v>6</v>
          </cell>
        </row>
        <row r="489">
          <cell r="E489">
            <v>2</v>
          </cell>
          <cell r="G489">
            <v>3</v>
          </cell>
          <cell r="H489">
            <v>6</v>
          </cell>
        </row>
        <row r="490">
          <cell r="E490">
            <v>2</v>
          </cell>
          <cell r="G490">
            <v>6</v>
          </cell>
          <cell r="H490">
            <v>12</v>
          </cell>
        </row>
        <row r="491">
          <cell r="E491">
            <v>2</v>
          </cell>
          <cell r="G491">
            <v>6</v>
          </cell>
          <cell r="H491">
            <v>12</v>
          </cell>
        </row>
        <row r="492">
          <cell r="E492">
            <v>2</v>
          </cell>
          <cell r="G492">
            <v>12</v>
          </cell>
          <cell r="H492">
            <v>24</v>
          </cell>
        </row>
        <row r="493">
          <cell r="E493">
            <v>2</v>
          </cell>
          <cell r="G493">
            <v>12</v>
          </cell>
          <cell r="H493">
            <v>24</v>
          </cell>
        </row>
        <row r="494">
          <cell r="E494">
            <v>2</v>
          </cell>
          <cell r="G494">
            <v>12</v>
          </cell>
          <cell r="H494">
            <v>24</v>
          </cell>
        </row>
        <row r="495">
          <cell r="E495">
            <v>2</v>
          </cell>
          <cell r="G495">
            <v>6</v>
          </cell>
          <cell r="H495">
            <v>12</v>
          </cell>
        </row>
        <row r="496">
          <cell r="E496">
            <v>2</v>
          </cell>
          <cell r="G496">
            <v>6</v>
          </cell>
          <cell r="H496">
            <v>12</v>
          </cell>
        </row>
        <row r="497">
          <cell r="E497">
            <v>2</v>
          </cell>
          <cell r="G497">
            <v>6</v>
          </cell>
          <cell r="H497">
            <v>12</v>
          </cell>
        </row>
        <row r="498">
          <cell r="E498">
            <v>2</v>
          </cell>
          <cell r="G498">
            <v>6</v>
          </cell>
          <cell r="H498">
            <v>12</v>
          </cell>
        </row>
        <row r="499">
          <cell r="E499">
            <v>2</v>
          </cell>
          <cell r="G499">
            <v>6</v>
          </cell>
          <cell r="H499">
            <v>12</v>
          </cell>
        </row>
        <row r="500">
          <cell r="E500">
            <v>2</v>
          </cell>
          <cell r="G500">
            <v>6</v>
          </cell>
          <cell r="H500">
            <v>12</v>
          </cell>
        </row>
        <row r="501">
          <cell r="E501">
            <v>2</v>
          </cell>
          <cell r="G501">
            <v>6</v>
          </cell>
          <cell r="H501">
            <v>12</v>
          </cell>
          <cell r="K501">
            <v>0.03</v>
          </cell>
        </row>
        <row r="502">
          <cell r="E502">
            <v>2</v>
          </cell>
          <cell r="G502">
            <v>6</v>
          </cell>
          <cell r="H502">
            <v>12</v>
          </cell>
          <cell r="K502">
            <v>1.4E-2</v>
          </cell>
        </row>
        <row r="503">
          <cell r="E503">
            <v>2</v>
          </cell>
          <cell r="G503">
            <v>1</v>
          </cell>
          <cell r="H503">
            <v>2</v>
          </cell>
        </row>
        <row r="504">
          <cell r="E504">
            <v>2</v>
          </cell>
          <cell r="G504">
            <v>17</v>
          </cell>
          <cell r="H504">
            <v>34</v>
          </cell>
        </row>
        <row r="505">
          <cell r="E505">
            <v>2</v>
          </cell>
          <cell r="G505">
            <v>12</v>
          </cell>
          <cell r="H505">
            <v>24</v>
          </cell>
          <cell r="K505">
            <v>0.03</v>
          </cell>
        </row>
        <row r="506">
          <cell r="E506">
            <v>2</v>
          </cell>
          <cell r="G506">
            <v>12</v>
          </cell>
          <cell r="H506">
            <v>24</v>
          </cell>
          <cell r="K506">
            <v>7.1999999999999995E-2</v>
          </cell>
        </row>
        <row r="507">
          <cell r="E507">
            <v>2</v>
          </cell>
          <cell r="G507">
            <v>12</v>
          </cell>
          <cell r="H507">
            <v>24</v>
          </cell>
        </row>
        <row r="508">
          <cell r="E508">
            <v>2</v>
          </cell>
          <cell r="G508">
            <v>12</v>
          </cell>
          <cell r="H508">
            <v>24</v>
          </cell>
        </row>
        <row r="509">
          <cell r="E509">
            <v>2</v>
          </cell>
          <cell r="G509">
            <v>12</v>
          </cell>
          <cell r="H509">
            <v>24</v>
          </cell>
          <cell r="K509">
            <v>9.4E-2</v>
          </cell>
        </row>
        <row r="510">
          <cell r="E510">
            <v>2</v>
          </cell>
          <cell r="G510">
            <v>12</v>
          </cell>
          <cell r="H510">
            <v>24</v>
          </cell>
          <cell r="K510">
            <v>0.03</v>
          </cell>
        </row>
        <row r="511">
          <cell r="E511">
            <v>2</v>
          </cell>
          <cell r="G511">
            <v>12</v>
          </cell>
          <cell r="H511">
            <v>24</v>
          </cell>
          <cell r="K511">
            <v>8.2000000000000003E-2</v>
          </cell>
        </row>
        <row r="512">
          <cell r="E512">
            <v>2</v>
          </cell>
          <cell r="G512">
            <v>6</v>
          </cell>
          <cell r="H512">
            <v>12</v>
          </cell>
          <cell r="K512">
            <v>0.03</v>
          </cell>
        </row>
        <row r="513">
          <cell r="E513">
            <v>2</v>
          </cell>
          <cell r="G513">
            <v>6</v>
          </cell>
          <cell r="H513">
            <v>12</v>
          </cell>
        </row>
        <row r="514">
          <cell r="E514">
            <v>2</v>
          </cell>
          <cell r="G514">
            <v>5</v>
          </cell>
          <cell r="H514">
            <v>10</v>
          </cell>
        </row>
        <row r="515">
          <cell r="E515">
            <v>2</v>
          </cell>
          <cell r="G515">
            <v>6</v>
          </cell>
          <cell r="H515">
            <v>12</v>
          </cell>
        </row>
        <row r="516">
          <cell r="E516">
            <v>1</v>
          </cell>
          <cell r="G516">
            <v>12</v>
          </cell>
          <cell r="H516">
            <v>12</v>
          </cell>
        </row>
        <row r="517">
          <cell r="E517">
            <v>1</v>
          </cell>
          <cell r="G517">
            <v>6</v>
          </cell>
          <cell r="H517">
            <v>6</v>
          </cell>
        </row>
        <row r="518">
          <cell r="E518">
            <v>1</v>
          </cell>
          <cell r="G518">
            <v>12</v>
          </cell>
          <cell r="H518">
            <v>12</v>
          </cell>
        </row>
        <row r="519">
          <cell r="E519">
            <v>1</v>
          </cell>
          <cell r="G519">
            <v>16</v>
          </cell>
          <cell r="H519">
            <v>16</v>
          </cell>
        </row>
        <row r="520">
          <cell r="E520">
            <v>1</v>
          </cell>
          <cell r="G520">
            <v>1</v>
          </cell>
          <cell r="H520">
            <v>1</v>
          </cell>
        </row>
        <row r="521">
          <cell r="E521">
            <v>1</v>
          </cell>
          <cell r="G521">
            <v>4</v>
          </cell>
          <cell r="H521">
            <v>4</v>
          </cell>
        </row>
        <row r="522">
          <cell r="E522">
            <v>1</v>
          </cell>
          <cell r="G522">
            <v>10</v>
          </cell>
          <cell r="H522">
            <v>10</v>
          </cell>
        </row>
        <row r="523">
          <cell r="E523">
            <v>1</v>
          </cell>
          <cell r="G523">
            <v>6</v>
          </cell>
          <cell r="H523">
            <v>6</v>
          </cell>
        </row>
        <row r="524">
          <cell r="E524">
            <v>1</v>
          </cell>
          <cell r="G524">
            <v>12</v>
          </cell>
          <cell r="H524">
            <v>12</v>
          </cell>
        </row>
        <row r="525">
          <cell r="E525">
            <v>1</v>
          </cell>
          <cell r="G525">
            <v>6</v>
          </cell>
          <cell r="H525">
            <v>6</v>
          </cell>
        </row>
        <row r="526">
          <cell r="E526">
            <v>1</v>
          </cell>
          <cell r="G526">
            <v>12</v>
          </cell>
          <cell r="H526">
            <v>12</v>
          </cell>
        </row>
        <row r="527">
          <cell r="E527">
            <v>1</v>
          </cell>
          <cell r="G527">
            <v>6</v>
          </cell>
          <cell r="H527">
            <v>6</v>
          </cell>
        </row>
        <row r="528">
          <cell r="E528">
            <v>1</v>
          </cell>
          <cell r="G528">
            <v>12</v>
          </cell>
          <cell r="H528">
            <v>12</v>
          </cell>
        </row>
        <row r="529">
          <cell r="E529">
            <v>1</v>
          </cell>
          <cell r="G529">
            <v>12</v>
          </cell>
          <cell r="H529">
            <v>12</v>
          </cell>
        </row>
        <row r="530">
          <cell r="E530">
            <v>1</v>
          </cell>
          <cell r="G530">
            <v>12</v>
          </cell>
          <cell r="H530">
            <v>12</v>
          </cell>
        </row>
        <row r="531">
          <cell r="E531">
            <v>1</v>
          </cell>
          <cell r="G531">
            <v>12</v>
          </cell>
          <cell r="H531">
            <v>12</v>
          </cell>
        </row>
        <row r="532">
          <cell r="E532">
            <v>1</v>
          </cell>
          <cell r="G532">
            <v>10</v>
          </cell>
          <cell r="H532">
            <v>10</v>
          </cell>
        </row>
        <row r="533">
          <cell r="E533">
            <v>1</v>
          </cell>
          <cell r="G533">
            <v>24</v>
          </cell>
          <cell r="H533">
            <v>24</v>
          </cell>
        </row>
        <row r="534">
          <cell r="E534">
            <v>6</v>
          </cell>
          <cell r="G534">
            <v>12</v>
          </cell>
          <cell r="H534">
            <v>72</v>
          </cell>
        </row>
        <row r="535">
          <cell r="E535">
            <v>6</v>
          </cell>
          <cell r="G535">
            <v>10</v>
          </cell>
          <cell r="H535">
            <v>60</v>
          </cell>
        </row>
        <row r="536">
          <cell r="E536">
            <v>6</v>
          </cell>
          <cell r="G536">
            <v>12</v>
          </cell>
          <cell r="H536">
            <v>72</v>
          </cell>
        </row>
        <row r="537">
          <cell r="E537">
            <v>6</v>
          </cell>
          <cell r="G537">
            <v>16</v>
          </cell>
          <cell r="H537">
            <v>96</v>
          </cell>
        </row>
        <row r="538">
          <cell r="E538">
            <v>6</v>
          </cell>
          <cell r="G538">
            <v>1</v>
          </cell>
          <cell r="H538">
            <v>6</v>
          </cell>
        </row>
        <row r="539">
          <cell r="E539">
            <v>6</v>
          </cell>
          <cell r="G539">
            <v>10</v>
          </cell>
          <cell r="H539">
            <v>60</v>
          </cell>
        </row>
        <row r="540">
          <cell r="E540">
            <v>6</v>
          </cell>
          <cell r="G540">
            <v>6</v>
          </cell>
          <cell r="H540">
            <v>36</v>
          </cell>
        </row>
        <row r="541">
          <cell r="E541">
            <v>6</v>
          </cell>
          <cell r="G541">
            <v>12</v>
          </cell>
          <cell r="H541">
            <v>72</v>
          </cell>
        </row>
        <row r="542">
          <cell r="E542">
            <v>6</v>
          </cell>
          <cell r="G542">
            <v>6</v>
          </cell>
          <cell r="H542">
            <v>36</v>
          </cell>
        </row>
        <row r="543">
          <cell r="E543">
            <v>6</v>
          </cell>
          <cell r="G543">
            <v>12</v>
          </cell>
          <cell r="H543">
            <v>72</v>
          </cell>
        </row>
        <row r="544">
          <cell r="E544">
            <v>6</v>
          </cell>
          <cell r="G544">
            <v>6</v>
          </cell>
          <cell r="H544">
            <v>36</v>
          </cell>
        </row>
        <row r="545">
          <cell r="E545">
            <v>6</v>
          </cell>
          <cell r="G545">
            <v>12</v>
          </cell>
          <cell r="H545">
            <v>72</v>
          </cell>
        </row>
        <row r="546">
          <cell r="E546">
            <v>6</v>
          </cell>
          <cell r="G546">
            <v>12</v>
          </cell>
          <cell r="H546">
            <v>72</v>
          </cell>
        </row>
        <row r="547">
          <cell r="E547">
            <v>6</v>
          </cell>
          <cell r="G547">
            <v>12</v>
          </cell>
          <cell r="H547">
            <v>72</v>
          </cell>
        </row>
        <row r="548">
          <cell r="E548">
            <v>6</v>
          </cell>
          <cell r="G548">
            <v>12</v>
          </cell>
          <cell r="H548">
            <v>72</v>
          </cell>
        </row>
        <row r="549">
          <cell r="E549">
            <v>6</v>
          </cell>
          <cell r="G549">
            <v>10</v>
          </cell>
          <cell r="H549">
            <v>60</v>
          </cell>
        </row>
        <row r="550">
          <cell r="E550">
            <v>6</v>
          </cell>
          <cell r="G550">
            <v>24</v>
          </cell>
          <cell r="H550">
            <v>144</v>
          </cell>
        </row>
        <row r="551">
          <cell r="E551">
            <v>5</v>
          </cell>
          <cell r="G551">
            <v>12</v>
          </cell>
          <cell r="H551">
            <v>60</v>
          </cell>
        </row>
        <row r="552">
          <cell r="E552">
            <v>5</v>
          </cell>
          <cell r="G552">
            <v>12</v>
          </cell>
          <cell r="H552">
            <v>60</v>
          </cell>
        </row>
        <row r="553">
          <cell r="E553">
            <v>5</v>
          </cell>
          <cell r="G553">
            <v>12</v>
          </cell>
          <cell r="H553">
            <v>60</v>
          </cell>
        </row>
        <row r="554">
          <cell r="E554">
            <v>5</v>
          </cell>
          <cell r="G554">
            <v>1</v>
          </cell>
          <cell r="H554">
            <v>5</v>
          </cell>
        </row>
        <row r="555">
          <cell r="E555">
            <v>5</v>
          </cell>
          <cell r="G555">
            <v>12</v>
          </cell>
          <cell r="H555">
            <v>60</v>
          </cell>
        </row>
        <row r="556">
          <cell r="E556">
            <v>5</v>
          </cell>
          <cell r="G556">
            <v>12</v>
          </cell>
          <cell r="H556">
            <v>60</v>
          </cell>
        </row>
        <row r="557">
          <cell r="E557">
            <v>5</v>
          </cell>
          <cell r="G557">
            <v>10</v>
          </cell>
          <cell r="H557">
            <v>50</v>
          </cell>
        </row>
        <row r="558">
          <cell r="E558">
            <v>5</v>
          </cell>
          <cell r="G558">
            <v>6</v>
          </cell>
          <cell r="H558">
            <v>30</v>
          </cell>
        </row>
        <row r="559">
          <cell r="E559">
            <v>5</v>
          </cell>
          <cell r="G559">
            <v>12</v>
          </cell>
          <cell r="H559">
            <v>60</v>
          </cell>
        </row>
        <row r="560">
          <cell r="E560">
            <v>5</v>
          </cell>
          <cell r="G560">
            <v>12</v>
          </cell>
          <cell r="H560">
            <v>60</v>
          </cell>
        </row>
        <row r="561">
          <cell r="E561">
            <v>5</v>
          </cell>
          <cell r="G561">
            <v>16</v>
          </cell>
          <cell r="H561">
            <v>80</v>
          </cell>
        </row>
        <row r="562">
          <cell r="E562">
            <v>5</v>
          </cell>
          <cell r="G562">
            <v>8</v>
          </cell>
          <cell r="H562">
            <v>40</v>
          </cell>
        </row>
        <row r="563">
          <cell r="E563">
            <v>5</v>
          </cell>
          <cell r="G563">
            <v>10</v>
          </cell>
          <cell r="H563">
            <v>50</v>
          </cell>
        </row>
        <row r="564">
          <cell r="E564">
            <v>5</v>
          </cell>
          <cell r="G564">
            <v>24</v>
          </cell>
          <cell r="H564">
            <v>120</v>
          </cell>
        </row>
        <row r="565">
          <cell r="E565">
            <v>1</v>
          </cell>
          <cell r="G565">
            <v>28</v>
          </cell>
          <cell r="H565">
            <v>28</v>
          </cell>
          <cell r="K565">
            <v>0.04</v>
          </cell>
        </row>
        <row r="566">
          <cell r="E566">
            <v>1</v>
          </cell>
          <cell r="G566">
            <v>28</v>
          </cell>
          <cell r="H566">
            <v>28</v>
          </cell>
          <cell r="K566">
            <v>3.5000000000000003E-2</v>
          </cell>
        </row>
        <row r="567">
          <cell r="E567">
            <v>1</v>
          </cell>
          <cell r="G567">
            <v>28</v>
          </cell>
          <cell r="H567">
            <v>28</v>
          </cell>
          <cell r="K567">
            <v>2.4E-2</v>
          </cell>
        </row>
        <row r="568">
          <cell r="E568">
            <v>1</v>
          </cell>
          <cell r="G568">
            <v>1</v>
          </cell>
          <cell r="H568">
            <v>1</v>
          </cell>
        </row>
        <row r="569">
          <cell r="E569">
            <v>1</v>
          </cell>
          <cell r="G569">
            <v>42</v>
          </cell>
          <cell r="H569">
            <v>42</v>
          </cell>
        </row>
        <row r="570">
          <cell r="E570">
            <v>1</v>
          </cell>
          <cell r="G570">
            <v>50</v>
          </cell>
          <cell r="H570">
            <v>50</v>
          </cell>
        </row>
        <row r="571">
          <cell r="E571">
            <v>1</v>
          </cell>
          <cell r="G571">
            <v>35</v>
          </cell>
          <cell r="H571">
            <v>35</v>
          </cell>
          <cell r="K571">
            <v>0.03</v>
          </cell>
        </row>
        <row r="572">
          <cell r="E572">
            <v>1</v>
          </cell>
          <cell r="G572">
            <v>35</v>
          </cell>
          <cell r="H572">
            <v>35</v>
          </cell>
          <cell r="K572">
            <v>0.14000000000000001</v>
          </cell>
        </row>
        <row r="573">
          <cell r="E573">
            <v>1</v>
          </cell>
          <cell r="G573">
            <v>35</v>
          </cell>
          <cell r="H573">
            <v>35</v>
          </cell>
          <cell r="K573">
            <v>4.1000000000000002E-2</v>
          </cell>
        </row>
        <row r="574">
          <cell r="E574">
            <v>1</v>
          </cell>
          <cell r="G574">
            <v>40</v>
          </cell>
          <cell r="H574">
            <v>40</v>
          </cell>
          <cell r="K574">
            <v>3.2000000000000001E-2</v>
          </cell>
        </row>
        <row r="575">
          <cell r="E575">
            <v>1</v>
          </cell>
          <cell r="G575">
            <v>40</v>
          </cell>
          <cell r="H575">
            <v>40</v>
          </cell>
          <cell r="K575">
            <v>0.251</v>
          </cell>
        </row>
        <row r="576">
          <cell r="E576">
            <v>1</v>
          </cell>
          <cell r="G576">
            <v>40</v>
          </cell>
          <cell r="H576">
            <v>40</v>
          </cell>
          <cell r="K576">
            <v>0.03</v>
          </cell>
        </row>
        <row r="577">
          <cell r="E577">
            <v>1</v>
          </cell>
          <cell r="G577">
            <v>35</v>
          </cell>
          <cell r="H577">
            <v>35</v>
          </cell>
          <cell r="K577">
            <v>0.14299999999999999</v>
          </cell>
        </row>
        <row r="578">
          <cell r="E578">
            <v>1</v>
          </cell>
          <cell r="G578">
            <v>35</v>
          </cell>
          <cell r="H578">
            <v>35</v>
          </cell>
          <cell r="K578">
            <v>0.03</v>
          </cell>
        </row>
        <row r="579">
          <cell r="E579">
            <v>1</v>
          </cell>
          <cell r="G579">
            <v>35</v>
          </cell>
          <cell r="H579">
            <v>35</v>
          </cell>
          <cell r="K579">
            <v>0.11</v>
          </cell>
        </row>
        <row r="580">
          <cell r="E580">
            <v>1</v>
          </cell>
          <cell r="G580">
            <v>20</v>
          </cell>
          <cell r="H580">
            <v>20</v>
          </cell>
          <cell r="K580">
            <v>0.48</v>
          </cell>
        </row>
        <row r="581">
          <cell r="E581">
            <v>1</v>
          </cell>
          <cell r="G581">
            <v>20</v>
          </cell>
          <cell r="H581">
            <v>20</v>
          </cell>
          <cell r="K581">
            <v>0.03</v>
          </cell>
        </row>
        <row r="582">
          <cell r="E582">
            <v>3</v>
          </cell>
          <cell r="G582">
            <v>6</v>
          </cell>
          <cell r="H582">
            <v>18</v>
          </cell>
        </row>
        <row r="583">
          <cell r="E583">
            <v>3</v>
          </cell>
          <cell r="G583">
            <v>12</v>
          </cell>
          <cell r="H583">
            <v>36</v>
          </cell>
        </row>
        <row r="584">
          <cell r="E584">
            <v>3</v>
          </cell>
          <cell r="G584">
            <v>15</v>
          </cell>
          <cell r="H584">
            <v>45</v>
          </cell>
        </row>
        <row r="585">
          <cell r="E585">
            <v>3</v>
          </cell>
          <cell r="G585">
            <v>8</v>
          </cell>
          <cell r="H585">
            <v>24</v>
          </cell>
        </row>
        <row r="586">
          <cell r="E586">
            <v>3</v>
          </cell>
          <cell r="G586">
            <v>1</v>
          </cell>
          <cell r="H586">
            <v>3</v>
          </cell>
        </row>
        <row r="587">
          <cell r="E587">
            <v>3</v>
          </cell>
          <cell r="G587">
            <v>6</v>
          </cell>
          <cell r="H587">
            <v>18</v>
          </cell>
        </row>
        <row r="588">
          <cell r="E588">
            <v>3</v>
          </cell>
          <cell r="G588">
            <v>12</v>
          </cell>
          <cell r="H588">
            <v>36</v>
          </cell>
        </row>
        <row r="589">
          <cell r="E589">
            <v>3</v>
          </cell>
          <cell r="G589">
            <v>12</v>
          </cell>
          <cell r="H589">
            <v>36</v>
          </cell>
        </row>
        <row r="590">
          <cell r="E590">
            <v>3</v>
          </cell>
          <cell r="G590">
            <v>12</v>
          </cell>
          <cell r="H590">
            <v>36</v>
          </cell>
        </row>
        <row r="591">
          <cell r="E591">
            <v>3</v>
          </cell>
          <cell r="G591">
            <v>6</v>
          </cell>
          <cell r="H591">
            <v>18</v>
          </cell>
        </row>
        <row r="592">
          <cell r="E592">
            <v>3</v>
          </cell>
          <cell r="G592">
            <v>12</v>
          </cell>
          <cell r="H592">
            <v>36</v>
          </cell>
        </row>
        <row r="593">
          <cell r="E593">
            <v>3</v>
          </cell>
          <cell r="G593">
            <v>12</v>
          </cell>
          <cell r="H593">
            <v>36</v>
          </cell>
        </row>
        <row r="594">
          <cell r="E594">
            <v>3</v>
          </cell>
          <cell r="G594">
            <v>5</v>
          </cell>
          <cell r="H594">
            <v>15</v>
          </cell>
        </row>
        <row r="595">
          <cell r="E595">
            <v>3</v>
          </cell>
          <cell r="G595">
            <v>12</v>
          </cell>
          <cell r="H595">
            <v>36</v>
          </cell>
        </row>
        <row r="596">
          <cell r="E596">
            <v>3</v>
          </cell>
          <cell r="G596">
            <v>10</v>
          </cell>
          <cell r="H596">
            <v>30</v>
          </cell>
        </row>
        <row r="597">
          <cell r="E597">
            <v>3</v>
          </cell>
          <cell r="G597">
            <v>15</v>
          </cell>
          <cell r="H597">
            <v>45</v>
          </cell>
        </row>
        <row r="598">
          <cell r="E598">
            <v>8</v>
          </cell>
          <cell r="G598">
            <v>25</v>
          </cell>
          <cell r="H598">
            <v>200</v>
          </cell>
        </row>
        <row r="599">
          <cell r="E599">
            <v>8</v>
          </cell>
          <cell r="G599">
            <v>12</v>
          </cell>
          <cell r="H599">
            <v>96</v>
          </cell>
        </row>
        <row r="600">
          <cell r="E600">
            <v>8</v>
          </cell>
          <cell r="G600">
            <v>25</v>
          </cell>
          <cell r="H600">
            <v>200</v>
          </cell>
        </row>
        <row r="601">
          <cell r="E601">
            <v>8</v>
          </cell>
          <cell r="G601">
            <v>21</v>
          </cell>
          <cell r="H601">
            <v>168</v>
          </cell>
          <cell r="K601">
            <v>0.14399999999999999</v>
          </cell>
        </row>
        <row r="602">
          <cell r="E602">
            <v>8</v>
          </cell>
          <cell r="G602">
            <v>21</v>
          </cell>
          <cell r="H602">
            <v>168</v>
          </cell>
          <cell r="K602">
            <v>0.04</v>
          </cell>
        </row>
        <row r="603">
          <cell r="E603">
            <v>8</v>
          </cell>
          <cell r="G603">
            <v>60</v>
          </cell>
          <cell r="H603">
            <v>480</v>
          </cell>
          <cell r="K603">
            <v>0.04</v>
          </cell>
        </row>
        <row r="604">
          <cell r="E604">
            <v>8</v>
          </cell>
          <cell r="G604">
            <v>60</v>
          </cell>
          <cell r="H604">
            <v>480</v>
          </cell>
          <cell r="K604">
            <v>0.113</v>
          </cell>
        </row>
        <row r="605">
          <cell r="E605">
            <v>8</v>
          </cell>
          <cell r="G605">
            <v>60</v>
          </cell>
          <cell r="H605">
            <v>480</v>
          </cell>
          <cell r="K605">
            <v>0.02</v>
          </cell>
        </row>
        <row r="606">
          <cell r="E606">
            <v>8</v>
          </cell>
          <cell r="G606">
            <v>24</v>
          </cell>
          <cell r="H606">
            <v>192</v>
          </cell>
          <cell r="K606">
            <v>0.158</v>
          </cell>
        </row>
        <row r="607">
          <cell r="E607">
            <v>8</v>
          </cell>
          <cell r="G607">
            <v>24</v>
          </cell>
          <cell r="H607">
            <v>192</v>
          </cell>
          <cell r="K607">
            <v>0.04</v>
          </cell>
        </row>
        <row r="608">
          <cell r="E608">
            <v>8</v>
          </cell>
          <cell r="G608">
            <v>24</v>
          </cell>
          <cell r="H608">
            <v>192</v>
          </cell>
          <cell r="K608">
            <v>2.7E-2</v>
          </cell>
        </row>
        <row r="609">
          <cell r="E609">
            <v>8</v>
          </cell>
          <cell r="G609">
            <v>1</v>
          </cell>
          <cell r="H609">
            <v>8</v>
          </cell>
        </row>
        <row r="610">
          <cell r="E610">
            <v>8</v>
          </cell>
          <cell r="G610">
            <v>25</v>
          </cell>
          <cell r="H610">
            <v>200</v>
          </cell>
        </row>
        <row r="611">
          <cell r="E611">
            <v>8</v>
          </cell>
          <cell r="G611">
            <v>100</v>
          </cell>
          <cell r="H611">
            <v>800</v>
          </cell>
        </row>
        <row r="612">
          <cell r="E612">
            <v>8</v>
          </cell>
          <cell r="G612">
            <v>50</v>
          </cell>
          <cell r="H612">
            <v>400</v>
          </cell>
        </row>
        <row r="613">
          <cell r="E613">
            <v>8</v>
          </cell>
          <cell r="G613">
            <v>12</v>
          </cell>
          <cell r="H613">
            <v>96</v>
          </cell>
          <cell r="K613">
            <v>0.02</v>
          </cell>
        </row>
        <row r="614">
          <cell r="E614">
            <v>8</v>
          </cell>
          <cell r="G614">
            <v>12</v>
          </cell>
          <cell r="H614">
            <v>96</v>
          </cell>
          <cell r="K614">
            <v>0.42299999999999999</v>
          </cell>
        </row>
        <row r="615">
          <cell r="E615">
            <v>8</v>
          </cell>
          <cell r="G615">
            <v>40</v>
          </cell>
          <cell r="H615">
            <v>320</v>
          </cell>
        </row>
        <row r="616">
          <cell r="E616">
            <v>12</v>
          </cell>
          <cell r="G616">
            <v>12</v>
          </cell>
          <cell r="H616">
            <v>144</v>
          </cell>
        </row>
        <row r="617">
          <cell r="E617">
            <v>12</v>
          </cell>
          <cell r="G617">
            <v>12</v>
          </cell>
          <cell r="H617">
            <v>144</v>
          </cell>
        </row>
        <row r="618">
          <cell r="E618">
            <v>12</v>
          </cell>
          <cell r="G618">
            <v>12</v>
          </cell>
          <cell r="H618">
            <v>144</v>
          </cell>
        </row>
        <row r="619">
          <cell r="E619">
            <v>7</v>
          </cell>
          <cell r="G619">
            <v>1</v>
          </cell>
          <cell r="H619">
            <v>7</v>
          </cell>
        </row>
        <row r="620">
          <cell r="E620">
            <v>7</v>
          </cell>
          <cell r="G620">
            <v>1</v>
          </cell>
          <cell r="H620">
            <v>7</v>
          </cell>
        </row>
        <row r="621">
          <cell r="E621">
            <v>20</v>
          </cell>
          <cell r="G621">
            <v>240</v>
          </cell>
          <cell r="H621">
            <v>4800</v>
          </cell>
          <cell r="K621">
            <v>0.04</v>
          </cell>
        </row>
        <row r="622">
          <cell r="E622">
            <v>20</v>
          </cell>
          <cell r="G622">
            <v>240</v>
          </cell>
          <cell r="H622">
            <v>4800</v>
          </cell>
          <cell r="K622">
            <v>0.02</v>
          </cell>
        </row>
        <row r="623">
          <cell r="E623">
            <v>20</v>
          </cell>
          <cell r="G623">
            <v>240</v>
          </cell>
          <cell r="H623">
            <v>4800</v>
          </cell>
          <cell r="K623">
            <v>0.113</v>
          </cell>
        </row>
        <row r="624">
          <cell r="E624">
            <v>20</v>
          </cell>
          <cell r="G624">
            <v>3</v>
          </cell>
          <cell r="H624">
            <v>60</v>
          </cell>
        </row>
        <row r="625">
          <cell r="E625">
            <v>20</v>
          </cell>
          <cell r="G625">
            <v>1</v>
          </cell>
          <cell r="H625">
            <v>20</v>
          </cell>
        </row>
        <row r="626">
          <cell r="E626">
            <v>4</v>
          </cell>
          <cell r="G626">
            <v>144</v>
          </cell>
          <cell r="H626">
            <v>576</v>
          </cell>
          <cell r="K626">
            <v>0.158</v>
          </cell>
        </row>
        <row r="627">
          <cell r="E627">
            <v>4</v>
          </cell>
          <cell r="G627">
            <v>144</v>
          </cell>
          <cell r="H627">
            <v>576</v>
          </cell>
          <cell r="K627">
            <v>0.04</v>
          </cell>
        </row>
        <row r="628">
          <cell r="E628">
            <v>4</v>
          </cell>
          <cell r="G628">
            <v>144</v>
          </cell>
          <cell r="H628">
            <v>576</v>
          </cell>
          <cell r="K628">
            <v>2.7E-2</v>
          </cell>
        </row>
        <row r="629">
          <cell r="E629">
            <v>4</v>
          </cell>
          <cell r="G629">
            <v>2</v>
          </cell>
          <cell r="H629">
            <v>8</v>
          </cell>
        </row>
        <row r="630">
          <cell r="E630">
            <v>4</v>
          </cell>
          <cell r="G630">
            <v>1</v>
          </cell>
          <cell r="H630">
            <v>4</v>
          </cell>
        </row>
        <row r="631">
          <cell r="E631">
            <v>4</v>
          </cell>
          <cell r="G631">
            <v>1</v>
          </cell>
          <cell r="H631">
            <v>4</v>
          </cell>
        </row>
        <row r="632">
          <cell r="E632">
            <v>2400</v>
          </cell>
          <cell r="G632">
            <v>1</v>
          </cell>
          <cell r="H632">
            <v>2400</v>
          </cell>
        </row>
        <row r="633">
          <cell r="E633">
            <v>2400</v>
          </cell>
          <cell r="G633">
            <v>1</v>
          </cell>
          <cell r="H633">
            <v>2400</v>
          </cell>
          <cell r="K633">
            <v>0.03</v>
          </cell>
        </row>
        <row r="634">
          <cell r="E634">
            <v>2400</v>
          </cell>
          <cell r="G634">
            <v>1</v>
          </cell>
          <cell r="H634">
            <v>2400</v>
          </cell>
          <cell r="K634">
            <v>0.09</v>
          </cell>
        </row>
        <row r="635">
          <cell r="E635">
            <v>8</v>
          </cell>
          <cell r="G635">
            <v>240</v>
          </cell>
          <cell r="H635">
            <v>1920</v>
          </cell>
          <cell r="K635">
            <v>0.03</v>
          </cell>
        </row>
        <row r="636">
          <cell r="E636">
            <v>8</v>
          </cell>
          <cell r="G636">
            <v>240</v>
          </cell>
          <cell r="H636">
            <v>1920</v>
          </cell>
          <cell r="K636">
            <v>0.14299999999999999</v>
          </cell>
        </row>
        <row r="637">
          <cell r="E637">
            <v>8</v>
          </cell>
          <cell r="G637">
            <v>3</v>
          </cell>
          <cell r="H637">
            <v>24</v>
          </cell>
        </row>
        <row r="638">
          <cell r="E638">
            <v>8</v>
          </cell>
          <cell r="G638">
            <v>1</v>
          </cell>
          <cell r="H638">
            <v>8</v>
          </cell>
        </row>
        <row r="639">
          <cell r="E639">
            <v>28</v>
          </cell>
          <cell r="G639">
            <v>240</v>
          </cell>
          <cell r="H639">
            <v>6720</v>
          </cell>
          <cell r="K639">
            <v>4.0000000000000001E-3</v>
          </cell>
        </row>
        <row r="640">
          <cell r="E640">
            <v>28</v>
          </cell>
          <cell r="G640">
            <v>240</v>
          </cell>
          <cell r="H640">
            <v>6720</v>
          </cell>
          <cell r="K640">
            <v>0.34200000000000003</v>
          </cell>
        </row>
        <row r="641">
          <cell r="E641">
            <v>28</v>
          </cell>
          <cell r="G641">
            <v>240</v>
          </cell>
          <cell r="H641">
            <v>6720</v>
          </cell>
          <cell r="K641">
            <v>0.04</v>
          </cell>
        </row>
        <row r="642">
          <cell r="E642">
            <v>28</v>
          </cell>
          <cell r="G642">
            <v>3</v>
          </cell>
          <cell r="H642">
            <v>84</v>
          </cell>
        </row>
        <row r="643">
          <cell r="E643">
            <v>28</v>
          </cell>
          <cell r="G643">
            <v>1</v>
          </cell>
          <cell r="H643">
            <v>28</v>
          </cell>
        </row>
        <row r="644">
          <cell r="E644">
            <v>84</v>
          </cell>
          <cell r="G644">
            <v>2</v>
          </cell>
          <cell r="H644">
            <v>168</v>
          </cell>
        </row>
        <row r="645">
          <cell r="E645">
            <v>84</v>
          </cell>
          <cell r="G645">
            <v>1</v>
          </cell>
          <cell r="H645">
            <v>84</v>
          </cell>
        </row>
        <row r="646">
          <cell r="E646">
            <v>84</v>
          </cell>
          <cell r="G646">
            <v>144</v>
          </cell>
          <cell r="H646">
            <v>12096</v>
          </cell>
          <cell r="K646">
            <v>0.28000000000000003</v>
          </cell>
        </row>
        <row r="647">
          <cell r="E647">
            <v>84</v>
          </cell>
          <cell r="G647">
            <v>144</v>
          </cell>
          <cell r="H647">
            <v>12096</v>
          </cell>
          <cell r="K647">
            <v>8.1000000000000003E-2</v>
          </cell>
        </row>
        <row r="648">
          <cell r="E648">
            <v>84</v>
          </cell>
          <cell r="G648">
            <v>144</v>
          </cell>
          <cell r="H648">
            <v>12096</v>
          </cell>
          <cell r="K648">
            <v>0.03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2019"/>
      <sheetName val="Maintenance"/>
      <sheetName val="Janvier 2019"/>
      <sheetName val="Février 2019"/>
      <sheetName val="Mars 2019"/>
      <sheetName val="Avril 2019"/>
      <sheetName val="Mai 2019"/>
      <sheetName val="Juin 2019"/>
      <sheetName val="Juillet 2019"/>
      <sheetName val="Août 2019"/>
      <sheetName val="Septembre 2019"/>
      <sheetName val="Octobre 2019"/>
      <sheetName val="Novembre 2019"/>
      <sheetName val="Décembre 2019"/>
    </sheetNames>
    <sheetDataSet>
      <sheetData sheetId="0" refreshError="1"/>
      <sheetData sheetId="1" refreshError="1"/>
      <sheetData sheetId="2">
        <row r="5">
          <cell r="I5" t="str">
            <v>Prévues</v>
          </cell>
          <cell r="J5" t="str">
            <v>Réalisées</v>
          </cell>
        </row>
        <row r="14">
          <cell r="I14">
            <v>0</v>
          </cell>
          <cell r="J14">
            <v>1</v>
          </cell>
        </row>
      </sheetData>
      <sheetData sheetId="3">
        <row r="5">
          <cell r="I5" t="str">
            <v>Prévues</v>
          </cell>
          <cell r="J5" t="str">
            <v>Réalisées</v>
          </cell>
        </row>
        <row r="10">
          <cell r="I10">
            <v>0</v>
          </cell>
          <cell r="J10">
            <v>1</v>
          </cell>
        </row>
      </sheetData>
      <sheetData sheetId="4">
        <row r="5">
          <cell r="J5" t="str">
            <v>Prévues</v>
          </cell>
          <cell r="K5" t="str">
            <v>Réalisées</v>
          </cell>
        </row>
        <row r="38">
          <cell r="J38">
            <v>1</v>
          </cell>
          <cell r="K38">
            <v>1</v>
          </cell>
        </row>
      </sheetData>
      <sheetData sheetId="5">
        <row r="5">
          <cell r="I5" t="str">
            <v>Prévues</v>
          </cell>
          <cell r="J5" t="str">
            <v>Réalisées</v>
          </cell>
        </row>
        <row r="14">
          <cell r="I14">
            <v>1</v>
          </cell>
          <cell r="J14">
            <v>0</v>
          </cell>
        </row>
      </sheetData>
      <sheetData sheetId="6">
        <row r="5">
          <cell r="J5" t="str">
            <v>Prévues</v>
          </cell>
          <cell r="K5" t="str">
            <v>Réalisées</v>
          </cell>
        </row>
        <row r="23">
          <cell r="J23">
            <v>1</v>
          </cell>
          <cell r="K23">
            <v>0</v>
          </cell>
        </row>
      </sheetData>
      <sheetData sheetId="7">
        <row r="5">
          <cell r="I5" t="str">
            <v>Prévues</v>
          </cell>
          <cell r="J5" t="str">
            <v>Réalisées</v>
          </cell>
        </row>
        <row r="15">
          <cell r="I15">
            <v>1</v>
          </cell>
          <cell r="J15">
            <v>0</v>
          </cell>
        </row>
      </sheetData>
      <sheetData sheetId="8">
        <row r="5">
          <cell r="I5" t="str">
            <v>Prévues</v>
          </cell>
          <cell r="J5" t="str">
            <v>Réalisées</v>
          </cell>
        </row>
        <row r="11">
          <cell r="I11">
            <v>1</v>
          </cell>
          <cell r="J11">
            <v>0</v>
          </cell>
        </row>
      </sheetData>
      <sheetData sheetId="9">
        <row r="5">
          <cell r="J5" t="str">
            <v>Prévues</v>
          </cell>
          <cell r="K5" t="str">
            <v>Réalisées</v>
          </cell>
        </row>
        <row r="26">
          <cell r="J26">
            <v>1</v>
          </cell>
          <cell r="K26">
            <v>0</v>
          </cell>
        </row>
      </sheetData>
      <sheetData sheetId="10">
        <row r="5">
          <cell r="I5" t="str">
            <v>Prévues</v>
          </cell>
          <cell r="J5" t="str">
            <v>Réalisées</v>
          </cell>
        </row>
        <row r="11">
          <cell r="I11" t="e">
            <v>#DIV/0!</v>
          </cell>
          <cell r="J11">
            <v>0</v>
          </cell>
        </row>
      </sheetData>
      <sheetData sheetId="11">
        <row r="5">
          <cell r="I5" t="str">
            <v>Prévues</v>
          </cell>
          <cell r="J5" t="str">
            <v>Réalisées</v>
          </cell>
        </row>
        <row r="9">
          <cell r="I9">
            <v>1</v>
          </cell>
          <cell r="J9">
            <v>0</v>
          </cell>
        </row>
      </sheetData>
      <sheetData sheetId="12">
        <row r="5">
          <cell r="J5" t="str">
            <v>Prévues</v>
          </cell>
          <cell r="K5" t="str">
            <v>Réalisées</v>
          </cell>
        </row>
        <row r="23">
          <cell r="J23">
            <v>1</v>
          </cell>
          <cell r="K23">
            <v>0</v>
          </cell>
        </row>
      </sheetData>
      <sheetData sheetId="13">
        <row r="5">
          <cell r="I5" t="str">
            <v>Prévues</v>
          </cell>
          <cell r="J5" t="str">
            <v>Réalisées</v>
          </cell>
        </row>
        <row r="13">
          <cell r="I13">
            <v>1</v>
          </cell>
          <cell r="J13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DD Réception"/>
      <sheetName val="Indicateur Fournisseurs"/>
      <sheetName val="FDD Expédition"/>
      <sheetName val="Indicateur Expédition"/>
      <sheetName val="Page d'indicateur mensuel"/>
      <sheetName val="F-EVAFOU - Evaluation transport"/>
    </sheetNames>
    <sheetDataSet>
      <sheetData sheetId="0">
        <row r="11">
          <cell r="B11" t="str">
            <v xml:space="preserve">Fournisseur </v>
          </cell>
          <cell r="L11" t="str">
            <v>Temps Moyen</v>
          </cell>
        </row>
        <row r="12">
          <cell r="B12" t="str">
            <v>Tetrosyl U.K.</v>
          </cell>
          <cell r="L12">
            <v>6.25E-2</v>
          </cell>
        </row>
        <row r="13">
          <cell r="B13" t="str">
            <v>Jodima</v>
          </cell>
          <cell r="L13">
            <v>1.3888888888888895E-2</v>
          </cell>
        </row>
        <row r="14">
          <cell r="B14" t="str">
            <v>Tetrosyl U.K.</v>
          </cell>
          <cell r="L14">
            <v>4.5138888888888951E-2</v>
          </cell>
        </row>
        <row r="15">
          <cell r="B15" t="str">
            <v>Hingbo</v>
          </cell>
          <cell r="L15">
            <v>3.4722222222222654E-3</v>
          </cell>
        </row>
        <row r="16">
          <cell r="B16" t="str">
            <v>Soprepack</v>
          </cell>
          <cell r="L16">
            <v>1.3888888888888951E-2</v>
          </cell>
        </row>
        <row r="17">
          <cell r="B17" t="str">
            <v>Soprepack</v>
          </cell>
          <cell r="L17">
            <v>1.3888888888888951E-2</v>
          </cell>
        </row>
        <row r="18">
          <cell r="B18" t="str">
            <v>Fahdi</v>
          </cell>
          <cell r="L18">
            <v>4.1666666666667074E-3</v>
          </cell>
        </row>
        <row r="19">
          <cell r="B19" t="str">
            <v>Soprepack</v>
          </cell>
          <cell r="L19">
            <v>1.041666666666663E-2</v>
          </cell>
        </row>
        <row r="20">
          <cell r="B20" t="str">
            <v>Embaltec</v>
          </cell>
          <cell r="L20">
            <v>1.388888888888884E-2</v>
          </cell>
        </row>
        <row r="21">
          <cell r="B21" t="str">
            <v>Tetrosyl U.K.</v>
          </cell>
          <cell r="L21">
            <v>3.4722222222222265E-2</v>
          </cell>
        </row>
        <row r="22">
          <cell r="B22" t="str">
            <v>Embaltec</v>
          </cell>
          <cell r="L22">
            <v>1.0416666666666685E-2</v>
          </cell>
        </row>
        <row r="23">
          <cell r="B23" t="str">
            <v>Brunel</v>
          </cell>
          <cell r="L23">
            <v>2.430555555555558E-2</v>
          </cell>
        </row>
        <row r="24">
          <cell r="B24" t="str">
            <v>Tetrosyl U.K.</v>
          </cell>
          <cell r="L24">
            <v>4.1666666666666685E-2</v>
          </cell>
        </row>
        <row r="25">
          <cell r="B25" t="str">
            <v>Embaltec</v>
          </cell>
          <cell r="L25">
            <v>6.9444444444444198E-3</v>
          </cell>
        </row>
        <row r="26">
          <cell r="B26" t="str">
            <v>Landport</v>
          </cell>
          <cell r="L26">
            <v>2.0833333333333315E-2</v>
          </cell>
        </row>
        <row r="27">
          <cell r="B27" t="str">
            <v>Tetrosyl U.K.</v>
          </cell>
          <cell r="L27">
            <v>2.083333333333337E-2</v>
          </cell>
        </row>
        <row r="28">
          <cell r="B28" t="str">
            <v>Tetrosyl U.K.</v>
          </cell>
          <cell r="L28">
            <v>2.430555555555558E-2</v>
          </cell>
        </row>
        <row r="29">
          <cell r="B29" t="str">
            <v>FCA</v>
          </cell>
          <cell r="L29">
            <v>3.125E-2</v>
          </cell>
        </row>
        <row r="30">
          <cell r="B30" t="str">
            <v>Jodima</v>
          </cell>
          <cell r="L30">
            <v>1.388888888888884E-2</v>
          </cell>
        </row>
        <row r="31">
          <cell r="B31" t="str">
            <v>Brunel</v>
          </cell>
          <cell r="L31">
            <v>1.5277777777777779E-2</v>
          </cell>
        </row>
        <row r="32">
          <cell r="B32" t="str">
            <v>Tetrosyl U.K.</v>
          </cell>
          <cell r="L32">
            <v>4.1666666666666685E-2</v>
          </cell>
        </row>
        <row r="33">
          <cell r="B33" t="str">
            <v>Taizhou</v>
          </cell>
          <cell r="L33">
            <v>2.0833333333333259E-2</v>
          </cell>
        </row>
        <row r="34">
          <cell r="B34" t="str">
            <v>Hingbo</v>
          </cell>
          <cell r="L34">
            <v>4.513888888888884E-2</v>
          </cell>
        </row>
        <row r="35">
          <cell r="B35" t="str">
            <v>Brunel</v>
          </cell>
          <cell r="L35">
            <v>5.208333333333337E-2</v>
          </cell>
        </row>
        <row r="36">
          <cell r="B36" t="str">
            <v>Brunel</v>
          </cell>
          <cell r="L36">
            <v>5.555555555555558E-2</v>
          </cell>
        </row>
        <row r="37">
          <cell r="B37" t="str">
            <v>VanGuard</v>
          </cell>
          <cell r="L37">
            <v>1.3888888888888951E-2</v>
          </cell>
        </row>
        <row r="38">
          <cell r="B38" t="str">
            <v>Brunel</v>
          </cell>
          <cell r="L38">
            <v>1.5277777777777779E-2</v>
          </cell>
        </row>
        <row r="39">
          <cell r="B39" t="str">
            <v>Procter and Gamble</v>
          </cell>
          <cell r="L39">
            <v>1.0416666666666685E-2</v>
          </cell>
        </row>
        <row r="40">
          <cell r="B40" t="str">
            <v>Juannes Distrib.</v>
          </cell>
          <cell r="L40">
            <v>6.9444444444445308E-3</v>
          </cell>
        </row>
        <row r="41">
          <cell r="B41" t="str">
            <v>Ondulys</v>
          </cell>
          <cell r="L41">
            <v>4.1666666666666685E-2</v>
          </cell>
        </row>
        <row r="42">
          <cell r="B42" t="str">
            <v>Ondulys</v>
          </cell>
          <cell r="L42">
            <v>4.1666666666666685E-2</v>
          </cell>
        </row>
        <row r="43">
          <cell r="B43" t="str">
            <v>Brunel</v>
          </cell>
          <cell r="L43">
            <v>2.083333333333337E-2</v>
          </cell>
        </row>
        <row r="44">
          <cell r="B44" t="str">
            <v>Tetrosyl U.K.</v>
          </cell>
          <cell r="L44">
            <v>4.1666666666666685E-2</v>
          </cell>
        </row>
        <row r="45">
          <cell r="B45" t="str">
            <v>Ondulys</v>
          </cell>
          <cell r="L45">
            <v>1.7361111111111105E-2</v>
          </cell>
        </row>
        <row r="46">
          <cell r="B46" t="str">
            <v>Tetrosyl U.K.</v>
          </cell>
          <cell r="L46">
            <v>4.5138888888888951E-2</v>
          </cell>
        </row>
        <row r="47">
          <cell r="B47" t="str">
            <v>Brunel</v>
          </cell>
          <cell r="L47">
            <v>2.430555555555558E-2</v>
          </cell>
        </row>
        <row r="48">
          <cell r="B48" t="str">
            <v>Spunlace</v>
          </cell>
          <cell r="L48">
            <v>1.736111111111116E-2</v>
          </cell>
        </row>
        <row r="49">
          <cell r="B49" t="str">
            <v>Landport</v>
          </cell>
          <cell r="L49">
            <v>3.4722222222222265E-2</v>
          </cell>
        </row>
        <row r="50">
          <cell r="B50" t="str">
            <v>Tetrosyl U.K.</v>
          </cell>
          <cell r="L50">
            <v>6.25E-2</v>
          </cell>
        </row>
        <row r="51">
          <cell r="B51" t="str">
            <v>Pale Chemical</v>
          </cell>
          <cell r="L51">
            <v>1.0416666666666685E-2</v>
          </cell>
        </row>
        <row r="52">
          <cell r="B52" t="str">
            <v>Drafil</v>
          </cell>
          <cell r="L52">
            <v>6.9444444444444198E-3</v>
          </cell>
        </row>
        <row r="53">
          <cell r="B53" t="str">
            <v>Velox</v>
          </cell>
          <cell r="L53">
            <v>6.9444444444445308E-3</v>
          </cell>
        </row>
        <row r="54">
          <cell r="B54" t="str">
            <v>Hingbo</v>
          </cell>
          <cell r="L54">
            <v>0.1388888888888889</v>
          </cell>
        </row>
        <row r="55">
          <cell r="B55" t="str">
            <v>Brunel</v>
          </cell>
          <cell r="L55">
            <v>1.736111111111116E-2</v>
          </cell>
        </row>
        <row r="56">
          <cell r="B56" t="str">
            <v>Landport</v>
          </cell>
          <cell r="L56">
            <v>3.5416666666666707E-2</v>
          </cell>
        </row>
        <row r="57">
          <cell r="B57" t="str">
            <v>Tetrosyl U.K.</v>
          </cell>
          <cell r="L57">
            <v>1.7361111111111105E-2</v>
          </cell>
        </row>
        <row r="58">
          <cell r="B58" t="str">
            <v>Brunel</v>
          </cell>
          <cell r="L58">
            <v>1.3888888888888895E-2</v>
          </cell>
        </row>
        <row r="59">
          <cell r="B59" t="str">
            <v>Brunel</v>
          </cell>
          <cell r="L59">
            <v>2.0833333333333259E-2</v>
          </cell>
        </row>
        <row r="60">
          <cell r="B60" t="str">
            <v>ZPF</v>
          </cell>
          <cell r="L60">
            <v>3.125E-2</v>
          </cell>
        </row>
        <row r="61">
          <cell r="B61" t="str">
            <v>Tetrosyl U.K.</v>
          </cell>
          <cell r="L61">
            <v>2.777777777777779E-2</v>
          </cell>
        </row>
        <row r="62">
          <cell r="B62" t="str">
            <v>Brunel</v>
          </cell>
          <cell r="L62">
            <v>2.0833333333333259E-2</v>
          </cell>
        </row>
        <row r="63">
          <cell r="B63" t="str">
            <v>ZPF</v>
          </cell>
          <cell r="L63">
            <v>4.5138888888888895E-2</v>
          </cell>
        </row>
        <row r="64">
          <cell r="B64" t="str">
            <v>Jodima</v>
          </cell>
          <cell r="L64">
            <v>1.736111111111116E-2</v>
          </cell>
        </row>
        <row r="65">
          <cell r="B65" t="str">
            <v>Brunel</v>
          </cell>
          <cell r="L65">
            <v>6.9444444444444198E-3</v>
          </cell>
        </row>
        <row r="66">
          <cell r="B66" t="str">
            <v>Well Product</v>
          </cell>
          <cell r="L66">
            <v>4.1666666666666685E-2</v>
          </cell>
        </row>
        <row r="67">
          <cell r="B67" t="str">
            <v>Brunel</v>
          </cell>
          <cell r="L67">
            <v>1.736111111111116E-2</v>
          </cell>
        </row>
        <row r="68">
          <cell r="B68" t="str">
            <v>Tetrosyl U.K.</v>
          </cell>
          <cell r="L68">
            <v>4.1666666666666741E-2</v>
          </cell>
        </row>
        <row r="69">
          <cell r="B69" t="str">
            <v>Nord Carton</v>
          </cell>
          <cell r="L69">
            <v>2.7777777777777735E-2</v>
          </cell>
        </row>
        <row r="70">
          <cell r="B70" t="str">
            <v>Whenzou</v>
          </cell>
          <cell r="L70">
            <v>0.10416666666666669</v>
          </cell>
        </row>
        <row r="71">
          <cell r="B71" t="str">
            <v>Fire Up</v>
          </cell>
          <cell r="L71">
            <v>2.0833333333333315E-2</v>
          </cell>
        </row>
        <row r="72">
          <cell r="B72" t="str">
            <v>CoreLap Mouscron</v>
          </cell>
          <cell r="L72">
            <v>6.9444444444444198E-3</v>
          </cell>
        </row>
        <row r="73">
          <cell r="B73" t="str">
            <v>Brunel</v>
          </cell>
          <cell r="L73">
            <v>2.777777777777779E-2</v>
          </cell>
        </row>
        <row r="74">
          <cell r="B74" t="str">
            <v>BEON</v>
          </cell>
          <cell r="L74">
            <v>6.25E-2</v>
          </cell>
        </row>
        <row r="75">
          <cell r="B75" t="str">
            <v>SolPel Otic</v>
          </cell>
          <cell r="L75">
            <v>1.7361111111111105E-2</v>
          </cell>
        </row>
        <row r="76">
          <cell r="B76" t="str">
            <v>E.L.S</v>
          </cell>
          <cell r="L76">
            <v>1.0416666666666741E-2</v>
          </cell>
        </row>
        <row r="77">
          <cell r="B77" t="str">
            <v>Tetrosyl U.K.</v>
          </cell>
          <cell r="L77">
            <v>4.513888888888884E-2</v>
          </cell>
        </row>
        <row r="78">
          <cell r="B78" t="str">
            <v>ZPF</v>
          </cell>
          <cell r="L78">
            <v>4.1666666666666685E-2</v>
          </cell>
        </row>
        <row r="79">
          <cell r="B79" t="str">
            <v>Tetrosyl U.K.</v>
          </cell>
          <cell r="L79">
            <v>4.1666666666666685E-2</v>
          </cell>
        </row>
        <row r="80">
          <cell r="B80" t="str">
            <v>Tetrosyl U.K.</v>
          </cell>
          <cell r="L80">
            <v>1.8749999999999989E-2</v>
          </cell>
        </row>
        <row r="81">
          <cell r="B81" t="str">
            <v>Tetrosyl U.K.</v>
          </cell>
          <cell r="L81">
            <v>1.8749999999999989E-2</v>
          </cell>
        </row>
        <row r="82">
          <cell r="B82" t="str">
            <v>Spunlace</v>
          </cell>
          <cell r="L82">
            <v>2.0833333333333315E-2</v>
          </cell>
        </row>
        <row r="83">
          <cell r="B83" t="str">
            <v>Brunel</v>
          </cell>
          <cell r="L83">
            <v>5.9027777777777735E-2</v>
          </cell>
        </row>
        <row r="84">
          <cell r="B84" t="str">
            <v>Balev</v>
          </cell>
          <cell r="L84">
            <v>3.472222222222221E-2</v>
          </cell>
        </row>
        <row r="85">
          <cell r="B85" t="str">
            <v>Tetrosyl U.K.</v>
          </cell>
          <cell r="L85">
            <v>5.555555555555558E-2</v>
          </cell>
        </row>
        <row r="86">
          <cell r="B86" t="str">
            <v>Distribution packaging Nord de France</v>
          </cell>
          <cell r="L86">
            <v>2.083333333333337E-2</v>
          </cell>
        </row>
        <row r="87">
          <cell r="B87" t="str">
            <v>Tetrosyl U.K.</v>
          </cell>
          <cell r="L87">
            <v>4.1666666666666685E-2</v>
          </cell>
        </row>
        <row r="88">
          <cell r="B88" t="str">
            <v>Velox</v>
          </cell>
          <cell r="L88">
            <v>6.9444444444444198E-3</v>
          </cell>
        </row>
        <row r="89">
          <cell r="B89" t="str">
            <v>Brunel</v>
          </cell>
          <cell r="L89">
            <v>1.7361111111111049E-2</v>
          </cell>
        </row>
        <row r="90">
          <cell r="B90" t="str">
            <v>Brunel</v>
          </cell>
          <cell r="L90">
            <v>2.430555555555558E-2</v>
          </cell>
        </row>
        <row r="91">
          <cell r="B91" t="str">
            <v>Nord Carton</v>
          </cell>
          <cell r="L91">
            <v>1.3888888888888895E-2</v>
          </cell>
        </row>
        <row r="92">
          <cell r="B92" t="str">
            <v>Brunel</v>
          </cell>
          <cell r="L92">
            <v>2.7777777777777735E-2</v>
          </cell>
        </row>
        <row r="93">
          <cell r="B93" t="str">
            <v>Brunel</v>
          </cell>
          <cell r="L93">
            <v>2.430555555555558E-2</v>
          </cell>
        </row>
        <row r="94">
          <cell r="B94" t="str">
            <v>Tetrosyl U.K.</v>
          </cell>
          <cell r="L94">
            <v>2.430555555555558E-2</v>
          </cell>
        </row>
        <row r="95">
          <cell r="B95" t="str">
            <v>Brunel</v>
          </cell>
          <cell r="L95">
            <v>5.555555555555558E-2</v>
          </cell>
        </row>
        <row r="96">
          <cell r="B96" t="str">
            <v>Brunel</v>
          </cell>
          <cell r="L96">
            <v>2.777777777777779E-2</v>
          </cell>
        </row>
        <row r="97">
          <cell r="B97" t="str">
            <v>Louwhan</v>
          </cell>
          <cell r="L97">
            <v>1.041666666666663E-2</v>
          </cell>
        </row>
        <row r="98">
          <cell r="B98" t="str">
            <v>Brunel</v>
          </cell>
          <cell r="L98">
            <v>1.8055555555555547E-2</v>
          </cell>
        </row>
        <row r="99">
          <cell r="B99" t="str">
            <v>Brunel</v>
          </cell>
          <cell r="L99">
            <v>1.736111111111116E-2</v>
          </cell>
        </row>
        <row r="100">
          <cell r="B100" t="str">
            <v>Soprepack</v>
          </cell>
          <cell r="L100">
            <v>1.041666666666663E-2</v>
          </cell>
        </row>
        <row r="101">
          <cell r="B101" t="str">
            <v>Brunel</v>
          </cell>
          <cell r="L101">
            <v>2.083333333333337E-2</v>
          </cell>
        </row>
        <row r="102">
          <cell r="B102" t="str">
            <v>Brunel</v>
          </cell>
          <cell r="L102">
            <v>2.777777777777779E-2</v>
          </cell>
        </row>
        <row r="103">
          <cell r="B103" t="str">
            <v>Guiraud</v>
          </cell>
          <cell r="L103">
            <v>3.4722222222222654E-3</v>
          </cell>
        </row>
        <row r="104">
          <cell r="B104" t="str">
            <v>Brunel</v>
          </cell>
          <cell r="L104">
            <v>2.777777777777779E-2</v>
          </cell>
        </row>
        <row r="105">
          <cell r="B105" t="str">
            <v>FullBat</v>
          </cell>
          <cell r="L105">
            <v>1.388888888888884E-2</v>
          </cell>
        </row>
        <row r="106">
          <cell r="B106" t="str">
            <v>Tetrosyl U.K.</v>
          </cell>
          <cell r="L106">
            <v>4.166666666666663E-2</v>
          </cell>
        </row>
        <row r="107">
          <cell r="B107" t="str">
            <v>Hatek</v>
          </cell>
          <cell r="L107">
            <v>1.0416666666666685E-2</v>
          </cell>
        </row>
        <row r="108">
          <cell r="B108" t="str">
            <v>Spunlace</v>
          </cell>
          <cell r="L108">
            <v>2.083333333333337E-2</v>
          </cell>
        </row>
        <row r="109">
          <cell r="B109" t="str">
            <v>Brunel</v>
          </cell>
          <cell r="L109">
            <v>2.430555555555558E-2</v>
          </cell>
        </row>
        <row r="110">
          <cell r="B110" t="str">
            <v>Tetrosyl U.K.</v>
          </cell>
          <cell r="L110">
            <v>3.472222222222221E-2</v>
          </cell>
        </row>
        <row r="111">
          <cell r="B111" t="str">
            <v>Brunel</v>
          </cell>
          <cell r="L111">
            <v>2.777777777777779E-2</v>
          </cell>
        </row>
        <row r="112">
          <cell r="B112" t="str">
            <v>Brunel</v>
          </cell>
          <cell r="L112">
            <v>1.7361111111111105E-2</v>
          </cell>
        </row>
        <row r="113">
          <cell r="B113" t="str">
            <v>Brunel</v>
          </cell>
          <cell r="L113">
            <v>1.0416666666666685E-2</v>
          </cell>
        </row>
        <row r="114">
          <cell r="B114" t="str">
            <v>Brunel</v>
          </cell>
          <cell r="L114">
            <v>3.125E-2</v>
          </cell>
        </row>
        <row r="115">
          <cell r="B115" t="str">
            <v>Brunel</v>
          </cell>
          <cell r="L115">
            <v>5.6944444444444464E-2</v>
          </cell>
        </row>
        <row r="116">
          <cell r="B116" t="str">
            <v>FCA</v>
          </cell>
          <cell r="L116">
            <v>6.9444444444445308E-3</v>
          </cell>
        </row>
        <row r="117">
          <cell r="B117" t="str">
            <v>Brunel</v>
          </cell>
          <cell r="L117">
            <v>1.736111111111116E-2</v>
          </cell>
        </row>
        <row r="118">
          <cell r="B118" t="str">
            <v>Velox</v>
          </cell>
          <cell r="L118">
            <v>6.9444444444444198E-3</v>
          </cell>
        </row>
        <row r="119">
          <cell r="B119" t="str">
            <v>Brunel</v>
          </cell>
          <cell r="L119">
            <v>3.0555555555555503E-2</v>
          </cell>
        </row>
        <row r="120">
          <cell r="B120" t="str">
            <v>Brunel</v>
          </cell>
          <cell r="L120">
            <v>1.7361111111111105E-2</v>
          </cell>
        </row>
        <row r="121">
          <cell r="B121" t="str">
            <v>Brunel</v>
          </cell>
          <cell r="L121">
            <v>1.7361111111111105E-2</v>
          </cell>
        </row>
        <row r="122">
          <cell r="B122" t="str">
            <v>Jodima</v>
          </cell>
          <cell r="L122">
            <v>2.0833333333333315E-2</v>
          </cell>
        </row>
        <row r="123">
          <cell r="B123" t="str">
            <v>Tetrosyl U.K.</v>
          </cell>
          <cell r="L123">
            <v>1.041666666666663E-2</v>
          </cell>
        </row>
        <row r="124">
          <cell r="B124" t="str">
            <v>Brunel</v>
          </cell>
          <cell r="L124">
            <v>2.777777777777779E-2</v>
          </cell>
        </row>
        <row r="125">
          <cell r="B125" t="str">
            <v>Brunel</v>
          </cell>
          <cell r="L125">
            <v>3.125E-2</v>
          </cell>
        </row>
        <row r="126">
          <cell r="B126" t="str">
            <v>Tetrosyl U.K.</v>
          </cell>
          <cell r="L126">
            <v>6.9444444444444198E-3</v>
          </cell>
        </row>
        <row r="127">
          <cell r="B127" t="str">
            <v>Well Product</v>
          </cell>
          <cell r="L127">
            <v>9.0277777777777457E-3</v>
          </cell>
        </row>
        <row r="128">
          <cell r="B128" t="str">
            <v>Brunel</v>
          </cell>
          <cell r="L128">
            <v>1.8055555555555602E-2</v>
          </cell>
        </row>
        <row r="129">
          <cell r="B129" t="str">
            <v>Brunel</v>
          </cell>
          <cell r="L129">
            <v>1.3888888888888951E-2</v>
          </cell>
        </row>
        <row r="130">
          <cell r="B130" t="str">
            <v>Brunel</v>
          </cell>
          <cell r="L130">
            <v>2.0833333333333315E-2</v>
          </cell>
        </row>
        <row r="131">
          <cell r="B131" t="str">
            <v>NGK</v>
          </cell>
          <cell r="L131">
            <v>3.4722222222222654E-3</v>
          </cell>
        </row>
        <row r="132">
          <cell r="B132" t="str">
            <v>Tetrosyl U.K.</v>
          </cell>
          <cell r="L132">
            <v>1.3888888888888951E-2</v>
          </cell>
        </row>
        <row r="133">
          <cell r="B133" t="str">
            <v>Embaltec</v>
          </cell>
          <cell r="L133">
            <v>6.9444444444444198E-3</v>
          </cell>
        </row>
        <row r="134">
          <cell r="B134" t="str">
            <v>Brunel</v>
          </cell>
          <cell r="L134">
            <v>2.430555555555558E-2</v>
          </cell>
        </row>
        <row r="135">
          <cell r="B135" t="str">
            <v>Brunel</v>
          </cell>
          <cell r="L135">
            <v>2.430555555555558E-2</v>
          </cell>
        </row>
        <row r="136">
          <cell r="B136" t="str">
            <v>Guiriaud</v>
          </cell>
          <cell r="L136">
            <v>6.9444444444444198E-3</v>
          </cell>
        </row>
        <row r="137">
          <cell r="B137" t="str">
            <v>FCA</v>
          </cell>
          <cell r="L137">
            <v>3.4722222222222654E-3</v>
          </cell>
        </row>
        <row r="138">
          <cell r="B138" t="str">
            <v>Brunel</v>
          </cell>
          <cell r="L138">
            <v>3.4722222222222154E-2</v>
          </cell>
        </row>
        <row r="139">
          <cell r="B139" t="str">
            <v>Tetrosyl U.K.</v>
          </cell>
          <cell r="L139">
            <v>1.7361111111111049E-2</v>
          </cell>
        </row>
        <row r="140">
          <cell r="B140" t="str">
            <v>Brunel</v>
          </cell>
          <cell r="L140">
            <v>1.388888888888884E-2</v>
          </cell>
        </row>
        <row r="141">
          <cell r="B141" t="str">
            <v>Emgo</v>
          </cell>
          <cell r="L141">
            <v>4.1666666666666519E-3</v>
          </cell>
        </row>
        <row r="142">
          <cell r="B142" t="str">
            <v>Brunel</v>
          </cell>
          <cell r="L142">
            <v>2.8472222222222232E-2</v>
          </cell>
        </row>
        <row r="143">
          <cell r="B143" t="str">
            <v>Brunel</v>
          </cell>
          <cell r="L143">
            <v>1.8055555555555602E-2</v>
          </cell>
        </row>
        <row r="144">
          <cell r="B144" t="str">
            <v>Ideh</v>
          </cell>
          <cell r="L144">
            <v>2.430555555555558E-2</v>
          </cell>
        </row>
        <row r="145">
          <cell r="B145" t="str">
            <v>Brunel</v>
          </cell>
          <cell r="L145">
            <v>4.1666666666666685E-2</v>
          </cell>
        </row>
        <row r="146">
          <cell r="B146" t="str">
            <v>Brunel</v>
          </cell>
          <cell r="L146">
            <v>4.1666666666666741E-2</v>
          </cell>
        </row>
        <row r="147">
          <cell r="B147" t="str">
            <v>E.L.S</v>
          </cell>
          <cell r="L147">
            <v>6.9444444444444198E-3</v>
          </cell>
        </row>
        <row r="148">
          <cell r="B148" t="str">
            <v>Seko</v>
          </cell>
          <cell r="L148">
            <v>7.9861111111111105E-2</v>
          </cell>
        </row>
        <row r="149">
          <cell r="B149" t="str">
            <v>Brunel</v>
          </cell>
          <cell r="L149">
            <v>3.819444444444442E-2</v>
          </cell>
        </row>
        <row r="150">
          <cell r="B150" t="str">
            <v>Brunel</v>
          </cell>
          <cell r="L150">
            <v>1.736111111111116E-2</v>
          </cell>
        </row>
        <row r="151">
          <cell r="B151" t="str">
            <v>Jodima</v>
          </cell>
          <cell r="L151">
            <v>3.4722222222222654E-3</v>
          </cell>
        </row>
        <row r="152">
          <cell r="B152" t="str">
            <v>Brunel</v>
          </cell>
          <cell r="L152">
            <v>3.1944444444444497E-2</v>
          </cell>
        </row>
        <row r="153">
          <cell r="B153" t="str">
            <v>Tetrosyl U.K.</v>
          </cell>
          <cell r="L153">
            <v>3.125E-2</v>
          </cell>
        </row>
        <row r="154">
          <cell r="B154" t="str">
            <v>Brunel</v>
          </cell>
          <cell r="L154">
            <v>2.777777777777779E-2</v>
          </cell>
        </row>
        <row r="155">
          <cell r="B155" t="str">
            <v>Brunel</v>
          </cell>
          <cell r="L155">
            <v>4.1666666666666741E-2</v>
          </cell>
        </row>
        <row r="156">
          <cell r="B156" t="str">
            <v>Spunlace</v>
          </cell>
          <cell r="L156">
            <v>4.166666666666663E-2</v>
          </cell>
        </row>
        <row r="157">
          <cell r="B157" t="str">
            <v>Hingbo</v>
          </cell>
          <cell r="L157">
            <v>8.333333333333337E-2</v>
          </cell>
        </row>
        <row r="158">
          <cell r="B158" t="str">
            <v>Tetrosyl U.K.</v>
          </cell>
          <cell r="L158">
            <v>3.125E-2</v>
          </cell>
        </row>
        <row r="159">
          <cell r="B159" t="str">
            <v>FCA</v>
          </cell>
          <cell r="L159">
            <v>2.777777777777779E-2</v>
          </cell>
        </row>
        <row r="160">
          <cell r="B160" t="str">
            <v>Brunel</v>
          </cell>
          <cell r="L160">
            <v>3.125E-2</v>
          </cell>
        </row>
        <row r="161">
          <cell r="B161" t="str">
            <v>Brunel</v>
          </cell>
          <cell r="L161">
            <v>1.3888888888888895E-2</v>
          </cell>
        </row>
        <row r="162">
          <cell r="B162" t="str">
            <v>Margand</v>
          </cell>
          <cell r="L162">
            <v>4.1666666666666685E-2</v>
          </cell>
        </row>
        <row r="163">
          <cell r="B163" t="str">
            <v>FCA</v>
          </cell>
          <cell r="L163">
            <v>1.3888888888888895E-2</v>
          </cell>
        </row>
        <row r="164">
          <cell r="B164" t="str">
            <v>Brunel</v>
          </cell>
          <cell r="L164">
            <v>1.0416666666666685E-2</v>
          </cell>
        </row>
        <row r="165">
          <cell r="B165" t="str">
            <v>Brunel</v>
          </cell>
          <cell r="L165">
            <v>8.3333333333333315E-2</v>
          </cell>
        </row>
        <row r="166">
          <cell r="B166" t="str">
            <v>Tetrosyl U.K.</v>
          </cell>
          <cell r="L166">
            <v>2.083333333333337E-2</v>
          </cell>
        </row>
        <row r="167">
          <cell r="B167" t="str">
            <v>Brunel</v>
          </cell>
          <cell r="L167">
            <v>6.9444444444444198E-3</v>
          </cell>
        </row>
        <row r="168">
          <cell r="B168" t="str">
            <v>Morgand</v>
          </cell>
          <cell r="L168">
            <v>9.722222222222221E-2</v>
          </cell>
        </row>
        <row r="169">
          <cell r="B169" t="str">
            <v>Biofa</v>
          </cell>
          <cell r="L169">
            <v>2.777777777777779E-2</v>
          </cell>
        </row>
        <row r="170">
          <cell r="B170" t="str">
            <v>Energizer</v>
          </cell>
          <cell r="L170">
            <v>5.555555555555558E-2</v>
          </cell>
        </row>
        <row r="171">
          <cell r="B171" t="str">
            <v>Eurocenter</v>
          </cell>
          <cell r="L171">
            <v>6.9444444444444198E-3</v>
          </cell>
        </row>
        <row r="172">
          <cell r="B172" t="str">
            <v>Well Product</v>
          </cell>
          <cell r="L172">
            <v>3.4722222222222654E-3</v>
          </cell>
        </row>
        <row r="173">
          <cell r="B173" t="str">
            <v>Luma</v>
          </cell>
          <cell r="L173">
            <v>4.8611111111111494E-3</v>
          </cell>
        </row>
        <row r="174">
          <cell r="B174" t="str">
            <v>NGK</v>
          </cell>
          <cell r="L174">
            <v>3.4722222222222654E-3</v>
          </cell>
        </row>
        <row r="175">
          <cell r="B175" t="str">
            <v>Procter and Gamble</v>
          </cell>
          <cell r="L175">
            <v>1.3888888888888951E-2</v>
          </cell>
        </row>
        <row r="176">
          <cell r="B176" t="str">
            <v>Tetrosyl U.K.</v>
          </cell>
          <cell r="L176">
            <v>2.777777777777779E-2</v>
          </cell>
        </row>
        <row r="177">
          <cell r="B177" t="str">
            <v>BFC</v>
          </cell>
          <cell r="L177">
            <v>1.0416666666666685E-2</v>
          </cell>
        </row>
        <row r="178">
          <cell r="B178" t="str">
            <v>Spechim</v>
          </cell>
          <cell r="L178">
            <v>2.083333333333337E-2</v>
          </cell>
        </row>
        <row r="179">
          <cell r="B179" t="str">
            <v>Relevi</v>
          </cell>
          <cell r="L179">
            <v>1.3888888888888895E-2</v>
          </cell>
        </row>
        <row r="180">
          <cell r="B180" t="str">
            <v>Louwhan</v>
          </cell>
          <cell r="L180">
            <v>2.430555555555558E-2</v>
          </cell>
        </row>
        <row r="181">
          <cell r="B181" t="str">
            <v>Brunel</v>
          </cell>
          <cell r="L181">
            <v>2.0833333333333315E-2</v>
          </cell>
        </row>
        <row r="182">
          <cell r="B182" t="str">
            <v>Brunel</v>
          </cell>
          <cell r="L182">
            <v>2.083333333333337E-2</v>
          </cell>
        </row>
        <row r="183">
          <cell r="B183" t="str">
            <v>Tetrosyl U.K.</v>
          </cell>
          <cell r="L183">
            <v>4.1666666666666685E-2</v>
          </cell>
        </row>
        <row r="184">
          <cell r="B184" t="str">
            <v>Brunel</v>
          </cell>
          <cell r="L184">
            <v>3.3333333333333381E-2</v>
          </cell>
        </row>
        <row r="185">
          <cell r="B185" t="str">
            <v>FCA</v>
          </cell>
          <cell r="L185">
            <v>4.8611111111111049E-2</v>
          </cell>
        </row>
        <row r="186">
          <cell r="B186" t="str">
            <v>Tetrosyl U.K.</v>
          </cell>
          <cell r="L186">
            <v>2.0833333333333315E-2</v>
          </cell>
        </row>
        <row r="187">
          <cell r="B187" t="str">
            <v>Spechim</v>
          </cell>
          <cell r="L187">
            <v>1.7361111111111105E-2</v>
          </cell>
        </row>
        <row r="188">
          <cell r="B188" t="str">
            <v>Mesi</v>
          </cell>
          <cell r="L188">
            <v>2.777777777777779E-2</v>
          </cell>
        </row>
        <row r="189">
          <cell r="B189" t="str">
            <v>HMX</v>
          </cell>
          <cell r="L189">
            <v>3.4722222222221544E-3</v>
          </cell>
        </row>
        <row r="190">
          <cell r="B190" t="str">
            <v>Tetrosyl U.K.</v>
          </cell>
          <cell r="L190">
            <v>3.125E-2</v>
          </cell>
        </row>
        <row r="191">
          <cell r="B191" t="str">
            <v>Procter and Gamble</v>
          </cell>
          <cell r="L191">
            <v>4.1666666666667629E-3</v>
          </cell>
        </row>
        <row r="192">
          <cell r="B192" t="str">
            <v>Brunel</v>
          </cell>
          <cell r="L192">
            <v>3.125E-2</v>
          </cell>
        </row>
        <row r="193">
          <cell r="B193" t="str">
            <v>Brunel</v>
          </cell>
          <cell r="L193">
            <v>1.388888888888884E-2</v>
          </cell>
        </row>
        <row r="194">
          <cell r="B194" t="str">
            <v>Brunel</v>
          </cell>
          <cell r="L194">
            <v>2.4305555555555525E-2</v>
          </cell>
        </row>
        <row r="195">
          <cell r="B195" t="str">
            <v>Soditem</v>
          </cell>
          <cell r="L195">
            <v>3.4722222222222654E-3</v>
          </cell>
        </row>
        <row r="196">
          <cell r="B196" t="str">
            <v>Drafil</v>
          </cell>
          <cell r="L196">
            <v>4.8611111111111105E-2</v>
          </cell>
        </row>
        <row r="197">
          <cell r="B197" t="str">
            <v>Brunel</v>
          </cell>
          <cell r="L197">
            <v>2.9166666666666619E-2</v>
          </cell>
        </row>
        <row r="198">
          <cell r="B198" t="str">
            <v>Tetrosyl U.K.</v>
          </cell>
          <cell r="L198">
            <v>3.4722222222222099E-3</v>
          </cell>
        </row>
        <row r="199">
          <cell r="B199" t="str">
            <v>Brunel</v>
          </cell>
          <cell r="L199">
            <v>4.166666666666663E-2</v>
          </cell>
        </row>
        <row r="200">
          <cell r="B200" t="str">
            <v>HMY</v>
          </cell>
          <cell r="L200">
            <v>3.4722222222222654E-3</v>
          </cell>
        </row>
        <row r="201">
          <cell r="B201" t="str">
            <v>FCA</v>
          </cell>
          <cell r="L201">
            <v>2.083333333333337E-2</v>
          </cell>
        </row>
        <row r="202">
          <cell r="B202" t="str">
            <v>Mesi</v>
          </cell>
          <cell r="L202">
            <v>1.0416666666666685E-2</v>
          </cell>
        </row>
        <row r="203">
          <cell r="B203" t="str">
            <v>Embaltec</v>
          </cell>
          <cell r="L203">
            <v>3.4722222222222654E-3</v>
          </cell>
        </row>
        <row r="204">
          <cell r="B204" t="str">
            <v>Brunel</v>
          </cell>
          <cell r="L204">
            <v>5.2083333333333315E-2</v>
          </cell>
        </row>
        <row r="205">
          <cell r="B205" t="str">
            <v>VanGuard</v>
          </cell>
          <cell r="L205">
            <v>1.0416666666666685E-2</v>
          </cell>
        </row>
        <row r="206">
          <cell r="B206" t="str">
            <v>Brunel</v>
          </cell>
          <cell r="L206">
            <v>1.7361111111111105E-2</v>
          </cell>
        </row>
        <row r="207">
          <cell r="B207" t="str">
            <v>Well Product</v>
          </cell>
          <cell r="L207">
            <v>3.4722222222222265E-2</v>
          </cell>
        </row>
        <row r="208">
          <cell r="B208" t="str">
            <v>BS Batterie</v>
          </cell>
          <cell r="L208">
            <v>1.1805555555555514E-2</v>
          </cell>
        </row>
        <row r="209">
          <cell r="B209" t="str">
            <v>NC DSM</v>
          </cell>
          <cell r="L209">
            <v>1.3888888888888895E-2</v>
          </cell>
        </row>
        <row r="210">
          <cell r="B210" t="str">
            <v>Brunel</v>
          </cell>
          <cell r="L210">
            <v>2.7777777777777735E-2</v>
          </cell>
        </row>
        <row r="211">
          <cell r="B211" t="str">
            <v>Brunel</v>
          </cell>
          <cell r="L211">
            <v>2.777777777777779E-2</v>
          </cell>
        </row>
        <row r="212">
          <cell r="B212" t="str">
            <v>Tetrosyl U.K.</v>
          </cell>
          <cell r="L212">
            <v>2.0833333333333315E-2</v>
          </cell>
        </row>
        <row r="213">
          <cell r="B213" t="str">
            <v>Brunel</v>
          </cell>
          <cell r="L213">
            <v>2.083333333333337E-2</v>
          </cell>
        </row>
        <row r="214">
          <cell r="B214" t="str">
            <v>Brunel</v>
          </cell>
          <cell r="L214">
            <v>3.819444444444442E-2</v>
          </cell>
        </row>
        <row r="215">
          <cell r="B215" t="str">
            <v>Brunel</v>
          </cell>
          <cell r="L215">
            <v>2.2916666666666696E-2</v>
          </cell>
        </row>
        <row r="216">
          <cell r="B216" t="str">
            <v>Jodima</v>
          </cell>
          <cell r="L216">
            <v>2.430555555555558E-2</v>
          </cell>
        </row>
        <row r="217">
          <cell r="B217" t="str">
            <v>Brunel</v>
          </cell>
          <cell r="L217">
            <v>1.6666666666666718E-2</v>
          </cell>
        </row>
        <row r="218">
          <cell r="B218" t="str">
            <v>Tetrosyl U.K.</v>
          </cell>
          <cell r="L218">
            <v>4.1666666666666685E-2</v>
          </cell>
        </row>
        <row r="219">
          <cell r="B219" t="str">
            <v>Euro Center KALLO</v>
          </cell>
          <cell r="L219">
            <v>3.4722222222222654E-3</v>
          </cell>
        </row>
        <row r="220">
          <cell r="B220" t="str">
            <v>Whenzou</v>
          </cell>
          <cell r="L220">
            <v>7.6388888888888951E-2</v>
          </cell>
        </row>
        <row r="221">
          <cell r="B221" t="str">
            <v>Brunel</v>
          </cell>
          <cell r="L221">
            <v>3.125E-2</v>
          </cell>
        </row>
        <row r="222">
          <cell r="B222" t="str">
            <v>VanGuard</v>
          </cell>
          <cell r="L222">
            <v>1.0416666666666685E-2</v>
          </cell>
        </row>
        <row r="223">
          <cell r="B223" t="str">
            <v>Spechim</v>
          </cell>
          <cell r="L223">
            <v>1.7361111111111105E-2</v>
          </cell>
        </row>
        <row r="224">
          <cell r="B224" t="str">
            <v>Jiaxing Hongfa</v>
          </cell>
          <cell r="L224">
            <v>3.4722222222221544E-3</v>
          </cell>
        </row>
        <row r="225">
          <cell r="B225" t="str">
            <v>Brunel</v>
          </cell>
          <cell r="L225">
            <v>2.7777777777777735E-2</v>
          </cell>
        </row>
        <row r="226">
          <cell r="B226" t="str">
            <v>Brunel</v>
          </cell>
          <cell r="L226">
            <v>4.5833333333333337E-2</v>
          </cell>
        </row>
        <row r="227">
          <cell r="B227" t="str">
            <v>Joalpe</v>
          </cell>
          <cell r="L227">
            <v>3.4722222222221544E-3</v>
          </cell>
        </row>
        <row r="228">
          <cell r="B228" t="str">
            <v>SOLPEL OTIC</v>
          </cell>
          <cell r="L228">
            <v>1.0416666666666685E-2</v>
          </cell>
        </row>
        <row r="229">
          <cell r="B229" t="str">
            <v>Tetrosyl U.K.</v>
          </cell>
          <cell r="L229">
            <v>2.430555555555558E-2</v>
          </cell>
        </row>
        <row r="230">
          <cell r="B230" t="str">
            <v>Brunel</v>
          </cell>
          <cell r="L230">
            <v>2.430555555555558E-2</v>
          </cell>
        </row>
        <row r="231">
          <cell r="B231" t="str">
            <v>Transtek</v>
          </cell>
          <cell r="L231">
            <v>6.2499999999999944E-2</v>
          </cell>
        </row>
        <row r="232">
          <cell r="B232" t="str">
            <v>Distripackaging</v>
          </cell>
          <cell r="L232">
            <v>1.8055555555555602E-2</v>
          </cell>
        </row>
        <row r="233">
          <cell r="B233" t="str">
            <v>Brunel</v>
          </cell>
          <cell r="L233">
            <v>2.777777777777779E-2</v>
          </cell>
        </row>
        <row r="234">
          <cell r="B234" t="str">
            <v>Transtek</v>
          </cell>
          <cell r="L234">
            <v>7.2916666666666685E-2</v>
          </cell>
        </row>
        <row r="235">
          <cell r="B235" t="str">
            <v>Brunel</v>
          </cell>
          <cell r="L235">
            <v>1.7361111111111049E-2</v>
          </cell>
        </row>
        <row r="236">
          <cell r="B236" t="str">
            <v>Brunel</v>
          </cell>
          <cell r="L236">
            <v>3.819444444444442E-2</v>
          </cell>
        </row>
        <row r="237">
          <cell r="B237" t="str">
            <v>Balev</v>
          </cell>
          <cell r="L237">
            <v>1.1111111111111183E-2</v>
          </cell>
        </row>
        <row r="238">
          <cell r="B238" t="str">
            <v>Transtek</v>
          </cell>
          <cell r="L238">
            <v>8.333333333333337E-2</v>
          </cell>
        </row>
        <row r="239">
          <cell r="B239" t="str">
            <v>Louwhan</v>
          </cell>
          <cell r="L239">
            <v>2.7777777777777846E-2</v>
          </cell>
        </row>
        <row r="240">
          <cell r="B240" t="str">
            <v>E.L.S</v>
          </cell>
          <cell r="L240">
            <v>1.388888888888884E-2</v>
          </cell>
        </row>
        <row r="241">
          <cell r="B241" t="str">
            <v>Brunel</v>
          </cell>
          <cell r="L241">
            <v>2.4305555555555469E-2</v>
          </cell>
        </row>
        <row r="242">
          <cell r="B242" t="str">
            <v>Taizhou</v>
          </cell>
          <cell r="L242">
            <v>5.555555555555558E-2</v>
          </cell>
        </row>
        <row r="243">
          <cell r="B243" t="str">
            <v>Brunel</v>
          </cell>
          <cell r="L243">
            <v>2.083333333333337E-2</v>
          </cell>
        </row>
        <row r="244">
          <cell r="B244" t="str">
            <v>Tetrosyl U.K.</v>
          </cell>
          <cell r="L244">
            <v>4.5138888888888951E-2</v>
          </cell>
        </row>
        <row r="245">
          <cell r="B245" t="str">
            <v>ZPF</v>
          </cell>
          <cell r="L245">
            <v>9.7222222222222265E-2</v>
          </cell>
        </row>
        <row r="246">
          <cell r="B246" t="str">
            <v>Brunel</v>
          </cell>
          <cell r="L246">
            <v>4.166666666666663E-2</v>
          </cell>
        </row>
        <row r="247">
          <cell r="B247" t="str">
            <v>Spunlace</v>
          </cell>
          <cell r="L247">
            <v>2.777777777777779E-2</v>
          </cell>
        </row>
        <row r="248">
          <cell r="B248" t="str">
            <v>Distribution packaging Nord de France</v>
          </cell>
          <cell r="L248">
            <v>2.0833333333333315E-2</v>
          </cell>
        </row>
        <row r="249">
          <cell r="B249" t="str">
            <v>Brunel</v>
          </cell>
          <cell r="L249">
            <v>3.472222222222221E-2</v>
          </cell>
        </row>
        <row r="250">
          <cell r="B250" t="str">
            <v>Joalpe</v>
          </cell>
          <cell r="L250">
            <v>3.4722222222222099E-3</v>
          </cell>
        </row>
        <row r="251">
          <cell r="B251" t="str">
            <v>ZPF</v>
          </cell>
          <cell r="L251">
            <v>9.0277777777777735E-2</v>
          </cell>
        </row>
        <row r="252">
          <cell r="B252" t="str">
            <v>Spechim</v>
          </cell>
          <cell r="L252">
            <v>2.0833333333333315E-2</v>
          </cell>
        </row>
        <row r="253">
          <cell r="B253" t="str">
            <v>ZPF</v>
          </cell>
          <cell r="L253">
            <v>3.4722222222222265E-2</v>
          </cell>
        </row>
        <row r="254">
          <cell r="B254" t="str">
            <v>Fire Up</v>
          </cell>
          <cell r="L254">
            <v>3.125E-2</v>
          </cell>
        </row>
        <row r="255">
          <cell r="B255" t="str">
            <v>Aerolub</v>
          </cell>
          <cell r="L255">
            <v>2.083333333333337E-2</v>
          </cell>
        </row>
        <row r="256">
          <cell r="B256" t="str">
            <v>Brunel</v>
          </cell>
          <cell r="L256">
            <v>5.208333333333337E-2</v>
          </cell>
        </row>
        <row r="257">
          <cell r="B257" t="str">
            <v>Mesi</v>
          </cell>
          <cell r="L257">
            <v>1.041666666666663E-2</v>
          </cell>
        </row>
        <row r="258">
          <cell r="B258" t="str">
            <v>Disme</v>
          </cell>
          <cell r="L258">
            <v>9.0277777777777735E-2</v>
          </cell>
        </row>
        <row r="259">
          <cell r="B259" t="str">
            <v>Amival</v>
          </cell>
          <cell r="L259">
            <v>2.777777777777779E-2</v>
          </cell>
        </row>
        <row r="260">
          <cell r="B260" t="str">
            <v>NGK</v>
          </cell>
          <cell r="L260">
            <v>3.4722222222222099E-3</v>
          </cell>
        </row>
        <row r="261">
          <cell r="B261" t="str">
            <v>Hingbo</v>
          </cell>
          <cell r="L261">
            <v>5.555555555555558E-2</v>
          </cell>
        </row>
        <row r="262">
          <cell r="B262" t="str">
            <v>Brunel</v>
          </cell>
          <cell r="L262">
            <v>2.430555555555558E-2</v>
          </cell>
        </row>
        <row r="263">
          <cell r="B263" t="str">
            <v>Chembo</v>
          </cell>
          <cell r="L263">
            <v>2.777777777777779E-2</v>
          </cell>
        </row>
        <row r="264">
          <cell r="B264" t="str">
            <v>SSC</v>
          </cell>
          <cell r="L264">
            <v>6.9444444444444198E-3</v>
          </cell>
        </row>
        <row r="265">
          <cell r="B265" t="str">
            <v>FCA</v>
          </cell>
          <cell r="L265">
            <v>5.208333333333337E-2</v>
          </cell>
        </row>
        <row r="266">
          <cell r="B266" t="str">
            <v>Jodima</v>
          </cell>
          <cell r="L266">
            <v>3.4722222222222265E-2</v>
          </cell>
        </row>
        <row r="267">
          <cell r="B267" t="str">
            <v>Brunel</v>
          </cell>
          <cell r="L267">
            <v>2.777777777777779E-2</v>
          </cell>
        </row>
        <row r="268">
          <cell r="B268" t="str">
            <v>Amival</v>
          </cell>
          <cell r="L268">
            <v>6.9444444444444198E-3</v>
          </cell>
        </row>
        <row r="269">
          <cell r="B269" t="str">
            <v>Tetrosyl U.K.</v>
          </cell>
          <cell r="L269">
            <v>5.208333333333337E-2</v>
          </cell>
        </row>
        <row r="270">
          <cell r="B270" t="str">
            <v>Changsu</v>
          </cell>
          <cell r="L270">
            <v>6.944444444444442E-2</v>
          </cell>
        </row>
        <row r="271">
          <cell r="B271" t="str">
            <v>Brunel</v>
          </cell>
          <cell r="L271">
            <v>1.6666666666666718E-2</v>
          </cell>
        </row>
        <row r="272">
          <cell r="B272" t="str">
            <v>Spechim</v>
          </cell>
          <cell r="L272">
            <v>1.7361111111111105E-2</v>
          </cell>
        </row>
        <row r="273">
          <cell r="B273" t="str">
            <v>IDS</v>
          </cell>
          <cell r="L273">
            <v>2.0833333333333315E-2</v>
          </cell>
        </row>
        <row r="274">
          <cell r="B274" t="str">
            <v>Tetrosyl U.K.</v>
          </cell>
          <cell r="L274">
            <v>3.125E-2</v>
          </cell>
        </row>
        <row r="275">
          <cell r="B275" t="str">
            <v>Spunlace</v>
          </cell>
          <cell r="L275">
            <v>2.083333333333337E-2</v>
          </cell>
        </row>
        <row r="276">
          <cell r="B276" t="str">
            <v>Brunel</v>
          </cell>
          <cell r="L276">
            <v>4.6527777777777835E-2</v>
          </cell>
        </row>
        <row r="277">
          <cell r="B277" t="str">
            <v>Compagnie du midi</v>
          </cell>
          <cell r="L277">
            <v>1.3888888888888895E-2</v>
          </cell>
        </row>
        <row r="278">
          <cell r="B278" t="str">
            <v>Brunel</v>
          </cell>
          <cell r="L278">
            <v>5.208333333333337E-2</v>
          </cell>
        </row>
        <row r="279">
          <cell r="B279" t="str">
            <v>Spechim</v>
          </cell>
          <cell r="L279">
            <v>2.083333333333337E-2</v>
          </cell>
        </row>
        <row r="280">
          <cell r="B280" t="str">
            <v>Changsu</v>
          </cell>
          <cell r="L280">
            <v>8.333333333333337E-2</v>
          </cell>
        </row>
        <row r="281">
          <cell r="B281" t="str">
            <v>FullBat</v>
          </cell>
          <cell r="L281">
            <v>1.8055555555555547E-2</v>
          </cell>
        </row>
        <row r="282">
          <cell r="B282" t="str">
            <v>Brunel</v>
          </cell>
          <cell r="L282">
            <v>2.9166666666666619E-2</v>
          </cell>
        </row>
        <row r="283">
          <cell r="B283" t="str">
            <v>Brunel</v>
          </cell>
          <cell r="L283">
            <v>3.125E-2</v>
          </cell>
        </row>
        <row r="284">
          <cell r="B284" t="str">
            <v>Brunel</v>
          </cell>
          <cell r="L284">
            <v>6.9444444444444198E-3</v>
          </cell>
        </row>
        <row r="285">
          <cell r="B285" t="str">
            <v>Brunel</v>
          </cell>
          <cell r="L285">
            <v>5.2083333333333315E-2</v>
          </cell>
        </row>
        <row r="286">
          <cell r="B286" t="str">
            <v>Brunel</v>
          </cell>
          <cell r="L286">
            <v>5.2083333333333315E-2</v>
          </cell>
        </row>
        <row r="287">
          <cell r="B287" t="str">
            <v>Brunel</v>
          </cell>
          <cell r="L287">
            <v>2.430555555555558E-2</v>
          </cell>
        </row>
        <row r="288">
          <cell r="B288" t="str">
            <v>Charbonneaux</v>
          </cell>
          <cell r="L288">
            <v>1.388888888888884E-2</v>
          </cell>
        </row>
        <row r="289">
          <cell r="B289" t="str">
            <v>Brunel</v>
          </cell>
          <cell r="L289">
            <v>5.9027777777777735E-2</v>
          </cell>
        </row>
        <row r="290">
          <cell r="B290" t="str">
            <v>Aerolub</v>
          </cell>
          <cell r="L290">
            <v>1.6666666666666663E-2</v>
          </cell>
        </row>
        <row r="291">
          <cell r="B291" t="str">
            <v>Spechim</v>
          </cell>
          <cell r="L291">
            <v>1.7361111111111049E-2</v>
          </cell>
        </row>
        <row r="292">
          <cell r="B292" t="str">
            <v>Brunel</v>
          </cell>
          <cell r="L292">
            <v>8.3333333333334147E-3</v>
          </cell>
        </row>
        <row r="293">
          <cell r="B293" t="str">
            <v>ZPF</v>
          </cell>
          <cell r="L293">
            <v>6.9444444444444198E-3</v>
          </cell>
        </row>
        <row r="294">
          <cell r="B294" t="str">
            <v>Luma</v>
          </cell>
          <cell r="L294">
            <v>6.9444444444444198E-3</v>
          </cell>
        </row>
        <row r="295">
          <cell r="B295" t="str">
            <v>VanGuard</v>
          </cell>
          <cell r="L295">
            <v>6.9444444444444753E-3</v>
          </cell>
        </row>
        <row r="296">
          <cell r="B296" t="str">
            <v>VanGuard</v>
          </cell>
          <cell r="L296">
            <v>6.9444444444444198E-3</v>
          </cell>
        </row>
        <row r="297">
          <cell r="B297" t="str">
            <v>Parfex</v>
          </cell>
          <cell r="L297">
            <v>3.4722222222221544E-3</v>
          </cell>
        </row>
        <row r="298">
          <cell r="B298" t="str">
            <v>Chembo</v>
          </cell>
          <cell r="L298">
            <v>2.4305555555555469E-2</v>
          </cell>
        </row>
        <row r="299">
          <cell r="B299" t="str">
            <v>Hingbo</v>
          </cell>
          <cell r="L299">
            <v>3.7499999999999978E-2</v>
          </cell>
        </row>
        <row r="300">
          <cell r="B300" t="str">
            <v>Tetrosyl U.K.</v>
          </cell>
          <cell r="L300">
            <v>2.777777777777779E-2</v>
          </cell>
        </row>
        <row r="301">
          <cell r="B301" t="str">
            <v>Brunel</v>
          </cell>
          <cell r="L301">
            <v>2.777777777777779E-2</v>
          </cell>
        </row>
        <row r="302">
          <cell r="B302" t="str">
            <v>Jennape ASRL</v>
          </cell>
          <cell r="L302">
            <v>1.0416666666666685E-2</v>
          </cell>
        </row>
        <row r="303">
          <cell r="B303" t="str">
            <v>Spunlace</v>
          </cell>
          <cell r="L303">
            <v>6.25E-2</v>
          </cell>
        </row>
        <row r="304">
          <cell r="B304" t="str">
            <v>Well Product</v>
          </cell>
          <cell r="L304">
            <v>2.430555555555558E-2</v>
          </cell>
        </row>
        <row r="305">
          <cell r="B305" t="str">
            <v>Brunel</v>
          </cell>
          <cell r="L305">
            <v>1.3888888888888895E-2</v>
          </cell>
        </row>
        <row r="306">
          <cell r="B306" t="str">
            <v>Fracht</v>
          </cell>
          <cell r="L306">
            <v>3.4722222222222654E-3</v>
          </cell>
        </row>
        <row r="307">
          <cell r="B307" t="str">
            <v>Brunel</v>
          </cell>
          <cell r="L307">
            <v>2.430555555555558E-2</v>
          </cell>
        </row>
        <row r="308">
          <cell r="B308" t="str">
            <v>Brunel</v>
          </cell>
          <cell r="L308">
            <v>4.166666666666663E-2</v>
          </cell>
        </row>
        <row r="309">
          <cell r="B309" t="str">
            <v>Velox</v>
          </cell>
          <cell r="L309">
            <v>3.4722222222222654E-3</v>
          </cell>
        </row>
        <row r="310">
          <cell r="B310" t="str">
            <v>Hingbo</v>
          </cell>
          <cell r="L310">
            <v>0.10069444444444442</v>
          </cell>
        </row>
        <row r="311">
          <cell r="B311" t="str">
            <v>Fahdi</v>
          </cell>
          <cell r="L311">
            <v>1.3888888888888951E-2</v>
          </cell>
        </row>
        <row r="312">
          <cell r="B312" t="str">
            <v>Brunel</v>
          </cell>
          <cell r="L312">
            <v>4.1666666666666685E-2</v>
          </cell>
        </row>
        <row r="313">
          <cell r="B313" t="str">
            <v>Manka Kwida</v>
          </cell>
          <cell r="L313">
            <v>1.0416666666666685E-2</v>
          </cell>
        </row>
        <row r="314">
          <cell r="B314" t="str">
            <v>Norauto Italie</v>
          </cell>
          <cell r="L314">
            <v>1.0416666666666685E-2</v>
          </cell>
        </row>
        <row r="315">
          <cell r="B315" t="str">
            <v>Hangzou</v>
          </cell>
          <cell r="L315">
            <v>6.9444444444444198E-3</v>
          </cell>
        </row>
        <row r="316">
          <cell r="B316" t="str">
            <v>Fahdi</v>
          </cell>
          <cell r="L316">
            <v>1.3888888888888895E-2</v>
          </cell>
        </row>
        <row r="317">
          <cell r="B317" t="str">
            <v>Spechim</v>
          </cell>
          <cell r="L317">
            <v>8.6805555555555469E-2</v>
          </cell>
        </row>
        <row r="318">
          <cell r="B318" t="str">
            <v>Vidrequin</v>
          </cell>
          <cell r="L318">
            <v>1.0416666666666685E-2</v>
          </cell>
        </row>
        <row r="319">
          <cell r="B319" t="str">
            <v>Aerolub</v>
          </cell>
          <cell r="L319">
            <v>1.0416666666666685E-2</v>
          </cell>
        </row>
        <row r="320">
          <cell r="B320" t="str">
            <v>Spechim</v>
          </cell>
          <cell r="L320">
            <v>1.7361111111111049E-2</v>
          </cell>
        </row>
        <row r="321">
          <cell r="B321" t="str">
            <v>Fahdi</v>
          </cell>
          <cell r="L321">
            <v>2.0833333333333315E-2</v>
          </cell>
        </row>
        <row r="322">
          <cell r="B322" t="str">
            <v>Brunel</v>
          </cell>
          <cell r="L322">
            <v>9.722222222222221E-2</v>
          </cell>
        </row>
        <row r="323">
          <cell r="B323" t="str">
            <v>Whenzou</v>
          </cell>
          <cell r="L323">
            <v>0.15625</v>
          </cell>
        </row>
        <row r="324">
          <cell r="B324" t="str">
            <v>Tetrosyl U.K.</v>
          </cell>
          <cell r="L324">
            <v>5.555555555555558E-2</v>
          </cell>
        </row>
        <row r="325">
          <cell r="B325" t="str">
            <v>Aerolub</v>
          </cell>
          <cell r="L325">
            <v>2.0833333333333315E-2</v>
          </cell>
        </row>
        <row r="326">
          <cell r="B326" t="str">
            <v>Embaltec</v>
          </cell>
          <cell r="L326">
            <v>1.0416666666666685E-2</v>
          </cell>
        </row>
        <row r="327">
          <cell r="B327" t="str">
            <v>Kent</v>
          </cell>
          <cell r="L327">
            <v>1.5972222222222165E-2</v>
          </cell>
        </row>
        <row r="328">
          <cell r="B328" t="str">
            <v>Brunel</v>
          </cell>
          <cell r="L328">
            <v>3.125E-2</v>
          </cell>
        </row>
        <row r="329">
          <cell r="B329" t="str">
            <v>kent</v>
          </cell>
          <cell r="L329">
            <v>2.083333333333337E-2</v>
          </cell>
        </row>
        <row r="330">
          <cell r="B330" t="str">
            <v>Tetrosyl U.K.</v>
          </cell>
          <cell r="L330">
            <v>3.1944444444444497E-2</v>
          </cell>
        </row>
        <row r="331">
          <cell r="B331" t="str">
            <v>Amival</v>
          </cell>
          <cell r="L331">
            <v>2.0833333333333315E-2</v>
          </cell>
        </row>
        <row r="332">
          <cell r="B332" t="str">
            <v>Drafil</v>
          </cell>
          <cell r="L332">
            <v>1.388888888888884E-2</v>
          </cell>
        </row>
        <row r="333">
          <cell r="B333" t="str">
            <v>Spunlace</v>
          </cell>
          <cell r="L333">
            <v>1.0416666666666685E-2</v>
          </cell>
        </row>
        <row r="334">
          <cell r="B334" t="str">
            <v>Spechim</v>
          </cell>
          <cell r="L334">
            <v>5.555555555555558E-2</v>
          </cell>
        </row>
        <row r="335">
          <cell r="B335" t="str">
            <v>Spechim</v>
          </cell>
          <cell r="L335">
            <v>4.8611111111111049E-2</v>
          </cell>
        </row>
        <row r="336">
          <cell r="B336" t="str">
            <v>Brunel</v>
          </cell>
          <cell r="L336">
            <v>3.472222222222221E-2</v>
          </cell>
        </row>
        <row r="337">
          <cell r="B337" t="str">
            <v>Airpur</v>
          </cell>
          <cell r="L337">
            <v>3.125E-2</v>
          </cell>
        </row>
        <row r="338">
          <cell r="B338" t="str">
            <v>Jodima</v>
          </cell>
          <cell r="L338">
            <v>1.0416666666666685E-2</v>
          </cell>
        </row>
        <row r="339">
          <cell r="B339" t="str">
            <v>Brunel</v>
          </cell>
          <cell r="L339">
            <v>3.6111111111111094E-2</v>
          </cell>
        </row>
        <row r="340">
          <cell r="B340" t="str">
            <v>Jodima</v>
          </cell>
          <cell r="L340">
            <v>5.6250000000000022E-2</v>
          </cell>
        </row>
        <row r="341">
          <cell r="B341" t="str">
            <v>Tetrosyl U.K.</v>
          </cell>
          <cell r="L341">
            <v>2.0833333333333315E-2</v>
          </cell>
        </row>
        <row r="342">
          <cell r="B342" t="str">
            <v>Relevi</v>
          </cell>
          <cell r="L342">
            <v>2.777777777777779E-2</v>
          </cell>
        </row>
        <row r="343">
          <cell r="B343" t="str">
            <v>Thor</v>
          </cell>
          <cell r="L343">
            <v>2.0833333333333315E-2</v>
          </cell>
        </row>
        <row r="344">
          <cell r="B344" t="str">
            <v>FormiChem</v>
          </cell>
          <cell r="L344">
            <v>2.7777777777777735E-2</v>
          </cell>
        </row>
        <row r="345">
          <cell r="B345" t="str">
            <v>Pholehdi</v>
          </cell>
          <cell r="L345">
            <v>1.3888888888888895E-2</v>
          </cell>
        </row>
        <row r="346">
          <cell r="B346" t="str">
            <v>Chembo</v>
          </cell>
          <cell r="L346">
            <v>4.5138888888888951E-2</v>
          </cell>
        </row>
        <row r="347">
          <cell r="B347" t="str">
            <v>Mesi</v>
          </cell>
          <cell r="L347">
            <v>1.3888888888888895E-2</v>
          </cell>
        </row>
        <row r="348">
          <cell r="B348" t="str">
            <v>Suditen</v>
          </cell>
          <cell r="L348">
            <v>3.4722222222222099E-3</v>
          </cell>
        </row>
        <row r="349">
          <cell r="B349" t="str">
            <v>Kent</v>
          </cell>
          <cell r="L349">
            <v>1.7361111111111105E-2</v>
          </cell>
        </row>
        <row r="350">
          <cell r="B350" t="str">
            <v>FormiChem</v>
          </cell>
          <cell r="L350">
            <v>1.7361111111111049E-2</v>
          </cell>
        </row>
        <row r="351">
          <cell r="B351" t="str">
            <v>RFX Care</v>
          </cell>
          <cell r="L351">
            <v>2.0833333333333315E-2</v>
          </cell>
        </row>
        <row r="352">
          <cell r="B352" t="str">
            <v>Brunel</v>
          </cell>
          <cell r="L352">
            <v>3.472222222222221E-2</v>
          </cell>
        </row>
        <row r="353">
          <cell r="B353" t="str">
            <v>AeroLub</v>
          </cell>
          <cell r="L353">
            <v>2.7777777777777735E-2</v>
          </cell>
        </row>
        <row r="354">
          <cell r="B354" t="str">
            <v>Brunel</v>
          </cell>
          <cell r="L354">
            <v>1.1805555555555625E-2</v>
          </cell>
        </row>
        <row r="355">
          <cell r="B355" t="str">
            <v>Spunlace</v>
          </cell>
          <cell r="L355">
            <v>2.083333333333337E-2</v>
          </cell>
        </row>
        <row r="356">
          <cell r="B356" t="str">
            <v>Procter and Gamble</v>
          </cell>
          <cell r="L356">
            <v>6.9444444444444198E-3</v>
          </cell>
        </row>
        <row r="357">
          <cell r="B357" t="str">
            <v>Publiscrie</v>
          </cell>
          <cell r="L357">
            <v>2.083333333333337E-2</v>
          </cell>
        </row>
        <row r="358">
          <cell r="B358" t="str">
            <v>Faseed</v>
          </cell>
          <cell r="L358">
            <v>4.861111111111116E-2</v>
          </cell>
        </row>
        <row r="359">
          <cell r="B359" t="str">
            <v>Goldis</v>
          </cell>
          <cell r="L359">
            <v>2.0833333333333315E-2</v>
          </cell>
        </row>
        <row r="360">
          <cell r="B360" t="str">
            <v>Brunel</v>
          </cell>
          <cell r="L360">
            <v>6.25E-2</v>
          </cell>
        </row>
        <row r="361">
          <cell r="B361" t="str">
            <v>Rosmarin</v>
          </cell>
          <cell r="L361">
            <v>4.5138888888888951E-2</v>
          </cell>
        </row>
        <row r="362">
          <cell r="B362" t="str">
            <v>Spechim</v>
          </cell>
          <cell r="L362">
            <v>0.10416666666666669</v>
          </cell>
        </row>
        <row r="363">
          <cell r="B363" t="str">
            <v>ZPF</v>
          </cell>
          <cell r="L363">
            <v>0.10416666666666669</v>
          </cell>
        </row>
        <row r="364">
          <cell r="B364" t="str">
            <v>Dismes</v>
          </cell>
          <cell r="L364">
            <v>4.8611111111111049E-2</v>
          </cell>
        </row>
        <row r="365">
          <cell r="B365" t="str">
            <v>Luma</v>
          </cell>
          <cell r="L365">
            <v>6.9444444444444198E-3</v>
          </cell>
        </row>
        <row r="366">
          <cell r="B366" t="str">
            <v>Brunel</v>
          </cell>
          <cell r="L366">
            <v>3.125E-2</v>
          </cell>
        </row>
        <row r="367">
          <cell r="B367" t="str">
            <v>BS Batterie</v>
          </cell>
          <cell r="L367">
            <v>2.777777777777779E-2</v>
          </cell>
        </row>
        <row r="368">
          <cell r="B368" t="str">
            <v>MTH</v>
          </cell>
          <cell r="L368">
            <v>3.4722222222222265E-2</v>
          </cell>
        </row>
        <row r="369">
          <cell r="B369" t="str">
            <v>Hingbo</v>
          </cell>
          <cell r="L369">
            <v>6.944444444444442E-2</v>
          </cell>
        </row>
        <row r="370">
          <cell r="B370" t="str">
            <v>Drafil</v>
          </cell>
          <cell r="L370">
            <v>1.0416666666666685E-2</v>
          </cell>
        </row>
        <row r="371">
          <cell r="B371" t="str">
            <v>AeroLub</v>
          </cell>
          <cell r="L371">
            <v>2.4305555555555525E-2</v>
          </cell>
        </row>
        <row r="372">
          <cell r="B372" t="str">
            <v>Tetrosyl U.K.</v>
          </cell>
          <cell r="L372">
            <v>4.8611111111111105E-2</v>
          </cell>
        </row>
        <row r="373">
          <cell r="B373" t="str">
            <v>Spunlace</v>
          </cell>
          <cell r="L373">
            <v>3.125E-2</v>
          </cell>
        </row>
        <row r="374">
          <cell r="B374" t="str">
            <v>ELS</v>
          </cell>
          <cell r="L374">
            <v>2.430555555555558E-2</v>
          </cell>
        </row>
        <row r="375">
          <cell r="B375" t="str">
            <v>Spechim</v>
          </cell>
          <cell r="L375">
            <v>4.513888888888884E-2</v>
          </cell>
        </row>
        <row r="376">
          <cell r="B376" t="str">
            <v>Charbonheaux Brabant</v>
          </cell>
          <cell r="L376">
            <v>2.4305555555555525E-2</v>
          </cell>
        </row>
        <row r="377">
          <cell r="B377" t="str">
            <v>Kent</v>
          </cell>
          <cell r="L377">
            <v>2.777777777777779E-2</v>
          </cell>
        </row>
        <row r="378">
          <cell r="B378" t="str">
            <v>ZPF</v>
          </cell>
          <cell r="L378">
            <v>4.1666666666666685E-2</v>
          </cell>
        </row>
        <row r="379">
          <cell r="B379" t="str">
            <v>Kent</v>
          </cell>
          <cell r="L379">
            <v>4.5138888888888895E-2</v>
          </cell>
        </row>
        <row r="380">
          <cell r="B380" t="str">
            <v>Procter and Gamble</v>
          </cell>
          <cell r="L380">
            <v>6.9444444444444198E-3</v>
          </cell>
        </row>
        <row r="381">
          <cell r="B381" t="str">
            <v>Brunel</v>
          </cell>
          <cell r="L381">
            <v>7.8472222222222165E-2</v>
          </cell>
        </row>
        <row r="382">
          <cell r="B382" t="str">
            <v>Well Product</v>
          </cell>
          <cell r="L382">
            <v>7.291666666666663E-2</v>
          </cell>
        </row>
        <row r="383">
          <cell r="B383" t="str">
            <v>Brunel</v>
          </cell>
          <cell r="L383">
            <v>4.166666666666663E-2</v>
          </cell>
        </row>
        <row r="384">
          <cell r="B384" t="str">
            <v>Tetrosyl U.K.</v>
          </cell>
          <cell r="L384">
            <v>3.819444444444442E-2</v>
          </cell>
        </row>
        <row r="385">
          <cell r="B385" t="str">
            <v>Balev</v>
          </cell>
          <cell r="L385">
            <v>1.7361111111111105E-2</v>
          </cell>
        </row>
      </sheetData>
      <sheetData sheetId="1"/>
      <sheetData sheetId="2"/>
      <sheetData sheetId="3"/>
      <sheetData sheetId="4"/>
      <sheetData sheetId="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ille réglementaire"/>
      <sheetName val="Indicateurs"/>
    </sheetNames>
    <sheetDataSet>
      <sheetData sheetId="0">
        <row r="3">
          <cell r="B3">
            <v>1</v>
          </cell>
        </row>
      </sheetData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QSE\NON%20CONFORMITES\F-SUIPRO%20Fiche%20de%20suivi%20des%20fiches%20de%20progr&#232;s%20V3%20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QSE\PREPARATIONS%20LOGISTIQUE\F-EVAFOU%20-%20Evaluation%20transporteur-fournisseur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QSE\PREPARATIONS%20LOGISTIQUE\F-EVAFOU%20-%20Evaluation%20transporteur-fournisseur.xlsm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QSE\RESSOURCES%20HUMAINES\I-GRICOM%20Grille%20de%20comp&#233;tence.xlsm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QSE\PLANNIFICATION%20QSE\EXIGENCES\F-EXIREG%20Exigences%20r&#233;glementaires.xlsm" TargetMode="External"/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QSE\PLANNIFICATION%20QSE\EXIGENCES\F-EXIREG%20Exigences%20r&#233;glementaires.xlsm" TargetMode="External"/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ion" refreshedDate="43549.628190740739" createdVersion="6" refreshedVersion="6" minRefreshableVersion="3" recordCount="56" xr:uid="{61BCD587-CA87-4181-8A85-F26B4C1DF931}">
  <cacheSource type="worksheet">
    <worksheetSource name="Tableau1" r:id="rId2"/>
  </cacheSource>
  <cacheFields count="10">
    <cacheField name="N° de fiche" numFmtId="0">
      <sharedItems containsMixedTypes="1" containsNumber="1" containsInteger="1" minValue="1401" maxValue="1812"/>
    </cacheField>
    <cacheField name="Date" numFmtId="0">
      <sharedItems containsDate="1" containsMixedTypes="1" minDate="2014-03-04T00:00:00" maxDate="2018-10-31T00:00:00"/>
    </cacheField>
    <cacheField name="Émeteur " numFmtId="0">
      <sharedItems count="6">
        <s v="J Paul Lewalle"/>
        <s v="E DARRAS"/>
        <s v="EDARRAS"/>
        <s v="NRAPPASSE"/>
        <s v="N.RAPPASSE"/>
        <s v="E.DARRAS"/>
      </sharedItems>
    </cacheField>
    <cacheField name="Produit" numFmtId="0">
      <sharedItems containsBlank="1"/>
    </cacheField>
    <cacheField name="Description du problème rencontré" numFmtId="0">
      <sharedItems/>
    </cacheField>
    <cacheField name="Coût (h)" numFmtId="164">
      <sharedItems containsSemiMixedTypes="0" containsNonDate="0" containsDate="1" containsString="0" minDate="1899-12-30T00:05:00" maxDate="1899-12-30T20:00:00" count="13">
        <d v="1899-12-30T16:00:00"/>
        <d v="1899-12-30T02:00:00"/>
        <d v="1899-12-30T20:00:00"/>
        <d v="1899-12-30T03:00:00"/>
        <d v="1899-12-30T15:00:00"/>
        <d v="1899-12-30T00:15:00"/>
        <d v="1899-12-30T00:05:00"/>
        <d v="1899-12-30T00:45:00"/>
        <d v="1899-12-30T12:00:00"/>
        <d v="1899-12-30T01:15:00"/>
        <d v="1899-12-30T05:00:00"/>
        <d v="1899-12-30T01:00:00"/>
        <d v="1899-12-30T00:20:00"/>
      </sharedItems>
    </cacheField>
    <cacheField name="Solutions/Actions entreprises" numFmtId="0">
      <sharedItems/>
    </cacheField>
    <cacheField name="Date/nom du contact" numFmtId="0">
      <sharedItems containsBlank="1" count="22">
        <m/>
        <s v="Samuel TIEULLE: 13/03/14"/>
        <s v="Samuel TIEULLE: 08/10/14"/>
        <s v="Samuel TIEULIE : 28/11/14"/>
        <s v="Saori DUBOIS CATSAROS : 28/11/14"/>
        <s v="Samuel TIEULIE : 05/12/14"/>
        <s v="Samuel TIEULIE : 04/02/15"/>
        <s v="L.IMPENS : 05/02/15                     "/>
        <s v="Saori DUBOIS CATSAROS : 22/04/15"/>
        <s v="Samuel TIEULIE 28/08/15"/>
        <s v=" Samuel TIEULIE 28/08/15"/>
        <s v="Sabrina DE MYTTENAERE 05/10/15 - Pas de pb chez le fournisseur ni chez Tetrosyl"/>
        <s v="Samuel TIEULIE 09/02/16"/>
        <s v="Aurélie HOSSEPIED 02/03/16"/>
        <s v=" Samuel TIEULIE 01/06/16"/>
        <s v="Aurélie HOSSEPIED 29/01/18"/>
        <s v="/_x000a_26/03/18"/>
        <s v="Aurélie HOSSEPIED_x000a_29/03/2018"/>
        <s v="Aurélie HOSSEPIED_x000a_19/04/18"/>
        <s v="19/09/18 Aurélie"/>
        <s v=""/>
        <s v="5/11/18 A. HOSSEPIED"/>
      </sharedItems>
    </cacheField>
    <cacheField name="Cloturée (Oui/non)" numFmtId="0">
      <sharedItems count="2">
        <s v="Non"/>
        <s v="oui"/>
      </sharedItems>
    </cacheField>
    <cacheField name="Année" numFmtId="0">
      <sharedItems containsSemiMixedTypes="0" containsString="0" containsNumber="1" containsInteger="1" minValue="2014" maxValue="2018" count="4">
        <n v="2014"/>
        <n v="2015"/>
        <n v="2016"/>
        <n v="201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ion" refreshedDate="43550.443757638888" createdVersion="6" refreshedVersion="6" minRefreshableVersion="3" recordCount="373" xr:uid="{39DF98A6-46BD-4164-B74A-972D761ECA8C}">
  <cacheSource type="worksheet">
    <worksheetSource name="Tableau1" r:id="rId2"/>
  </cacheSource>
  <cacheFields count="14">
    <cacheField name="Transporteur " numFmtId="0">
      <sharedItems/>
    </cacheField>
    <cacheField name="Fournisseur " numFmtId="0">
      <sharedItems count="94">
        <s v="Tetrosyl U.K."/>
        <s v="Jodima"/>
        <s v="Hingbo"/>
        <s v="Soprepack"/>
        <s v="Fahdi"/>
        <s v="Embaltec"/>
        <s v="Brunel"/>
        <s v="Landport"/>
        <s v="FCA"/>
        <s v="Taizhou"/>
        <s v="VanGuard"/>
        <s v="Procter and Gamble"/>
        <s v="Juannes Distrib."/>
        <s v="Ondulys"/>
        <s v="Spunlace"/>
        <s v="Pale Chemical"/>
        <s v="Drafil"/>
        <s v="Velox"/>
        <s v="ZPF"/>
        <s v="Well Product"/>
        <s v="Nord Carton"/>
        <s v="Whenzou"/>
        <s v="Fire Up"/>
        <s v="CoreLap Mouscron"/>
        <s v="BEON"/>
        <s v="SolPel Otic"/>
        <s v="E.L.S"/>
        <s v="Balev"/>
        <s v="Distribution packaging Nord de France"/>
        <s v="Louwhan"/>
        <s v="Guiraud"/>
        <s v="FullBat"/>
        <s v="Hatek"/>
        <s v="NGK"/>
        <s v="Guiriaud"/>
        <s v="Emgo"/>
        <s v="Ideh"/>
        <s v="Seko"/>
        <s v="Margand"/>
        <s v="Morgand"/>
        <s v="Biofa"/>
        <s v="Energizer"/>
        <s v="Eurocenter"/>
        <s v="Luma"/>
        <s v="BFC"/>
        <s v="Spechim"/>
        <s v="Relevi"/>
        <s v="Mesi"/>
        <s v="HMX"/>
        <s v="Soditem"/>
        <s v="HMY"/>
        <s v="BS Batterie"/>
        <s v="NC DSM"/>
        <s v="Euro Center KALLO"/>
        <s v="Jiaxing Hongfa"/>
        <s v="Joalpe"/>
        <s v="Transtek"/>
        <s v="Distripackaging"/>
        <s v="Aerolub"/>
        <s v="Disme"/>
        <s v="Amival"/>
        <s v="Chembo"/>
        <s v="SSC"/>
        <s v="Changsu"/>
        <s v="IDS"/>
        <s v="Compagnie du midi"/>
        <s v="Charbonneaux"/>
        <s v="Parfex"/>
        <s v="Jennape ASRL"/>
        <s v="Fracht"/>
        <s v="Manka Kwida"/>
        <s v="Norauto Italie"/>
        <s v="Hangzou"/>
        <s v="Vidrequin"/>
        <s v="Kent"/>
        <s v="Airpur"/>
        <s v="Thor"/>
        <s v="FormiChem"/>
        <s v="Pholehdi"/>
        <s v="Suditen"/>
        <s v="RFX Care"/>
        <s v="Publiscrie"/>
        <s v="Faseed"/>
        <s v="Goldis"/>
        <s v="Rosmarin"/>
        <s v="Dismes"/>
        <s v="MTH"/>
        <s v="ELS"/>
        <s v="Charbonheaux Brabant"/>
        <s v="CoreLap HousCizoh" u="1"/>
        <s v="Nord Carvoh" u="1"/>
        <s v="Wenzou" u="1"/>
        <s v="AuraLub" u="1"/>
        <s v="SulPel Otic" u="1"/>
      </sharedItems>
    </cacheField>
    <cacheField name="Date" numFmtId="14">
      <sharedItems containsDate="1" containsMixedTypes="1" minDate="2018-10-11T00:00:00" maxDate="2019-02-05T00:00:00"/>
    </cacheField>
    <cacheField name="Heure d'arrivée" numFmtId="164">
      <sharedItems containsDate="1" containsMixedTypes="1" minDate="1899-12-30T07:20:00" maxDate="1899-12-30T15:35:00"/>
    </cacheField>
    <cacheField name="Heure de départ" numFmtId="164">
      <sharedItems containsDate="1" containsMixedTypes="1" minDate="1899-12-30T07:40:00" maxDate="1899-12-30T15:55:00"/>
    </cacheField>
    <cacheField name="Livraison avec RDV (Oui/Non)" numFmtId="0">
      <sharedItems count="2">
        <s v="oui"/>
        <s v="Non"/>
      </sharedItems>
    </cacheField>
    <cacheField name="Respect RDV" numFmtId="0">
      <sharedItems count="2">
        <s v="Oui"/>
        <s v="Non"/>
      </sharedItems>
    </cacheField>
    <cacheField name="Document conforme" numFmtId="0">
      <sharedItems count="2">
        <s v="Oui"/>
        <s v="Non"/>
      </sharedItems>
    </cacheField>
    <cacheField name="Conformité document/annonce/réel (Oui/Non)" numFmtId="0">
      <sharedItems count="2">
        <s v="Oui"/>
        <s v="Non"/>
      </sharedItems>
    </cacheField>
    <cacheField name="Livraison conforme (Oui/Non)" numFmtId="0">
      <sharedItems count="2">
        <s v="Oui"/>
        <s v="Non"/>
      </sharedItems>
    </cacheField>
    <cacheField name="Qualité du chargement (Conforme/acceptable/NC)" numFmtId="0">
      <sharedItems count="3">
        <s v="Conforme"/>
        <s v="Acceptable"/>
        <s v="NC"/>
      </sharedItems>
    </cacheField>
    <cacheField name="Temps Moyen" numFmtId="164">
      <sharedItems containsSemiMixedTypes="0" containsNonDate="0" containsDate="1" containsString="0" minDate="1899-12-30T00:05:00" maxDate="1899-12-30T03:45:00"/>
    </cacheField>
    <cacheField name="Mois de la réception" numFmtId="0">
      <sharedItems containsMixedTypes="1" containsNumber="1" containsInteger="1" minValue="1" maxValue="12" count="10">
        <s v="octobre"/>
        <s v="novembre"/>
        <s v="décembre"/>
        <s v="janvier"/>
        <s v="février"/>
        <s v="mars"/>
        <n v="11" u="1"/>
        <n v="12" u="1"/>
        <n v="1" u="1"/>
        <n v="10" u="1"/>
      </sharedItems>
    </cacheField>
    <cacheField name="Année de la réception" numFmtId="0">
      <sharedItems containsSemiMixedTypes="0" containsString="0" containsNumber="1" containsInteger="1" minValue="2018" maxValue="2019" count="2">
        <n v="2018"/>
        <n v="20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ion" refreshedDate="43550.443759606482" createdVersion="6" refreshedVersion="6" minRefreshableVersion="3" recordCount="14" xr:uid="{6987855D-6AF8-4FB5-B161-A8453BC18624}">
  <cacheSource type="worksheet">
    <worksheetSource name="Tableau2" r:id="rId2"/>
  </cacheSource>
  <cacheFields count="11">
    <cacheField name="Date" numFmtId="14">
      <sharedItems count="8">
        <s v="01/02/2019"/>
        <s v="08/01/2019"/>
        <s v="11/01/2019"/>
        <s v="28/01/2019"/>
        <s v="31/01/2019"/>
        <s v="20/03/2019"/>
        <s v="14/03/2019"/>
        <s v="18/03/2019"/>
      </sharedItems>
    </cacheField>
    <cacheField name="Transporteur" numFmtId="0">
      <sharedItems count="8">
        <s v="Ducros"/>
        <s v="Lachal"/>
        <s v="TDM"/>
        <s v="Dupuy"/>
        <s v="Pedretti"/>
        <s v="Aumimi"/>
        <s v="TransAlliance"/>
        <s v="Geodis"/>
      </sharedItems>
    </cacheField>
    <cacheField name="Heure d'arrivée" numFmtId="164">
      <sharedItems count="10">
        <s v="16:25"/>
        <s v="16:17"/>
        <s v="16:05"/>
        <s v="16:15"/>
        <s v="16:20"/>
        <s v="16:00"/>
        <s v="16:30"/>
        <s v="16:50"/>
        <s v="16:40"/>
        <s v="16:35"/>
      </sharedItems>
    </cacheField>
    <cacheField name="Heure de départ" numFmtId="164">
      <sharedItems count="11">
        <s v="16:50"/>
        <s v="16:29"/>
        <s v="16:25"/>
        <s v="16:40"/>
        <s v="16:55"/>
        <s v="16:10"/>
        <s v="16:30"/>
        <s v="17:00"/>
        <s v="16:23"/>
        <s v="17:10"/>
        <s v="16:35"/>
      </sharedItems>
    </cacheField>
    <cacheField name="Retard (Oui/non)" numFmtId="0">
      <sharedItems count="1">
        <s v="Oui"/>
      </sharedItems>
    </cacheField>
    <cacheField name="Espace suffisant (Oui/Non)" numFmtId="0">
      <sharedItems count="2">
        <s v="Oui"/>
        <s v="Non"/>
      </sharedItems>
    </cacheField>
    <cacheField name="Camion adapté à la cargaison (Oui/Non)" numFmtId="0">
      <sharedItems count="1">
        <s v="Oui"/>
      </sharedItems>
    </cacheField>
    <cacheField name="Retard engendré" numFmtId="164">
      <sharedItems containsSemiMixedTypes="0" containsNonDate="0" containsDate="1" containsString="0" minDate="1899-12-30T00:10:00" maxDate="1899-12-30T01:10:00" count="11">
        <d v="1899-12-30T00:50:00"/>
        <d v="1899-12-30T00:29:00"/>
        <d v="1899-12-30T00:25:00"/>
        <d v="1899-12-30T00:40:00"/>
        <d v="1899-12-30T00:55:00"/>
        <d v="1899-12-30T00:10:00"/>
        <d v="1899-12-30T00:30:00"/>
        <d v="1899-12-30T01:00:00"/>
        <d v="1899-12-30T00:23:00"/>
        <d v="1899-12-30T01:10:00"/>
        <d v="1899-12-30T00:35:00"/>
      </sharedItems>
    </cacheField>
    <cacheField name="Remarque" numFmtId="0">
      <sharedItems containsBlank="1" count="3">
        <m/>
        <s v="Blessure chauffeur"/>
        <s v="2eme tour"/>
      </sharedItems>
    </cacheField>
    <cacheField name="Mois du retard" numFmtId="0">
      <sharedItems count="3">
        <s v="février"/>
        <s v="janvier"/>
        <s v="mars"/>
      </sharedItems>
    </cacheField>
    <cacheField name="Année du retard" numFmtId="0">
      <sharedItems containsSemiMixedTypes="0" containsString="0" containsNumber="1" containsInteger="1" minValue="2019" maxValue="2019" count="1">
        <n v="2019"/>
      </sharedItems>
    </cacheField>
  </cacheFields>
  <extLst>
    <ext xmlns:x14="http://schemas.microsoft.com/office/spreadsheetml/2009/9/main" uri="{725AE2AE-9491-48be-B2B4-4EB974FC3084}">
      <x14:pivotCacheDefinition pivotCacheId="1591621778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ion" refreshedDate="43550.475085069447" createdVersion="6" refreshedVersion="6" minRefreshableVersion="3" recordCount="18" xr:uid="{AA0A928B-609E-4075-8260-18094F45286C}">
  <cacheSource type="worksheet">
    <worksheetSource name="Tableau7" r:id="rId2"/>
  </cacheSource>
  <cacheFields count="20">
    <cacheField name="Nom" numFmtId="0">
      <sharedItems count="20">
        <s v="Chabbert"/>
        <s v="Le Gallic"/>
        <s v="Florent"/>
        <s v="Lesceux"/>
        <s v="Prouvez"/>
        <s v="Garel"/>
        <s v="Dujardin"/>
        <s v="Hamy"/>
        <s v="Ducatillon"/>
        <s v="Slembrouck"/>
        <s v="Destrun"/>
        <s v="Foslin"/>
        <s v="Darras"/>
        <s v="Balant"/>
        <s v="Dassonville"/>
        <s v="Debruyne"/>
        <s v="Rappasse"/>
        <s v="Choukri"/>
        <s v="Lewalle" u="1"/>
        <s v="Radzieja" u="1"/>
      </sharedItems>
    </cacheField>
    <cacheField name="Prénom" numFmtId="0">
      <sharedItems count="18">
        <s v="Evelyne "/>
        <s v=" Sylvie"/>
        <s v=" Nicolas"/>
        <s v="Stéphane "/>
        <s v="Cynthia "/>
        <s v="Laura "/>
        <s v="Etienne"/>
        <s v="Dominique "/>
        <s v="Jean-Paul "/>
        <s v="Anthony "/>
        <s v="Laurent "/>
        <s v="Amélie"/>
        <s v="Emilie "/>
        <s v="Gaetan "/>
        <s v="Vincent "/>
        <s v=" Mathieu"/>
        <s v="Nadège "/>
        <s v="Mounir"/>
      </sharedItems>
    </cacheField>
    <cacheField name="Sexe" numFmtId="0">
      <sharedItems count="2">
        <s v="Femme"/>
        <s v="Homme"/>
      </sharedItems>
    </cacheField>
    <cacheField name="Poste" numFmtId="0">
      <sharedItems containsBlank="1" count="14">
        <s v="Prép. commande"/>
        <s v="Responsable Administratif"/>
        <s v="Reponsabla d'exploitation"/>
        <s v="Cariste"/>
        <s v="Resp. Maintenance"/>
        <s v="Resp. Quai"/>
        <s v="Adjoint entrepôt/Gestionnaire des retours"/>
        <s v="Adjoint responsable d’exploitation"/>
        <s v="Responsable QSE"/>
        <m u="1"/>
        <s v="Resp. Logistique" u="1"/>
        <s v="Resp. Exploitation" u="1"/>
        <s v="Administratif" u="1"/>
        <s v="Adjoint administration" u="1"/>
      </sharedItems>
    </cacheField>
    <cacheField name="ADR" numFmtId="0">
      <sharedItems containsBlank="1" count="2">
        <m/>
        <s v="X"/>
      </sharedItems>
    </cacheField>
    <cacheField name="CACES 1" numFmtId="0">
      <sharedItems containsBlank="1" count="2">
        <m/>
        <s v="X"/>
      </sharedItems>
    </cacheField>
    <cacheField name="CACES 3" numFmtId="0">
      <sharedItems containsBlank="1" count="2">
        <m/>
        <s v="X"/>
      </sharedItems>
    </cacheField>
    <cacheField name="CACES 5" numFmtId="0">
      <sharedItems containsBlank="1" count="2">
        <m/>
        <s v="X"/>
      </sharedItems>
    </cacheField>
    <cacheField name="Date de fin de vaidité" numFmtId="0">
      <sharedItems containsDate="1" containsMixedTypes="1" minDate="2018-04-18T00:00:00" maxDate="2023-07-03T00:00:00" count="15">
        <s v="/"/>
        <d v="2023-07-02T00:00:00"/>
        <d v="2022-04-25T00:00:00"/>
        <d v="2021-09-05T00:00:00"/>
        <d v="2021-08-11T00:00:00"/>
        <d v="2021-08-10T00:00:00"/>
        <d v="2021-07-03T00:00:00"/>
        <d v="2021-06-23T00:00:00"/>
        <d v="2019-03-13T00:00:00"/>
        <d v="2019-02-27T00:00:00"/>
        <d v="2019-02-12T00:00:00"/>
        <d v="2019-02-11T00:00:00"/>
        <d v="2018-11-26T00:00:00"/>
        <d v="2018-05-30T00:00:00"/>
        <d v="2018-04-18T00:00:00"/>
      </sharedItems>
    </cacheField>
    <cacheField name="Date de fin d'autorisation" numFmtId="0">
      <sharedItems containsDate="1" containsMixedTypes="1" minDate="2017-04-18T00:00:00" maxDate="2022-04-26T00:00:00" count="13">
        <s v="/"/>
        <d v="2017-05-31T00:00:00"/>
        <d v="2022-04-25T00:00:00"/>
        <d v="2017-04-18T00:00:00"/>
        <d v="2021-08-10T00:00:00"/>
        <d v="2021-07-03T00:00:00"/>
        <d v="2019-03-13T00:00:00"/>
        <d v="2019-02-28T00:00:00"/>
        <d v="2019-02-12T00:00:00"/>
        <d v="2018-02-12T00:00:00"/>
        <d v="2018-11-26T00:00:00"/>
        <d v="2018-05-30T00:00:00"/>
        <d v="2018-04-28T00:00:00"/>
      </sharedItems>
    </cacheField>
    <cacheField name="Gestes et postures" numFmtId="0">
      <sharedItems containsBlank="1" count="2">
        <m/>
        <s v="X"/>
      </sharedItems>
    </cacheField>
    <cacheField name="Déchet" numFmtId="0">
      <sharedItems containsBlank="1" count="2">
        <m/>
        <s v="X"/>
      </sharedItems>
    </cacheField>
    <cacheField name="Risque chimique" numFmtId="0">
      <sharedItems containsBlank="1" count="2">
        <m/>
        <s v="X"/>
      </sharedItems>
    </cacheField>
    <cacheField name="Système d'urgence" numFmtId="0">
      <sharedItems containsBlank="1" count="2">
        <m/>
        <s v="X"/>
      </sharedItems>
    </cacheField>
    <cacheField name="SST" numFmtId="0">
      <sharedItems containsBlank="1" count="2">
        <m/>
        <s v="X"/>
      </sharedItems>
    </cacheField>
    <cacheField name="Habilitation électrique_x000a_BE/BH" numFmtId="0">
      <sharedItems containsBlank="1" count="2">
        <m/>
        <s v="X"/>
      </sharedItems>
    </cacheField>
    <cacheField name="Habilitation électrique _x000a_BP" numFmtId="0">
      <sharedItems containsNonDate="0" containsString="0" containsBlank="1" count="1">
        <m/>
      </sharedItems>
    </cacheField>
    <cacheField name="Habilitation électrique _x000a_BS" numFmtId="0">
      <sharedItems containsNonDate="0" containsString="0" containsBlank="1" count="1">
        <m/>
      </sharedItems>
    </cacheField>
    <cacheField name="Extincteur" numFmtId="0">
      <sharedItems containsBlank="1" count="2">
        <m/>
        <s v="X"/>
      </sharedItems>
    </cacheField>
    <cacheField name="Nombre de formation réalisées" numFmtId="0">
      <sharedItems containsSemiMixedTypes="0" containsString="0" containsNumber="1" containsInteger="1" minValue="0" maxValue="6" count="6">
        <n v="0"/>
        <n v="2"/>
        <n v="4"/>
        <n v="5"/>
        <n v="6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ion" refreshedDate="43550.475089004627" createdVersion="6" refreshedVersion="6" minRefreshableVersion="3" recordCount="130" xr:uid="{8A7A9646-34C5-4AFA-B8CB-B67127E31315}">
  <cacheSource type="worksheet">
    <worksheetSource ref="A5:D135" sheet="Veille réglementaire" r:id="rId2"/>
  </cacheSource>
  <cacheFields count="4">
    <cacheField name="Source" numFmtId="0">
      <sharedItems containsBlank="1" count="5">
        <s v="Code du travail"/>
        <s v="Code de l'envt"/>
        <s v="Autres"/>
        <s v="Européen"/>
        <m/>
      </sharedItems>
    </cacheField>
    <cacheField name="Titre" numFmtId="0">
      <sharedItems containsBlank="1"/>
    </cacheField>
    <cacheField name="Conformité" numFmtId="0">
      <sharedItems containsBlank="1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ion" refreshedDate="43550.475092824076" createdVersion="6" refreshedVersion="6" minRefreshableVersion="3" recordCount="130" xr:uid="{CCEBBDC7-4D06-437C-8AFB-2A0D375E1986}">
  <cacheSource type="worksheet">
    <worksheetSource ref="A5:C135" sheet="Veille réglementaire" r:id="rId2"/>
  </cacheSource>
  <cacheFields count="3">
    <cacheField name="Source" numFmtId="0">
      <sharedItems containsBlank="1" count="5">
        <s v="Code du travail"/>
        <s v="Code de l'envt"/>
        <s v="Autres"/>
        <s v="Européen"/>
        <m/>
      </sharedItems>
    </cacheField>
    <cacheField name="Titre" numFmtId="0">
      <sharedItems containsBlank="1" count="72">
        <s v="Gestion du personnel: Registre unique du personnel. (Articles L1221-13 à L1221-15)"/>
        <s v="Règlement intérieur: Contenu et conditions de validité. (Articles L1321-1 à L1321-6)"/>
        <s v="Prévention des risques: Obligations de l'employeur. (Articles L4121-1 à L4121-5)"/>
        <s v="Droits d'alerte et de retrait : Conditions d'exercice des droits d'alerte et de retrait. (Articles L4132-1 à L4132-5)"/>
        <s v="Information et formation des travailleurs : Formations et mesures d'adaptation particulières. (Articles L4142-1 à L4142-4)"/>
        <s v="Obligation des employeurs pour l'utilisation des lieux de travail : Principes généraux. (Article L4221-1)"/>
        <s v="Utilisation des équipements de travail et des moyens de protection : Principes. (Articles L4321-1 à L4321-3)"/>
        <s v="Mise sur le marché des substances chimiques : Mesures générales et dispositions d'application. (Articles L4411-1 à L4411-2)"/>
        <s v="Mise sur le marché de substances préparations chimiques : Mise sur le marché. (Article L4411-3)"/>
        <s v="Information des utilisateurs. (Article L4411-6): étiquetage"/>
        <s v="Règlement intérieur : Contenu et conditions de validité (Articles R1321-1 à R1321-5)"/>
        <s v="Conditions d'exercice des droits d'alerte et de retrait (Articles D4132-1 à D4132-2)"/>
        <s v="Information et formation sécurité: Objet et organisation de l'information et de la formation à la sécurité (Articles R4141-1 à R4141-10)"/>
        <s v="Formation et information du personnel: Conditions de circulation (Articles R4141-11 à R4141-12)"/>
        <s v="Formation et information du personnel: Conditions d'exécution du travail (Articles R4141-13 à R4141-16)"/>
        <s v="Formation et information du personnel: Conduite à tenir en cas d'accident ou de sinistre (Articles R4141-17 à R4141-20)"/>
        <s v="Formation et information du personnel: Voies de circulation et accès (Articles R4214-9 à R4214-17)"/>
        <s v="Sécurité des lieux de travail: Aménagement des lieux et postes de travail (Articles R4214-22 à R4214-25)"/>
        <s v="Risques incendie : Dégagements (Articles R4216-5 à R4216-12)"/>
        <s v="Risques incendie : Stockage ou manipulation de matières inflammables (Articles R4216-21 à R4216-23)"/>
        <s v="Aération assainissement : Contrôle et maintenance des installations (Articles R4222-20 à R4222-22)"/>
        <s v="Travaux en espaces confinés: Protection individuelle (Articles R4222-25 à R4222-26)"/>
        <s v="Matériel de premier secours et secouriste (Articles R4224-14 à R4224-16)"/>
        <s v="Installations de sécurité: Maintenance, entretien et vérifications (Articles R4224-17 à R4224-19)"/>
        <s v="Installations de sécurité: Signalisation et matérialisation relatives à la santé et à la sécurité (Articles R4224-20 à R4224-24)"/>
        <s v="Installations électriques: Dispositions générales (Articles R4226-5 à R4226-7)"/>
        <s v="Installations électriques:  Dispositions particulières à certains locaux ou emplacements (Articles R4226-8 à R4226-10)"/>
        <s v="Vérification des installations électriques permanentes (Articles R4226-14 à R4226-20)"/>
        <s v="Risques d'incendie explosion: Dégagements (Articles R4227-4 à R4227-14)"/>
        <s v="Risques d'incendie explosion: Chauffage des locaux (Articles R4227-15 à R4227-20)"/>
        <s v="Risques d'incendie explosion: Emploi et stockage de matières explosives et inflammables (Articles R4227-22 à R4227-27)"/>
        <s v="Moyens de prévention et de lutte contre l'incendie: Moyens d'extinction (Articles R4227-28 à R4227-33)"/>
        <s v="Moyens de prévention et de lutte contre l'incendie: Systèmes d'alarme (Articles R4227-34 à R4227-36)"/>
        <s v="Moyens de prévention et de lutte contre l'incendie: Consigne de sécurité incendie (Articles R4227-37 à R4227-41)"/>
        <s v="Moyens de prévention et de lutte contre l'incendie:  Prévention des explosions (Articles R4227-42 à R4227-54)"/>
        <s v="Conditions d'utilisation des équipements de travail  : Utilisation et maintenance des équipements de travail (Articles R4323-14 à R4323-21)"/>
        <s v="Vérification des équipements de travail: Vérifications périodiques (Articles R4323-23 à R4323-27)"/>
        <s v="Utilisation des équipements de travail : Dispositions particulières applicables aux équipements de travail servant au levage de charges (Articles R4323-29 à R4323-49)"/>
        <s v="Utilisation des équipements de travail : Dispositions particulières applicables aux équipements de travail mobiles (Articles R4323-50 à R4323-54)"/>
        <s v="Utilisation des équipements de travail: Autorisation de conduite pour l'utilisation de certains équipements de travail mobiles ou servant au levage de charges(Articles R4323-55 à R4323-57)"/>
        <s v="Travaux en hauteur : Travaux réalisés à partir d'un plan de travail (Articles R4323-58 à R4323-61)"/>
        <s v="Travaux en hauteur: Travaux réalisés au moyen d'équipements de travail (Articles R4323-62 à R4323-64)"/>
        <s v="Travaux en hauteur : Échelles, escabeaux et marchepieds (Articles R4323-81 à R4323-88)"/>
        <s v="EPI : Caractéristiques des équipements et conditions d'utilisation (Articles R4323-91 à R4323-98)"/>
        <s v="EPI : Information et formation des travailleurs (Articles R4323-104 à R4323-106)"/>
        <s v="Equipements de travail: Levage des charges (Articles R4324-24 à R4324-28)"/>
        <s v="Equipements de travail:  Prescriptions complémentaires pour les équipements de travail mobiles (Articles R4324-30 à R4324-45)"/>
        <s v=" Mesures de prévention des risques chimique: Évaluation des risques (Articles R4412-5 à R4412-10)"/>
        <s v=" Mesures de prévention des risques chimique: Mesures et moyens de prévention (Articles R4412-11 à R4412-22)"/>
        <s v="Bruit: Valeurs limites d'exposition professionnelle (Articles R4431-2 à R4431-4)"/>
        <s v="Prévention des risques contre le bruit: Prévention collective (Articles R4434-1 à R4434-6)"/>
        <s v="Interventions entreprises extérieures : Plan de prévention. (Articles R4512-6 à R4512-12)"/>
        <s v="Manutention des charges: Évaluation des risques. (Articles R4541-5 à R4541-6)"/>
        <s v="Ecrans de visualisation : Évaluation des risques. (Article R4542-3)"/>
        <s v="Documents et affichages obligatoires: Chapitre unique (Articles D4711-1 à D4711-3)"/>
        <s v="ICPE : Nomenclature des installations classées (Articles R511-9 à R511-10)"/>
        <s v="ICPE: Demande d'autorisation (Articles R512-2 à R512-10)"/>
        <s v="ICPE: Demande d'enregistrement (Articles R512-46-1 à R512-46-7)"/>
        <s v="Arrêté du 05/08/12:  prévention des sinistres dans les entrepôts couverts soumis à autorisation sous la rubrique 1510."/>
        <s v="Circulaire du 04/02/87: entrepôts (installations classées pour la protection de l’environnement, rubrique n° 183 ter)"/>
        <s v="Règle APSAD R1: extinction par sprinklers"/>
        <s v="Circulaire du 21/06/2000: Instruction relative aux entrepôts couverts"/>
        <s v="Réglementation ADR"/>
        <s v="Arrêté du 11 avril 2017 relatif aux prescriptions générales applicables aux entrepôts couverts soumis à la rubrique 1510"/>
        <s v="Arrêté du 19 avril 2017 fixant le contenu et les modalités de diffusion et de mise à jour du registre public d'accessibilité "/>
        <s v="Instruction du 0611/17 relatif  à la sûreté des sites SEVESO"/>
        <s v="Code de l’environnement R557-14-2 à R557-14-8 Appareils à Pression"/>
        <s v="Arrêté Ministériel RSDE"/>
        <s v="Arrêté ministériel du 20 novembre 2017 Présentation des exigences de suivi en service"/>
        <s v="Arrêté du 4 octobre 2010 relatif à la prévention des risques accidentels au sein des installations classées pour la protection de l'environnement soumises à autorisation "/>
        <s v="Arrêté ministériel du 4 octobre 2010 modifié le 15 février 2018 "/>
        <m/>
      </sharedItems>
    </cacheField>
    <cacheField name="Conformit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n v="1401"/>
    <d v="2014-03-04T00:00:00"/>
    <x v="0"/>
    <s v="CSL500"/>
    <s v="Mauvais PCB UC6 connu, UC 12 reçu"/>
    <x v="0"/>
    <s v="AI: Transmission au chef produit, vérification catalogue. Reconditionnement dans l'UC 6_x000a_AC: _x000a_AP:"/>
    <x v="0"/>
    <x v="0"/>
    <x v="0"/>
  </r>
  <r>
    <n v="1402"/>
    <d v="2014-03-05T00:00:00"/>
    <x v="0"/>
    <s v="-"/>
    <s v="Gel dans carton EDF"/>
    <x v="1"/>
    <s v="AI: -_x000a_AC: Vérification du stock: RAS_x000a_AP:- "/>
    <x v="0"/>
    <x v="0"/>
    <x v="0"/>
  </r>
  <r>
    <n v="1403"/>
    <d v="2014-03-24T00:00:00"/>
    <x v="0"/>
    <s v="CSL500"/>
    <s v="Mauvais PCB UC6 connu, UC 12 reçu (voir FP1401)"/>
    <x v="2"/>
    <s v="AI: Transmission au chef produit, vérification catalogue. Reconditionnement dans l'UC 6_x000a_AC: _x000a_AP:-"/>
    <x v="0"/>
    <x v="0"/>
    <x v="0"/>
  </r>
  <r>
    <n v="1405"/>
    <d v="2014-04-07T00:00:00"/>
    <x v="0"/>
    <s v="GMICRO"/>
    <s v="Suspiscion d'éccarts dans la réception du 20/02/14"/>
    <x v="1"/>
    <s v="AI: Vérification des 5 colis/palettes: RAS_x000a_AC: -_x000a_AP: -"/>
    <x v="0"/>
    <x v="0"/>
    <x v="0"/>
  </r>
  <r>
    <n v="1406"/>
    <d v="2014-04-10T00:00:00"/>
    <x v="0"/>
    <s v="BROST"/>
    <s v="Réception Crown: 252 colis BROST reçus avec marquage &quot;ECAUTO&quot;"/>
    <x v="3"/>
    <s v="AI: Réétiquetage 2 étiquettes/colis_x000a_AC: -_x000a_AP: Demande d'attention particulière fournisseur"/>
    <x v="1"/>
    <x v="1"/>
    <x v="0"/>
  </r>
  <r>
    <n v="1407"/>
    <d v="2014-09-25T00:00:00"/>
    <x v="0"/>
    <s v="APSAG01 et 02"/>
    <s v="Mélange des 2 tailles dans les colis"/>
    <x v="4"/>
    <s v="AI: Tri des articles et sorties de stock_x000a_AC: _x000a_AP:"/>
    <x v="0"/>
    <x v="0"/>
    <x v="0"/>
  </r>
  <r>
    <n v="1408"/>
    <d v="2014-10-08T00:00:00"/>
    <x v="0"/>
    <s v="AUS01"/>
    <s v="EAN illisible"/>
    <x v="5"/>
    <s v="AI:  scan des articles à la place des colis._x000a_AC: Mise à jour des décors/ Tetrosyl_x000a_AP:-"/>
    <x v="2"/>
    <x v="1"/>
    <x v="0"/>
  </r>
  <r>
    <n v="1409"/>
    <d v="2014-10-08T00:00:00"/>
    <x v="0"/>
    <s v="TAD01"/>
    <s v="EAN illisible: 4 colis conditionnés par 6"/>
    <x v="6"/>
    <s v="AI:  scan des articles à la place des colis, information Tetrosyl_x000a_AC: Mise à jour des décors/ Tetrosyl_x000a_AP:-"/>
    <x v="2"/>
    <x v="1"/>
    <x v="0"/>
  </r>
  <r>
    <n v="1410"/>
    <d v="2014-10-29T00:00:00"/>
    <x v="1"/>
    <s v="NOA061"/>
    <s v="Produit reçu non conditionné (1209 pces)"/>
    <x v="7"/>
    <s v="AI:  Reconditionnement en UC30. Information Tetrosyl_x000a_AC: -_x000a_AP: -"/>
    <x v="0"/>
    <x v="0"/>
    <x v="0"/>
  </r>
  <r>
    <n v="1411"/>
    <d v="2014-10-30T00:00:00"/>
    <x v="1"/>
    <s v="GGD1"/>
    <s v="Réception 29600 pces GGD1 reçues par colis de 50 pces au lieu de 25 pces"/>
    <x v="8"/>
    <s v="AI:  Reconditionnement. Information Tetrosyl_x000a_AC: -_x000a_AP: -"/>
    <x v="0"/>
    <x v="0"/>
    <x v="0"/>
  </r>
  <r>
    <n v="1412"/>
    <d v="2014-11-21T00:00:00"/>
    <x v="1"/>
    <s v="AUS01"/>
    <s v="EAN illisible"/>
    <x v="5"/>
    <s v="Voir FP1408: actions inefficaces. Information fournisseur le 21/11/14."/>
    <x v="3"/>
    <x v="1"/>
    <x v="0"/>
  </r>
  <r>
    <n v="1413"/>
    <d v="2014-11-28T00:00:00"/>
    <x v="1"/>
    <s v="ALM250"/>
    <s v="Mauvais conditionnement, bon étiquetage"/>
    <x v="1"/>
    <s v="AI:  blocage des produits, information Tetrosyl le 28/11/14_x000a_AC: 504 pièces reconditionnées en uc 6_x000a_AP: Information fournisseur "/>
    <x v="4"/>
    <x v="1"/>
    <x v="0"/>
  </r>
  <r>
    <n v="1414"/>
    <d v="2014-12-02T00:00:00"/>
    <x v="2"/>
    <s v="CCHAM"/>
    <s v="Pas d'EAN 14"/>
    <x v="9"/>
    <s v="A I: Réétiquetage colis. Information Tetrosyl"/>
    <x v="0"/>
    <x v="0"/>
    <x v="0"/>
  </r>
  <r>
    <n v="1415"/>
    <d v="2014-11-13T00:00:00"/>
    <x v="2"/>
    <s v="ECPETU"/>
    <s v="EAN illisible"/>
    <x v="5"/>
    <s v="AI : Scan des produits information Tetrosyl"/>
    <x v="0"/>
    <x v="0"/>
    <x v="0"/>
  </r>
  <r>
    <n v="1416"/>
    <d v="2014-12-05T00:00:00"/>
    <x v="2"/>
    <s v="PPAUNP601"/>
    <s v="Mauvais gencod, EAN14 du PPAUNV500"/>
    <x v="1"/>
    <s v="AI : Blocage du gencod, information Tetrosyl"/>
    <x v="0"/>
    <x v="0"/>
    <x v="0"/>
  </r>
  <r>
    <n v="1417"/>
    <d v="2014-12-05T00:00:00"/>
    <x v="2"/>
    <s v="KPS01"/>
    <s v="650 colis non étiquetés, étiquetage du sur-conditionnement et non du sous-conditionnement"/>
    <x v="10"/>
    <s v="AI : Produits utilisés pour OP prix ronds, information Tetrosyl"/>
    <x v="5"/>
    <x v="1"/>
    <x v="0"/>
  </r>
  <r>
    <n v="1418"/>
    <d v="2015-01-19T00:00:00"/>
    <x v="2"/>
    <s v="LGLUXP"/>
    <s v="Réception du 19/01/15 pcb 6 (fiche article pcb 12)"/>
    <x v="5"/>
    <s v="AI : Information Tetrosyl"/>
    <x v="6"/>
    <x v="1"/>
    <x v="1"/>
  </r>
  <r>
    <n v="1419"/>
    <d v="2015-01-20T00:00:00"/>
    <x v="3"/>
    <s v="J05"/>
    <s v="89 jerricans non étiquetés"/>
    <x v="1"/>
    <s v="A I : Blocage du produit information Tétrosyl"/>
    <x v="7"/>
    <x v="1"/>
    <x v="1"/>
  </r>
  <r>
    <n v="1501"/>
    <d v="2015-02-09T00:00:00"/>
    <x v="2"/>
    <s v="TN35001"/>
    <s v="Mauvais étiquetage sur 72 colis reçus le 09/02/15"/>
    <x v="5"/>
    <s v="AI : Réétiquetage par nos soins - Information Tetrosyl"/>
    <x v="0"/>
    <x v="0"/>
    <x v="1"/>
  </r>
  <r>
    <n v="1502"/>
    <d v="2015-02-19T00:00:00"/>
    <x v="2"/>
    <s v="TN35002"/>
    <s v="Mauvais étiquetage sur 25 colis TN500"/>
    <x v="5"/>
    <s v="AI : Réétiquetage par nos soins - Information Tetrosyl"/>
    <x v="0"/>
    <x v="0"/>
    <x v="1"/>
  </r>
  <r>
    <n v="1503"/>
    <d v="2015-03-31T00:00:00"/>
    <x v="3"/>
    <s v="PSP02"/>
    <s v="EAN14 illisible sur carton"/>
    <x v="5"/>
    <s v="Information Tetrosyl"/>
    <x v="0"/>
    <x v="0"/>
    <x v="1"/>
  </r>
  <r>
    <n v="1504"/>
    <d v="2015-04-22T00:00:00"/>
    <x v="3"/>
    <s v="PSA01"/>
    <s v="Réception reçue en uc de 6 au lieu de 12"/>
    <x v="1"/>
    <s v="AI : Blocage du produit - Information Tetrosyl                                                            AC : Pcb réception correct car chgt pcb - Modif informatique"/>
    <x v="8"/>
    <x v="1"/>
    <x v="1"/>
  </r>
  <r>
    <n v="1505"/>
    <d v="2015-04-27T00:00:00"/>
    <x v="2"/>
    <s v="RBUT01"/>
    <s v="EAN14 illisible sur colis"/>
    <x v="5"/>
    <s v="AI : Scan des produits - Information Tetrosyl"/>
    <x v="0"/>
    <x v="0"/>
    <x v="1"/>
  </r>
  <r>
    <n v="1506"/>
    <d v="2015-04-27T00:00:00"/>
    <x v="2"/>
    <s v="RBUT02"/>
    <s v="EAN14 illisible sur colis"/>
    <x v="5"/>
    <s v="AI : Scan des produits - Information Tetrosyl"/>
    <x v="0"/>
    <x v="0"/>
    <x v="1"/>
  </r>
  <r>
    <n v="1507"/>
    <d v="2015-08-04T00:00:00"/>
    <x v="3"/>
    <s v="NOC136"/>
    <s v="EAN14  illisible sur colis"/>
    <x v="5"/>
    <s v="AI : Scan des produits - Information Tetrosyl"/>
    <x v="9"/>
    <x v="1"/>
    <x v="1"/>
  </r>
  <r>
    <n v="1508"/>
    <d v="2015-08-10T00:00:00"/>
    <x v="3"/>
    <s v="NOC134"/>
    <s v="EAN14 illisible sur colis"/>
    <x v="5"/>
    <s v="AI : Scan des produits - Information Tetrosyl"/>
    <x v="10"/>
    <x v="1"/>
    <x v="1"/>
  </r>
  <r>
    <n v="1509"/>
    <d v="2015-08-24T00:00:00"/>
    <x v="3"/>
    <s v="NOC133"/>
    <s v="EAN14 illisible sur colis"/>
    <x v="5"/>
    <s v="AI : Scan des produits - Information Tetrosyl"/>
    <x v="9"/>
    <x v="1"/>
    <x v="1"/>
  </r>
  <r>
    <n v="1510"/>
    <d v="2015-08-27T00:00:00"/>
    <x v="3"/>
    <s v="NOC129"/>
    <s v="EAN14 illisible sur colis"/>
    <x v="5"/>
    <s v="AI : Scan des produits - Information Tetrosyl"/>
    <x v="9"/>
    <x v="1"/>
    <x v="1"/>
  </r>
  <r>
    <n v="1511"/>
    <d v="2015-08-28T00:00:00"/>
    <x v="3"/>
    <s v="EV01"/>
    <s v="Manquant dans les colis "/>
    <x v="5"/>
    <s v="AI : Information Tetrosyl"/>
    <x v="0"/>
    <x v="0"/>
    <x v="1"/>
  </r>
  <r>
    <n v="1513"/>
    <d v="2015-09-10T00:00:00"/>
    <x v="2"/>
    <s v="NOC028"/>
    <s v="EAN14 illisible sur colis"/>
    <x v="5"/>
    <s v="AI : Scan des produits - Information Tetrosyl"/>
    <x v="0"/>
    <x v="0"/>
    <x v="1"/>
  </r>
  <r>
    <n v="1514"/>
    <d v="2015-09-16T00:00:00"/>
    <x v="2"/>
    <m/>
    <s v="Réception d'une palette complète de produits non stockés chez SNS à la place d'une palette complète de LGH005 comme annonçée sur packing list"/>
    <x v="11"/>
    <s v="AI : Information Tetrosyl"/>
    <x v="0"/>
    <x v="0"/>
    <x v="1"/>
  </r>
  <r>
    <n v="1515"/>
    <d v="2015-09-17T00:00:00"/>
    <x v="2"/>
    <s v="VNTFE-49"/>
    <s v="EAN13 illisible sur pièce                                             EAN14 illisible sur colis"/>
    <x v="5"/>
    <s v="AI : Scan étiquette colis SNS - Information Tetrosyl"/>
    <x v="11"/>
    <x v="1"/>
    <x v="1"/>
  </r>
  <r>
    <n v="1601"/>
    <d v="2016-02-09T00:00:00"/>
    <x v="3"/>
    <s v="CAI038"/>
    <s v="Colis mal étiqueté"/>
    <x v="5"/>
    <s v="AI : Réétiquetage par nos soins - Information Tetrosyl"/>
    <x v="12"/>
    <x v="1"/>
    <x v="2"/>
  </r>
  <r>
    <n v="1602"/>
    <d v="2016-02-10T00:00:00"/>
    <x v="2"/>
    <s v="NOC041"/>
    <s v="Colis reçus écrasés dû au poids des palettes gerbées"/>
    <x v="1"/>
    <s v="AI : Reconditionnement des colis abîmés - Information Tetrosyl"/>
    <x v="0"/>
    <x v="0"/>
    <x v="2"/>
  </r>
  <r>
    <n v="1603"/>
    <d v="2016-03-02T00:00:00"/>
    <x v="3"/>
    <s v="CMT010"/>
    <s v="Colis étiquetés en CMT009"/>
    <x v="5"/>
    <s v="AI : étiquetage par nos soins - Information Tétrosyl"/>
    <x v="13"/>
    <x v="1"/>
    <x v="2"/>
  </r>
  <r>
    <n v="1604"/>
    <d v="2016-06-01T00:00:00"/>
    <x v="3"/>
    <s v="UMASKN"/>
    <s v="Non étiquetés"/>
    <x v="5"/>
    <s v="AI : étiquetage par nos soins - Information Tétrosyl"/>
    <x v="14"/>
    <x v="1"/>
    <x v="2"/>
  </r>
  <r>
    <n v="1605"/>
    <d v="2016-07-04T00:00:00"/>
    <x v="2"/>
    <s v="TN15001"/>
    <s v="70 Colis étiquetés en TN150 sur réception du 04/07/16"/>
    <x v="5"/>
    <s v="AI : Etiquetage par nos soins - Information Tetrosyl"/>
    <x v="0"/>
    <x v="0"/>
    <x v="2"/>
  </r>
  <r>
    <n v="1801"/>
    <d v="2018-01-24T00:00:00"/>
    <x v="2"/>
    <s v="INTEGNBPPP102"/>
    <s v="Defaut de fabrication"/>
    <x v="1"/>
    <s v="AI : Isolation du produit - Information tetrosyl"/>
    <x v="0"/>
    <x v="0"/>
    <x v="3"/>
  </r>
  <r>
    <n v="1802"/>
    <d v="2018-01-26T00:00:00"/>
    <x v="2"/>
    <s v="JETNMPP103"/>
    <s v="Defaut de fabrication"/>
    <x v="1"/>
    <s v="AI : Contrôle des piece et déclassé"/>
    <x v="15"/>
    <x v="1"/>
    <x v="3"/>
  </r>
  <r>
    <n v="1803"/>
    <d v="2018-02-21T00:00:00"/>
    <x v="2"/>
    <s v="CROSENFPP102"/>
    <s v="Defaut de peinture"/>
    <x v="1"/>
    <s v="AI : Isolation du produit - Information tetrosyl"/>
    <x v="0"/>
    <x v="0"/>
    <x v="3"/>
  </r>
  <r>
    <n v="1804"/>
    <d v="2018-02-21T00:00:00"/>
    <x v="2"/>
    <s v="RUST002"/>
    <s v="Defaut fabrication (serrage visière)"/>
    <x v="5"/>
    <s v="AI : Isolation du produit - Information tetrosyl"/>
    <x v="0"/>
    <x v="0"/>
    <x v="3"/>
  </r>
  <r>
    <n v="1805"/>
    <d v="2018-02-27T00:00:00"/>
    <x v="2"/>
    <s v="MOKA0001"/>
    <s v="Defaut fabrication (serrage visière)"/>
    <x v="5"/>
    <s v="AI : Isolation du produit - Information tetrosyl"/>
    <x v="0"/>
    <x v="0"/>
    <x v="3"/>
  </r>
  <r>
    <n v="1806"/>
    <d v="2018-02-28T00:00:00"/>
    <x v="3"/>
    <s v="NM4"/>
    <s v="Bouteilles abimées"/>
    <x v="5"/>
    <s v="AI : Isolation du produit - Information tetrosyl"/>
    <x v="0"/>
    <x v="0"/>
    <x v="3"/>
  </r>
  <r>
    <n v="1807"/>
    <d v="2018-03-22T00:00:00"/>
    <x v="2"/>
    <s v="CROSSADPP101"/>
    <s v="Defaut peinture casque ou griffe"/>
    <x v="5"/>
    <s v="AI : Sortie de stock - Information tetrosyl"/>
    <x v="0"/>
    <x v="0"/>
    <x v="3"/>
  </r>
  <r>
    <n v="1808"/>
    <d v="2018-03-26T00:00:00"/>
    <x v="2"/>
    <s v="WAYS003"/>
    <s v="Trou sur le contour avant du casque"/>
    <x v="5"/>
    <s v="AI : Sortie de stock - Information tetrosyl_x000a_AC : A bloquer pour Scooteo"/>
    <x v="16"/>
    <x v="1"/>
    <x v="3"/>
  </r>
  <r>
    <n v="1809"/>
    <d v="2018-03-28T00:00:00"/>
    <x v="2"/>
    <s v="STYLMAT004"/>
    <s v="La visière ne tient pas même après changement des fixation"/>
    <x v="5"/>
    <s v="AI : Sortie de stock - Information Tetrosyl _x000a_AC : Produit rebuté et va en destruction"/>
    <x v="17"/>
    <x v="1"/>
    <x v="3"/>
  </r>
  <r>
    <n v="1810"/>
    <d v="2018-04-18T00:00:00"/>
    <x v="2"/>
    <s v="CROSENFPP103"/>
    <s v="Défaut peinture sur 3 casques (photos prises par Aurélie le 17/04/18) + boîtes qui se décollent_x000a_Lot 051295/J – 30.127.544_x000a_Lot 051295/J – 30.127.441_x000a_Lot 051295/J – 30.127.566_x000a_"/>
    <x v="5"/>
    <s v="AI : Sortie de stock - Information Tetrosyl _x000a_AC : Suite à la réunion SNS, isoler les casque pour faire offre client en 2ème choix"/>
    <x v="18"/>
    <x v="1"/>
    <x v="3"/>
  </r>
  <r>
    <n v="1811"/>
    <d v="2018-04-18T00:00:00"/>
    <x v="2"/>
    <s v="MGC400"/>
    <s v="37 pièces non conformes (fuyards)_x000a_Réception du 02/10/17_x000a_Vu avec Aurélie le 17/04/18_x000a_Lot : L3 26/09/17_x000a_"/>
    <x v="5"/>
    <s v="AI : Sortie de stock - Information Tetrosyl _x000a_AC : Produit rebuté et va en destruction"/>
    <x v="18"/>
    <x v="0"/>
    <x v="3"/>
  </r>
  <r>
    <n v="1812"/>
    <s v="18/06/2018"/>
    <x v="4"/>
    <s v="LGE005"/>
    <s v="Manque EAN14 sur les colis 90 palettes concernées soit 4320 colis."/>
    <x v="1"/>
    <s v="Information TETROSYL._x000d__x000a_Bipage de la pièce (EAN13) car EAN14 (étiquette colis) inexistant. _x000d__x000a_"/>
    <x v="0"/>
    <x v="0"/>
    <x v="3"/>
  </r>
  <r>
    <s v="1813"/>
    <d v="2018-09-19T00:00:00"/>
    <x v="4"/>
    <s v="100402"/>
    <s v="Moisissure sur gants"/>
    <x v="5"/>
    <s v="Produit pour destruction"/>
    <x v="19"/>
    <x v="1"/>
    <x v="3"/>
  </r>
  <r>
    <s v="1814"/>
    <d v="2018-09-21T00:00:00"/>
    <x v="4"/>
    <s v="LCCAB"/>
    <s v="EAN sur colis de conditionnement. Ce qui provoque une source d'erreur à la préparation des commandes. (reçu 290 colis de 21/09/18)"/>
    <x v="5"/>
    <s v="Information Tetrosyl. Cache EAN sur carton"/>
    <x v="0"/>
    <x v="0"/>
    <x v="3"/>
  </r>
  <r>
    <s v="1815"/>
    <d v="2018-09-25T00:00:00"/>
    <x v="4"/>
    <s v="MSH18193"/>
    <s v="Besoin de l’EMBAP1338 (nouveau meuble) pour OP AUCHAN."/>
    <x v="1"/>
    <s v="Information Tetrosyl. Modification fiche Reflex"/>
    <x v="0"/>
    <x v="0"/>
    <x v="3"/>
  </r>
  <r>
    <s v="1816"/>
    <d v="2018-09-25T00:00:00"/>
    <x v="4"/>
    <s v="BNV501/BNJ500"/>
    <s v="Avaries transport. 18 pièces de BNV501 et 3 pièce BNJ500 non conforme (photos et mouvement de stocks joints)"/>
    <x v="7"/>
    <s v="Information Tetrosyl. Mouvemennt de sortie sur le stock"/>
    <x v="0"/>
    <x v="0"/>
    <x v="3"/>
  </r>
  <r>
    <s v="1817"/>
    <d v="2018-10-09T00:00:00"/>
    <x v="5"/>
    <s v="CYCLONE003"/>
    <s v="Casque étiqueté en 2 tailles différentes Intérieur du casque : Taille XL Extérieur du casque : Taille L N° de série : 0510068/P – 025394 Réception du 31/01/18 "/>
    <x v="12"/>
    <s v="Mauvais étiquetage apparemment à l’intérieur du casque Boîte fournie en taille L "/>
    <x v="0"/>
    <x v="0"/>
    <x v="3"/>
  </r>
  <r>
    <s v="1818"/>
    <d v="2018-10-29T00:00:00"/>
    <x v="5"/>
    <s v="GHIVKSK000"/>
    <s v="Gants hiver KSK étiquetés taille S (GHIVKSK000) avec cartonnette taille L (GHIVKSK002); Réceptionnés en GHIVSKS002; N° de lot : 1499 - 07082017"/>
    <x v="5"/>
    <s v="Sortie de stock - Information Tetrosyl"/>
    <x v="20"/>
    <x v="0"/>
    <x v="3"/>
  </r>
  <r>
    <s v="1819"/>
    <d v="2018-10-30T00:00:00"/>
    <x v="5"/>
    <s v="KGHIV004"/>
    <s v="Etiquette compo manquante sur gant gauche ; Lot 091216 ; Réception 02/01/17"/>
    <x v="5"/>
    <s v="Sortie de stock - Information Tetrosyl"/>
    <x v="21"/>
    <x v="1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3">
  <r>
    <s v="Bowker"/>
    <x v="0"/>
    <d v="2018-10-11T00:00:00"/>
    <d v="1899-12-30T08:00:00"/>
    <d v="1899-12-30T09:30:00"/>
    <x v="0"/>
    <x v="0"/>
    <x v="0"/>
    <x v="0"/>
    <x v="0"/>
    <x v="0"/>
    <d v="1899-12-30T01:30:00"/>
    <x v="0"/>
    <x v="0"/>
  </r>
  <r>
    <s v="Transunie"/>
    <x v="1"/>
    <d v="2018-10-11T00:00:00"/>
    <d v="1899-12-30T11:40:00"/>
    <d v="1899-12-30T12:00:00"/>
    <x v="0"/>
    <x v="0"/>
    <x v="0"/>
    <x v="0"/>
    <x v="0"/>
    <x v="0"/>
    <d v="1899-12-30T00:20:00"/>
    <x v="0"/>
    <x v="0"/>
  </r>
  <r>
    <s v="Bowker"/>
    <x v="0"/>
    <d v="2018-10-12T00:00:00"/>
    <d v="1899-12-30T08:00:00"/>
    <d v="1899-12-30T09:05:00"/>
    <x v="0"/>
    <x v="0"/>
    <x v="0"/>
    <x v="0"/>
    <x v="0"/>
    <x v="0"/>
    <d v="1899-12-30T01:05:00"/>
    <x v="0"/>
    <x v="0"/>
  </r>
  <r>
    <s v="Coquelle"/>
    <x v="2"/>
    <d v="2018-10-12T00:00:00"/>
    <d v="1899-12-30T11:45:00"/>
    <d v="1899-12-30T11:50:00"/>
    <x v="0"/>
    <x v="0"/>
    <x v="0"/>
    <x v="0"/>
    <x v="0"/>
    <x v="0"/>
    <d v="1899-12-30T00:05:00"/>
    <x v="0"/>
    <x v="0"/>
  </r>
  <r>
    <s v="Dachser"/>
    <x v="3"/>
    <d v="2018-10-15T00:00:00"/>
    <d v="1899-12-30T11:00:00"/>
    <d v="1899-12-30T11:20:00"/>
    <x v="0"/>
    <x v="0"/>
    <x v="0"/>
    <x v="0"/>
    <x v="0"/>
    <x v="0"/>
    <d v="1899-12-30T00:20:00"/>
    <x v="0"/>
    <x v="0"/>
  </r>
  <r>
    <s v="Soprepack"/>
    <x v="3"/>
    <d v="2018-10-15T00:00:00"/>
    <d v="1899-12-30T11:00:00"/>
    <d v="1899-12-30T11:20:00"/>
    <x v="0"/>
    <x v="0"/>
    <x v="0"/>
    <x v="0"/>
    <x v="0"/>
    <x v="0"/>
    <d v="1899-12-30T00:20:00"/>
    <x v="0"/>
    <x v="0"/>
  </r>
  <r>
    <s v="Stock Logistique"/>
    <x v="4"/>
    <d v="2018-10-16T00:00:00"/>
    <d v="1899-12-30T10:40:00"/>
    <d v="1899-12-30T10:46:00"/>
    <x v="0"/>
    <x v="0"/>
    <x v="0"/>
    <x v="0"/>
    <x v="0"/>
    <x v="0"/>
    <d v="1899-12-30T00:06:00"/>
    <x v="0"/>
    <x v="0"/>
  </r>
  <r>
    <s v="Soprepack"/>
    <x v="3"/>
    <d v="2018-10-16T00:00:00"/>
    <d v="1899-12-30T09:50:00"/>
    <d v="1899-12-30T10:05:00"/>
    <x v="0"/>
    <x v="0"/>
    <x v="0"/>
    <x v="0"/>
    <x v="0"/>
    <x v="0"/>
    <d v="1899-12-30T00:15:00"/>
    <x v="0"/>
    <x v="0"/>
  </r>
  <r>
    <s v="Desauty"/>
    <x v="5"/>
    <d v="2018-10-16T00:00:00"/>
    <d v="1899-12-30T10:20:00"/>
    <d v="1899-12-30T10:40:00"/>
    <x v="0"/>
    <x v="0"/>
    <x v="0"/>
    <x v="0"/>
    <x v="0"/>
    <x v="0"/>
    <d v="1899-12-30T00:20:00"/>
    <x v="0"/>
    <x v="0"/>
  </r>
  <r>
    <s v="Bowker"/>
    <x v="0"/>
    <d v="2018-10-17T00:00:00"/>
    <d v="1899-12-30T08:00:00"/>
    <d v="1899-12-30T08:50:00"/>
    <x v="0"/>
    <x v="0"/>
    <x v="0"/>
    <x v="0"/>
    <x v="0"/>
    <x v="0"/>
    <d v="1899-12-30T00:50:00"/>
    <x v="0"/>
    <x v="0"/>
  </r>
  <r>
    <s v="Desauty"/>
    <x v="5"/>
    <d v="2018-10-17T00:00:00"/>
    <d v="1899-12-30T09:30:00"/>
    <d v="1899-12-30T09:45:00"/>
    <x v="0"/>
    <x v="0"/>
    <x v="0"/>
    <x v="0"/>
    <x v="0"/>
    <x v="0"/>
    <d v="1899-12-30T00:15:00"/>
    <x v="0"/>
    <x v="0"/>
  </r>
  <r>
    <s v="Verkinderen"/>
    <x v="6"/>
    <d v="2018-10-17T00:00:00"/>
    <d v="1899-12-30T14:45:00"/>
    <d v="1899-12-30T15:20:00"/>
    <x v="1"/>
    <x v="0"/>
    <x v="1"/>
    <x v="0"/>
    <x v="0"/>
    <x v="0"/>
    <d v="1899-12-30T00:35:00"/>
    <x v="0"/>
    <x v="0"/>
  </r>
  <r>
    <s v="Bowker"/>
    <x v="0"/>
    <d v="2018-10-19T00:00:00"/>
    <d v="1899-12-30T08:00:00"/>
    <d v="1899-12-30T09:00:00"/>
    <x v="0"/>
    <x v="0"/>
    <x v="0"/>
    <x v="0"/>
    <x v="0"/>
    <x v="0"/>
    <d v="1899-12-30T01:00:00"/>
    <x v="0"/>
    <x v="0"/>
  </r>
  <r>
    <s v="Embaltec"/>
    <x v="5"/>
    <d v="2018-10-19T00:00:00"/>
    <d v="1899-12-30T10:30:00"/>
    <d v="1899-12-30T10:40:00"/>
    <x v="1"/>
    <x v="0"/>
    <x v="1"/>
    <x v="0"/>
    <x v="0"/>
    <x v="0"/>
    <d v="1899-12-30T00:10:00"/>
    <x v="0"/>
    <x v="0"/>
  </r>
  <r>
    <s v="Verkinderen"/>
    <x v="7"/>
    <d v="2018-10-19T00:00:00"/>
    <d v="1899-12-30T10:30:00"/>
    <d v="1899-12-30T11:00:00"/>
    <x v="0"/>
    <x v="0"/>
    <x v="0"/>
    <x v="0"/>
    <x v="0"/>
    <x v="0"/>
    <d v="1899-12-30T00:30:00"/>
    <x v="0"/>
    <x v="0"/>
  </r>
  <r>
    <s v="Bowker"/>
    <x v="0"/>
    <d v="2018-10-22T00:00:00"/>
    <d v="1899-12-30T09:20:00"/>
    <d v="1899-12-30T09:50:00"/>
    <x v="0"/>
    <x v="0"/>
    <x v="0"/>
    <x v="0"/>
    <x v="0"/>
    <x v="0"/>
    <d v="1899-12-30T00:30:00"/>
    <x v="0"/>
    <x v="0"/>
  </r>
  <r>
    <s v="Bowker"/>
    <x v="0"/>
    <d v="2018-10-22T00:00:00"/>
    <d v="1899-12-30T09:45:00"/>
    <d v="1899-12-30T10:20:00"/>
    <x v="0"/>
    <x v="1"/>
    <x v="0"/>
    <x v="0"/>
    <x v="1"/>
    <x v="1"/>
    <d v="1899-12-30T00:35:00"/>
    <x v="0"/>
    <x v="0"/>
  </r>
  <r>
    <s v="DMVB"/>
    <x v="8"/>
    <d v="2018-10-22T00:00:00"/>
    <d v="1899-12-30T10:20:00"/>
    <d v="1899-12-30T11:05:00"/>
    <x v="0"/>
    <x v="0"/>
    <x v="0"/>
    <x v="0"/>
    <x v="0"/>
    <x v="0"/>
    <d v="1899-12-30T00:45:00"/>
    <x v="0"/>
    <x v="0"/>
  </r>
  <r>
    <s v="Transunie"/>
    <x v="1"/>
    <d v="2018-10-22T00:00:00"/>
    <d v="1899-12-30T11:35:00"/>
    <d v="1899-12-30T11:55:00"/>
    <x v="0"/>
    <x v="0"/>
    <x v="0"/>
    <x v="0"/>
    <x v="0"/>
    <x v="0"/>
    <d v="1899-12-30T00:20:00"/>
    <x v="0"/>
    <x v="0"/>
  </r>
  <r>
    <s v="JLF"/>
    <x v="6"/>
    <d v="2018-10-22T00:00:00"/>
    <d v="1899-12-30T11:53:00"/>
    <d v="1899-12-30T12:15:00"/>
    <x v="0"/>
    <x v="0"/>
    <x v="0"/>
    <x v="0"/>
    <x v="0"/>
    <x v="0"/>
    <d v="1899-12-30T00:22:00"/>
    <x v="0"/>
    <x v="0"/>
  </r>
  <r>
    <s v="Bowker"/>
    <x v="0"/>
    <d v="2018-10-23T00:00:00"/>
    <d v="1899-12-30T08:00:00"/>
    <d v="1899-12-30T09:00:00"/>
    <x v="0"/>
    <x v="0"/>
    <x v="0"/>
    <x v="0"/>
    <x v="0"/>
    <x v="0"/>
    <d v="1899-12-30T01:00:00"/>
    <x v="0"/>
    <x v="0"/>
  </r>
  <r>
    <s v="Trans DLL"/>
    <x v="9"/>
    <d v="2018-10-23T00:00:00"/>
    <d v="1899-12-30T14:45:00"/>
    <d v="1899-12-30T15:15:00"/>
    <x v="0"/>
    <x v="0"/>
    <x v="0"/>
    <x v="0"/>
    <x v="0"/>
    <x v="0"/>
    <d v="1899-12-30T00:30:00"/>
    <x v="0"/>
    <x v="0"/>
  </r>
  <r>
    <s v="Verkinderen"/>
    <x v="2"/>
    <d v="2018-10-24T00:00:00"/>
    <d v="1899-12-30T08:20:00"/>
    <d v="1899-12-30T09:25:00"/>
    <x v="0"/>
    <x v="0"/>
    <x v="0"/>
    <x v="0"/>
    <x v="0"/>
    <x v="0"/>
    <d v="1899-12-30T01:05:00"/>
    <x v="0"/>
    <x v="0"/>
  </r>
  <r>
    <s v="Verkinderen"/>
    <x v="6"/>
    <d v="2018-10-24T00:00:00"/>
    <d v="1899-12-30T08:00:00"/>
    <d v="1899-12-30T09:15:00"/>
    <x v="0"/>
    <x v="0"/>
    <x v="0"/>
    <x v="0"/>
    <x v="0"/>
    <x v="0"/>
    <d v="1899-12-30T01:15:00"/>
    <x v="0"/>
    <x v="0"/>
  </r>
  <r>
    <s v="JLF"/>
    <x v="6"/>
    <d v="2018-10-24T00:00:00"/>
    <d v="1899-12-30T12:00:00"/>
    <d v="1899-12-30T13:20:00"/>
    <x v="0"/>
    <x v="0"/>
    <x v="0"/>
    <x v="0"/>
    <x v="0"/>
    <x v="0"/>
    <d v="1899-12-30T01:20:00"/>
    <x v="0"/>
    <x v="0"/>
  </r>
  <r>
    <s v="MarkaTrans"/>
    <x v="10"/>
    <d v="2018-10-24T00:00:00"/>
    <d v="1899-12-30T13:30:00"/>
    <d v="1899-12-30T13:50:00"/>
    <x v="1"/>
    <x v="0"/>
    <x v="1"/>
    <x v="0"/>
    <x v="0"/>
    <x v="1"/>
    <d v="1899-12-30T00:20:00"/>
    <x v="0"/>
    <x v="0"/>
  </r>
  <r>
    <s v="JLF"/>
    <x v="6"/>
    <d v="2018-10-25T00:00:00"/>
    <d v="1899-12-30T09:45:00"/>
    <d v="1899-12-30T10:07:00"/>
    <x v="0"/>
    <x v="0"/>
    <x v="0"/>
    <x v="0"/>
    <x v="0"/>
    <x v="0"/>
    <d v="1899-12-30T00:22:00"/>
    <x v="0"/>
    <x v="0"/>
  </r>
  <r>
    <s v="Jacot"/>
    <x v="11"/>
    <d v="2018-10-26T00:00:00"/>
    <d v="1899-12-30T08:00:00"/>
    <d v="1899-12-30T08:15:00"/>
    <x v="1"/>
    <x v="0"/>
    <x v="1"/>
    <x v="0"/>
    <x v="0"/>
    <x v="0"/>
    <d v="1899-12-30T00:15:00"/>
    <x v="0"/>
    <x v="0"/>
  </r>
  <r>
    <s v="Coupé"/>
    <x v="12"/>
    <d v="2018-10-26T00:00:00"/>
    <d v="1899-12-30T08:10:00"/>
    <d v="1899-12-30T08:20:00"/>
    <x v="0"/>
    <x v="0"/>
    <x v="0"/>
    <x v="0"/>
    <x v="0"/>
    <x v="0"/>
    <d v="1899-12-30T00:10:00"/>
    <x v="0"/>
    <x v="0"/>
  </r>
  <r>
    <s v="Grimonprez"/>
    <x v="13"/>
    <d v="2018-10-26T00:00:00"/>
    <d v="1899-12-30T08:00:00"/>
    <d v="1899-12-30T09:00:00"/>
    <x v="1"/>
    <x v="0"/>
    <x v="1"/>
    <x v="0"/>
    <x v="0"/>
    <x v="0"/>
    <d v="1899-12-30T01:00:00"/>
    <x v="0"/>
    <x v="0"/>
  </r>
  <r>
    <s v="Grimonprez"/>
    <x v="13"/>
    <d v="2018-10-26T00:00:00"/>
    <d v="1899-12-30T08:00:00"/>
    <d v="1899-12-30T09:00:00"/>
    <x v="1"/>
    <x v="0"/>
    <x v="1"/>
    <x v="0"/>
    <x v="0"/>
    <x v="0"/>
    <d v="1899-12-30T01:00:00"/>
    <x v="0"/>
    <x v="0"/>
  </r>
  <r>
    <s v="JLF"/>
    <x v="6"/>
    <d v="2018-10-26T00:00:00"/>
    <d v="1899-12-30T13:00:00"/>
    <d v="1899-12-30T13:30:00"/>
    <x v="0"/>
    <x v="0"/>
    <x v="0"/>
    <x v="0"/>
    <x v="0"/>
    <x v="0"/>
    <d v="1899-12-30T00:30:00"/>
    <x v="0"/>
    <x v="0"/>
  </r>
  <r>
    <s v="Bowker"/>
    <x v="0"/>
    <d v="2018-10-26T00:00:00"/>
    <d v="1899-12-30T08:00:00"/>
    <d v="1899-12-30T09:00:00"/>
    <x v="0"/>
    <x v="0"/>
    <x v="0"/>
    <x v="0"/>
    <x v="0"/>
    <x v="0"/>
    <d v="1899-12-30T01:00:00"/>
    <x v="0"/>
    <x v="0"/>
  </r>
  <r>
    <s v="Grimonprez"/>
    <x v="13"/>
    <d v="2018-10-29T00:00:00"/>
    <d v="1899-12-30T08:00:00"/>
    <d v="1899-12-30T08:25:00"/>
    <x v="1"/>
    <x v="1"/>
    <x v="1"/>
    <x v="0"/>
    <x v="0"/>
    <x v="0"/>
    <d v="1899-12-30T00:25:00"/>
    <x v="0"/>
    <x v="0"/>
  </r>
  <r>
    <s v="Bowker"/>
    <x v="0"/>
    <d v="2018-10-29T00:00:00"/>
    <d v="1899-12-30T08:00:00"/>
    <d v="1899-12-30T09:05:00"/>
    <x v="0"/>
    <x v="0"/>
    <x v="0"/>
    <x v="0"/>
    <x v="0"/>
    <x v="0"/>
    <d v="1899-12-30T01:05:00"/>
    <x v="0"/>
    <x v="0"/>
  </r>
  <r>
    <s v="JLF"/>
    <x v="6"/>
    <d v="2018-10-29T00:00:00"/>
    <d v="1899-12-30T14:00:00"/>
    <d v="1899-12-30T14:35:00"/>
    <x v="0"/>
    <x v="0"/>
    <x v="0"/>
    <x v="0"/>
    <x v="0"/>
    <x v="0"/>
    <d v="1899-12-30T00:35:00"/>
    <x v="0"/>
    <x v="0"/>
  </r>
  <r>
    <s v="Viecedo y Vano S.L."/>
    <x v="14"/>
    <d v="2018-10-30T00:00:00"/>
    <d v="1899-12-30T08:10:00"/>
    <d v="1899-12-30T08:35:00"/>
    <x v="0"/>
    <x v="0"/>
    <x v="0"/>
    <x v="0"/>
    <x v="0"/>
    <x v="0"/>
    <d v="1899-12-30T00:25:00"/>
    <x v="0"/>
    <x v="0"/>
  </r>
  <r>
    <s v="Manfreight Forwarding N.L."/>
    <x v="7"/>
    <d v="2018-10-30T00:00:00"/>
    <d v="1899-12-30T08:00:00"/>
    <d v="1899-12-30T08:50:00"/>
    <x v="1"/>
    <x v="0"/>
    <x v="1"/>
    <x v="0"/>
    <x v="0"/>
    <x v="0"/>
    <d v="1899-12-30T00:50:00"/>
    <x v="0"/>
    <x v="0"/>
  </r>
  <r>
    <s v="Bowker"/>
    <x v="0"/>
    <d v="2018-10-30T00:00:00"/>
    <d v="1899-12-30T08:15:00"/>
    <d v="1899-12-30T09:45:00"/>
    <x v="0"/>
    <x v="1"/>
    <x v="0"/>
    <x v="1"/>
    <x v="1"/>
    <x v="0"/>
    <d v="1899-12-30T01:30:00"/>
    <x v="0"/>
    <x v="0"/>
  </r>
  <r>
    <s v="Ordimur"/>
    <x v="15"/>
    <d v="2018-10-30T00:00:00"/>
    <d v="1899-12-30T08:55:00"/>
    <d v="1899-12-30T09:10:00"/>
    <x v="0"/>
    <x v="0"/>
    <x v="0"/>
    <x v="0"/>
    <x v="0"/>
    <x v="0"/>
    <d v="1899-12-30T00:15:00"/>
    <x v="0"/>
    <x v="0"/>
  </r>
  <r>
    <s v="Leroy"/>
    <x v="16"/>
    <d v="2018-10-30T00:00:00"/>
    <d v="1899-12-30T11:00:00"/>
    <d v="1899-12-30T11:10:00"/>
    <x v="0"/>
    <x v="0"/>
    <x v="0"/>
    <x v="0"/>
    <x v="0"/>
    <x v="0"/>
    <d v="1899-12-30T00:10:00"/>
    <x v="0"/>
    <x v="0"/>
  </r>
  <r>
    <s v="TSE"/>
    <x v="17"/>
    <d v="2018-10-30T00:00:00"/>
    <d v="1899-12-30T11:10:00"/>
    <d v="1899-12-30T11:20:00"/>
    <x v="0"/>
    <x v="0"/>
    <x v="0"/>
    <x v="0"/>
    <x v="0"/>
    <x v="0"/>
    <d v="1899-12-30T00:10:00"/>
    <x v="0"/>
    <x v="0"/>
  </r>
  <r>
    <s v="Transport Verkideren"/>
    <x v="2"/>
    <d v="2018-10-30T00:00:00"/>
    <d v="1899-12-30T08:40:00"/>
    <d v="1899-12-30T12:00:00"/>
    <x v="0"/>
    <x v="0"/>
    <x v="0"/>
    <x v="0"/>
    <x v="0"/>
    <x v="0"/>
    <d v="1899-12-30T03:20:00"/>
    <x v="0"/>
    <x v="0"/>
  </r>
  <r>
    <s v="JLF"/>
    <x v="6"/>
    <d v="2018-10-30T00:00:00"/>
    <d v="1899-12-30T13:10:00"/>
    <d v="1899-12-30T13:35:00"/>
    <x v="0"/>
    <x v="0"/>
    <x v="0"/>
    <x v="0"/>
    <x v="0"/>
    <x v="0"/>
    <d v="1899-12-30T00:25:00"/>
    <x v="0"/>
    <x v="0"/>
  </r>
  <r>
    <s v="Transport Verkideren"/>
    <x v="7"/>
    <d v="2018-10-31T00:00:00"/>
    <d v="1899-12-30T08:44:00"/>
    <d v="1899-12-30T09:35:00"/>
    <x v="0"/>
    <x v="0"/>
    <x v="0"/>
    <x v="0"/>
    <x v="0"/>
    <x v="0"/>
    <d v="1899-12-30T00:51:00"/>
    <x v="0"/>
    <x v="0"/>
  </r>
  <r>
    <s v="Bowker"/>
    <x v="0"/>
    <d v="2018-10-31T00:00:00"/>
    <d v="1899-12-30T11:00:00"/>
    <d v="1899-12-30T11:25:00"/>
    <x v="0"/>
    <x v="0"/>
    <x v="0"/>
    <x v="1"/>
    <x v="0"/>
    <x v="0"/>
    <d v="1899-12-30T00:25:00"/>
    <x v="0"/>
    <x v="0"/>
  </r>
  <r>
    <s v="JLF"/>
    <x v="6"/>
    <d v="2018-11-02T00:00:00"/>
    <d v="1899-12-30T11:55:00"/>
    <d v="1899-12-30T12:15:00"/>
    <x v="0"/>
    <x v="0"/>
    <x v="0"/>
    <x v="0"/>
    <x v="0"/>
    <x v="0"/>
    <d v="1899-12-30T00:20:00"/>
    <x v="1"/>
    <x v="0"/>
  </r>
  <r>
    <s v="JLF"/>
    <x v="6"/>
    <d v="2018-11-05T00:00:00"/>
    <d v="1899-12-30T14:00:00"/>
    <d v="1899-12-30T14:30:00"/>
    <x v="0"/>
    <x v="0"/>
    <x v="0"/>
    <x v="0"/>
    <x v="0"/>
    <x v="0"/>
    <d v="1899-12-30T00:30:00"/>
    <x v="1"/>
    <x v="0"/>
  </r>
  <r>
    <s v="S.A.S DLA"/>
    <x v="18"/>
    <d v="2018-11-06T00:00:00"/>
    <d v="1899-12-30T08:15:00"/>
    <d v="1899-12-30T09:00:00"/>
    <x v="0"/>
    <x v="0"/>
    <x v="0"/>
    <x v="0"/>
    <x v="0"/>
    <x v="0"/>
    <d v="1899-12-30T00:45:00"/>
    <x v="1"/>
    <x v="0"/>
  </r>
  <r>
    <s v="Bowker"/>
    <x v="0"/>
    <d v="2018-11-06T00:00:00"/>
    <d v="1899-12-30T08:00:00"/>
    <d v="1899-12-30T08:40:00"/>
    <x v="0"/>
    <x v="1"/>
    <x v="0"/>
    <x v="0"/>
    <x v="0"/>
    <x v="0"/>
    <d v="1899-12-30T00:40:00"/>
    <x v="1"/>
    <x v="0"/>
  </r>
  <r>
    <s v="JLF"/>
    <x v="6"/>
    <d v="2018-11-06T00:00:00"/>
    <d v="1899-12-30T13:05:00"/>
    <d v="1899-12-30T13:35:00"/>
    <x v="0"/>
    <x v="1"/>
    <x v="0"/>
    <x v="0"/>
    <x v="0"/>
    <x v="0"/>
    <d v="1899-12-30T00:30:00"/>
    <x v="1"/>
    <x v="0"/>
  </r>
  <r>
    <s v="Trans DLL"/>
    <x v="18"/>
    <d v="2018-11-07T00:00:00"/>
    <d v="1899-12-30T08:40:00"/>
    <d v="1899-12-30T09:45:00"/>
    <x v="0"/>
    <x v="0"/>
    <x v="0"/>
    <x v="0"/>
    <x v="0"/>
    <x v="0"/>
    <d v="1899-12-30T01:05:00"/>
    <x v="1"/>
    <x v="0"/>
  </r>
  <r>
    <s v="Transunie"/>
    <x v="1"/>
    <d v="2018-11-07T00:00:00"/>
    <d v="1899-12-30T11:10:00"/>
    <d v="1899-12-30T11:35:00"/>
    <x v="0"/>
    <x v="0"/>
    <x v="0"/>
    <x v="0"/>
    <x v="0"/>
    <x v="0"/>
    <d v="1899-12-30T00:25:00"/>
    <x v="1"/>
    <x v="0"/>
  </r>
  <r>
    <s v="JLF"/>
    <x v="6"/>
    <d v="2018-11-07T00:00:00"/>
    <d v="1899-12-30T13:00:00"/>
    <d v="1899-12-30T13:10:00"/>
    <x v="0"/>
    <x v="0"/>
    <x v="0"/>
    <x v="0"/>
    <x v="0"/>
    <x v="0"/>
    <d v="1899-12-30T00:10:00"/>
    <x v="1"/>
    <x v="0"/>
  </r>
  <r>
    <s v="Trans DLL"/>
    <x v="19"/>
    <d v="2018-11-08T00:00:00"/>
    <d v="1899-12-30T08:00:00"/>
    <d v="1899-12-30T09:00:00"/>
    <x v="0"/>
    <x v="0"/>
    <x v="0"/>
    <x v="0"/>
    <x v="0"/>
    <x v="0"/>
    <d v="1899-12-30T01:00:00"/>
    <x v="1"/>
    <x v="0"/>
  </r>
  <r>
    <s v="JLF"/>
    <x v="6"/>
    <d v="2018-11-09T00:00:00"/>
    <d v="1899-12-30T13:00:00"/>
    <d v="1899-12-30T13:25:00"/>
    <x v="0"/>
    <x v="0"/>
    <x v="0"/>
    <x v="0"/>
    <x v="0"/>
    <x v="0"/>
    <d v="1899-12-30T00:25:00"/>
    <x v="1"/>
    <x v="0"/>
  </r>
  <r>
    <s v="InterSpain"/>
    <x v="0"/>
    <d v="2018-11-09T00:00:00"/>
    <d v="1899-12-30T13:00:00"/>
    <d v="1899-12-30T14:00:00"/>
    <x v="0"/>
    <x v="0"/>
    <x v="1"/>
    <x v="0"/>
    <x v="0"/>
    <x v="0"/>
    <d v="1899-12-30T01:00:00"/>
    <x v="1"/>
    <x v="0"/>
  </r>
  <r>
    <s v="TSA"/>
    <x v="20"/>
    <d v="2018-11-12T00:00:00"/>
    <d v="1899-12-30T10:00:00"/>
    <d v="1899-12-30T10:40:00"/>
    <x v="1"/>
    <x v="0"/>
    <x v="1"/>
    <x v="1"/>
    <x v="0"/>
    <x v="0"/>
    <d v="1899-12-30T00:40:00"/>
    <x v="1"/>
    <x v="0"/>
  </r>
  <r>
    <s v="Trans DLL"/>
    <x v="21"/>
    <d v="2018-11-12T00:00:00"/>
    <d v="1899-12-30T08:00:00"/>
    <d v="1899-12-30T10:30:00"/>
    <x v="0"/>
    <x v="0"/>
    <x v="0"/>
    <x v="0"/>
    <x v="0"/>
    <x v="0"/>
    <d v="1899-12-30T02:30:00"/>
    <x v="1"/>
    <x v="0"/>
  </r>
  <r>
    <s v="Verkinderen"/>
    <x v="22"/>
    <d v="2018-11-12T00:00:00"/>
    <d v="1899-12-30T09:10:00"/>
    <d v="1899-12-30T09:40:00"/>
    <x v="0"/>
    <x v="0"/>
    <x v="0"/>
    <x v="0"/>
    <x v="0"/>
    <x v="0"/>
    <d v="1899-12-30T00:30:00"/>
    <x v="1"/>
    <x v="0"/>
  </r>
  <r>
    <s v="Kryss Express"/>
    <x v="23"/>
    <d v="2018-11-12T00:00:00"/>
    <d v="1899-12-30T11:00:00"/>
    <d v="1899-12-30T11:10:00"/>
    <x v="1"/>
    <x v="0"/>
    <x v="1"/>
    <x v="0"/>
    <x v="0"/>
    <x v="0"/>
    <d v="1899-12-30T00:10:00"/>
    <x v="1"/>
    <x v="0"/>
  </r>
  <r>
    <s v="JLF"/>
    <x v="6"/>
    <d v="2018-11-12T00:00:00"/>
    <d v="1899-12-30T13:00:00"/>
    <d v="1899-12-30T13:40:00"/>
    <x v="0"/>
    <x v="0"/>
    <x v="0"/>
    <x v="0"/>
    <x v="0"/>
    <x v="0"/>
    <d v="1899-12-30T00:40:00"/>
    <x v="1"/>
    <x v="0"/>
  </r>
  <r>
    <s v="DLA"/>
    <x v="24"/>
    <d v="2018-11-13T00:00:00"/>
    <d v="1899-12-30T08:00:00"/>
    <d v="1899-12-30T09:30:00"/>
    <x v="0"/>
    <x v="0"/>
    <x v="0"/>
    <x v="0"/>
    <x v="0"/>
    <x v="0"/>
    <d v="1899-12-30T01:30:00"/>
    <x v="1"/>
    <x v="0"/>
  </r>
  <r>
    <s v="SC Sanex"/>
    <x v="25"/>
    <d v="2018-11-13T00:00:00"/>
    <d v="1899-12-30T09:00:00"/>
    <d v="1899-12-30T09:25:00"/>
    <x v="1"/>
    <x v="0"/>
    <x v="1"/>
    <x v="0"/>
    <x v="0"/>
    <x v="0"/>
    <d v="1899-12-30T00:25:00"/>
    <x v="1"/>
    <x v="0"/>
  </r>
  <r>
    <s v="Duchêne"/>
    <x v="26"/>
    <d v="2018-11-13T00:00:00"/>
    <d v="1899-12-30T13:00:00"/>
    <d v="1899-12-30T13:15:00"/>
    <x v="0"/>
    <x v="0"/>
    <x v="0"/>
    <x v="0"/>
    <x v="0"/>
    <x v="0"/>
    <d v="1899-12-30T00:15:00"/>
    <x v="1"/>
    <x v="0"/>
  </r>
  <r>
    <s v="InterSpain"/>
    <x v="0"/>
    <d v="2018-11-14T00:00:00"/>
    <d v="1899-12-30T08:20:00"/>
    <d v="1899-12-30T09:25:00"/>
    <x v="0"/>
    <x v="0"/>
    <x v="0"/>
    <x v="1"/>
    <x v="0"/>
    <x v="0"/>
    <d v="1899-12-30T01:05:00"/>
    <x v="1"/>
    <x v="0"/>
  </r>
  <r>
    <s v="DLA"/>
    <x v="18"/>
    <d v="2018-11-14T00:00:00"/>
    <d v="1899-12-30T08:00:00"/>
    <d v="1899-12-30T09:00:00"/>
    <x v="0"/>
    <x v="0"/>
    <x v="0"/>
    <x v="0"/>
    <x v="0"/>
    <x v="0"/>
    <d v="1899-12-30T01:00:00"/>
    <x v="1"/>
    <x v="0"/>
  </r>
  <r>
    <s v="Bowker"/>
    <x v="0"/>
    <d v="2018-11-15T00:00:00"/>
    <d v="1899-12-30T08:00:00"/>
    <d v="1899-12-30T09:00:00"/>
    <x v="0"/>
    <x v="0"/>
    <x v="0"/>
    <x v="0"/>
    <x v="0"/>
    <x v="0"/>
    <d v="1899-12-30T01:00:00"/>
    <x v="1"/>
    <x v="0"/>
  </r>
  <r>
    <s v="Bowker"/>
    <x v="0"/>
    <d v="2018-11-16T00:00:00"/>
    <d v="1899-12-30T08:00:00"/>
    <d v="1899-12-30T08:27:00"/>
    <x v="0"/>
    <x v="0"/>
    <x v="0"/>
    <x v="0"/>
    <x v="0"/>
    <x v="0"/>
    <d v="1899-12-30T00:27:00"/>
    <x v="1"/>
    <x v="0"/>
  </r>
  <r>
    <s v="Bowker"/>
    <x v="0"/>
    <d v="2018-11-16T00:00:00"/>
    <d v="1899-12-30T08:00:00"/>
    <d v="1899-12-30T08:27:00"/>
    <x v="0"/>
    <x v="0"/>
    <x v="0"/>
    <x v="0"/>
    <x v="0"/>
    <x v="0"/>
    <d v="1899-12-30T00:27:00"/>
    <x v="1"/>
    <x v="0"/>
  </r>
  <r>
    <s v="AIT Intern."/>
    <x v="14"/>
    <d v="2018-11-19T00:00:00"/>
    <d v="1899-12-30T09:00:00"/>
    <d v="1899-12-30T09:30:00"/>
    <x v="0"/>
    <x v="0"/>
    <x v="0"/>
    <x v="0"/>
    <x v="0"/>
    <x v="0"/>
    <d v="1899-12-30T00:30:00"/>
    <x v="1"/>
    <x v="0"/>
  </r>
  <r>
    <s v="Damcsi es marta KKT"/>
    <x v="6"/>
    <d v="2018-11-19T00:00:00"/>
    <d v="1899-12-30T09:00:00"/>
    <d v="1899-12-30T10:25:00"/>
    <x v="0"/>
    <x v="0"/>
    <x v="0"/>
    <x v="0"/>
    <x v="0"/>
    <x v="0"/>
    <d v="1899-12-30T01:25:00"/>
    <x v="1"/>
    <x v="0"/>
  </r>
  <r>
    <s v="Ulival"/>
    <x v="27"/>
    <d v="2018-11-19T00:00:00"/>
    <d v="1899-12-30T10:00:00"/>
    <d v="1899-12-30T10:50:00"/>
    <x v="1"/>
    <x v="0"/>
    <x v="1"/>
    <x v="0"/>
    <x v="0"/>
    <x v="0"/>
    <d v="1899-12-30T00:50:00"/>
    <x v="1"/>
    <x v="0"/>
  </r>
  <r>
    <s v="Bowker"/>
    <x v="0"/>
    <d v="2018-11-19T00:00:00"/>
    <d v="1899-12-30T10:00:00"/>
    <d v="1899-12-30T11:20:00"/>
    <x v="0"/>
    <x v="0"/>
    <x v="0"/>
    <x v="0"/>
    <x v="0"/>
    <x v="0"/>
    <d v="1899-12-30T01:20:00"/>
    <x v="1"/>
    <x v="0"/>
  </r>
  <r>
    <s v="XPO"/>
    <x v="28"/>
    <d v="2018-11-20T00:00:00"/>
    <d v="1899-12-30T08:00:00"/>
    <d v="1899-12-30T08:30:00"/>
    <x v="0"/>
    <x v="0"/>
    <x v="0"/>
    <x v="0"/>
    <x v="0"/>
    <x v="0"/>
    <d v="1899-12-30T00:30:00"/>
    <x v="1"/>
    <x v="0"/>
  </r>
  <r>
    <s v="Bowker"/>
    <x v="0"/>
    <d v="2018-11-21T00:00:00"/>
    <d v="1899-12-30T08:00:00"/>
    <d v="1899-12-30T09:00:00"/>
    <x v="0"/>
    <x v="0"/>
    <x v="0"/>
    <x v="0"/>
    <x v="1"/>
    <x v="0"/>
    <d v="1899-12-30T01:00:00"/>
    <x v="1"/>
    <x v="0"/>
  </r>
  <r>
    <s v="TSE"/>
    <x v="17"/>
    <d v="2018-11-21T00:00:00"/>
    <d v="1899-12-30T08:20:00"/>
    <d v="1899-12-30T08:30:00"/>
    <x v="0"/>
    <x v="0"/>
    <x v="0"/>
    <x v="0"/>
    <x v="0"/>
    <x v="0"/>
    <d v="1899-12-30T00:10:00"/>
    <x v="1"/>
    <x v="0"/>
  </r>
  <r>
    <s v="JLF"/>
    <x v="6"/>
    <d v="2018-11-21T00:00:00"/>
    <d v="1899-12-30T13:05:00"/>
    <d v="1899-12-30T13:30:00"/>
    <x v="0"/>
    <x v="0"/>
    <x v="0"/>
    <x v="0"/>
    <x v="0"/>
    <x v="0"/>
    <d v="1899-12-30T00:25:00"/>
    <x v="1"/>
    <x v="0"/>
  </r>
  <r>
    <s v="JLF"/>
    <x v="6"/>
    <d v="2018-11-21T00:00:00"/>
    <d v="1899-12-30T15:00:00"/>
    <d v="1899-12-30T15:35:00"/>
    <x v="0"/>
    <x v="0"/>
    <x v="0"/>
    <x v="0"/>
    <x v="0"/>
    <x v="0"/>
    <d v="1899-12-30T00:35:00"/>
    <x v="1"/>
    <x v="0"/>
  </r>
  <r>
    <s v="TSE"/>
    <x v="20"/>
    <d v="2018-11-22T00:00:00"/>
    <d v="1899-12-30T09:00:00"/>
    <d v="1899-12-30T09:20:00"/>
    <x v="1"/>
    <x v="0"/>
    <x v="1"/>
    <x v="0"/>
    <x v="0"/>
    <x v="0"/>
    <d v="1899-12-30T00:20:00"/>
    <x v="1"/>
    <x v="0"/>
  </r>
  <r>
    <s v="JLF"/>
    <x v="6"/>
    <d v="2018-11-22T00:00:00"/>
    <d v="1899-12-30T10:30:00"/>
    <d v="1899-12-30T11:10:00"/>
    <x v="0"/>
    <x v="0"/>
    <x v="0"/>
    <x v="0"/>
    <x v="0"/>
    <x v="0"/>
    <d v="1899-12-30T00:40:00"/>
    <x v="1"/>
    <x v="0"/>
  </r>
  <r>
    <s v="JLF"/>
    <x v="6"/>
    <d v="2018-11-22T00:00:00"/>
    <d v="1899-12-30T15:00:00"/>
    <d v="1899-12-30T15:35:00"/>
    <x v="0"/>
    <x v="1"/>
    <x v="0"/>
    <x v="0"/>
    <x v="0"/>
    <x v="0"/>
    <d v="1899-12-30T00:35:00"/>
    <x v="1"/>
    <x v="0"/>
  </r>
  <r>
    <s v="Bowker"/>
    <x v="0"/>
    <d v="2018-11-23T00:00:00"/>
    <d v="1899-12-30T08:00:00"/>
    <d v="1899-12-30T08:35:00"/>
    <x v="0"/>
    <x v="0"/>
    <x v="0"/>
    <x v="0"/>
    <x v="0"/>
    <x v="0"/>
    <d v="1899-12-30T00:35:00"/>
    <x v="1"/>
    <x v="0"/>
  </r>
  <r>
    <s v="Purplue Transporti"/>
    <x v="6"/>
    <d v="2018-11-23T00:00:00"/>
    <d v="1899-12-30T08:00:00"/>
    <d v="1899-12-30T09:20:00"/>
    <x v="0"/>
    <x v="0"/>
    <x v="0"/>
    <x v="0"/>
    <x v="0"/>
    <x v="0"/>
    <d v="1899-12-30T01:20:00"/>
    <x v="1"/>
    <x v="0"/>
  </r>
  <r>
    <s v="JLF"/>
    <x v="6"/>
    <d v="2018-11-23T00:00:00"/>
    <d v="1899-12-30T09:20:00"/>
    <d v="1899-12-30T10:00:00"/>
    <x v="0"/>
    <x v="0"/>
    <x v="0"/>
    <x v="0"/>
    <x v="0"/>
    <x v="0"/>
    <d v="1899-12-30T00:40:00"/>
    <x v="1"/>
    <x v="0"/>
  </r>
  <r>
    <s v="Huhez"/>
    <x v="29"/>
    <d v="2018-11-23T00:00:00"/>
    <d v="1899-12-30T13:50:00"/>
    <d v="1899-12-30T14:05:00"/>
    <x v="0"/>
    <x v="0"/>
    <x v="1"/>
    <x v="0"/>
    <x v="0"/>
    <x v="0"/>
    <d v="1899-12-30T00:15:00"/>
    <x v="1"/>
    <x v="0"/>
  </r>
  <r>
    <s v="Desauty"/>
    <x v="6"/>
    <d v="2018-11-27T00:00:00"/>
    <d v="1899-12-30T11:44:00"/>
    <d v="1899-12-30T12:10:00"/>
    <x v="1"/>
    <x v="0"/>
    <x v="1"/>
    <x v="0"/>
    <x v="0"/>
    <x v="0"/>
    <d v="1899-12-30T00:26:00"/>
    <x v="1"/>
    <x v="0"/>
  </r>
  <r>
    <s v="JLF"/>
    <x v="6"/>
    <d v="2018-11-27T00:00:00"/>
    <d v="1899-12-30T13:00:00"/>
    <d v="1899-12-30T13:25:00"/>
    <x v="0"/>
    <x v="0"/>
    <x v="0"/>
    <x v="0"/>
    <x v="0"/>
    <x v="0"/>
    <d v="1899-12-30T00:25:00"/>
    <x v="1"/>
    <x v="0"/>
  </r>
  <r>
    <s v="Soprepack"/>
    <x v="3"/>
    <d v="2018-11-27T00:00:00"/>
    <d v="1899-12-30T14:45:00"/>
    <d v="1899-12-30T15:00:00"/>
    <x v="0"/>
    <x v="0"/>
    <x v="0"/>
    <x v="0"/>
    <x v="0"/>
    <x v="0"/>
    <d v="1899-12-30T00:15:00"/>
    <x v="1"/>
    <x v="0"/>
  </r>
  <r>
    <s v="JLF"/>
    <x v="6"/>
    <d v="2018-11-27T00:00:00"/>
    <d v="1899-12-30T15:10:00"/>
    <d v="1899-12-30T15:40:00"/>
    <x v="0"/>
    <x v="0"/>
    <x v="0"/>
    <x v="0"/>
    <x v="0"/>
    <x v="0"/>
    <d v="1899-12-30T00:30:00"/>
    <x v="1"/>
    <x v="0"/>
  </r>
  <r>
    <s v="MG Trans"/>
    <x v="6"/>
    <d v="2018-11-27T00:00:00"/>
    <d v="1899-12-30T08:00:00"/>
    <d v="1899-12-30T08:40:00"/>
    <x v="0"/>
    <x v="0"/>
    <x v="0"/>
    <x v="0"/>
    <x v="0"/>
    <x v="0"/>
    <d v="1899-12-30T00:40:00"/>
    <x v="1"/>
    <x v="0"/>
  </r>
  <r>
    <s v="Mazet"/>
    <x v="30"/>
    <d v="2018-11-27T00:00:00"/>
    <d v="1899-12-30T08:10:00"/>
    <d v="1899-12-30T08:15:00"/>
    <x v="1"/>
    <x v="1"/>
    <x v="1"/>
    <x v="1"/>
    <x v="1"/>
    <x v="2"/>
    <d v="1899-12-30T00:05:00"/>
    <x v="1"/>
    <x v="0"/>
  </r>
  <r>
    <s v="JLF"/>
    <x v="6"/>
    <d v="2018-11-27T00:00:00"/>
    <d v="1899-12-30T08:40:00"/>
    <d v="1899-12-30T09:20:00"/>
    <x v="0"/>
    <x v="0"/>
    <x v="0"/>
    <x v="0"/>
    <x v="0"/>
    <x v="0"/>
    <d v="1899-12-30T00:40:00"/>
    <x v="1"/>
    <x v="0"/>
  </r>
  <r>
    <s v="Heppner"/>
    <x v="31"/>
    <d v="2018-11-27T00:00:00"/>
    <d v="1899-12-30T10:05:00"/>
    <d v="1899-12-30T10:25:00"/>
    <x v="0"/>
    <x v="0"/>
    <x v="0"/>
    <x v="0"/>
    <x v="0"/>
    <x v="0"/>
    <d v="1899-12-30T00:20:00"/>
    <x v="1"/>
    <x v="0"/>
  </r>
  <r>
    <s v="Bowker"/>
    <x v="0"/>
    <d v="2018-11-27T00:00:00"/>
    <d v="1899-12-30T10:00:00"/>
    <d v="1899-12-30T11:00:00"/>
    <x v="0"/>
    <x v="0"/>
    <x v="0"/>
    <x v="0"/>
    <x v="0"/>
    <x v="0"/>
    <d v="1899-12-30T01:00:00"/>
    <x v="1"/>
    <x v="0"/>
  </r>
  <r>
    <s v="Coquelle"/>
    <x v="32"/>
    <d v="2018-11-28T00:00:00"/>
    <d v="1899-12-30T08:00:00"/>
    <d v="1899-12-30T08:15:00"/>
    <x v="1"/>
    <x v="0"/>
    <x v="1"/>
    <x v="0"/>
    <x v="0"/>
    <x v="0"/>
    <d v="1899-12-30T00:15:00"/>
    <x v="1"/>
    <x v="0"/>
  </r>
  <r>
    <s v="Van Mighem"/>
    <x v="14"/>
    <d v="2018-11-28T00:00:00"/>
    <d v="1899-12-30T08:00:00"/>
    <d v="1899-12-30T08:30:00"/>
    <x v="0"/>
    <x v="0"/>
    <x v="0"/>
    <x v="0"/>
    <x v="0"/>
    <x v="0"/>
    <d v="1899-12-30T00:30:00"/>
    <x v="1"/>
    <x v="0"/>
  </r>
  <r>
    <s v="JLF"/>
    <x v="6"/>
    <d v="2018-11-28T00:00:00"/>
    <d v="1899-12-30T08:45:00"/>
    <d v="1899-12-30T09:20:00"/>
    <x v="0"/>
    <x v="0"/>
    <x v="0"/>
    <x v="0"/>
    <x v="0"/>
    <x v="0"/>
    <d v="1899-12-30T00:35:00"/>
    <x v="1"/>
    <x v="0"/>
  </r>
  <r>
    <s v="Bowker"/>
    <x v="0"/>
    <d v="2018-11-28T00:00:00"/>
    <d v="1899-12-30T15:00:00"/>
    <d v="1899-12-30T15:50:00"/>
    <x v="0"/>
    <x v="1"/>
    <x v="1"/>
    <x v="0"/>
    <x v="1"/>
    <x v="1"/>
    <d v="1899-12-30T00:50:00"/>
    <x v="1"/>
    <x v="0"/>
  </r>
  <r>
    <s v="JLF"/>
    <x v="6"/>
    <d v="2018-11-28T00:00:00"/>
    <d v="1899-12-30T15:15:00"/>
    <d v="1899-12-30T15:55:00"/>
    <x v="0"/>
    <x v="0"/>
    <x v="0"/>
    <x v="0"/>
    <x v="0"/>
    <x v="0"/>
    <d v="1899-12-30T00:40:00"/>
    <x v="1"/>
    <x v="0"/>
  </r>
  <r>
    <s v="Van Mighem"/>
    <x v="6"/>
    <d v="2018-11-29T00:00:00"/>
    <d v="1899-12-30T08:00:00"/>
    <d v="1899-12-30T08:25:00"/>
    <x v="0"/>
    <x v="0"/>
    <x v="0"/>
    <x v="0"/>
    <x v="0"/>
    <x v="0"/>
    <d v="1899-12-30T00:25:00"/>
    <x v="1"/>
    <x v="0"/>
  </r>
  <r>
    <s v="BHL Trs"/>
    <x v="6"/>
    <d v="2018-11-29T00:00:00"/>
    <d v="1899-12-30T09:40:00"/>
    <d v="1899-12-30T09:55:00"/>
    <x v="0"/>
    <x v="0"/>
    <x v="0"/>
    <x v="0"/>
    <x v="0"/>
    <x v="0"/>
    <d v="1899-12-30T00:15:00"/>
    <x v="1"/>
    <x v="0"/>
  </r>
  <r>
    <s v="Van Mighem"/>
    <x v="6"/>
    <d v="2018-11-29T00:00:00"/>
    <d v="1899-12-30T10:40:00"/>
    <d v="1899-12-30T11:25:00"/>
    <x v="0"/>
    <x v="0"/>
    <x v="0"/>
    <x v="0"/>
    <x v="0"/>
    <x v="0"/>
    <d v="1899-12-30T00:45:00"/>
    <x v="1"/>
    <x v="0"/>
  </r>
  <r>
    <s v="JLF"/>
    <x v="6"/>
    <d v="2018-11-29T00:00:00"/>
    <d v="1899-12-30T12:00:00"/>
    <d v="1899-12-30T13:22:00"/>
    <x v="0"/>
    <x v="0"/>
    <x v="0"/>
    <x v="0"/>
    <x v="0"/>
    <x v="0"/>
    <d v="1899-12-30T01:22:00"/>
    <x v="1"/>
    <x v="0"/>
  </r>
  <r>
    <s v="Makos"/>
    <x v="8"/>
    <d v="2018-11-29T00:00:00"/>
    <d v="1899-12-30T15:10:00"/>
    <d v="1899-12-30T15:20:00"/>
    <x v="0"/>
    <x v="0"/>
    <x v="1"/>
    <x v="0"/>
    <x v="0"/>
    <x v="0"/>
    <d v="1899-12-30T00:10:00"/>
    <x v="1"/>
    <x v="0"/>
  </r>
  <r>
    <s v="JLF"/>
    <x v="6"/>
    <d v="2018-11-30T00:00:00"/>
    <d v="1899-12-30T13:00:00"/>
    <d v="1899-12-30T13:25:00"/>
    <x v="0"/>
    <x v="0"/>
    <x v="0"/>
    <x v="0"/>
    <x v="0"/>
    <x v="0"/>
    <d v="1899-12-30T00:25:00"/>
    <x v="1"/>
    <x v="0"/>
  </r>
  <r>
    <s v="JLF"/>
    <x v="17"/>
    <d v="2018-12-03T00:00:00"/>
    <d v="1899-12-30T08:00:00"/>
    <d v="1899-12-30T08:10:00"/>
    <x v="0"/>
    <x v="0"/>
    <x v="0"/>
    <x v="0"/>
    <x v="0"/>
    <x v="0"/>
    <d v="1899-12-30T00:10:00"/>
    <x v="2"/>
    <x v="0"/>
  </r>
  <r>
    <s v="JLF"/>
    <x v="6"/>
    <d v="2018-12-03T00:00:00"/>
    <d v="1899-12-30T11:16:00"/>
    <d v="1899-12-30T12:00:00"/>
    <x v="0"/>
    <x v="0"/>
    <x v="0"/>
    <x v="0"/>
    <x v="0"/>
    <x v="0"/>
    <d v="1899-12-30T00:44:00"/>
    <x v="2"/>
    <x v="0"/>
  </r>
  <r>
    <s v="Gruber"/>
    <x v="6"/>
    <d v="2018-12-04T00:00:00"/>
    <d v="1899-12-30T08:00:00"/>
    <d v="1899-12-30T08:25:00"/>
    <x v="0"/>
    <x v="0"/>
    <x v="0"/>
    <x v="0"/>
    <x v="0"/>
    <x v="0"/>
    <d v="1899-12-30T00:25:00"/>
    <x v="2"/>
    <x v="0"/>
  </r>
  <r>
    <s v="JLF"/>
    <x v="6"/>
    <d v="2018-12-04T00:00:00"/>
    <d v="1899-12-30T08:35:00"/>
    <d v="1899-12-30T09:00:00"/>
    <x v="0"/>
    <x v="0"/>
    <x v="0"/>
    <x v="0"/>
    <x v="0"/>
    <x v="0"/>
    <d v="1899-12-30T00:25:00"/>
    <x v="2"/>
    <x v="0"/>
  </r>
  <r>
    <s v="Transunie"/>
    <x v="1"/>
    <d v="2018-12-04T00:00:00"/>
    <d v="1899-12-30T11:15:00"/>
    <d v="1899-12-30T11:45:00"/>
    <x v="0"/>
    <x v="0"/>
    <x v="0"/>
    <x v="0"/>
    <x v="0"/>
    <x v="0"/>
    <d v="1899-12-30T00:30:00"/>
    <x v="2"/>
    <x v="0"/>
  </r>
  <r>
    <s v="Kryss Express"/>
    <x v="0"/>
    <d v="2018-12-04T00:00:00"/>
    <d v="1899-12-30T15:00:00"/>
    <d v="1899-12-30T15:15:00"/>
    <x v="0"/>
    <x v="0"/>
    <x v="0"/>
    <x v="0"/>
    <x v="0"/>
    <x v="0"/>
    <d v="1899-12-30T00:15:00"/>
    <x v="2"/>
    <x v="0"/>
  </r>
  <r>
    <s v="Van Mighem"/>
    <x v="6"/>
    <d v="2018-12-05T00:00:00"/>
    <d v="1899-12-30T08:00:00"/>
    <d v="1899-12-30T08:40:00"/>
    <x v="0"/>
    <x v="0"/>
    <x v="0"/>
    <x v="0"/>
    <x v="0"/>
    <x v="0"/>
    <d v="1899-12-30T00:40:00"/>
    <x v="2"/>
    <x v="0"/>
  </r>
  <r>
    <s v="JLF"/>
    <x v="6"/>
    <d v="2018-12-05T00:00:00"/>
    <d v="1899-12-30T08:40:00"/>
    <d v="1899-12-30T09:25:00"/>
    <x v="0"/>
    <x v="0"/>
    <x v="0"/>
    <x v="0"/>
    <x v="0"/>
    <x v="0"/>
    <d v="1899-12-30T00:45:00"/>
    <x v="2"/>
    <x v="0"/>
  </r>
  <r>
    <s v="Duchêne"/>
    <x v="0"/>
    <d v="2018-12-05T00:00:00"/>
    <d v="1899-12-30T09:35:00"/>
    <d v="1899-12-30T09:45:00"/>
    <x v="0"/>
    <x v="0"/>
    <x v="0"/>
    <x v="0"/>
    <x v="0"/>
    <x v="0"/>
    <d v="1899-12-30T00:10:00"/>
    <x v="2"/>
    <x v="0"/>
  </r>
  <r>
    <s v="TLF express"/>
    <x v="19"/>
    <d v="2018-12-05T00:00:00"/>
    <d v="1899-12-30T10:10:00"/>
    <d v="1899-12-30T10:23:00"/>
    <x v="0"/>
    <x v="0"/>
    <x v="0"/>
    <x v="0"/>
    <x v="0"/>
    <x v="0"/>
    <d v="1899-12-30T00:13:00"/>
    <x v="2"/>
    <x v="0"/>
  </r>
  <r>
    <s v="Brunelle"/>
    <x v="6"/>
    <d v="2018-12-05T00:00:00"/>
    <d v="1899-12-30T13:34:00"/>
    <d v="1899-12-30T14:00:00"/>
    <x v="0"/>
    <x v="0"/>
    <x v="0"/>
    <x v="0"/>
    <x v="0"/>
    <x v="0"/>
    <d v="1899-12-30T00:26:00"/>
    <x v="2"/>
    <x v="0"/>
  </r>
  <r>
    <s v="Bernardi"/>
    <x v="6"/>
    <d v="2018-12-06T00:00:00"/>
    <d v="1899-12-30T08:00:00"/>
    <s v="8:20"/>
    <x v="0"/>
    <x v="0"/>
    <x v="0"/>
    <x v="0"/>
    <x v="0"/>
    <x v="0"/>
    <d v="1899-12-30T00:20:00"/>
    <x v="2"/>
    <x v="0"/>
  </r>
  <r>
    <s v="JLF"/>
    <x v="6"/>
    <d v="2018-12-06T00:00:00"/>
    <d v="1899-12-30T09:15:00"/>
    <s v="9:45"/>
    <x v="0"/>
    <x v="0"/>
    <x v="0"/>
    <x v="0"/>
    <x v="0"/>
    <x v="0"/>
    <d v="1899-12-30T00:30:00"/>
    <x v="2"/>
    <x v="0"/>
  </r>
  <r>
    <s v="Hamann"/>
    <x v="33"/>
    <d v="2018-12-06T00:00:00"/>
    <d v="1899-12-30T09:55:00"/>
    <s v="10:00"/>
    <x v="1"/>
    <x v="0"/>
    <x v="1"/>
    <x v="1"/>
    <x v="1"/>
    <x v="1"/>
    <d v="1899-12-30T00:05:00"/>
    <x v="2"/>
    <x v="0"/>
  </r>
  <r>
    <s v="Bowker"/>
    <x v="0"/>
    <d v="2018-12-07T00:00:00"/>
    <d v="1899-12-30T07:20:00"/>
    <d v="1899-12-30T07:40:00"/>
    <x v="0"/>
    <x v="0"/>
    <x v="0"/>
    <x v="0"/>
    <x v="0"/>
    <x v="0"/>
    <d v="1899-12-30T00:20:00"/>
    <x v="2"/>
    <x v="0"/>
  </r>
  <r>
    <s v="Embaltec"/>
    <x v="5"/>
    <d v="2018-12-07T00:00:00"/>
    <d v="1899-12-30T08:00:00"/>
    <s v="8:10"/>
    <x v="1"/>
    <x v="0"/>
    <x v="1"/>
    <x v="0"/>
    <x v="0"/>
    <x v="0"/>
    <d v="1899-12-30T00:10:00"/>
    <x v="2"/>
    <x v="0"/>
  </r>
  <r>
    <s v="Van Mighem"/>
    <x v="6"/>
    <d v="2018-12-07T00:00:00"/>
    <d v="1899-12-30T08:00:00"/>
    <s v="8:35"/>
    <x v="0"/>
    <x v="0"/>
    <x v="0"/>
    <x v="0"/>
    <x v="0"/>
    <x v="0"/>
    <d v="1899-12-30T00:35:00"/>
    <x v="2"/>
    <x v="0"/>
  </r>
  <r>
    <s v="TransAlliance"/>
    <x v="6"/>
    <d v="2018-12-07T00:00:00"/>
    <d v="1899-12-30T11:15:00"/>
    <s v="11:50"/>
    <x v="0"/>
    <x v="0"/>
    <x v="0"/>
    <x v="0"/>
    <x v="0"/>
    <x v="0"/>
    <d v="1899-12-30T00:35:00"/>
    <x v="2"/>
    <x v="0"/>
  </r>
  <r>
    <s v="Mazet"/>
    <x v="34"/>
    <d v="2018-12-10T00:00:00"/>
    <d v="1899-12-30T08:00:00"/>
    <s v="8:10"/>
    <x v="1"/>
    <x v="0"/>
    <x v="1"/>
    <x v="0"/>
    <x v="0"/>
    <x v="2"/>
    <d v="1899-12-30T00:10:00"/>
    <x v="2"/>
    <x v="0"/>
  </r>
  <r>
    <s v="Kuehne Nagel"/>
    <x v="8"/>
    <d v="2018-12-10T00:00:00"/>
    <d v="1899-12-30T08:55:00"/>
    <s v="9:00"/>
    <x v="1"/>
    <x v="0"/>
    <x v="1"/>
    <x v="0"/>
    <x v="0"/>
    <x v="0"/>
    <d v="1899-12-30T00:05:00"/>
    <x v="2"/>
    <x v="0"/>
  </r>
  <r>
    <s v="TransAlliance"/>
    <x v="6"/>
    <d v="2018-12-10T00:00:00"/>
    <d v="1899-12-30T10:20:00"/>
    <s v="11:10"/>
    <x v="0"/>
    <x v="0"/>
    <x v="0"/>
    <x v="1"/>
    <x v="0"/>
    <x v="0"/>
    <d v="1899-12-30T00:50:00"/>
    <x v="2"/>
    <x v="0"/>
  </r>
  <r>
    <s v="Marisa"/>
    <x v="0"/>
    <d v="2018-12-10T00:00:00"/>
    <d v="1899-12-30T13:05:00"/>
    <d v="1899-12-30T13:30:00"/>
    <x v="0"/>
    <x v="0"/>
    <x v="0"/>
    <x v="0"/>
    <x v="0"/>
    <x v="0"/>
    <d v="1899-12-30T00:25:00"/>
    <x v="2"/>
    <x v="0"/>
  </r>
  <r>
    <s v="TransAlliance"/>
    <x v="6"/>
    <d v="2018-12-10T00:00:00"/>
    <d v="1899-12-30T15:35:00"/>
    <s v="15:55"/>
    <x v="0"/>
    <x v="0"/>
    <x v="0"/>
    <x v="0"/>
    <x v="0"/>
    <x v="0"/>
    <d v="1899-12-30T00:20:00"/>
    <x v="2"/>
    <x v="0"/>
  </r>
  <r>
    <s v="Coquelle"/>
    <x v="35"/>
    <d v="2018-12-11T00:00:00"/>
    <d v="1899-12-30T08:50:00"/>
    <s v="8:56"/>
    <x v="0"/>
    <x v="0"/>
    <x v="0"/>
    <x v="0"/>
    <x v="0"/>
    <x v="0"/>
    <d v="1899-12-30T00:06:00"/>
    <x v="2"/>
    <x v="0"/>
  </r>
  <r>
    <s v="TransAlliance"/>
    <x v="6"/>
    <d v="2018-12-11T00:00:00"/>
    <d v="1899-12-30T09:47:00"/>
    <s v="10:28"/>
    <x v="0"/>
    <x v="0"/>
    <x v="0"/>
    <x v="0"/>
    <x v="0"/>
    <x v="0"/>
    <d v="1899-12-30T00:41:00"/>
    <x v="2"/>
    <x v="0"/>
  </r>
  <r>
    <s v="Fordih"/>
    <x v="6"/>
    <d v="2018-12-11T00:00:00"/>
    <s v="10:50"/>
    <s v="11:16"/>
    <x v="1"/>
    <x v="0"/>
    <x v="1"/>
    <x v="0"/>
    <x v="0"/>
    <x v="0"/>
    <d v="1899-12-30T00:26:00"/>
    <x v="2"/>
    <x v="0"/>
  </r>
  <r>
    <s v="Charbonheaux Brabant"/>
    <x v="36"/>
    <d v="2018-12-11T00:00:00"/>
    <s v="14:45"/>
    <s v="15:20"/>
    <x v="1"/>
    <x v="0"/>
    <x v="1"/>
    <x v="0"/>
    <x v="0"/>
    <x v="0"/>
    <d v="1899-12-30T00:35:00"/>
    <x v="2"/>
    <x v="0"/>
  </r>
  <r>
    <s v="TransAlliance"/>
    <x v="6"/>
    <d v="2018-12-12T00:00:00"/>
    <s v="8:15"/>
    <s v="9:15"/>
    <x v="0"/>
    <x v="0"/>
    <x v="0"/>
    <x v="0"/>
    <x v="0"/>
    <x v="0"/>
    <d v="1899-12-30T01:00:00"/>
    <x v="2"/>
    <x v="0"/>
  </r>
  <r>
    <s v="TransAlliance"/>
    <x v="6"/>
    <d v="2018-12-12T00:00:00"/>
    <s v="13:00"/>
    <s v="14:00"/>
    <x v="0"/>
    <x v="0"/>
    <x v="0"/>
    <x v="0"/>
    <x v="0"/>
    <x v="0"/>
    <d v="1899-12-30T01:00:00"/>
    <x v="2"/>
    <x v="0"/>
  </r>
  <r>
    <s v="Duchêne"/>
    <x v="26"/>
    <d v="2018-12-13T00:00:00"/>
    <s v="10:00"/>
    <s v="10:10"/>
    <x v="1"/>
    <x v="0"/>
    <x v="1"/>
    <x v="0"/>
    <x v="0"/>
    <x v="0"/>
    <d v="1899-12-30T00:10:00"/>
    <x v="2"/>
    <x v="0"/>
  </r>
  <r>
    <s v="Verkinderen"/>
    <x v="37"/>
    <d v="2018-12-13T00:00:00"/>
    <s v="8:50"/>
    <s v="10:45"/>
    <x v="0"/>
    <x v="0"/>
    <x v="0"/>
    <x v="0"/>
    <x v="0"/>
    <x v="0"/>
    <d v="1899-12-30T01:55:00"/>
    <x v="2"/>
    <x v="0"/>
  </r>
  <r>
    <s v="Delquignies"/>
    <x v="6"/>
    <d v="2018-12-13T00:00:00"/>
    <s v="9:50"/>
    <s v="10:45"/>
    <x v="0"/>
    <x v="0"/>
    <x v="0"/>
    <x v="0"/>
    <x v="0"/>
    <x v="0"/>
    <d v="1899-12-30T00:55:00"/>
    <x v="2"/>
    <x v="0"/>
  </r>
  <r>
    <s v="TransAlliance"/>
    <x v="6"/>
    <d v="2018-12-13T00:00:00"/>
    <s v="13:00"/>
    <s v="13:25"/>
    <x v="0"/>
    <x v="0"/>
    <x v="0"/>
    <x v="0"/>
    <x v="0"/>
    <x v="0"/>
    <d v="1899-12-30T00:25:00"/>
    <x v="2"/>
    <x v="0"/>
  </r>
  <r>
    <s v="Transunie"/>
    <x v="1"/>
    <d v="2018-12-14T00:00:00"/>
    <s v="8:00"/>
    <s v="8:05"/>
    <x v="0"/>
    <x v="0"/>
    <x v="0"/>
    <x v="0"/>
    <x v="0"/>
    <x v="0"/>
    <d v="1899-12-30T00:05:00"/>
    <x v="2"/>
    <x v="0"/>
  </r>
  <r>
    <s v="Van Mighem"/>
    <x v="6"/>
    <d v="2018-12-14T00:00:00"/>
    <s v="8:00"/>
    <s v="8:46"/>
    <x v="0"/>
    <x v="0"/>
    <x v="0"/>
    <x v="0"/>
    <x v="0"/>
    <x v="0"/>
    <d v="1899-12-30T00:46:00"/>
    <x v="2"/>
    <x v="0"/>
  </r>
  <r>
    <s v="Bowker"/>
    <x v="0"/>
    <d v="2018-12-17T00:00:00"/>
    <d v="1899-12-30T08:15:00"/>
    <d v="1899-12-30T09:00:00"/>
    <x v="0"/>
    <x v="0"/>
    <x v="0"/>
    <x v="0"/>
    <x v="0"/>
    <x v="0"/>
    <d v="1899-12-30T00:45:00"/>
    <x v="2"/>
    <x v="0"/>
  </r>
  <r>
    <s v="Dancies"/>
    <x v="6"/>
    <d v="2018-12-17T00:00:00"/>
    <s v="9:20"/>
    <s v="10:00"/>
    <x v="0"/>
    <x v="0"/>
    <x v="0"/>
    <x v="0"/>
    <x v="0"/>
    <x v="0"/>
    <d v="1899-12-30T00:40:00"/>
    <x v="2"/>
    <x v="0"/>
  </r>
  <r>
    <s v="TransAlliance"/>
    <x v="6"/>
    <d v="2018-12-17T00:00:00"/>
    <s v="13:00"/>
    <s v="14:00"/>
    <x v="0"/>
    <x v="0"/>
    <x v="0"/>
    <x v="0"/>
    <x v="0"/>
    <x v="0"/>
    <d v="1899-12-30T01:00:00"/>
    <x v="2"/>
    <x v="0"/>
  </r>
  <r>
    <s v="Méga-Trans"/>
    <x v="14"/>
    <d v="2018-12-18T00:00:00"/>
    <s v="8:20"/>
    <s v="9:20"/>
    <x v="0"/>
    <x v="0"/>
    <x v="0"/>
    <x v="0"/>
    <x v="0"/>
    <x v="0"/>
    <d v="1899-12-30T01:00:00"/>
    <x v="2"/>
    <x v="0"/>
  </r>
  <r>
    <s v="Verkinderen"/>
    <x v="2"/>
    <d v="2018-12-18T00:00:00"/>
    <s v="8:00"/>
    <s v="10:00"/>
    <x v="0"/>
    <x v="0"/>
    <x v="0"/>
    <x v="0"/>
    <x v="0"/>
    <x v="0"/>
    <d v="1899-12-30T02:00:00"/>
    <x v="2"/>
    <x v="0"/>
  </r>
  <r>
    <s v="Bowker"/>
    <x v="0"/>
    <d v="2018-12-18T00:00:00"/>
    <d v="1899-12-30T08:00:00"/>
    <d v="1899-12-30T08:45:00"/>
    <x v="0"/>
    <x v="0"/>
    <x v="0"/>
    <x v="0"/>
    <x v="0"/>
    <x v="0"/>
    <d v="1899-12-30T00:45:00"/>
    <x v="2"/>
    <x v="0"/>
  </r>
  <r>
    <s v="Coeur"/>
    <x v="8"/>
    <d v="2018-12-19T00:00:00"/>
    <s v="8:00"/>
    <s v="8:40"/>
    <x v="0"/>
    <x v="0"/>
    <x v="0"/>
    <x v="0"/>
    <x v="0"/>
    <x v="0"/>
    <d v="1899-12-30T00:40:00"/>
    <x v="2"/>
    <x v="0"/>
  </r>
  <r>
    <s v="TransAlliance"/>
    <x v="6"/>
    <d v="2018-12-19T00:00:00"/>
    <s v="9:45"/>
    <s v="10:30"/>
    <x v="0"/>
    <x v="0"/>
    <x v="0"/>
    <x v="0"/>
    <x v="0"/>
    <x v="0"/>
    <d v="1899-12-30T00:45:00"/>
    <x v="2"/>
    <x v="0"/>
  </r>
  <r>
    <s v="AS Transport"/>
    <x v="6"/>
    <d v="2018-12-19T00:00:00"/>
    <s v="11:30"/>
    <s v="11:50"/>
    <x v="0"/>
    <x v="0"/>
    <x v="0"/>
    <x v="0"/>
    <x v="0"/>
    <x v="0"/>
    <d v="1899-12-30T00:20:00"/>
    <x v="2"/>
    <x v="0"/>
  </r>
  <r>
    <s v="Trans DLL"/>
    <x v="38"/>
    <d v="2018-12-20T00:00:00"/>
    <s v="9:20"/>
    <s v="10:20"/>
    <x v="0"/>
    <x v="0"/>
    <x v="1"/>
    <x v="0"/>
    <x v="0"/>
    <x v="0"/>
    <d v="1899-12-30T01:00:00"/>
    <x v="2"/>
    <x v="0"/>
  </r>
  <r>
    <s v="Makos"/>
    <x v="8"/>
    <d v="2018-12-20T00:00:00"/>
    <s v="9:25"/>
    <s v="9:45"/>
    <x v="1"/>
    <x v="0"/>
    <x v="1"/>
    <x v="0"/>
    <x v="0"/>
    <x v="0"/>
    <d v="1899-12-30T00:20:00"/>
    <x v="2"/>
    <x v="0"/>
  </r>
  <r>
    <s v="Coquelle"/>
    <x v="6"/>
    <d v="2018-12-20T00:00:00"/>
    <s v="11:35"/>
    <s v="11:50"/>
    <x v="0"/>
    <x v="0"/>
    <x v="0"/>
    <x v="0"/>
    <x v="0"/>
    <x v="0"/>
    <d v="1899-12-30T00:15:00"/>
    <x v="2"/>
    <x v="0"/>
  </r>
  <r>
    <s v="TLM"/>
    <x v="6"/>
    <d v="2018-12-20T00:00:00"/>
    <s v="11:30"/>
    <s v="13:30"/>
    <x v="1"/>
    <x v="0"/>
    <x v="1"/>
    <x v="0"/>
    <x v="0"/>
    <x v="0"/>
    <d v="1899-12-30T02:00:00"/>
    <x v="2"/>
    <x v="0"/>
  </r>
  <r>
    <s v="Dimotrans"/>
    <x v="0"/>
    <d v="2018-12-20T00:00:00"/>
    <d v="1899-12-30T15:00:00"/>
    <d v="1899-12-30T15:30:00"/>
    <x v="0"/>
    <x v="1"/>
    <x v="0"/>
    <x v="0"/>
    <x v="0"/>
    <x v="0"/>
    <d v="1899-12-30T00:30:00"/>
    <x v="2"/>
    <x v="0"/>
  </r>
  <r>
    <s v="TransAlliance"/>
    <x v="6"/>
    <d v="2018-12-20T00:00:00"/>
    <s v="15:30"/>
    <s v="15:40"/>
    <x v="0"/>
    <x v="0"/>
    <x v="0"/>
    <x v="0"/>
    <x v="0"/>
    <x v="0"/>
    <d v="1899-12-30T00:10:00"/>
    <x v="2"/>
    <x v="0"/>
  </r>
  <r>
    <s v="Trans DLL"/>
    <x v="39"/>
    <d v="2018-12-21T00:00:00"/>
    <s v="8:30"/>
    <s v="10:50"/>
    <x v="0"/>
    <x v="0"/>
    <x v="1"/>
    <x v="0"/>
    <x v="0"/>
    <x v="0"/>
    <d v="1899-12-30T02:20:00"/>
    <x v="2"/>
    <x v="0"/>
  </r>
  <r>
    <s v="Inconnu"/>
    <x v="40"/>
    <d v="2018-12-21T00:00:00"/>
    <s v="10:10"/>
    <s v="10:50"/>
    <x v="0"/>
    <x v="0"/>
    <x v="0"/>
    <x v="0"/>
    <x v="0"/>
    <x v="0"/>
    <d v="1899-12-30T00:40:00"/>
    <x v="2"/>
    <x v="0"/>
  </r>
  <r>
    <s v="Trs Vervaeke"/>
    <x v="41"/>
    <d v="2019-01-02T00:00:00"/>
    <s v="8:00"/>
    <s v="9:20"/>
    <x v="0"/>
    <x v="0"/>
    <x v="0"/>
    <x v="0"/>
    <x v="0"/>
    <x v="0"/>
    <d v="1899-12-30T01:20:00"/>
    <x v="3"/>
    <x v="1"/>
  </r>
  <r>
    <s v="Coquelle"/>
    <x v="42"/>
    <d v="2019-01-03T00:00:00"/>
    <s v="9:35"/>
    <s v="9:45"/>
    <x v="0"/>
    <x v="0"/>
    <x v="0"/>
    <x v="0"/>
    <x v="0"/>
    <x v="0"/>
    <d v="1899-12-30T00:10:00"/>
    <x v="3"/>
    <x v="1"/>
  </r>
  <r>
    <s v="TLF express"/>
    <x v="19"/>
    <d v="2019-01-03T00:00:00"/>
    <s v="11:55"/>
    <s v="12:00"/>
    <x v="0"/>
    <x v="0"/>
    <x v="1"/>
    <x v="0"/>
    <x v="0"/>
    <x v="0"/>
    <d v="1899-12-30T00:05:00"/>
    <x v="3"/>
    <x v="1"/>
  </r>
  <r>
    <s v="Dachser"/>
    <x v="43"/>
    <d v="2019-01-04T00:00:00"/>
    <s v="9:10"/>
    <s v="9:17"/>
    <x v="0"/>
    <x v="0"/>
    <x v="0"/>
    <x v="0"/>
    <x v="0"/>
    <x v="0"/>
    <d v="1899-12-30T00:07:00"/>
    <x v="3"/>
    <x v="1"/>
  </r>
  <r>
    <s v="Hamann"/>
    <x v="33"/>
    <d v="2019-01-04T00:00:00"/>
    <s v="9:32"/>
    <s v="9:37"/>
    <x v="1"/>
    <x v="0"/>
    <x v="1"/>
    <x v="0"/>
    <x v="1"/>
    <x v="0"/>
    <d v="1899-12-30T00:05:00"/>
    <x v="3"/>
    <x v="1"/>
  </r>
  <r>
    <s v="Jacot"/>
    <x v="11"/>
    <d v="2019-01-07T00:00:00"/>
    <s v="8:00"/>
    <s v="8:20"/>
    <x v="1"/>
    <x v="0"/>
    <x v="1"/>
    <x v="0"/>
    <x v="0"/>
    <x v="0"/>
    <d v="1899-12-30T00:20:00"/>
    <x v="3"/>
    <x v="1"/>
  </r>
  <r>
    <s v="Bowker"/>
    <x v="0"/>
    <d v="2019-01-07T00:00:00"/>
    <s v="8:00"/>
    <s v="8:40"/>
    <x v="0"/>
    <x v="0"/>
    <x v="0"/>
    <x v="0"/>
    <x v="0"/>
    <x v="0"/>
    <d v="1899-12-30T00:40:00"/>
    <x v="3"/>
    <x v="1"/>
  </r>
  <r>
    <s v="XPO"/>
    <x v="44"/>
    <d v="2019-01-07T00:00:00"/>
    <s v="10:30"/>
    <s v="10:45"/>
    <x v="0"/>
    <x v="1"/>
    <x v="0"/>
    <x v="0"/>
    <x v="0"/>
    <x v="2"/>
    <d v="1899-12-30T00:15:00"/>
    <x v="3"/>
    <x v="1"/>
  </r>
  <r>
    <s v="Van Mighem"/>
    <x v="45"/>
    <d v="2019-01-08T00:00:00"/>
    <s v="8:00"/>
    <s v="8:30"/>
    <x v="0"/>
    <x v="0"/>
    <x v="0"/>
    <x v="0"/>
    <x v="0"/>
    <x v="0"/>
    <d v="1899-12-30T00:30:00"/>
    <x v="3"/>
    <x v="1"/>
  </r>
  <r>
    <s v="Reno Logistics"/>
    <x v="46"/>
    <d v="2019-01-09T00:00:00"/>
    <s v="8:40"/>
    <s v="9:00"/>
    <x v="1"/>
    <x v="0"/>
    <x v="1"/>
    <x v="0"/>
    <x v="1"/>
    <x v="0"/>
    <d v="1899-12-30T00:20:00"/>
    <x v="3"/>
    <x v="1"/>
  </r>
  <r>
    <s v="Trs AFHAAL"/>
    <x v="29"/>
    <d v="2019-01-09T00:00:00"/>
    <s v="10:00"/>
    <s v="10:35"/>
    <x v="0"/>
    <x v="0"/>
    <x v="0"/>
    <x v="0"/>
    <x v="0"/>
    <x v="0"/>
    <d v="1899-12-30T00:35:00"/>
    <x v="3"/>
    <x v="1"/>
  </r>
  <r>
    <s v="TransAlliance"/>
    <x v="6"/>
    <d v="2019-01-09T00:00:00"/>
    <s v="11:30"/>
    <s v="12:00"/>
    <x v="0"/>
    <x v="0"/>
    <x v="0"/>
    <x v="0"/>
    <x v="0"/>
    <x v="0"/>
    <d v="1899-12-30T00:30:00"/>
    <x v="3"/>
    <x v="1"/>
  </r>
  <r>
    <s v="TransAlliance"/>
    <x v="6"/>
    <d v="2019-01-09T00:00:00"/>
    <s v="14:30"/>
    <s v="15:00"/>
    <x v="0"/>
    <x v="0"/>
    <x v="0"/>
    <x v="0"/>
    <x v="0"/>
    <x v="0"/>
    <d v="1899-12-30T00:30:00"/>
    <x v="3"/>
    <x v="1"/>
  </r>
  <r>
    <s v="Bowker"/>
    <x v="0"/>
    <d v="2019-01-10T00:00:00"/>
    <s v="8:00"/>
    <s v="9:00"/>
    <x v="0"/>
    <x v="0"/>
    <x v="0"/>
    <x v="0"/>
    <x v="0"/>
    <x v="0"/>
    <d v="1899-12-30T01:00:00"/>
    <x v="3"/>
    <x v="1"/>
  </r>
  <r>
    <s v="TransAlliance"/>
    <x v="6"/>
    <d v="2019-01-10T00:00:00"/>
    <s v="10:40"/>
    <s v="11:28"/>
    <x v="0"/>
    <x v="0"/>
    <x v="0"/>
    <x v="0"/>
    <x v="0"/>
    <x v="0"/>
    <d v="1899-12-30T00:48:00"/>
    <x v="3"/>
    <x v="1"/>
  </r>
  <r>
    <s v="Makos"/>
    <x v="8"/>
    <d v="2019-01-10T00:00:00"/>
    <s v="12:00"/>
    <s v="13:10"/>
    <x v="0"/>
    <x v="0"/>
    <x v="1"/>
    <x v="0"/>
    <x v="0"/>
    <x v="0"/>
    <d v="1899-12-30T01:10:00"/>
    <x v="3"/>
    <x v="1"/>
  </r>
  <r>
    <s v="Bowker"/>
    <x v="0"/>
    <d v="2019-01-10T00:00:00"/>
    <s v="7:30"/>
    <s v="8:00"/>
    <x v="0"/>
    <x v="0"/>
    <x v="0"/>
    <x v="0"/>
    <x v="0"/>
    <x v="0"/>
    <d v="1899-12-30T00:30:00"/>
    <x v="3"/>
    <x v="1"/>
  </r>
  <r>
    <s v="Van Mighem"/>
    <x v="45"/>
    <d v="2019-01-10T00:00:00"/>
    <s v="8:00"/>
    <s v="8:25"/>
    <x v="0"/>
    <x v="0"/>
    <x v="0"/>
    <x v="0"/>
    <x v="0"/>
    <x v="0"/>
    <d v="1899-12-30T00:25:00"/>
    <x v="3"/>
    <x v="1"/>
  </r>
  <r>
    <s v="SC Sanex"/>
    <x v="47"/>
    <d v="2019-01-10T00:00:00"/>
    <s v="8:00"/>
    <s v="8:40"/>
    <x v="0"/>
    <x v="0"/>
    <x v="0"/>
    <x v="0"/>
    <x v="0"/>
    <x v="0"/>
    <d v="1899-12-30T00:40:00"/>
    <x v="3"/>
    <x v="1"/>
  </r>
  <r>
    <s v="Coupé"/>
    <x v="48"/>
    <d v="2019-01-10T00:00:00"/>
    <s v="8:20"/>
    <s v="8:25"/>
    <x v="0"/>
    <x v="0"/>
    <x v="0"/>
    <x v="0"/>
    <x v="0"/>
    <x v="0"/>
    <d v="1899-12-30T00:05:00"/>
    <x v="3"/>
    <x v="1"/>
  </r>
  <r>
    <s v="Bowker"/>
    <x v="0"/>
    <d v="2019-01-14T00:00:00"/>
    <s v="8:05"/>
    <s v="8:50"/>
    <x v="0"/>
    <x v="0"/>
    <x v="0"/>
    <x v="0"/>
    <x v="0"/>
    <x v="0"/>
    <d v="1899-12-30T00:45:00"/>
    <x v="3"/>
    <x v="1"/>
  </r>
  <r>
    <s v="Jacot"/>
    <x v="11"/>
    <d v="2019-01-14T00:00:00"/>
    <s v="11:10"/>
    <s v="11:16"/>
    <x v="1"/>
    <x v="0"/>
    <x v="1"/>
    <x v="0"/>
    <x v="0"/>
    <x v="0"/>
    <d v="1899-12-30T00:06:00"/>
    <x v="3"/>
    <x v="1"/>
  </r>
  <r>
    <s v="TransAlliance"/>
    <x v="6"/>
    <d v="2019-01-15T00:00:00"/>
    <s v="11:15"/>
    <s v="12:00"/>
    <x v="0"/>
    <x v="0"/>
    <x v="0"/>
    <x v="0"/>
    <x v="0"/>
    <x v="0"/>
    <d v="1899-12-30T00:45:00"/>
    <x v="3"/>
    <x v="1"/>
  </r>
  <r>
    <s v="TransAlliance"/>
    <x v="6"/>
    <d v="2019-01-15T00:00:00"/>
    <s v="14:05"/>
    <s v="14:25"/>
    <x v="0"/>
    <x v="0"/>
    <x v="0"/>
    <x v="0"/>
    <x v="0"/>
    <x v="0"/>
    <d v="1899-12-30T00:20:00"/>
    <x v="3"/>
    <x v="1"/>
  </r>
  <r>
    <s v="Charbonheaux Brabant"/>
    <x v="6"/>
    <d v="2019-01-16T00:00:00"/>
    <s v="8:05"/>
    <s v="8:40"/>
    <x v="0"/>
    <x v="0"/>
    <x v="0"/>
    <x v="0"/>
    <x v="0"/>
    <x v="0"/>
    <d v="1899-12-30T00:35:00"/>
    <x v="3"/>
    <x v="1"/>
  </r>
  <r>
    <s v="Kuehne Nagel"/>
    <x v="49"/>
    <d v="2019-01-16T00:00:00"/>
    <s v="8:15"/>
    <s v="8:20"/>
    <x v="0"/>
    <x v="0"/>
    <x v="0"/>
    <x v="0"/>
    <x v="0"/>
    <x v="0"/>
    <d v="1899-12-30T00:05:00"/>
    <x v="3"/>
    <x v="1"/>
  </r>
  <r>
    <s v="Kryss Express"/>
    <x v="16"/>
    <d v="2019-01-16T00:00:00"/>
    <s v="8:05"/>
    <s v="9:15"/>
    <x v="0"/>
    <x v="0"/>
    <x v="0"/>
    <x v="0"/>
    <x v="0"/>
    <x v="0"/>
    <d v="1899-12-30T01:10:00"/>
    <x v="3"/>
    <x v="1"/>
  </r>
  <r>
    <s v="TransAlliance"/>
    <x v="6"/>
    <d v="2019-01-16T00:00:00"/>
    <s v="10:30"/>
    <s v="11:12"/>
    <x v="0"/>
    <x v="0"/>
    <x v="0"/>
    <x v="0"/>
    <x v="0"/>
    <x v="0"/>
    <d v="1899-12-30T00:42:00"/>
    <x v="3"/>
    <x v="1"/>
  </r>
  <r>
    <s v="Kryss Express"/>
    <x v="0"/>
    <d v="2019-01-16T00:00:00"/>
    <s v="12:55"/>
    <s v="13:00"/>
    <x v="0"/>
    <x v="0"/>
    <x v="0"/>
    <x v="0"/>
    <x v="0"/>
    <x v="0"/>
    <d v="1899-12-30T00:05:00"/>
    <x v="3"/>
    <x v="1"/>
  </r>
  <r>
    <s v="TransAlliance"/>
    <x v="6"/>
    <d v="2019-01-17T00:00:00"/>
    <s v="10:00"/>
    <s v="11:00"/>
    <x v="0"/>
    <x v="0"/>
    <x v="0"/>
    <x v="0"/>
    <x v="0"/>
    <x v="0"/>
    <d v="1899-12-30T01:00:00"/>
    <x v="3"/>
    <x v="1"/>
  </r>
  <r>
    <s v="France Express"/>
    <x v="50"/>
    <d v="2019-01-17T00:00:00"/>
    <s v="11:10"/>
    <s v="11:15"/>
    <x v="0"/>
    <x v="0"/>
    <x v="0"/>
    <x v="0"/>
    <x v="0"/>
    <x v="0"/>
    <d v="1899-12-30T00:05:00"/>
    <x v="3"/>
    <x v="1"/>
  </r>
  <r>
    <s v="Bregan"/>
    <x v="8"/>
    <s v="17/01/2019"/>
    <s v="11:00"/>
    <s v="11:30"/>
    <x v="0"/>
    <x v="0"/>
    <x v="0"/>
    <x v="0"/>
    <x v="0"/>
    <x v="0"/>
    <d v="1899-12-30T00:30:00"/>
    <x v="3"/>
    <x v="1"/>
  </r>
  <r>
    <s v="Gurita"/>
    <x v="47"/>
    <s v="22/01/2019"/>
    <s v="8:05"/>
    <s v="8:20"/>
    <x v="0"/>
    <x v="0"/>
    <x v="0"/>
    <x v="0"/>
    <x v="0"/>
    <x v="0"/>
    <d v="1899-12-30T00:15:00"/>
    <x v="3"/>
    <x v="1"/>
  </r>
  <r>
    <s v="Embaltec"/>
    <x v="5"/>
    <s v="22/01/2019"/>
    <s v="8:25"/>
    <s v="8:30"/>
    <x v="0"/>
    <x v="0"/>
    <x v="0"/>
    <x v="0"/>
    <x v="0"/>
    <x v="0"/>
    <d v="1899-12-30T00:05:00"/>
    <x v="3"/>
    <x v="1"/>
  </r>
  <r>
    <s v="TransAlliance"/>
    <x v="6"/>
    <s v="22/01/2019"/>
    <s v="10:20"/>
    <s v="11:35"/>
    <x v="0"/>
    <x v="0"/>
    <x v="0"/>
    <x v="0"/>
    <x v="0"/>
    <x v="0"/>
    <d v="1899-12-30T01:15:00"/>
    <x v="3"/>
    <x v="1"/>
  </r>
  <r>
    <s v="Goudron"/>
    <x v="10"/>
    <s v="22/01/2019"/>
    <s v="11:35"/>
    <s v="11:50"/>
    <x v="1"/>
    <x v="0"/>
    <x v="1"/>
    <x v="0"/>
    <x v="0"/>
    <x v="0"/>
    <d v="1899-12-30T00:15:00"/>
    <x v="3"/>
    <x v="1"/>
  </r>
  <r>
    <s v="Charbonheaux Brabant"/>
    <x v="6"/>
    <s v="21/01/2019"/>
    <s v="8:00"/>
    <s v="8:25"/>
    <x v="0"/>
    <x v="0"/>
    <x v="0"/>
    <x v="0"/>
    <x v="0"/>
    <x v="0"/>
    <d v="1899-12-30T00:25:00"/>
    <x v="3"/>
    <x v="1"/>
  </r>
  <r>
    <s v="Trs Herremian"/>
    <x v="19"/>
    <s v="21/01/2019"/>
    <s v="8:45"/>
    <s v="9:35"/>
    <x v="0"/>
    <x v="0"/>
    <x v="0"/>
    <x v="0"/>
    <x v="0"/>
    <x v="0"/>
    <d v="1899-12-30T00:50:00"/>
    <x v="3"/>
    <x v="1"/>
  </r>
  <r>
    <s v="Backer"/>
    <x v="51"/>
    <s v="21/01/2019"/>
    <s v="9:15"/>
    <s v="9:32"/>
    <x v="0"/>
    <x v="0"/>
    <x v="0"/>
    <x v="0"/>
    <x v="0"/>
    <x v="0"/>
    <d v="1899-12-30T00:17:00"/>
    <x v="3"/>
    <x v="1"/>
  </r>
  <r>
    <s v="Trs STB"/>
    <x v="52"/>
    <s v="21/01/2019"/>
    <s v="9:55"/>
    <s v="10:15"/>
    <x v="0"/>
    <x v="0"/>
    <x v="0"/>
    <x v="0"/>
    <x v="0"/>
    <x v="0"/>
    <d v="1899-12-30T00:20:00"/>
    <x v="3"/>
    <x v="1"/>
  </r>
  <r>
    <s v="TransAlliance"/>
    <x v="6"/>
    <s v="21/01/2019"/>
    <s v="10:45"/>
    <s v="11:25"/>
    <x v="0"/>
    <x v="0"/>
    <x v="0"/>
    <x v="0"/>
    <x v="0"/>
    <x v="0"/>
    <d v="1899-12-30T00:40:00"/>
    <x v="3"/>
    <x v="1"/>
  </r>
  <r>
    <s v="TransAlliance"/>
    <x v="6"/>
    <s v="21/01/2019"/>
    <s v="14:50"/>
    <s v="15:30"/>
    <x v="0"/>
    <x v="0"/>
    <x v="0"/>
    <x v="0"/>
    <x v="0"/>
    <x v="0"/>
    <d v="1899-12-30T00:40:00"/>
    <x v="3"/>
    <x v="1"/>
  </r>
  <r>
    <s v="Bowker"/>
    <x v="0"/>
    <s v="18/01/2019"/>
    <s v="7:30"/>
    <s v="8:00"/>
    <x v="0"/>
    <x v="0"/>
    <x v="0"/>
    <x v="0"/>
    <x v="0"/>
    <x v="0"/>
    <d v="1899-12-30T00:30:00"/>
    <x v="3"/>
    <x v="1"/>
  </r>
  <r>
    <s v="Purplue Transporti"/>
    <x v="6"/>
    <s v="18/01/2019"/>
    <s v="8:00"/>
    <s v="8:30"/>
    <x v="0"/>
    <x v="0"/>
    <x v="0"/>
    <x v="0"/>
    <x v="0"/>
    <x v="0"/>
    <d v="1899-12-30T00:30:00"/>
    <x v="3"/>
    <x v="1"/>
  </r>
  <r>
    <s v="Van Mighem"/>
    <x v="6"/>
    <s v="18/01/2019"/>
    <s v="8:00"/>
    <s v="8:55"/>
    <x v="0"/>
    <x v="0"/>
    <x v="0"/>
    <x v="0"/>
    <x v="0"/>
    <x v="0"/>
    <d v="1899-12-30T00:55:00"/>
    <x v="3"/>
    <x v="1"/>
  </r>
  <r>
    <s v="TransAlliance"/>
    <x v="6"/>
    <s v="18/01/2019"/>
    <s v="11:23"/>
    <s v="11:56"/>
    <x v="0"/>
    <x v="0"/>
    <x v="0"/>
    <x v="0"/>
    <x v="0"/>
    <x v="0"/>
    <d v="1899-12-30T00:33:00"/>
    <x v="3"/>
    <x v="1"/>
  </r>
  <r>
    <s v="Transunie"/>
    <x v="1"/>
    <s v="18/01/2019"/>
    <s v="12:30"/>
    <s v="13:05"/>
    <x v="0"/>
    <x v="0"/>
    <x v="0"/>
    <x v="0"/>
    <x v="0"/>
    <x v="0"/>
    <d v="1899-12-30T00:35:00"/>
    <x v="3"/>
    <x v="1"/>
  </r>
  <r>
    <s v="TransAlliance"/>
    <x v="6"/>
    <s v="18/01/2019"/>
    <s v="14:40"/>
    <s v="15:04"/>
    <x v="0"/>
    <x v="0"/>
    <x v="0"/>
    <x v="0"/>
    <x v="0"/>
    <x v="0"/>
    <d v="1899-12-30T00:24:00"/>
    <x v="3"/>
    <x v="1"/>
  </r>
  <r>
    <s v="Bowker"/>
    <x v="0"/>
    <s v="23/01/2019"/>
    <s v="8:45"/>
    <s v="9:45"/>
    <x v="0"/>
    <x v="0"/>
    <x v="0"/>
    <x v="0"/>
    <x v="0"/>
    <x v="0"/>
    <d v="1899-12-30T01:00:00"/>
    <x v="3"/>
    <x v="1"/>
  </r>
  <r>
    <s v="Blondel"/>
    <x v="53"/>
    <s v="23/01/2019"/>
    <s v="10:25"/>
    <s v="10:30"/>
    <x v="1"/>
    <x v="0"/>
    <x v="1"/>
    <x v="0"/>
    <x v="0"/>
    <x v="0"/>
    <d v="1899-12-30T00:05:00"/>
    <x v="3"/>
    <x v="1"/>
  </r>
  <r>
    <s v="Trs Bernard"/>
    <x v="21"/>
    <s v="24/01/2019"/>
    <s v="8:10"/>
    <s v="10:00"/>
    <x v="0"/>
    <x v="0"/>
    <x v="0"/>
    <x v="0"/>
    <x v="0"/>
    <x v="0"/>
    <d v="1899-12-30T01:50:00"/>
    <x v="3"/>
    <x v="1"/>
  </r>
  <r>
    <s v="TransAlliance"/>
    <x v="6"/>
    <s v="24/01/2019"/>
    <s v="9:15"/>
    <s v="10:00"/>
    <x v="0"/>
    <x v="0"/>
    <x v="0"/>
    <x v="0"/>
    <x v="0"/>
    <x v="0"/>
    <d v="1899-12-30T00:45:00"/>
    <x v="3"/>
    <x v="1"/>
  </r>
  <r>
    <s v="MarkaTrans"/>
    <x v="10"/>
    <s v="24/01/2019"/>
    <s v="10:20"/>
    <s v="10:35"/>
    <x v="0"/>
    <x v="0"/>
    <x v="0"/>
    <x v="0"/>
    <x v="0"/>
    <x v="0"/>
    <d v="1899-12-30T00:15:00"/>
    <x v="3"/>
    <x v="1"/>
  </r>
  <r>
    <s v="Van Mighem"/>
    <x v="45"/>
    <s v="25/01/2019"/>
    <s v="8:00"/>
    <s v="8:25"/>
    <x v="0"/>
    <x v="0"/>
    <x v="0"/>
    <x v="0"/>
    <x v="0"/>
    <x v="0"/>
    <d v="1899-12-30T00:25:00"/>
    <x v="3"/>
    <x v="1"/>
  </r>
  <r>
    <s v="Desreumaux"/>
    <x v="54"/>
    <s v="25/01/2019"/>
    <s v="9:35"/>
    <s v="9:40"/>
    <x v="0"/>
    <x v="0"/>
    <x v="0"/>
    <x v="0"/>
    <x v="0"/>
    <x v="0"/>
    <d v="1899-12-30T00:05:00"/>
    <x v="3"/>
    <x v="1"/>
  </r>
  <r>
    <s v="TransAlliance"/>
    <x v="6"/>
    <s v="28/01/2019"/>
    <s v="10:30"/>
    <s v="11:10"/>
    <x v="0"/>
    <x v="0"/>
    <x v="0"/>
    <x v="0"/>
    <x v="0"/>
    <x v="0"/>
    <d v="1899-12-30T00:40:00"/>
    <x v="3"/>
    <x v="1"/>
  </r>
  <r>
    <s v="TransAlliance"/>
    <x v="6"/>
    <s v="29/01/2019"/>
    <s v="9:47"/>
    <s v="10:53"/>
    <x v="1"/>
    <x v="0"/>
    <x v="1"/>
    <x v="1"/>
    <x v="0"/>
    <x v="1"/>
    <d v="1899-12-30T01:06:00"/>
    <x v="3"/>
    <x v="1"/>
  </r>
  <r>
    <s v="Geodis"/>
    <x v="55"/>
    <s v="29/01/2019"/>
    <s v="10:20"/>
    <s v="10:25"/>
    <x v="1"/>
    <x v="0"/>
    <x v="1"/>
    <x v="1"/>
    <x v="0"/>
    <x v="1"/>
    <d v="1899-12-30T00:05:00"/>
    <x v="3"/>
    <x v="1"/>
  </r>
  <r>
    <s v="Euro Logistics"/>
    <x v="25"/>
    <s v="30/01/2019"/>
    <s v="8:05"/>
    <s v="8:20"/>
    <x v="0"/>
    <x v="0"/>
    <x v="0"/>
    <x v="0"/>
    <x v="0"/>
    <x v="0"/>
    <d v="1899-12-30T00:15:00"/>
    <x v="3"/>
    <x v="1"/>
  </r>
  <r>
    <s v="Bowker"/>
    <x v="0"/>
    <s v="30/01/2019"/>
    <s v="8:55"/>
    <s v="9:30"/>
    <x v="0"/>
    <x v="0"/>
    <x v="0"/>
    <x v="0"/>
    <x v="0"/>
    <x v="0"/>
    <d v="1899-12-30T00:35:00"/>
    <x v="3"/>
    <x v="1"/>
  </r>
  <r>
    <s v="Toussaint"/>
    <x v="6"/>
    <s v="30/01/2019"/>
    <s v="10:15"/>
    <s v="10:50"/>
    <x v="0"/>
    <x v="0"/>
    <x v="0"/>
    <x v="0"/>
    <x v="0"/>
    <x v="0"/>
    <d v="1899-12-30T00:35:00"/>
    <x v="3"/>
    <x v="1"/>
  </r>
  <r>
    <s v="Transport Verkideren"/>
    <x v="56"/>
    <s v="30/01/2019"/>
    <s v="10:45"/>
    <s v="12:15"/>
    <x v="0"/>
    <x v="1"/>
    <x v="0"/>
    <x v="0"/>
    <x v="0"/>
    <x v="2"/>
    <d v="1899-12-30T01:30:00"/>
    <x v="3"/>
    <x v="1"/>
  </r>
  <r>
    <s v="Allax"/>
    <x v="57"/>
    <s v="30/01/2019"/>
    <s v="13:00"/>
    <s v="13:26"/>
    <x v="1"/>
    <x v="0"/>
    <x v="1"/>
    <x v="0"/>
    <x v="0"/>
    <x v="0"/>
    <d v="1899-12-30T00:26:00"/>
    <x v="3"/>
    <x v="1"/>
  </r>
  <r>
    <s v="Charbonheaux Brabant"/>
    <x v="6"/>
    <s v="31/01/2019"/>
    <s v="9:20"/>
    <s v="10:00"/>
    <x v="0"/>
    <x v="0"/>
    <x v="0"/>
    <x v="0"/>
    <x v="0"/>
    <x v="0"/>
    <d v="1899-12-30T00:40:00"/>
    <x v="3"/>
    <x v="1"/>
  </r>
  <r>
    <s v="Verkinderen"/>
    <x v="56"/>
    <s v="31/01/2019"/>
    <s v="9:30"/>
    <s v="11:15"/>
    <x v="0"/>
    <x v="0"/>
    <x v="0"/>
    <x v="0"/>
    <x v="0"/>
    <x v="0"/>
    <d v="1899-12-30T01:45:00"/>
    <x v="3"/>
    <x v="1"/>
  </r>
  <r>
    <s v="Hamann"/>
    <x v="6"/>
    <s v="31/01/2019"/>
    <s v="10:00"/>
    <s v="10:25"/>
    <x v="1"/>
    <x v="0"/>
    <x v="1"/>
    <x v="0"/>
    <x v="0"/>
    <x v="0"/>
    <d v="1899-12-30T00:25:00"/>
    <x v="3"/>
    <x v="1"/>
  </r>
  <r>
    <s v="TransAlliance"/>
    <x v="6"/>
    <s v="31/01/2019"/>
    <s v="11:05"/>
    <s v="12:00"/>
    <x v="0"/>
    <x v="0"/>
    <x v="0"/>
    <x v="0"/>
    <x v="0"/>
    <x v="0"/>
    <d v="1899-12-30T00:55:00"/>
    <x v="3"/>
    <x v="1"/>
  </r>
  <r>
    <s v="BGR"/>
    <x v="27"/>
    <s v="31/01/2019"/>
    <s v="13:10"/>
    <s v="13:26"/>
    <x v="1"/>
    <x v="0"/>
    <x v="1"/>
    <x v="0"/>
    <x v="0"/>
    <x v="0"/>
    <d v="1899-12-30T00:16:00"/>
    <x v="3"/>
    <x v="1"/>
  </r>
  <r>
    <s v="Verkinderen"/>
    <x v="56"/>
    <s v="01/02/2019"/>
    <s v="8:00"/>
    <s v="10:00"/>
    <x v="0"/>
    <x v="0"/>
    <x v="0"/>
    <x v="0"/>
    <x v="0"/>
    <x v="0"/>
    <d v="1899-12-30T02:00:00"/>
    <x v="4"/>
    <x v="1"/>
  </r>
  <r>
    <s v="DM Rosendael"/>
    <x v="29"/>
    <s v="01/02/2019"/>
    <s v="9:55"/>
    <s v="10:35"/>
    <x v="0"/>
    <x v="0"/>
    <x v="0"/>
    <x v="0"/>
    <x v="0"/>
    <x v="0"/>
    <d v="1899-12-30T00:40:00"/>
    <x v="4"/>
    <x v="1"/>
  </r>
  <r>
    <s v="Duchêne"/>
    <x v="26"/>
    <s v="01/02/2019"/>
    <s v="11:20"/>
    <s v="11:40"/>
    <x v="0"/>
    <x v="0"/>
    <x v="0"/>
    <x v="0"/>
    <x v="0"/>
    <x v="0"/>
    <d v="1899-12-30T00:20:00"/>
    <x v="4"/>
    <x v="1"/>
  </r>
  <r>
    <s v="TransAlliance"/>
    <x v="6"/>
    <s v="01/02/2019"/>
    <s v="16:30"/>
    <s v="17:05"/>
    <x v="0"/>
    <x v="0"/>
    <x v="1"/>
    <x v="0"/>
    <x v="0"/>
    <x v="0"/>
    <d v="1899-12-30T00:35:00"/>
    <x v="4"/>
    <x v="1"/>
  </r>
  <r>
    <s v="Verkienderen"/>
    <x v="9"/>
    <d v="2019-02-04T00:00:00"/>
    <s v="7:00"/>
    <s v="8:20"/>
    <x v="0"/>
    <x v="0"/>
    <x v="0"/>
    <x v="0"/>
    <x v="0"/>
    <x v="0"/>
    <d v="1899-12-30T01:20:00"/>
    <x v="4"/>
    <x v="1"/>
  </r>
  <r>
    <s v="Muller"/>
    <x v="6"/>
    <s v="04/02/2019"/>
    <s v="8:00"/>
    <s v="8:30"/>
    <x v="0"/>
    <x v="0"/>
    <x v="0"/>
    <x v="0"/>
    <x v="0"/>
    <x v="0"/>
    <d v="1899-12-30T00:30:00"/>
    <x v="4"/>
    <x v="1"/>
  </r>
  <r>
    <s v="Bowker"/>
    <x v="0"/>
    <s v="04/02/2019"/>
    <s v="8:00"/>
    <s v="9:05"/>
    <x v="0"/>
    <x v="0"/>
    <x v="0"/>
    <x v="0"/>
    <x v="0"/>
    <x v="0"/>
    <d v="1899-12-30T01:05:00"/>
    <x v="4"/>
    <x v="1"/>
  </r>
  <r>
    <s v="Desreumaux"/>
    <x v="18"/>
    <s v="04/02/2019"/>
    <s v="8:00"/>
    <s v="10:20"/>
    <x v="0"/>
    <x v="0"/>
    <x v="0"/>
    <x v="0"/>
    <x v="0"/>
    <x v="0"/>
    <d v="1899-12-30T02:20:00"/>
    <x v="4"/>
    <x v="1"/>
  </r>
  <r>
    <s v="TransAlliance"/>
    <x v="6"/>
    <s v="04/02/2019"/>
    <s v="9:50"/>
    <s v="10:50"/>
    <x v="0"/>
    <x v="0"/>
    <x v="0"/>
    <x v="0"/>
    <x v="0"/>
    <x v="0"/>
    <d v="1899-12-30T01:00:00"/>
    <x v="4"/>
    <x v="1"/>
  </r>
  <r>
    <s v="Viecedo y Vano S.L."/>
    <x v="14"/>
    <s v="05/02/2019"/>
    <s v="8:40"/>
    <s v="9:20"/>
    <x v="0"/>
    <x v="0"/>
    <x v="0"/>
    <x v="0"/>
    <x v="0"/>
    <x v="0"/>
    <d v="1899-12-30T00:40:00"/>
    <x v="4"/>
    <x v="1"/>
  </r>
  <r>
    <s v="XPO"/>
    <x v="28"/>
    <s v="05/02/2019"/>
    <s v="9:15"/>
    <s v="9:45"/>
    <x v="0"/>
    <x v="0"/>
    <x v="0"/>
    <x v="0"/>
    <x v="0"/>
    <x v="0"/>
    <d v="1899-12-30T00:30:00"/>
    <x v="4"/>
    <x v="1"/>
  </r>
  <r>
    <s v="TransAlliance"/>
    <x v="6"/>
    <s v="05/02/2019"/>
    <s v="10:00"/>
    <s v="10:50"/>
    <x v="0"/>
    <x v="0"/>
    <x v="0"/>
    <x v="0"/>
    <x v="0"/>
    <x v="0"/>
    <d v="1899-12-30T00:50:00"/>
    <x v="4"/>
    <x v="1"/>
  </r>
  <r>
    <s v="Geodis"/>
    <x v="55"/>
    <s v="05/02/2019"/>
    <s v="10:00"/>
    <s v="10:05"/>
    <x v="0"/>
    <x v="0"/>
    <x v="0"/>
    <x v="0"/>
    <x v="0"/>
    <x v="0"/>
    <d v="1899-12-30T00:05:00"/>
    <x v="4"/>
    <x v="1"/>
  </r>
  <r>
    <s v="Desreumaux"/>
    <x v="18"/>
    <s v="05/02/2019"/>
    <s v="8:30"/>
    <s v="10:40"/>
    <x v="0"/>
    <x v="0"/>
    <x v="0"/>
    <x v="0"/>
    <x v="0"/>
    <x v="0"/>
    <d v="1899-12-30T02:10:00"/>
    <x v="4"/>
    <x v="1"/>
  </r>
  <r>
    <s v="Van Mighem"/>
    <x v="45"/>
    <s v="06/02/2019"/>
    <s v="7:00"/>
    <s v="7:30"/>
    <x v="0"/>
    <x v="0"/>
    <x v="0"/>
    <x v="0"/>
    <x v="0"/>
    <x v="0"/>
    <d v="1899-12-30T00:30:00"/>
    <x v="4"/>
    <x v="1"/>
  </r>
  <r>
    <s v="Desreumaux"/>
    <x v="18"/>
    <s v="06/02/2019"/>
    <s v="8:00"/>
    <s v="8:50"/>
    <x v="0"/>
    <x v="0"/>
    <x v="0"/>
    <x v="0"/>
    <x v="0"/>
    <x v="0"/>
    <d v="1899-12-30T00:50:00"/>
    <x v="4"/>
    <x v="1"/>
  </r>
  <r>
    <s v="Van Mighem"/>
    <x v="22"/>
    <s v="06/02/2019"/>
    <s v="8:25"/>
    <s v="9:10"/>
    <x v="0"/>
    <x v="0"/>
    <x v="0"/>
    <x v="0"/>
    <x v="0"/>
    <x v="0"/>
    <d v="1899-12-30T00:45:00"/>
    <x v="4"/>
    <x v="1"/>
  </r>
  <r>
    <s v="Toussaint"/>
    <x v="58"/>
    <s v="06/02/2019"/>
    <s v="9:20"/>
    <s v="9:50"/>
    <x v="0"/>
    <x v="0"/>
    <x v="0"/>
    <x v="0"/>
    <x v="0"/>
    <x v="0"/>
    <d v="1899-12-30T00:30:00"/>
    <x v="4"/>
    <x v="1"/>
  </r>
  <r>
    <s v="TransAlliance"/>
    <x v="6"/>
    <s v="06/02/2019"/>
    <s v="9:40"/>
    <s v="10:55"/>
    <x v="0"/>
    <x v="0"/>
    <x v="0"/>
    <x v="0"/>
    <x v="0"/>
    <x v="0"/>
    <d v="1899-12-30T01:15:00"/>
    <x v="4"/>
    <x v="1"/>
  </r>
  <r>
    <s v="Bustina"/>
    <x v="47"/>
    <s v="06/02/2019"/>
    <s v="10:45"/>
    <s v="11:00"/>
    <x v="0"/>
    <x v="0"/>
    <x v="0"/>
    <x v="0"/>
    <x v="0"/>
    <x v="0"/>
    <d v="1899-12-30T00:15:00"/>
    <x v="4"/>
    <x v="1"/>
  </r>
  <r>
    <s v="Coupé"/>
    <x v="59"/>
    <s v="05/02/2019"/>
    <s v="8:30"/>
    <s v="10:40"/>
    <x v="0"/>
    <x v="0"/>
    <x v="0"/>
    <x v="0"/>
    <x v="0"/>
    <x v="0"/>
    <d v="1899-12-30T02:10:00"/>
    <x v="4"/>
    <x v="1"/>
  </r>
  <r>
    <s v="Fromont"/>
    <x v="60"/>
    <s v="07/02/2019"/>
    <s v="8:00"/>
    <s v="8:40"/>
    <x v="0"/>
    <x v="0"/>
    <x v="0"/>
    <x v="0"/>
    <x v="0"/>
    <x v="0"/>
    <d v="1899-12-30T00:40:00"/>
    <x v="4"/>
    <x v="1"/>
  </r>
  <r>
    <s v="Hamann"/>
    <x v="33"/>
    <s v="07/02/2019"/>
    <s v="15:35"/>
    <s v="15:40"/>
    <x v="1"/>
    <x v="0"/>
    <x v="1"/>
    <x v="0"/>
    <x v="1"/>
    <x v="1"/>
    <d v="1899-12-30T00:05:00"/>
    <x v="4"/>
    <x v="1"/>
  </r>
  <r>
    <s v="Verkienderen"/>
    <x v="2"/>
    <s v="07/02/2019"/>
    <s v="8:00"/>
    <s v="9:20"/>
    <x v="0"/>
    <x v="0"/>
    <x v="0"/>
    <x v="0"/>
    <x v="0"/>
    <x v="0"/>
    <d v="1899-12-30T01:20:00"/>
    <x v="4"/>
    <x v="1"/>
  </r>
  <r>
    <s v="TransAlliance"/>
    <x v="6"/>
    <s v="07/02/2019"/>
    <s v="9:30"/>
    <s v="10:05"/>
    <x v="1"/>
    <x v="0"/>
    <x v="1"/>
    <x v="0"/>
    <x v="0"/>
    <x v="0"/>
    <d v="1899-12-30T00:35:00"/>
    <x v="4"/>
    <x v="1"/>
  </r>
  <r>
    <s v="JLF"/>
    <x v="61"/>
    <s v="07/02/2019"/>
    <s v="10:10"/>
    <s v="10:50"/>
    <x v="1"/>
    <x v="0"/>
    <x v="1"/>
    <x v="0"/>
    <x v="0"/>
    <x v="0"/>
    <d v="1899-12-30T00:40:00"/>
    <x v="4"/>
    <x v="1"/>
  </r>
  <r>
    <s v="Desreumaux"/>
    <x v="62"/>
    <s v="07/02/2019"/>
    <s v="10:30"/>
    <s v="10:40"/>
    <x v="1"/>
    <x v="0"/>
    <x v="1"/>
    <x v="0"/>
    <x v="0"/>
    <x v="0"/>
    <d v="1899-12-30T00:10:00"/>
    <x v="4"/>
    <x v="1"/>
  </r>
  <r>
    <s v="Morelle"/>
    <x v="8"/>
    <s v="07/02/2019"/>
    <s v="10:15"/>
    <s v="11:30"/>
    <x v="0"/>
    <x v="0"/>
    <x v="0"/>
    <x v="0"/>
    <x v="0"/>
    <x v="0"/>
    <d v="1899-12-30T01:15:00"/>
    <x v="4"/>
    <x v="1"/>
  </r>
  <r>
    <s v="Transunie"/>
    <x v="1"/>
    <s v="07/02/2019"/>
    <s v="11:00"/>
    <s v="11:50"/>
    <x v="1"/>
    <x v="1"/>
    <x v="1"/>
    <x v="0"/>
    <x v="0"/>
    <x v="1"/>
    <d v="1899-12-30T00:50:00"/>
    <x v="4"/>
    <x v="1"/>
  </r>
  <r>
    <s v="TransAlliance"/>
    <x v="6"/>
    <s v="07/02/2019"/>
    <s v="14:15"/>
    <s v="14:55"/>
    <x v="1"/>
    <x v="0"/>
    <x v="1"/>
    <x v="0"/>
    <x v="0"/>
    <x v="0"/>
    <d v="1899-12-30T00:40:00"/>
    <x v="4"/>
    <x v="1"/>
  </r>
  <r>
    <s v="Fromont"/>
    <x v="60"/>
    <s v="08/02/2019"/>
    <s v="8:00"/>
    <s v="8:10"/>
    <x v="0"/>
    <x v="0"/>
    <x v="0"/>
    <x v="0"/>
    <x v="0"/>
    <x v="0"/>
    <d v="1899-12-30T00:10:00"/>
    <x v="4"/>
    <x v="1"/>
  </r>
  <r>
    <s v="Bowker"/>
    <x v="0"/>
    <s v="08/02/2019"/>
    <s v="8:10"/>
    <s v="9:25"/>
    <x v="0"/>
    <x v="0"/>
    <x v="0"/>
    <x v="0"/>
    <x v="0"/>
    <x v="0"/>
    <d v="1899-12-30T01:15:00"/>
    <x v="4"/>
    <x v="1"/>
  </r>
  <r>
    <s v="Verkienderen"/>
    <x v="63"/>
    <s v="11/02/2019"/>
    <s v="8:00"/>
    <s v="9:40"/>
    <x v="0"/>
    <x v="0"/>
    <x v="0"/>
    <x v="0"/>
    <x v="0"/>
    <x v="0"/>
    <d v="1899-12-30T01:40:00"/>
    <x v="4"/>
    <x v="1"/>
  </r>
  <r>
    <s v="Malgognie"/>
    <x v="6"/>
    <s v="11/02/2019"/>
    <s v="8:00"/>
    <s v="8:24"/>
    <x v="0"/>
    <x v="0"/>
    <x v="0"/>
    <x v="0"/>
    <x v="0"/>
    <x v="0"/>
    <d v="1899-12-30T00:24:00"/>
    <x v="4"/>
    <x v="1"/>
  </r>
  <r>
    <s v="Van Mighem"/>
    <x v="45"/>
    <s v="11/02/2019"/>
    <s v="11:00"/>
    <s v="11:25"/>
    <x v="1"/>
    <x v="0"/>
    <x v="1"/>
    <x v="0"/>
    <x v="0"/>
    <x v="0"/>
    <d v="1899-12-30T00:25:00"/>
    <x v="4"/>
    <x v="1"/>
  </r>
  <r>
    <s v="Mahoudiaux"/>
    <x v="64"/>
    <s v="08/02/2019"/>
    <s v="9:00"/>
    <s v="9:30"/>
    <x v="0"/>
    <x v="0"/>
    <x v="0"/>
    <x v="0"/>
    <x v="0"/>
    <x v="0"/>
    <d v="1899-12-30T00:30:00"/>
    <x v="4"/>
    <x v="1"/>
  </r>
  <r>
    <s v="Bowker"/>
    <x v="0"/>
    <s v="12/02/2019"/>
    <s v="8:00"/>
    <s v="8:45"/>
    <x v="0"/>
    <x v="1"/>
    <x v="0"/>
    <x v="0"/>
    <x v="0"/>
    <x v="1"/>
    <d v="1899-12-30T00:45:00"/>
    <x v="4"/>
    <x v="1"/>
  </r>
  <r>
    <s v="Viecedo y Vano S.L."/>
    <x v="14"/>
    <s v="12/02/2019"/>
    <s v="10:15"/>
    <s v="10:45"/>
    <x v="0"/>
    <x v="0"/>
    <x v="0"/>
    <x v="0"/>
    <x v="0"/>
    <x v="0"/>
    <d v="1899-12-30T00:30:00"/>
    <x v="4"/>
    <x v="1"/>
  </r>
  <r>
    <s v="TransAlliance"/>
    <x v="6"/>
    <s v="12/02/2019"/>
    <s v="9:30"/>
    <s v="10:37"/>
    <x v="0"/>
    <x v="0"/>
    <x v="0"/>
    <x v="0"/>
    <x v="0"/>
    <x v="0"/>
    <d v="1899-12-30T01:07:00"/>
    <x v="4"/>
    <x v="1"/>
  </r>
  <r>
    <s v="Decourneau"/>
    <x v="65"/>
    <s v="12/02/2019"/>
    <s v="10:40"/>
    <s v="11:00"/>
    <x v="1"/>
    <x v="0"/>
    <x v="1"/>
    <x v="0"/>
    <x v="0"/>
    <x v="1"/>
    <d v="1899-12-30T00:20:00"/>
    <x v="4"/>
    <x v="1"/>
  </r>
  <r>
    <s v="TransAlliance"/>
    <x v="6"/>
    <s v="13/02/2019"/>
    <s v="9:40"/>
    <s v="10:55"/>
    <x v="0"/>
    <x v="0"/>
    <x v="0"/>
    <x v="0"/>
    <x v="0"/>
    <x v="0"/>
    <d v="1899-12-30T01:15:00"/>
    <x v="4"/>
    <x v="1"/>
  </r>
  <r>
    <s v="Van Mighem"/>
    <x v="45"/>
    <s v="13/02/2019"/>
    <s v="13:00"/>
    <s v="13:30"/>
    <x v="0"/>
    <x v="0"/>
    <x v="0"/>
    <x v="0"/>
    <x v="0"/>
    <x v="0"/>
    <d v="1899-12-30T00:30:00"/>
    <x v="4"/>
    <x v="1"/>
  </r>
  <r>
    <s v="Verkienderen"/>
    <x v="63"/>
    <s v="14/02/2019"/>
    <s v="8:00"/>
    <s v="10:00"/>
    <x v="0"/>
    <x v="0"/>
    <x v="0"/>
    <x v="0"/>
    <x v="0"/>
    <x v="0"/>
    <d v="1899-12-30T02:00:00"/>
    <x v="4"/>
    <x v="1"/>
  </r>
  <r>
    <s v="TLF express"/>
    <x v="31"/>
    <s v="14/02/2019"/>
    <s v="8:34"/>
    <s v="9:00"/>
    <x v="0"/>
    <x v="0"/>
    <x v="0"/>
    <x v="0"/>
    <x v="0"/>
    <x v="0"/>
    <d v="1899-12-30T00:26:00"/>
    <x v="4"/>
    <x v="1"/>
  </r>
  <r>
    <s v="TransAlliance"/>
    <x v="6"/>
    <s v="14/02/2019"/>
    <s v="10:30"/>
    <s v="11:12"/>
    <x v="0"/>
    <x v="0"/>
    <x v="0"/>
    <x v="0"/>
    <x v="0"/>
    <x v="0"/>
    <d v="1899-12-30T00:42:00"/>
    <x v="4"/>
    <x v="1"/>
  </r>
  <r>
    <s v="TransAlliance"/>
    <x v="6"/>
    <s v="14/02/2019"/>
    <s v="13:45"/>
    <s v="14:30"/>
    <x v="0"/>
    <x v="0"/>
    <x v="0"/>
    <x v="0"/>
    <x v="0"/>
    <x v="0"/>
    <d v="1899-12-30T00:45:00"/>
    <x v="4"/>
    <x v="1"/>
  </r>
  <r>
    <s v="TransAlliance"/>
    <x v="6"/>
    <s v="15/02/2019"/>
    <s v="13:30"/>
    <s v="13:40"/>
    <x v="0"/>
    <x v="0"/>
    <x v="0"/>
    <x v="0"/>
    <x v="0"/>
    <x v="0"/>
    <d v="1899-12-30T00:10:00"/>
    <x v="4"/>
    <x v="1"/>
  </r>
  <r>
    <s v="TransAlliance"/>
    <x v="6"/>
    <s v="15/02/2019"/>
    <s v="9:45"/>
    <s v="11:00"/>
    <x v="0"/>
    <x v="0"/>
    <x v="0"/>
    <x v="0"/>
    <x v="0"/>
    <x v="0"/>
    <d v="1899-12-30T01:15:00"/>
    <x v="4"/>
    <x v="1"/>
  </r>
  <r>
    <s v="TransAlliance"/>
    <x v="6"/>
    <s v="15/02/2019"/>
    <s v="9:45"/>
    <s v="11:00"/>
    <x v="0"/>
    <x v="0"/>
    <x v="0"/>
    <x v="0"/>
    <x v="0"/>
    <x v="0"/>
    <d v="1899-12-30T01:15:00"/>
    <x v="4"/>
    <x v="1"/>
  </r>
  <r>
    <s v="TransAlliance"/>
    <x v="6"/>
    <s v="15/02/2019"/>
    <s v="13:15"/>
    <s v="13:50"/>
    <x v="0"/>
    <x v="0"/>
    <x v="0"/>
    <x v="0"/>
    <x v="0"/>
    <x v="0"/>
    <d v="1899-12-30T00:35:00"/>
    <x v="4"/>
    <x v="1"/>
  </r>
  <r>
    <s v="Bernardi"/>
    <x v="66"/>
    <s v="18/02/2019"/>
    <s v="9:20"/>
    <s v="9:40"/>
    <x v="0"/>
    <x v="0"/>
    <x v="0"/>
    <x v="0"/>
    <x v="0"/>
    <x v="0"/>
    <d v="1899-12-30T00:20:00"/>
    <x v="4"/>
    <x v="1"/>
  </r>
  <r>
    <s v="TransAlliance"/>
    <x v="6"/>
    <s v="18/02/2019"/>
    <s v="9:45"/>
    <s v="11:10"/>
    <x v="0"/>
    <x v="0"/>
    <x v="0"/>
    <x v="0"/>
    <x v="0"/>
    <x v="0"/>
    <d v="1899-12-30T01:25:00"/>
    <x v="4"/>
    <x v="1"/>
  </r>
  <r>
    <s v="Fordih"/>
    <x v="58"/>
    <s v="18/02/2019"/>
    <s v="11:26"/>
    <s v="11:50"/>
    <x v="0"/>
    <x v="0"/>
    <x v="0"/>
    <x v="0"/>
    <x v="0"/>
    <x v="0"/>
    <d v="1899-12-30T00:24:00"/>
    <x v="4"/>
    <x v="1"/>
  </r>
  <r>
    <s v="Van Mighem"/>
    <x v="45"/>
    <s v="18/02/2019"/>
    <s v="11:30"/>
    <s v="11:55"/>
    <x v="1"/>
    <x v="0"/>
    <x v="1"/>
    <x v="0"/>
    <x v="0"/>
    <x v="0"/>
    <d v="1899-12-30T00:25:00"/>
    <x v="4"/>
    <x v="1"/>
  </r>
  <r>
    <s v="TransAlliance"/>
    <x v="6"/>
    <s v="18/02/2019"/>
    <s v="13:10"/>
    <s v="13:22"/>
    <x v="0"/>
    <x v="0"/>
    <x v="0"/>
    <x v="0"/>
    <x v="0"/>
    <x v="0"/>
    <d v="1899-12-30T00:12:00"/>
    <x v="4"/>
    <x v="1"/>
  </r>
  <r>
    <s v="Desreumaux"/>
    <x v="18"/>
    <s v="19/02/2019"/>
    <s v="8:50"/>
    <s v="9:00"/>
    <x v="0"/>
    <x v="0"/>
    <x v="0"/>
    <x v="0"/>
    <x v="0"/>
    <x v="0"/>
    <d v="1899-12-30T00:10:00"/>
    <x v="4"/>
    <x v="1"/>
  </r>
  <r>
    <s v="Vab"/>
    <x v="43"/>
    <s v="19/02/2019"/>
    <s v="8:50"/>
    <s v="9:00"/>
    <x v="1"/>
    <x v="0"/>
    <x v="1"/>
    <x v="0"/>
    <x v="0"/>
    <x v="0"/>
    <d v="1899-12-30T00:10:00"/>
    <x v="4"/>
    <x v="1"/>
  </r>
  <r>
    <s v="MarkaTrans"/>
    <x v="10"/>
    <s v="19/02/2019"/>
    <s v="9:10"/>
    <s v="9:20"/>
    <x v="0"/>
    <x v="0"/>
    <x v="0"/>
    <x v="0"/>
    <x v="0"/>
    <x v="0"/>
    <d v="1899-12-30T00:10:00"/>
    <x v="4"/>
    <x v="1"/>
  </r>
  <r>
    <s v="Coudroh"/>
    <x v="10"/>
    <s v="20/02/2019"/>
    <s v="14:15"/>
    <s v="14:25"/>
    <x v="1"/>
    <x v="0"/>
    <x v="1"/>
    <x v="0"/>
    <x v="0"/>
    <x v="0"/>
    <d v="1899-12-30T00:10:00"/>
    <x v="4"/>
    <x v="1"/>
  </r>
  <r>
    <s v="Mazet"/>
    <x v="67"/>
    <s v="20/02/2019"/>
    <s v="8:50"/>
    <s v="8:55"/>
    <x v="0"/>
    <x v="0"/>
    <x v="0"/>
    <x v="0"/>
    <x v="0"/>
    <x v="0"/>
    <d v="1899-12-30T00:05:00"/>
    <x v="4"/>
    <x v="1"/>
  </r>
  <r>
    <s v="Esem"/>
    <x v="61"/>
    <s v="20/02/2019"/>
    <s v="9:05"/>
    <s v="9:40"/>
    <x v="1"/>
    <x v="0"/>
    <x v="1"/>
    <x v="0"/>
    <x v="0"/>
    <x v="0"/>
    <d v="1899-12-30T00:35:00"/>
    <x v="4"/>
    <x v="1"/>
  </r>
  <r>
    <s v="MarkaTrans"/>
    <x v="2"/>
    <s v="20/02/2019"/>
    <s v="10:46"/>
    <s v="11:40"/>
    <x v="0"/>
    <x v="0"/>
    <x v="1"/>
    <x v="0"/>
    <x v="0"/>
    <x v="0"/>
    <d v="1899-12-30T00:54:00"/>
    <x v="4"/>
    <x v="1"/>
  </r>
  <r>
    <s v="Bowker"/>
    <x v="0"/>
    <s v="21/02/2019"/>
    <s v="8:00"/>
    <s v="8:40"/>
    <x v="0"/>
    <x v="0"/>
    <x v="0"/>
    <x v="0"/>
    <x v="0"/>
    <x v="0"/>
    <d v="1899-12-30T00:40:00"/>
    <x v="4"/>
    <x v="1"/>
  </r>
  <r>
    <s v="TransAlliance"/>
    <x v="6"/>
    <s v="21/02/2019"/>
    <s v="9:30"/>
    <s v="10:10"/>
    <x v="0"/>
    <x v="0"/>
    <x v="0"/>
    <x v="0"/>
    <x v="0"/>
    <x v="0"/>
    <d v="1899-12-30T00:40:00"/>
    <x v="4"/>
    <x v="1"/>
  </r>
  <r>
    <s v="ESEM"/>
    <x v="68"/>
    <s v="21/02/2019"/>
    <s v="11:25"/>
    <s v="11:40"/>
    <x v="0"/>
    <x v="0"/>
    <x v="0"/>
    <x v="0"/>
    <x v="0"/>
    <x v="0"/>
    <d v="1899-12-30T00:15:00"/>
    <x v="4"/>
    <x v="1"/>
  </r>
  <r>
    <s v="Energy Minerals"/>
    <x v="14"/>
    <s v="21/02/2019"/>
    <s v="14:30"/>
    <s v="16:00"/>
    <x v="1"/>
    <x v="0"/>
    <x v="1"/>
    <x v="0"/>
    <x v="0"/>
    <x v="1"/>
    <d v="1899-12-30T01:30:00"/>
    <x v="4"/>
    <x v="1"/>
  </r>
  <r>
    <s v="ESEM"/>
    <x v="19"/>
    <s v="22/02/2019"/>
    <s v="10:40"/>
    <s v="11:15"/>
    <x v="0"/>
    <x v="0"/>
    <x v="0"/>
    <x v="0"/>
    <x v="0"/>
    <x v="0"/>
    <d v="1899-12-30T00:35:00"/>
    <x v="4"/>
    <x v="1"/>
  </r>
  <r>
    <s v="VG Trans"/>
    <x v="6"/>
    <s v="22/02/2019"/>
    <s v="8:25"/>
    <s v="8:45"/>
    <x v="0"/>
    <x v="0"/>
    <x v="1"/>
    <x v="0"/>
    <x v="0"/>
    <x v="0"/>
    <d v="1899-12-30T00:20:00"/>
    <x v="4"/>
    <x v="1"/>
  </r>
  <r>
    <s v="Desreumaux"/>
    <x v="69"/>
    <s v="22/02/2019"/>
    <s v="9:45"/>
    <s v="9:50"/>
    <x v="0"/>
    <x v="0"/>
    <x v="0"/>
    <x v="0"/>
    <x v="0"/>
    <x v="0"/>
    <d v="1899-12-30T00:05:00"/>
    <x v="4"/>
    <x v="1"/>
  </r>
  <r>
    <s v="TransAlliance"/>
    <x v="6"/>
    <s v="22/02/2019"/>
    <s v="10:40"/>
    <s v="11:15"/>
    <x v="0"/>
    <x v="0"/>
    <x v="0"/>
    <x v="0"/>
    <x v="0"/>
    <x v="0"/>
    <d v="1899-12-30T00:35:00"/>
    <x v="4"/>
    <x v="1"/>
  </r>
  <r>
    <s v="TransAlliance"/>
    <x v="6"/>
    <s v="25/02/2019"/>
    <s v="9:50"/>
    <s v="10:50"/>
    <x v="0"/>
    <x v="0"/>
    <x v="0"/>
    <x v="0"/>
    <x v="0"/>
    <x v="0"/>
    <d v="1899-12-30T01:00:00"/>
    <x v="4"/>
    <x v="1"/>
  </r>
  <r>
    <s v="Schenker"/>
    <x v="17"/>
    <s v="25/02/2019"/>
    <s v="11:00"/>
    <s v="11:05"/>
    <x v="0"/>
    <x v="0"/>
    <x v="0"/>
    <x v="0"/>
    <x v="0"/>
    <x v="0"/>
    <d v="1899-12-30T00:05:00"/>
    <x v="4"/>
    <x v="1"/>
  </r>
  <r>
    <s v="Verkienderen"/>
    <x v="2"/>
    <s v="26/02/2019"/>
    <s v="8:00"/>
    <s v="10:25"/>
    <x v="0"/>
    <x v="0"/>
    <x v="0"/>
    <x v="0"/>
    <x v="0"/>
    <x v="0"/>
    <d v="1899-12-30T02:25:00"/>
    <x v="4"/>
    <x v="1"/>
  </r>
  <r>
    <s v="Fahdi"/>
    <x v="4"/>
    <s v="26/02/2019"/>
    <s v="8:55"/>
    <s v="9:15"/>
    <x v="0"/>
    <x v="0"/>
    <x v="0"/>
    <x v="0"/>
    <x v="0"/>
    <x v="0"/>
    <d v="1899-12-30T00:20:00"/>
    <x v="4"/>
    <x v="1"/>
  </r>
  <r>
    <s v="TransAlliance"/>
    <x v="6"/>
    <s v="26/02/2019"/>
    <s v="9:45"/>
    <s v="10:45"/>
    <x v="0"/>
    <x v="0"/>
    <x v="0"/>
    <x v="0"/>
    <x v="0"/>
    <x v="0"/>
    <d v="1899-12-30T01:00:00"/>
    <x v="4"/>
    <x v="1"/>
  </r>
  <r>
    <s v="XPO"/>
    <x v="70"/>
    <s v="28/02/2019"/>
    <s v="9:10"/>
    <s v="9:25"/>
    <x v="0"/>
    <x v="0"/>
    <x v="0"/>
    <x v="0"/>
    <x v="0"/>
    <x v="0"/>
    <d v="1899-12-30T00:15:00"/>
    <x v="4"/>
    <x v="1"/>
  </r>
  <r>
    <s v="Geodis"/>
    <x v="71"/>
    <s v="28/02/2019"/>
    <s v="9:20"/>
    <s v="9:35"/>
    <x v="1"/>
    <x v="0"/>
    <x v="1"/>
    <x v="0"/>
    <x v="0"/>
    <x v="0"/>
    <d v="1899-12-30T00:15:00"/>
    <x v="4"/>
    <x v="1"/>
  </r>
  <r>
    <s v="MarkaTrans"/>
    <x v="72"/>
    <s v="28/02/2019"/>
    <s v="9:30"/>
    <s v="9:40"/>
    <x v="0"/>
    <x v="0"/>
    <x v="0"/>
    <x v="0"/>
    <x v="0"/>
    <x v="0"/>
    <d v="1899-12-30T00:10:00"/>
    <x v="4"/>
    <x v="1"/>
  </r>
  <r>
    <s v="Mulliez"/>
    <x v="4"/>
    <s v="28/02/2019"/>
    <s v="10:45"/>
    <s v="11:05"/>
    <x v="0"/>
    <x v="0"/>
    <x v="0"/>
    <x v="0"/>
    <x v="0"/>
    <x v="0"/>
    <d v="1899-12-30T00:20:00"/>
    <x v="4"/>
    <x v="1"/>
  </r>
  <r>
    <s v="Van Mighem"/>
    <x v="45"/>
    <s v="28/02/2019"/>
    <s v="11:50"/>
    <s v="13:55"/>
    <x v="0"/>
    <x v="0"/>
    <x v="0"/>
    <x v="0"/>
    <x v="0"/>
    <x v="0"/>
    <d v="1899-12-30T02:05:00"/>
    <x v="4"/>
    <x v="1"/>
  </r>
  <r>
    <s v="Dhaennens"/>
    <x v="73"/>
    <s v="28/02/2019"/>
    <s v="8:00"/>
    <s v="8:15"/>
    <x v="0"/>
    <x v="0"/>
    <x v="0"/>
    <x v="0"/>
    <x v="0"/>
    <x v="0"/>
    <d v="1899-12-30T00:15:00"/>
    <x v="4"/>
    <x v="1"/>
  </r>
  <r>
    <s v="Toussaint"/>
    <x v="58"/>
    <s v="28/02/2019"/>
    <s v="8:00"/>
    <s v="8:15"/>
    <x v="0"/>
    <x v="0"/>
    <x v="0"/>
    <x v="0"/>
    <x v="0"/>
    <x v="0"/>
    <d v="1899-12-30T00:15:00"/>
    <x v="4"/>
    <x v="1"/>
  </r>
  <r>
    <s v="Van Mighem"/>
    <x v="45"/>
    <s v="01/03/2019"/>
    <s v="8:30"/>
    <s v="8:55"/>
    <x v="0"/>
    <x v="0"/>
    <x v="0"/>
    <x v="0"/>
    <x v="0"/>
    <x v="0"/>
    <d v="1899-12-30T00:25:00"/>
    <x v="5"/>
    <x v="1"/>
  </r>
  <r>
    <s v="Mulliez"/>
    <x v="4"/>
    <s v="01/03/2019"/>
    <s v="8:50"/>
    <s v="9:20"/>
    <x v="1"/>
    <x v="0"/>
    <x v="1"/>
    <x v="0"/>
    <x v="0"/>
    <x v="0"/>
    <d v="1899-12-30T00:30:00"/>
    <x v="5"/>
    <x v="1"/>
  </r>
  <r>
    <s v="TransAlliance"/>
    <x v="6"/>
    <s v="01/03/2019"/>
    <s v="8:40"/>
    <s v="11:00"/>
    <x v="0"/>
    <x v="0"/>
    <x v="0"/>
    <x v="0"/>
    <x v="0"/>
    <x v="0"/>
    <d v="1899-12-30T02:20:00"/>
    <x v="5"/>
    <x v="1"/>
  </r>
  <r>
    <s v="Juno"/>
    <x v="21"/>
    <s v="01/03/2019"/>
    <s v="8:00"/>
    <s v="11:45"/>
    <x v="0"/>
    <x v="0"/>
    <x v="0"/>
    <x v="0"/>
    <x v="0"/>
    <x v="0"/>
    <d v="1899-12-30T03:45:00"/>
    <x v="5"/>
    <x v="1"/>
  </r>
  <r>
    <s v="Bowker"/>
    <x v="0"/>
    <s v="04/03/2019"/>
    <s v="8:00"/>
    <s v="9:20"/>
    <x v="0"/>
    <x v="1"/>
    <x v="0"/>
    <x v="0"/>
    <x v="0"/>
    <x v="1"/>
    <d v="1899-12-30T01:20:00"/>
    <x v="5"/>
    <x v="1"/>
  </r>
  <r>
    <s v="Toussaint"/>
    <x v="58"/>
    <s v="04/03/2019"/>
    <s v="8:40"/>
    <s v="9:10"/>
    <x v="0"/>
    <x v="0"/>
    <x v="0"/>
    <x v="0"/>
    <x v="0"/>
    <x v="0"/>
    <d v="1899-12-30T00:30:00"/>
    <x v="5"/>
    <x v="1"/>
  </r>
  <r>
    <s v="Embaltec"/>
    <x v="5"/>
    <s v="04/03/2019"/>
    <s v="8:55"/>
    <s v="9:10"/>
    <x v="1"/>
    <x v="0"/>
    <x v="1"/>
    <x v="0"/>
    <x v="0"/>
    <x v="1"/>
    <d v="1899-12-30T00:15:00"/>
    <x v="5"/>
    <x v="1"/>
  </r>
  <r>
    <s v="Mazet"/>
    <x v="74"/>
    <s v="04/03/2019"/>
    <s v="10:00"/>
    <s v="10:23"/>
    <x v="0"/>
    <x v="0"/>
    <x v="0"/>
    <x v="0"/>
    <x v="0"/>
    <x v="0"/>
    <d v="1899-12-30T00:23:00"/>
    <x v="5"/>
    <x v="1"/>
  </r>
  <r>
    <s v="TransAlliance"/>
    <x v="6"/>
    <s v="04/03/2019"/>
    <s v="10:35"/>
    <s v="11:20"/>
    <x v="0"/>
    <x v="0"/>
    <x v="0"/>
    <x v="0"/>
    <x v="0"/>
    <x v="0"/>
    <d v="1899-12-30T00:45:00"/>
    <x v="5"/>
    <x v="1"/>
  </r>
  <r>
    <s v="Mazet"/>
    <x v="74"/>
    <s v="04/03/2019"/>
    <s v="13:00"/>
    <s v="13:30"/>
    <x v="0"/>
    <x v="0"/>
    <x v="0"/>
    <x v="0"/>
    <x v="0"/>
    <x v="0"/>
    <d v="1899-12-30T00:30:00"/>
    <x v="5"/>
    <x v="1"/>
  </r>
  <r>
    <s v="Bowker"/>
    <x v="0"/>
    <s v="08/03/2019"/>
    <s v="8:00"/>
    <s v="8:46"/>
    <x v="0"/>
    <x v="0"/>
    <x v="0"/>
    <x v="0"/>
    <x v="0"/>
    <x v="0"/>
    <d v="1899-12-30T00:46:00"/>
    <x v="5"/>
    <x v="1"/>
  </r>
  <r>
    <s v="Fromont"/>
    <x v="60"/>
    <s v="08/03/2019"/>
    <s v="8:30"/>
    <s v="9:00"/>
    <x v="0"/>
    <x v="0"/>
    <x v="0"/>
    <x v="0"/>
    <x v="0"/>
    <x v="0"/>
    <d v="1899-12-30T00:30:00"/>
    <x v="5"/>
    <x v="1"/>
  </r>
  <r>
    <s v="ESEM"/>
    <x v="16"/>
    <s v="08/03/2019"/>
    <s v="10:20"/>
    <s v="10:40"/>
    <x v="0"/>
    <x v="0"/>
    <x v="0"/>
    <x v="0"/>
    <x v="0"/>
    <x v="0"/>
    <d v="1899-12-30T00:20:00"/>
    <x v="5"/>
    <x v="1"/>
  </r>
  <r>
    <s v="Viecedo y Vano S.L."/>
    <x v="14"/>
    <s v="07/03/2019"/>
    <s v="8:00"/>
    <s v="8:15"/>
    <x v="0"/>
    <x v="0"/>
    <x v="0"/>
    <x v="0"/>
    <x v="0"/>
    <x v="0"/>
    <d v="1899-12-30T00:15:00"/>
    <x v="5"/>
    <x v="1"/>
  </r>
  <r>
    <s v="Van Mighem"/>
    <x v="45"/>
    <s v="07/03/2019"/>
    <s v="8:30"/>
    <s v="9:50"/>
    <x v="0"/>
    <x v="0"/>
    <x v="0"/>
    <x v="0"/>
    <x v="0"/>
    <x v="0"/>
    <d v="1899-12-30T01:20:00"/>
    <x v="5"/>
    <x v="1"/>
  </r>
  <r>
    <s v="Kespezout"/>
    <x v="45"/>
    <s v="07/03/2019"/>
    <s v="8:20"/>
    <s v="9:30"/>
    <x v="0"/>
    <x v="1"/>
    <x v="0"/>
    <x v="0"/>
    <x v="0"/>
    <x v="0"/>
    <d v="1899-12-30T01:10:00"/>
    <x v="5"/>
    <x v="1"/>
  </r>
  <r>
    <s v="TransAlliance"/>
    <x v="6"/>
    <s v="07/03/2019"/>
    <s v="13:35"/>
    <s v="14:25"/>
    <x v="0"/>
    <x v="0"/>
    <x v="0"/>
    <x v="0"/>
    <x v="0"/>
    <x v="0"/>
    <d v="1899-12-30T00:50:00"/>
    <x v="5"/>
    <x v="1"/>
  </r>
  <r>
    <s v="MTK Group"/>
    <x v="75"/>
    <s v="06/03/2019"/>
    <s v="9:40"/>
    <s v="10:25"/>
    <x v="0"/>
    <x v="1"/>
    <x v="0"/>
    <x v="0"/>
    <x v="0"/>
    <x v="0"/>
    <d v="1899-12-30T00:45:00"/>
    <x v="5"/>
    <x v="1"/>
  </r>
  <r>
    <s v="Transunie"/>
    <x v="1"/>
    <s v="06/03/2019"/>
    <s v="11:45"/>
    <s v="12:00"/>
    <x v="0"/>
    <x v="1"/>
    <x v="0"/>
    <x v="0"/>
    <x v="0"/>
    <x v="0"/>
    <d v="1899-12-30T00:15:00"/>
    <x v="5"/>
    <x v="1"/>
  </r>
  <r>
    <s v="TransAlliance"/>
    <x v="6"/>
    <s v="06/03/2019"/>
    <s v="13:25"/>
    <s v="14:17"/>
    <x v="0"/>
    <x v="0"/>
    <x v="0"/>
    <x v="0"/>
    <x v="0"/>
    <x v="0"/>
    <d v="1899-12-30T00:52:00"/>
    <x v="5"/>
    <x v="1"/>
  </r>
  <r>
    <s v="Transunie"/>
    <x v="1"/>
    <s v="06/03/2019"/>
    <s v="12:00"/>
    <s v="13:21"/>
    <x v="0"/>
    <x v="0"/>
    <x v="1"/>
    <x v="0"/>
    <x v="0"/>
    <x v="0"/>
    <d v="1899-12-30T01:21:00"/>
    <x v="5"/>
    <x v="1"/>
  </r>
  <r>
    <s v="Croquelois"/>
    <x v="0"/>
    <s v="06/03/2019"/>
    <s v="7:30"/>
    <s v="8:00"/>
    <x v="0"/>
    <x v="0"/>
    <x v="0"/>
    <x v="0"/>
    <x v="0"/>
    <x v="0"/>
    <d v="1899-12-30T00:30:00"/>
    <x v="5"/>
    <x v="1"/>
  </r>
  <r>
    <s v="Panigada"/>
    <x v="46"/>
    <s v="06/03/2019"/>
    <s v="8:00"/>
    <s v="8:40"/>
    <x v="0"/>
    <x v="0"/>
    <x v="0"/>
    <x v="0"/>
    <x v="0"/>
    <x v="0"/>
    <d v="1899-12-30T00:40:00"/>
    <x v="5"/>
    <x v="1"/>
  </r>
  <r>
    <s v="Bonnard"/>
    <x v="76"/>
    <s v="06/03/2019"/>
    <s v="8:15"/>
    <s v="8:45"/>
    <x v="0"/>
    <x v="0"/>
    <x v="0"/>
    <x v="0"/>
    <x v="0"/>
    <x v="0"/>
    <d v="1899-12-30T00:30:00"/>
    <x v="5"/>
    <x v="1"/>
  </r>
  <r>
    <s v="Satra"/>
    <x v="77"/>
    <s v="06/03/2019"/>
    <s v="8:30"/>
    <s v="9:10"/>
    <x v="0"/>
    <x v="1"/>
    <x v="0"/>
    <x v="0"/>
    <x v="0"/>
    <x v="0"/>
    <d v="1899-12-30T00:40:00"/>
    <x v="5"/>
    <x v="1"/>
  </r>
  <r>
    <s v="Parymon"/>
    <x v="78"/>
    <s v="06/03/2019"/>
    <s v="10:00"/>
    <s v="10:20"/>
    <x v="0"/>
    <x v="0"/>
    <x v="0"/>
    <x v="0"/>
    <x v="0"/>
    <x v="0"/>
    <d v="1899-12-30T00:20:00"/>
    <x v="5"/>
    <x v="1"/>
  </r>
  <r>
    <s v="Kestezout"/>
    <x v="61"/>
    <s v="05/03/2019"/>
    <s v="8:00"/>
    <s v="9:05"/>
    <x v="0"/>
    <x v="0"/>
    <x v="0"/>
    <x v="0"/>
    <x v="0"/>
    <x v="0"/>
    <d v="1899-12-30T01:05:00"/>
    <x v="5"/>
    <x v="1"/>
  </r>
  <r>
    <s v="Benevia"/>
    <x v="47"/>
    <s v="05/03/2019"/>
    <s v="8:15"/>
    <s v="8:35"/>
    <x v="0"/>
    <x v="0"/>
    <x v="0"/>
    <x v="0"/>
    <x v="0"/>
    <x v="0"/>
    <d v="1899-12-30T00:20:00"/>
    <x v="5"/>
    <x v="1"/>
  </r>
  <r>
    <s v="KN"/>
    <x v="79"/>
    <s v="05/03/2019"/>
    <s v="8:40"/>
    <s v="8:45"/>
    <x v="0"/>
    <x v="0"/>
    <x v="0"/>
    <x v="0"/>
    <x v="0"/>
    <x v="0"/>
    <d v="1899-12-30T00:05:00"/>
    <x v="5"/>
    <x v="1"/>
  </r>
  <r>
    <s v="Mazet"/>
    <x v="74"/>
    <s v="05/03/2019"/>
    <s v="9:45"/>
    <s v="10:10"/>
    <x v="0"/>
    <x v="0"/>
    <x v="0"/>
    <x v="0"/>
    <x v="0"/>
    <x v="0"/>
    <d v="1899-12-30T00:25:00"/>
    <x v="5"/>
    <x v="1"/>
  </r>
  <r>
    <s v="VAB Greitega"/>
    <x v="77"/>
    <s v="05/03/2019"/>
    <s v="9:50"/>
    <s v="10:15"/>
    <x v="0"/>
    <x v="0"/>
    <x v="0"/>
    <x v="0"/>
    <x v="0"/>
    <x v="0"/>
    <d v="1899-12-30T00:25:00"/>
    <x v="5"/>
    <x v="1"/>
  </r>
  <r>
    <s v="SR Trs"/>
    <x v="80"/>
    <s v="05/03/2019"/>
    <s v="10:40"/>
    <s v="11:10"/>
    <x v="1"/>
    <x v="0"/>
    <x v="1"/>
    <x v="0"/>
    <x v="0"/>
    <x v="0"/>
    <d v="1899-12-30T00:30:00"/>
    <x v="5"/>
    <x v="1"/>
  </r>
  <r>
    <s v="TransAlliance"/>
    <x v="6"/>
    <s v="05/03/2019"/>
    <s v="13:20"/>
    <s v="14:10"/>
    <x v="0"/>
    <x v="0"/>
    <x v="0"/>
    <x v="0"/>
    <x v="0"/>
    <x v="0"/>
    <d v="1899-12-30T00:50:00"/>
    <x v="5"/>
    <x v="1"/>
  </r>
  <r>
    <s v="Toussaint"/>
    <x v="58"/>
    <s v="11/03/2019"/>
    <s v="9:00"/>
    <s v="9:40"/>
    <x v="0"/>
    <x v="0"/>
    <x v="0"/>
    <x v="0"/>
    <x v="0"/>
    <x v="0"/>
    <d v="1899-12-30T00:40:00"/>
    <x v="5"/>
    <x v="1"/>
  </r>
  <r>
    <s v="TransAlliance"/>
    <x v="6"/>
    <s v="11/03/2019"/>
    <s v="13:00"/>
    <s v="13:17"/>
    <x v="0"/>
    <x v="0"/>
    <x v="0"/>
    <x v="0"/>
    <x v="0"/>
    <x v="0"/>
    <d v="1899-12-30T00:17:00"/>
    <x v="5"/>
    <x v="1"/>
  </r>
  <r>
    <s v="Viecedo y Vano S.L."/>
    <x v="14"/>
    <s v="12/03/2019"/>
    <s v="8:00"/>
    <s v="8:30"/>
    <x v="0"/>
    <x v="1"/>
    <x v="0"/>
    <x v="0"/>
    <x v="0"/>
    <x v="0"/>
    <d v="1899-12-30T00:30:00"/>
    <x v="5"/>
    <x v="1"/>
  </r>
  <r>
    <s v="Jacot"/>
    <x v="11"/>
    <s v="12/03/2019"/>
    <s v="8:00"/>
    <s v="8:10"/>
    <x v="0"/>
    <x v="0"/>
    <x v="0"/>
    <x v="0"/>
    <x v="0"/>
    <x v="0"/>
    <d v="1899-12-30T00:10:00"/>
    <x v="5"/>
    <x v="1"/>
  </r>
  <r>
    <s v="Delquignies"/>
    <x v="81"/>
    <s v="12/03/2019"/>
    <s v="8:00"/>
    <s v="8:30"/>
    <x v="0"/>
    <x v="0"/>
    <x v="0"/>
    <x v="0"/>
    <x v="0"/>
    <x v="0"/>
    <d v="1899-12-30T00:30:00"/>
    <x v="5"/>
    <x v="1"/>
  </r>
  <r>
    <s v="DLA"/>
    <x v="82"/>
    <s v="12/03/2019"/>
    <s v="8:25"/>
    <s v="9:35"/>
    <x v="0"/>
    <x v="0"/>
    <x v="0"/>
    <x v="0"/>
    <x v="0"/>
    <x v="0"/>
    <d v="1899-12-30T01:10:00"/>
    <x v="5"/>
    <x v="1"/>
  </r>
  <r>
    <s v="Decourneau"/>
    <x v="83"/>
    <s v="12/03/2019"/>
    <s v="8:30"/>
    <s v="9:00"/>
    <x v="0"/>
    <x v="0"/>
    <x v="0"/>
    <x v="0"/>
    <x v="0"/>
    <x v="0"/>
    <d v="1899-12-30T00:30:00"/>
    <x v="5"/>
    <x v="1"/>
  </r>
  <r>
    <s v="TransAlliance"/>
    <x v="6"/>
    <s v="12/03/2019"/>
    <s v="9:40"/>
    <s v="11:10"/>
    <x v="0"/>
    <x v="0"/>
    <x v="0"/>
    <x v="0"/>
    <x v="0"/>
    <x v="0"/>
    <d v="1899-12-30T01:30:00"/>
    <x v="5"/>
    <x v="1"/>
  </r>
  <r>
    <s v="Fixal Trans"/>
    <x v="84"/>
    <s v="13/03/2019"/>
    <s v="8:00"/>
    <s v="9:05"/>
    <x v="0"/>
    <x v="0"/>
    <x v="0"/>
    <x v="0"/>
    <x v="0"/>
    <x v="0"/>
    <d v="1899-12-30T01:05:00"/>
    <x v="5"/>
    <x v="1"/>
  </r>
  <r>
    <s v="Van Mighem"/>
    <x v="45"/>
    <s v="13/03/2019"/>
    <s v="8:10"/>
    <s v="10:40"/>
    <x v="0"/>
    <x v="0"/>
    <x v="0"/>
    <x v="0"/>
    <x v="0"/>
    <x v="0"/>
    <d v="1899-12-30T02:30:00"/>
    <x v="5"/>
    <x v="1"/>
  </r>
  <r>
    <s v="DLA"/>
    <x v="18"/>
    <s v="12/03/2019"/>
    <s v="8:10"/>
    <s v="10:40"/>
    <x v="0"/>
    <x v="0"/>
    <x v="0"/>
    <x v="0"/>
    <x v="0"/>
    <x v="0"/>
    <d v="1899-12-30T02:30:00"/>
    <x v="5"/>
    <x v="1"/>
  </r>
  <r>
    <s v="BEVO Logistics"/>
    <x v="85"/>
    <s v="13/02/2019"/>
    <s v="9:50"/>
    <s v="11:00"/>
    <x v="0"/>
    <x v="0"/>
    <x v="0"/>
    <x v="0"/>
    <x v="0"/>
    <x v="0"/>
    <d v="1899-12-30T01:10:00"/>
    <x v="4"/>
    <x v="1"/>
  </r>
  <r>
    <s v="DSV"/>
    <x v="43"/>
    <s v="14/03/2019"/>
    <s v="8:15"/>
    <s v="8:25"/>
    <x v="0"/>
    <x v="0"/>
    <x v="0"/>
    <x v="0"/>
    <x v="0"/>
    <x v="0"/>
    <d v="1899-12-30T00:10:00"/>
    <x v="5"/>
    <x v="1"/>
  </r>
  <r>
    <s v="TransAlliance"/>
    <x v="6"/>
    <s v="14/03/2019"/>
    <s v="14:25"/>
    <s v="15:10"/>
    <x v="0"/>
    <x v="0"/>
    <x v="0"/>
    <x v="0"/>
    <x v="0"/>
    <x v="0"/>
    <d v="1899-12-30T00:45:00"/>
    <x v="5"/>
    <x v="1"/>
  </r>
  <r>
    <s v="DLL"/>
    <x v="51"/>
    <s v="18/03/2019"/>
    <s v="8:00"/>
    <s v="8:40"/>
    <x v="0"/>
    <x v="0"/>
    <x v="0"/>
    <x v="0"/>
    <x v="0"/>
    <x v="0"/>
    <d v="1899-12-30T00:40:00"/>
    <x v="5"/>
    <x v="1"/>
  </r>
  <r>
    <s v="Mattou"/>
    <x v="86"/>
    <s v="18/03/2019"/>
    <s v="8:00"/>
    <s v="8:50"/>
    <x v="0"/>
    <x v="0"/>
    <x v="0"/>
    <x v="0"/>
    <x v="0"/>
    <x v="0"/>
    <d v="1899-12-30T00:50:00"/>
    <x v="5"/>
    <x v="1"/>
  </r>
  <r>
    <s v="Verkienderen"/>
    <x v="2"/>
    <s v="18/03/2019"/>
    <s v="8:00"/>
    <s v="9:40"/>
    <x v="0"/>
    <x v="0"/>
    <x v="0"/>
    <x v="0"/>
    <x v="0"/>
    <x v="0"/>
    <d v="1899-12-30T01:40:00"/>
    <x v="5"/>
    <x v="1"/>
  </r>
  <r>
    <s v="De Liege"/>
    <x v="16"/>
    <s v="18/03/2019"/>
    <s v="9:00"/>
    <s v="9:15"/>
    <x v="0"/>
    <x v="0"/>
    <x v="0"/>
    <x v="0"/>
    <x v="0"/>
    <x v="0"/>
    <d v="1899-12-30T00:15:00"/>
    <x v="5"/>
    <x v="1"/>
  </r>
  <r>
    <s v="Toussaint"/>
    <x v="58"/>
    <s v="18/03/2019"/>
    <s v="9:20"/>
    <s v="9:55"/>
    <x v="0"/>
    <x v="0"/>
    <x v="0"/>
    <x v="0"/>
    <x v="0"/>
    <x v="0"/>
    <d v="1899-12-30T00:35:00"/>
    <x v="5"/>
    <x v="1"/>
  </r>
  <r>
    <s v="Bowker"/>
    <x v="0"/>
    <s v="18/03/2019"/>
    <s v="9:00"/>
    <s v="10:10"/>
    <x v="0"/>
    <x v="0"/>
    <x v="0"/>
    <x v="0"/>
    <x v="0"/>
    <x v="0"/>
    <d v="1899-12-30T01:10:00"/>
    <x v="5"/>
    <x v="1"/>
  </r>
  <r>
    <s v="Viecedo y Vano S.L."/>
    <x v="14"/>
    <s v="19/03/2019"/>
    <s v="8:45"/>
    <s v="9:30"/>
    <x v="0"/>
    <x v="0"/>
    <x v="0"/>
    <x v="0"/>
    <x v="0"/>
    <x v="0"/>
    <d v="1899-12-30T00:45:00"/>
    <x v="5"/>
    <x v="1"/>
  </r>
  <r>
    <s v="Duchêne"/>
    <x v="87"/>
    <s v="19/03/2019"/>
    <s v="9:15"/>
    <s v="9:50"/>
    <x v="1"/>
    <x v="0"/>
    <x v="1"/>
    <x v="0"/>
    <x v="0"/>
    <x v="0"/>
    <d v="1899-12-30T00:35:00"/>
    <x v="5"/>
    <x v="1"/>
  </r>
  <r>
    <s v="Van Mighem"/>
    <x v="45"/>
    <s v="19/03/2019"/>
    <s v="9:05"/>
    <s v="10:10"/>
    <x v="0"/>
    <x v="0"/>
    <x v="0"/>
    <x v="0"/>
    <x v="0"/>
    <x v="0"/>
    <d v="1899-12-30T01:05:00"/>
    <x v="5"/>
    <x v="1"/>
  </r>
  <r>
    <s v="Charbonheaux Brabant"/>
    <x v="88"/>
    <s v="19/03/2019"/>
    <s v="9:35"/>
    <s v="10:10"/>
    <x v="0"/>
    <x v="0"/>
    <x v="0"/>
    <x v="0"/>
    <x v="0"/>
    <x v="0"/>
    <d v="1899-12-30T00:35:00"/>
    <x v="5"/>
    <x v="1"/>
  </r>
  <r>
    <s v="Mazet"/>
    <x v="74"/>
    <s v="19/03/2019"/>
    <s v="10:50"/>
    <s v="11:30"/>
    <x v="0"/>
    <x v="0"/>
    <x v="0"/>
    <x v="0"/>
    <x v="0"/>
    <x v="0"/>
    <d v="1899-12-30T00:40:00"/>
    <x v="5"/>
    <x v="1"/>
  </r>
  <r>
    <s v="DLL"/>
    <x v="18"/>
    <s v="20/03/2019"/>
    <s v="8:00"/>
    <s v="9:00"/>
    <x v="0"/>
    <x v="0"/>
    <x v="0"/>
    <x v="0"/>
    <x v="0"/>
    <x v="0"/>
    <d v="1899-12-30T01:00:00"/>
    <x v="5"/>
    <x v="1"/>
  </r>
  <r>
    <s v="Mazet"/>
    <x v="74"/>
    <s v="20/03/2019"/>
    <s v="10:00"/>
    <s v="11:05"/>
    <x v="0"/>
    <x v="1"/>
    <x v="0"/>
    <x v="0"/>
    <x v="0"/>
    <x v="0"/>
    <d v="1899-12-30T01:05:00"/>
    <x v="5"/>
    <x v="1"/>
  </r>
  <r>
    <s v="Jacot"/>
    <x v="11"/>
    <s v="20/03/2019"/>
    <s v="11:00"/>
    <s v="11:10"/>
    <x v="1"/>
    <x v="0"/>
    <x v="1"/>
    <x v="0"/>
    <x v="0"/>
    <x v="1"/>
    <d v="1899-12-30T00:10:00"/>
    <x v="5"/>
    <x v="1"/>
  </r>
  <r>
    <s v="TransAlliance"/>
    <x v="6"/>
    <s v="20/03/2019"/>
    <s v="11:52"/>
    <s v="13:45"/>
    <x v="0"/>
    <x v="0"/>
    <x v="0"/>
    <x v="0"/>
    <x v="0"/>
    <x v="0"/>
    <d v="1899-12-30T01:53:00"/>
    <x v="5"/>
    <x v="1"/>
  </r>
  <r>
    <s v="DLL"/>
    <x v="19"/>
    <s v="21/03/2019"/>
    <s v="8:30"/>
    <s v="10:15"/>
    <x v="0"/>
    <x v="0"/>
    <x v="0"/>
    <x v="0"/>
    <x v="0"/>
    <x v="0"/>
    <d v="1899-12-30T01:45:00"/>
    <x v="5"/>
    <x v="1"/>
  </r>
  <r>
    <s v="TransAlliance"/>
    <x v="6"/>
    <s v="21/03/2019"/>
    <s v="10:00"/>
    <s v="11:00"/>
    <x v="0"/>
    <x v="0"/>
    <x v="0"/>
    <x v="0"/>
    <x v="0"/>
    <x v="0"/>
    <d v="1899-12-30T01:00:00"/>
    <x v="5"/>
    <x v="1"/>
  </r>
  <r>
    <s v="Bowker"/>
    <x v="0"/>
    <s v="22/03/2019"/>
    <s v="8:00"/>
    <s v="8:55"/>
    <x v="0"/>
    <x v="0"/>
    <x v="0"/>
    <x v="0"/>
    <x v="0"/>
    <x v="0"/>
    <d v="1899-12-30T00:55:00"/>
    <x v="5"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x v="0"/>
    <x v="0"/>
    <x v="0"/>
    <x v="0"/>
    <x v="0"/>
    <x v="0"/>
    <x v="0"/>
    <x v="0"/>
  </r>
  <r>
    <x v="1"/>
    <x v="1"/>
    <x v="1"/>
    <x v="1"/>
    <x v="0"/>
    <x v="1"/>
    <x v="0"/>
    <x v="1"/>
    <x v="0"/>
    <x v="1"/>
    <x v="0"/>
  </r>
  <r>
    <x v="2"/>
    <x v="2"/>
    <x v="2"/>
    <x v="2"/>
    <x v="0"/>
    <x v="0"/>
    <x v="0"/>
    <x v="2"/>
    <x v="0"/>
    <x v="1"/>
    <x v="0"/>
  </r>
  <r>
    <x v="2"/>
    <x v="3"/>
    <x v="3"/>
    <x v="2"/>
    <x v="0"/>
    <x v="0"/>
    <x v="0"/>
    <x v="2"/>
    <x v="0"/>
    <x v="1"/>
    <x v="0"/>
  </r>
  <r>
    <x v="3"/>
    <x v="4"/>
    <x v="4"/>
    <x v="3"/>
    <x v="0"/>
    <x v="0"/>
    <x v="0"/>
    <x v="3"/>
    <x v="0"/>
    <x v="1"/>
    <x v="0"/>
  </r>
  <r>
    <x v="3"/>
    <x v="4"/>
    <x v="4"/>
    <x v="4"/>
    <x v="0"/>
    <x v="0"/>
    <x v="0"/>
    <x v="4"/>
    <x v="0"/>
    <x v="1"/>
    <x v="0"/>
  </r>
  <r>
    <x v="4"/>
    <x v="5"/>
    <x v="5"/>
    <x v="5"/>
    <x v="0"/>
    <x v="0"/>
    <x v="0"/>
    <x v="5"/>
    <x v="0"/>
    <x v="1"/>
    <x v="0"/>
  </r>
  <r>
    <x v="4"/>
    <x v="3"/>
    <x v="0"/>
    <x v="6"/>
    <x v="0"/>
    <x v="0"/>
    <x v="0"/>
    <x v="6"/>
    <x v="0"/>
    <x v="1"/>
    <x v="0"/>
  </r>
  <r>
    <x v="4"/>
    <x v="6"/>
    <x v="6"/>
    <x v="7"/>
    <x v="0"/>
    <x v="0"/>
    <x v="0"/>
    <x v="7"/>
    <x v="1"/>
    <x v="1"/>
    <x v="0"/>
  </r>
  <r>
    <x v="4"/>
    <x v="0"/>
    <x v="3"/>
    <x v="8"/>
    <x v="0"/>
    <x v="0"/>
    <x v="0"/>
    <x v="8"/>
    <x v="2"/>
    <x v="1"/>
    <x v="0"/>
  </r>
  <r>
    <x v="5"/>
    <x v="3"/>
    <x v="7"/>
    <x v="9"/>
    <x v="0"/>
    <x v="0"/>
    <x v="0"/>
    <x v="9"/>
    <x v="0"/>
    <x v="2"/>
    <x v="0"/>
  </r>
  <r>
    <x v="5"/>
    <x v="1"/>
    <x v="3"/>
    <x v="10"/>
    <x v="0"/>
    <x v="0"/>
    <x v="0"/>
    <x v="10"/>
    <x v="0"/>
    <x v="2"/>
    <x v="0"/>
  </r>
  <r>
    <x v="6"/>
    <x v="7"/>
    <x v="8"/>
    <x v="4"/>
    <x v="0"/>
    <x v="0"/>
    <x v="0"/>
    <x v="4"/>
    <x v="0"/>
    <x v="2"/>
    <x v="0"/>
  </r>
  <r>
    <x v="7"/>
    <x v="0"/>
    <x v="9"/>
    <x v="4"/>
    <x v="0"/>
    <x v="0"/>
    <x v="0"/>
    <x v="4"/>
    <x v="0"/>
    <x v="2"/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0"/>
    <x v="1"/>
    <x v="1"/>
    <x v="0"/>
    <x v="0"/>
    <x v="0"/>
    <x v="0"/>
    <x v="0"/>
    <x v="0"/>
    <x v="0"/>
    <x v="0"/>
    <x v="0"/>
    <x v="0"/>
    <x v="0"/>
    <x v="0"/>
    <x v="0"/>
    <x v="1"/>
    <x v="1"/>
  </r>
  <r>
    <x v="2"/>
    <x v="2"/>
    <x v="1"/>
    <x v="2"/>
    <x v="0"/>
    <x v="1"/>
    <x v="1"/>
    <x v="1"/>
    <x v="1"/>
    <x v="1"/>
    <x v="0"/>
    <x v="0"/>
    <x v="0"/>
    <x v="0"/>
    <x v="0"/>
    <x v="0"/>
    <x v="0"/>
    <x v="0"/>
    <x v="1"/>
    <x v="2"/>
  </r>
  <r>
    <x v="3"/>
    <x v="3"/>
    <x v="1"/>
    <x v="3"/>
    <x v="0"/>
    <x v="1"/>
    <x v="1"/>
    <x v="1"/>
    <x v="2"/>
    <x v="2"/>
    <x v="0"/>
    <x v="0"/>
    <x v="0"/>
    <x v="0"/>
    <x v="1"/>
    <x v="0"/>
    <x v="0"/>
    <x v="0"/>
    <x v="1"/>
    <x v="3"/>
  </r>
  <r>
    <x v="4"/>
    <x v="4"/>
    <x v="0"/>
    <x v="3"/>
    <x v="0"/>
    <x v="1"/>
    <x v="1"/>
    <x v="0"/>
    <x v="3"/>
    <x v="0"/>
    <x v="0"/>
    <x v="0"/>
    <x v="0"/>
    <x v="0"/>
    <x v="1"/>
    <x v="0"/>
    <x v="0"/>
    <x v="0"/>
    <x v="1"/>
    <x v="2"/>
  </r>
  <r>
    <x v="5"/>
    <x v="5"/>
    <x v="0"/>
    <x v="3"/>
    <x v="1"/>
    <x v="1"/>
    <x v="1"/>
    <x v="1"/>
    <x v="4"/>
    <x v="3"/>
    <x v="1"/>
    <x v="0"/>
    <x v="0"/>
    <x v="0"/>
    <x v="0"/>
    <x v="0"/>
    <x v="0"/>
    <x v="0"/>
    <x v="1"/>
    <x v="4"/>
  </r>
  <r>
    <x v="6"/>
    <x v="6"/>
    <x v="1"/>
    <x v="4"/>
    <x v="0"/>
    <x v="1"/>
    <x v="1"/>
    <x v="1"/>
    <x v="5"/>
    <x v="4"/>
    <x v="0"/>
    <x v="0"/>
    <x v="0"/>
    <x v="1"/>
    <x v="0"/>
    <x v="1"/>
    <x v="0"/>
    <x v="0"/>
    <x v="1"/>
    <x v="4"/>
  </r>
  <r>
    <x v="7"/>
    <x v="7"/>
    <x v="1"/>
    <x v="5"/>
    <x v="1"/>
    <x v="1"/>
    <x v="0"/>
    <x v="0"/>
    <x v="6"/>
    <x v="5"/>
    <x v="0"/>
    <x v="0"/>
    <x v="0"/>
    <x v="0"/>
    <x v="0"/>
    <x v="0"/>
    <x v="0"/>
    <x v="0"/>
    <x v="1"/>
    <x v="5"/>
  </r>
  <r>
    <x v="8"/>
    <x v="8"/>
    <x v="1"/>
    <x v="3"/>
    <x v="1"/>
    <x v="1"/>
    <x v="0"/>
    <x v="1"/>
    <x v="7"/>
    <x v="5"/>
    <x v="0"/>
    <x v="0"/>
    <x v="0"/>
    <x v="1"/>
    <x v="0"/>
    <x v="0"/>
    <x v="0"/>
    <x v="0"/>
    <x v="1"/>
    <x v="3"/>
  </r>
  <r>
    <x v="9"/>
    <x v="9"/>
    <x v="1"/>
    <x v="3"/>
    <x v="0"/>
    <x v="1"/>
    <x v="1"/>
    <x v="1"/>
    <x v="8"/>
    <x v="6"/>
    <x v="0"/>
    <x v="0"/>
    <x v="0"/>
    <x v="0"/>
    <x v="1"/>
    <x v="0"/>
    <x v="0"/>
    <x v="0"/>
    <x v="1"/>
    <x v="3"/>
  </r>
  <r>
    <x v="10"/>
    <x v="10"/>
    <x v="1"/>
    <x v="3"/>
    <x v="0"/>
    <x v="1"/>
    <x v="0"/>
    <x v="1"/>
    <x v="9"/>
    <x v="7"/>
    <x v="0"/>
    <x v="0"/>
    <x v="0"/>
    <x v="0"/>
    <x v="0"/>
    <x v="0"/>
    <x v="0"/>
    <x v="0"/>
    <x v="0"/>
    <x v="1"/>
  </r>
  <r>
    <x v="11"/>
    <x v="11"/>
    <x v="0"/>
    <x v="0"/>
    <x v="1"/>
    <x v="1"/>
    <x v="0"/>
    <x v="0"/>
    <x v="10"/>
    <x v="8"/>
    <x v="0"/>
    <x v="0"/>
    <x v="0"/>
    <x v="0"/>
    <x v="0"/>
    <x v="0"/>
    <x v="0"/>
    <x v="0"/>
    <x v="1"/>
    <x v="5"/>
  </r>
  <r>
    <x v="12"/>
    <x v="12"/>
    <x v="0"/>
    <x v="6"/>
    <x v="1"/>
    <x v="1"/>
    <x v="0"/>
    <x v="0"/>
    <x v="11"/>
    <x v="9"/>
    <x v="0"/>
    <x v="0"/>
    <x v="0"/>
    <x v="0"/>
    <x v="0"/>
    <x v="0"/>
    <x v="0"/>
    <x v="0"/>
    <x v="1"/>
    <x v="5"/>
  </r>
  <r>
    <x v="13"/>
    <x v="13"/>
    <x v="1"/>
    <x v="3"/>
    <x v="1"/>
    <x v="1"/>
    <x v="0"/>
    <x v="1"/>
    <x v="12"/>
    <x v="10"/>
    <x v="0"/>
    <x v="0"/>
    <x v="0"/>
    <x v="0"/>
    <x v="0"/>
    <x v="0"/>
    <x v="0"/>
    <x v="0"/>
    <x v="1"/>
    <x v="2"/>
  </r>
  <r>
    <x v="14"/>
    <x v="14"/>
    <x v="1"/>
    <x v="3"/>
    <x v="1"/>
    <x v="1"/>
    <x v="1"/>
    <x v="1"/>
    <x v="12"/>
    <x v="10"/>
    <x v="0"/>
    <x v="0"/>
    <x v="0"/>
    <x v="0"/>
    <x v="0"/>
    <x v="0"/>
    <x v="0"/>
    <x v="0"/>
    <x v="1"/>
    <x v="3"/>
  </r>
  <r>
    <x v="15"/>
    <x v="15"/>
    <x v="1"/>
    <x v="3"/>
    <x v="0"/>
    <x v="1"/>
    <x v="1"/>
    <x v="1"/>
    <x v="13"/>
    <x v="11"/>
    <x v="0"/>
    <x v="0"/>
    <x v="0"/>
    <x v="0"/>
    <x v="0"/>
    <x v="0"/>
    <x v="0"/>
    <x v="0"/>
    <x v="1"/>
    <x v="2"/>
  </r>
  <r>
    <x v="16"/>
    <x v="16"/>
    <x v="0"/>
    <x v="7"/>
    <x v="1"/>
    <x v="1"/>
    <x v="0"/>
    <x v="0"/>
    <x v="14"/>
    <x v="12"/>
    <x v="0"/>
    <x v="0"/>
    <x v="0"/>
    <x v="0"/>
    <x v="0"/>
    <x v="0"/>
    <x v="0"/>
    <x v="0"/>
    <x v="1"/>
    <x v="5"/>
  </r>
  <r>
    <x v="17"/>
    <x v="17"/>
    <x v="1"/>
    <x v="8"/>
    <x v="1"/>
    <x v="0"/>
    <x v="0"/>
    <x v="0"/>
    <x v="0"/>
    <x v="0"/>
    <x v="0"/>
    <x v="1"/>
    <x v="1"/>
    <x v="0"/>
    <x v="0"/>
    <x v="0"/>
    <x v="0"/>
    <x v="0"/>
    <x v="1"/>
    <x v="2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0">
  <r>
    <x v="0"/>
    <s v="Gestion du personnel: Registre unique du personnel. (Articles L1221-13 à L1221-15)"/>
    <s v="C"/>
    <m/>
  </r>
  <r>
    <x v="0"/>
    <s v="Règlement intérieur: Contenu et conditions de validité. (Articles L1321-1 à L1321-6)"/>
    <s v="C"/>
    <m/>
  </r>
  <r>
    <x v="0"/>
    <s v="Prévention des risques: Obligations de l'employeur. (Articles L4121-1 à L4121-5)"/>
    <s v="C"/>
    <m/>
  </r>
  <r>
    <x v="0"/>
    <s v="Droits d'alerte et de retrait : Conditions d'exercice des droits d'alerte et de retrait. (Articles L4132-1 à L4132-5)"/>
    <s v="C"/>
    <m/>
  </r>
  <r>
    <x v="0"/>
    <s v="Information et formation des travailleurs : Formations et mesures d'adaptation particulières. (Articles L4142-1 à L4142-4)"/>
    <s v="C"/>
    <m/>
  </r>
  <r>
    <x v="0"/>
    <s v="Obligation des employeurs pour l'utilisation des lieux de travail : Principes généraux. (Article L4221-1)"/>
    <s v="C"/>
    <m/>
  </r>
  <r>
    <x v="0"/>
    <s v="Utilisation des équipements de travail et des moyens de protection : Principes. (Articles L4321-1 à L4321-3)"/>
    <s v="C"/>
    <m/>
  </r>
  <r>
    <x v="0"/>
    <s v="Mise sur le marché des substances chimiques : Mesures générales et dispositions d'application. (Articles L4411-1 à L4411-2)"/>
    <s v="C"/>
    <m/>
  </r>
  <r>
    <x v="0"/>
    <s v="Mise sur le marché de substances préparations chimiques : Mise sur le marché. (Article L4411-3)"/>
    <s v="C"/>
    <m/>
  </r>
  <r>
    <x v="0"/>
    <s v="Information des utilisateurs. (Article L4411-6): étiquetage"/>
    <s v="C"/>
    <m/>
  </r>
  <r>
    <x v="0"/>
    <s v="Règlement intérieur : Contenu et conditions de validité (Articles R1321-1 à R1321-5)"/>
    <s v="C"/>
    <m/>
  </r>
  <r>
    <x v="0"/>
    <s v="Conditions d'exercice des droits d'alerte et de retrait (Articles D4132-1 à D4132-2)"/>
    <s v="C"/>
    <m/>
  </r>
  <r>
    <x v="0"/>
    <s v="Information et formation sécurité: Objet et organisation de l'information et de la formation à la sécurité (Articles R4141-1 à R4141-10)"/>
    <s v="C"/>
    <m/>
  </r>
  <r>
    <x v="0"/>
    <s v="Formation et information du personnel: Conditions de circulation (Articles R4141-11 à R4141-12)"/>
    <s v="C"/>
    <m/>
  </r>
  <r>
    <x v="0"/>
    <s v="Formation et information du personnel: Conditions d'exécution du travail (Articles R4141-13 à R4141-16)"/>
    <s v="C"/>
    <m/>
  </r>
  <r>
    <x v="0"/>
    <s v="Formation et information du personnel: Conduite à tenir en cas d'accident ou de sinistre (Articles R4141-17 à R4141-20)"/>
    <s v="C"/>
    <m/>
  </r>
  <r>
    <x v="0"/>
    <s v="Formation et information du personnel: Voies de circulation et accès (Articles R4214-9 à R4214-17)"/>
    <s v="C"/>
    <m/>
  </r>
  <r>
    <x v="0"/>
    <s v="Sécurité des lieux de travail: Aménagement des lieux et postes de travail (Articles R4214-22 à R4214-25)"/>
    <s v="C"/>
    <m/>
  </r>
  <r>
    <x v="0"/>
    <s v="Risques incendie : Dégagements (Articles R4216-5 à R4216-12)"/>
    <s v="C"/>
    <m/>
  </r>
  <r>
    <x v="0"/>
    <s v="Risques incendie : Stockage ou manipulation de matières inflammables (Articles R4216-21 à R4216-23)"/>
    <s v="C"/>
    <m/>
  </r>
  <r>
    <x v="0"/>
    <s v="Aération assainissement : Contrôle et maintenance des installations (Articles R4222-20 à R4222-22)"/>
    <s v="C"/>
    <m/>
  </r>
  <r>
    <x v="0"/>
    <s v="Travaux en espaces confinés: Protection individuelle (Articles R4222-25 à R4222-26)"/>
    <s v="C"/>
    <m/>
  </r>
  <r>
    <x v="0"/>
    <s v="Matériel de premier secours et secouriste (Articles R4224-14 à R4224-16)"/>
    <s v="C"/>
    <m/>
  </r>
  <r>
    <x v="0"/>
    <s v="Installations de sécurité: Maintenance, entretien et vérifications (Articles R4224-17 à R4224-19)"/>
    <s v="C"/>
    <m/>
  </r>
  <r>
    <x v="0"/>
    <s v="Installations de sécurité: Signalisation et matérialisation relatives à la santé et à la sécurité (Articles R4224-20 à R4224-24)"/>
    <s v="C"/>
    <m/>
  </r>
  <r>
    <x v="0"/>
    <s v="Installations électriques: Dispositions générales (Articles R4226-5 à R4226-7)"/>
    <s v="C"/>
    <m/>
  </r>
  <r>
    <x v="0"/>
    <s v="Installations électriques:  Dispositions particulières à certains locaux ou emplacements (Articles R4226-8 à R4226-10)"/>
    <s v="C"/>
    <m/>
  </r>
  <r>
    <x v="0"/>
    <s v="Vérification des installations électriques permanentes (Articles R4226-14 à R4226-20)"/>
    <s v="C"/>
    <m/>
  </r>
  <r>
    <x v="0"/>
    <s v="Risques d'incendie explosion: Dégagements (Articles R4227-4 à R4227-14)"/>
    <s v="C"/>
    <m/>
  </r>
  <r>
    <x v="0"/>
    <s v="Risques d'incendie explosion: Chauffage des locaux (Articles R4227-15 à R4227-20)"/>
    <s v="C"/>
    <m/>
  </r>
  <r>
    <x v="0"/>
    <s v="Risques d'incendie explosion: Emploi et stockage de matières explosives et inflammables (Articles R4227-22 à R4227-27)"/>
    <s v="C"/>
    <m/>
  </r>
  <r>
    <x v="0"/>
    <s v="Moyens de prévention et de lutte contre l'incendie: Moyens d'extinction (Articles R4227-28 à R4227-33)"/>
    <s v="C"/>
    <m/>
  </r>
  <r>
    <x v="0"/>
    <s v="Moyens de prévention et de lutte contre l'incendie: Systèmes d'alarme (Articles R4227-34 à R4227-36)"/>
    <s v="C"/>
    <m/>
  </r>
  <r>
    <x v="0"/>
    <s v="Moyens de prévention et de lutte contre l'incendie: Consigne de sécurité incendie (Articles R4227-37 à R4227-41)"/>
    <s v="C"/>
    <m/>
  </r>
  <r>
    <x v="0"/>
    <s v="Moyens de prévention et de lutte contre l'incendie:  Prévention des explosions (Articles R4227-42 à R4227-54)"/>
    <s v="C"/>
    <m/>
  </r>
  <r>
    <x v="0"/>
    <s v="Conditions d'utilisation des équipements de travail  : Utilisation et maintenance des équipements de travail (Articles R4323-14 à R4323-21)"/>
    <s v="C"/>
    <m/>
  </r>
  <r>
    <x v="0"/>
    <s v="Vérification des équipements de travail: Vérifications périodiques (Articles R4323-23 à R4323-27)"/>
    <s v="C"/>
    <m/>
  </r>
  <r>
    <x v="0"/>
    <s v="Utilisation des équipements de travail : Dispositions particulières applicables aux équipements de travail servant au levage de charges (Articles R4323-29 à R4323-49)"/>
    <s v="C"/>
    <m/>
  </r>
  <r>
    <x v="0"/>
    <s v="Utilisation des équipements de travail : Dispositions particulières applicables aux équipements de travail mobiles (Articles R4323-50 à R4323-54)"/>
    <s v="C"/>
    <m/>
  </r>
  <r>
    <x v="0"/>
    <s v="Utilisation des équipements de travail: Autorisation de conduite pour l'utilisation de certains équipements de travail mobiles ou servant au levage de charges(Articles R4323-55 à R4323-57)"/>
    <s v="C"/>
    <m/>
  </r>
  <r>
    <x v="0"/>
    <s v="Travaux en hauteur : Travaux réalisés à partir d'un plan de travail (Articles R4323-58 à R4323-61)"/>
    <s v="C"/>
    <m/>
  </r>
  <r>
    <x v="0"/>
    <s v="Travaux en hauteur: Travaux réalisés au moyen d'équipements de travail (Articles R4323-62 à R4323-64)"/>
    <s v="C"/>
    <m/>
  </r>
  <r>
    <x v="0"/>
    <s v="Travaux en hauteur : Échelles, escabeaux et marchepieds (Articles R4323-81 à R4323-88)"/>
    <s v="C"/>
    <m/>
  </r>
  <r>
    <x v="0"/>
    <s v="EPI : Caractéristiques des équipements et conditions d'utilisation (Articles R4323-91 à R4323-98)"/>
    <s v="C"/>
    <m/>
  </r>
  <r>
    <x v="0"/>
    <s v="EPI : Information et formation des travailleurs (Articles R4323-104 à R4323-106)"/>
    <s v="C"/>
    <m/>
  </r>
  <r>
    <x v="0"/>
    <s v="Equipements de travail: Levage des charges (Articles R4324-24 à R4324-28)"/>
    <s v="C"/>
    <m/>
  </r>
  <r>
    <x v="0"/>
    <s v="Equipements de travail:  Prescriptions complémentaires pour les équipements de travail mobiles (Articles R4324-30 à R4324-45)"/>
    <s v="C"/>
    <m/>
  </r>
  <r>
    <x v="0"/>
    <s v=" Mesures de prévention des risques chimique: Évaluation des risques (Articles R4412-5 à R4412-10)"/>
    <s v="C"/>
    <m/>
  </r>
  <r>
    <x v="0"/>
    <s v=" Mesures de prévention des risques chimique: Mesures et moyens de prévention (Articles R4412-11 à R4412-22)"/>
    <s v="C"/>
    <m/>
  </r>
  <r>
    <x v="0"/>
    <s v="Bruit: Valeurs limites d'exposition professionnelle (Articles R4431-2 à R4431-4)"/>
    <s v="C"/>
    <m/>
  </r>
  <r>
    <x v="0"/>
    <s v="Prévention des risques contre le bruit: Prévention collective (Articles R4434-1 à R4434-6)"/>
    <s v="C"/>
    <m/>
  </r>
  <r>
    <x v="0"/>
    <s v="Interventions entreprises extérieures : Plan de prévention. (Articles R4512-6 à R4512-12)"/>
    <s v="C"/>
    <m/>
  </r>
  <r>
    <x v="0"/>
    <s v="Manutention des charges: Évaluation des risques. (Articles R4541-5 à R4541-6)"/>
    <s v="C"/>
    <m/>
  </r>
  <r>
    <x v="0"/>
    <s v="Ecrans de visualisation : Évaluation des risques. (Article R4542-3)"/>
    <s v="C"/>
    <m/>
  </r>
  <r>
    <x v="0"/>
    <s v="Documents et affichages obligatoires: Chapitre unique (Articles D4711-1 à D4711-3)"/>
    <s v="C"/>
    <m/>
  </r>
  <r>
    <x v="1"/>
    <s v="ICPE : Nomenclature des installations classées (Articles R511-9 à R511-10)"/>
    <s v="C"/>
    <m/>
  </r>
  <r>
    <x v="1"/>
    <s v="ICPE: Demande d'autorisation (Articles R512-2 à R512-10)"/>
    <s v="C"/>
    <m/>
  </r>
  <r>
    <x v="1"/>
    <s v="ICPE: Demande d'enregistrement (Articles R512-46-1 à R512-46-7)"/>
    <s v="C"/>
    <m/>
  </r>
  <r>
    <x v="1"/>
    <s v="Arrêté du 05/08/12:  prévention des sinistres dans les entrepôts couverts soumis à autorisation sous la rubrique 1510."/>
    <s v="C"/>
    <m/>
  </r>
  <r>
    <x v="1"/>
    <s v="Circulaire du 04/02/87: entrepôts (installations classées pour la protection de l’environnement, rubrique n° 183 ter)"/>
    <s v="C"/>
    <m/>
  </r>
  <r>
    <x v="2"/>
    <s v="Règle APSAD R1: extinction par sprinklers"/>
    <s v="C"/>
    <m/>
  </r>
  <r>
    <x v="1"/>
    <s v="Circulaire du 21/06/2000: Instruction relative aux entrepôts couverts"/>
    <s v="C"/>
    <m/>
  </r>
  <r>
    <x v="3"/>
    <s v="Réglementation ADR"/>
    <s v="C"/>
    <m/>
  </r>
  <r>
    <x v="1"/>
    <s v="Arrêté du 11 avril 2017 relatif aux prescriptions générales applicables aux entrepôts couverts soumis à la rubrique 1510"/>
    <s v="C"/>
    <m/>
  </r>
  <r>
    <x v="1"/>
    <s v="Arrêté du 19 avril 2017 fixant le contenu et les modalités de diffusion et de mise à jour du registre public d'accessibilité "/>
    <s v="C"/>
    <m/>
  </r>
  <r>
    <x v="1"/>
    <s v="Instruction du 0611/17 relatif  à la sûreté des sites SEVESO"/>
    <s v="C"/>
    <m/>
  </r>
  <r>
    <x v="1"/>
    <s v="Code de l’environnement R557-14-2 à R557-14-8 Appareils à Pression"/>
    <s v="C"/>
    <m/>
  </r>
  <r>
    <x v="1"/>
    <s v="Arrêté Ministériel RSDE"/>
    <s v="C"/>
    <m/>
  </r>
  <r>
    <x v="1"/>
    <s v="Arrêté ministériel du 20 novembre 2017 Présentation des exigences de suivi en service"/>
    <s v="C"/>
    <m/>
  </r>
  <r>
    <x v="1"/>
    <s v="Arrêté du 4 octobre 2010 relatif à la prévention des risques accidentels au sein des installations classées pour la protection de l'environnement soumises à autorisation "/>
    <s v="C"/>
    <m/>
  </r>
  <r>
    <x v="1"/>
    <s v="Arrêté ministériel du 4 octobre 2010 modifié le 15 février 2018 "/>
    <s v="C"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  <r>
    <x v="4"/>
    <m/>
    <m/>
    <m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0">
  <r>
    <x v="0"/>
    <x v="0"/>
    <s v="C"/>
  </r>
  <r>
    <x v="0"/>
    <x v="1"/>
    <s v="C"/>
  </r>
  <r>
    <x v="0"/>
    <x v="2"/>
    <s v="C"/>
  </r>
  <r>
    <x v="0"/>
    <x v="3"/>
    <s v="C"/>
  </r>
  <r>
    <x v="0"/>
    <x v="4"/>
    <s v="C"/>
  </r>
  <r>
    <x v="0"/>
    <x v="5"/>
    <s v="C"/>
  </r>
  <r>
    <x v="0"/>
    <x v="6"/>
    <s v="C"/>
  </r>
  <r>
    <x v="0"/>
    <x v="7"/>
    <s v="C"/>
  </r>
  <r>
    <x v="0"/>
    <x v="8"/>
    <s v="C"/>
  </r>
  <r>
    <x v="0"/>
    <x v="9"/>
    <s v="C"/>
  </r>
  <r>
    <x v="0"/>
    <x v="10"/>
    <s v="C"/>
  </r>
  <r>
    <x v="0"/>
    <x v="11"/>
    <s v="C"/>
  </r>
  <r>
    <x v="0"/>
    <x v="12"/>
    <s v="C"/>
  </r>
  <r>
    <x v="0"/>
    <x v="13"/>
    <s v="C"/>
  </r>
  <r>
    <x v="0"/>
    <x v="14"/>
    <s v="C"/>
  </r>
  <r>
    <x v="0"/>
    <x v="15"/>
    <s v="C"/>
  </r>
  <r>
    <x v="0"/>
    <x v="16"/>
    <s v="C"/>
  </r>
  <r>
    <x v="0"/>
    <x v="17"/>
    <s v="C"/>
  </r>
  <r>
    <x v="0"/>
    <x v="18"/>
    <s v="C"/>
  </r>
  <r>
    <x v="0"/>
    <x v="19"/>
    <s v="C"/>
  </r>
  <r>
    <x v="0"/>
    <x v="20"/>
    <s v="C"/>
  </r>
  <r>
    <x v="0"/>
    <x v="21"/>
    <s v="C"/>
  </r>
  <r>
    <x v="0"/>
    <x v="22"/>
    <s v="C"/>
  </r>
  <r>
    <x v="0"/>
    <x v="23"/>
    <s v="C"/>
  </r>
  <r>
    <x v="0"/>
    <x v="24"/>
    <s v="C"/>
  </r>
  <r>
    <x v="0"/>
    <x v="25"/>
    <s v="C"/>
  </r>
  <r>
    <x v="0"/>
    <x v="26"/>
    <s v="C"/>
  </r>
  <r>
    <x v="0"/>
    <x v="27"/>
    <s v="C"/>
  </r>
  <r>
    <x v="0"/>
    <x v="28"/>
    <s v="C"/>
  </r>
  <r>
    <x v="0"/>
    <x v="29"/>
    <s v="C"/>
  </r>
  <r>
    <x v="0"/>
    <x v="30"/>
    <s v="C"/>
  </r>
  <r>
    <x v="0"/>
    <x v="31"/>
    <s v="C"/>
  </r>
  <r>
    <x v="0"/>
    <x v="32"/>
    <s v="C"/>
  </r>
  <r>
    <x v="0"/>
    <x v="33"/>
    <s v="C"/>
  </r>
  <r>
    <x v="0"/>
    <x v="34"/>
    <s v="C"/>
  </r>
  <r>
    <x v="0"/>
    <x v="35"/>
    <s v="C"/>
  </r>
  <r>
    <x v="0"/>
    <x v="36"/>
    <s v="C"/>
  </r>
  <r>
    <x v="0"/>
    <x v="37"/>
    <s v="C"/>
  </r>
  <r>
    <x v="0"/>
    <x v="38"/>
    <s v="C"/>
  </r>
  <r>
    <x v="0"/>
    <x v="39"/>
    <s v="C"/>
  </r>
  <r>
    <x v="0"/>
    <x v="40"/>
    <s v="C"/>
  </r>
  <r>
    <x v="0"/>
    <x v="41"/>
    <s v="C"/>
  </r>
  <r>
    <x v="0"/>
    <x v="42"/>
    <s v="C"/>
  </r>
  <r>
    <x v="0"/>
    <x v="43"/>
    <s v="C"/>
  </r>
  <r>
    <x v="0"/>
    <x v="44"/>
    <s v="C"/>
  </r>
  <r>
    <x v="0"/>
    <x v="45"/>
    <s v="C"/>
  </r>
  <r>
    <x v="0"/>
    <x v="46"/>
    <s v="C"/>
  </r>
  <r>
    <x v="0"/>
    <x v="47"/>
    <s v="C"/>
  </r>
  <r>
    <x v="0"/>
    <x v="48"/>
    <s v="C"/>
  </r>
  <r>
    <x v="0"/>
    <x v="49"/>
    <s v="C"/>
  </r>
  <r>
    <x v="0"/>
    <x v="50"/>
    <s v="C"/>
  </r>
  <r>
    <x v="0"/>
    <x v="51"/>
    <s v="C"/>
  </r>
  <r>
    <x v="0"/>
    <x v="52"/>
    <s v="C"/>
  </r>
  <r>
    <x v="0"/>
    <x v="53"/>
    <s v="C"/>
  </r>
  <r>
    <x v="0"/>
    <x v="54"/>
    <s v="C"/>
  </r>
  <r>
    <x v="1"/>
    <x v="55"/>
    <s v="C"/>
  </r>
  <r>
    <x v="1"/>
    <x v="56"/>
    <s v="C"/>
  </r>
  <r>
    <x v="1"/>
    <x v="57"/>
    <s v="C"/>
  </r>
  <r>
    <x v="1"/>
    <x v="58"/>
    <s v="C"/>
  </r>
  <r>
    <x v="1"/>
    <x v="59"/>
    <s v="C"/>
  </r>
  <r>
    <x v="2"/>
    <x v="60"/>
    <s v="C"/>
  </r>
  <r>
    <x v="1"/>
    <x v="61"/>
    <s v="C"/>
  </r>
  <r>
    <x v="3"/>
    <x v="62"/>
    <s v="C"/>
  </r>
  <r>
    <x v="1"/>
    <x v="63"/>
    <s v="C"/>
  </r>
  <r>
    <x v="1"/>
    <x v="64"/>
    <s v="C"/>
  </r>
  <r>
    <x v="1"/>
    <x v="65"/>
    <s v="C"/>
  </r>
  <r>
    <x v="1"/>
    <x v="66"/>
    <s v="C"/>
  </r>
  <r>
    <x v="1"/>
    <x v="67"/>
    <s v="C"/>
  </r>
  <r>
    <x v="1"/>
    <x v="68"/>
    <s v="C"/>
  </r>
  <r>
    <x v="1"/>
    <x v="69"/>
    <s v="C"/>
  </r>
  <r>
    <x v="1"/>
    <x v="70"/>
    <s v="C"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  <r>
    <x v="4"/>
    <x v="7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2AD882-4AB7-4B1D-A528-15E8C064573B}" name="Tableau croisé dynamique4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G4" firstHeaderRow="0" firstDataRow="1" firstDataCol="0"/>
  <pivotFields count="20">
    <pivotField subtotalTop="0" showAll="0">
      <items count="21">
        <item x="13"/>
        <item x="0"/>
        <item x="12"/>
        <item x="14"/>
        <item x="15"/>
        <item x="10"/>
        <item x="8"/>
        <item x="6"/>
        <item x="2"/>
        <item x="11"/>
        <item x="5"/>
        <item x="7"/>
        <item x="1"/>
        <item x="3"/>
        <item m="1" x="18"/>
        <item x="4"/>
        <item m="1" x="19"/>
        <item x="16"/>
        <item x="9"/>
        <item x="17"/>
        <item t="default"/>
      </items>
    </pivotField>
    <pivotField subtotalTop="0" showAll="0"/>
    <pivotField showAll="0"/>
    <pivotField showAll="0">
      <items count="15">
        <item m="1" x="12"/>
        <item x="3"/>
        <item x="0"/>
        <item m="1" x="11"/>
        <item m="1" x="10"/>
        <item x="4"/>
        <item m="1" x="9"/>
        <item m="1" x="13"/>
        <item x="8"/>
        <item x="1"/>
        <item x="2"/>
        <item x="5"/>
        <item x="6"/>
        <item x="7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howAll="0"/>
    <pivotField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dataField="1" subtotalTop="0" showAll="0"/>
    <pivotField showAll="0"/>
  </pivotFields>
  <rowItems count="1">
    <i/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Nb de Formation SST" fld="14" subtotal="count" baseField="0" baseItem="0"/>
    <dataField name="Nb de Formation Extincteur" fld="18" subtotal="count" baseField="0" baseItem="0"/>
    <dataField name="Nb Formation Système d'urgence" fld="13" subtotal="count" baseField="0" baseItem="0"/>
    <dataField name="NB de CACES 5" fld="7" subtotal="count" baseField="0" baseItem="0"/>
    <dataField name="Formation Gestes et postures" fld="10" subtotal="count" baseField="0" baseItem="0"/>
    <dataField name="Formation au Déchet" fld="11" subtotal="count" baseField="0" baseItem="0"/>
    <dataField name="Formation Risque chimique" fld="12" subtotal="count" baseField="0" baseItem="0"/>
  </dataFields>
  <formats count="25">
    <format dxfId="401">
      <pivotArea type="all" dataOnly="0" outline="0" fieldPosition="0"/>
    </format>
    <format dxfId="400">
      <pivotArea outline="0" collapsedLevelsAreSubtotals="1" fieldPosition="0"/>
    </format>
    <format dxfId="399">
      <pivotArea field="0" type="button" dataOnly="0" labelOnly="1" outline="0"/>
    </format>
    <format dxfId="398">
      <pivotArea dataOnly="0" labelOnly="1" grandRow="1" outline="0" fieldPosition="0"/>
    </format>
    <format dxfId="397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396">
      <pivotArea type="all" dataOnly="0" outline="0" fieldPosition="0"/>
    </format>
    <format dxfId="395">
      <pivotArea outline="0" collapsedLevelsAreSubtotals="1" fieldPosition="0"/>
    </format>
    <format dxfId="394">
      <pivotArea field="0" type="button" dataOnly="0" labelOnly="1" outline="0"/>
    </format>
    <format dxfId="393">
      <pivotArea dataOnly="0" labelOnly="1" grandRow="1" outline="0" fieldPosition="0"/>
    </format>
    <format dxfId="392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391">
      <pivotArea type="all" dataOnly="0" outline="0" fieldPosition="0"/>
    </format>
    <format dxfId="390">
      <pivotArea outline="0" collapsedLevelsAreSubtotals="1" fieldPosition="0"/>
    </format>
    <format dxfId="389">
      <pivotArea field="0" type="button" dataOnly="0" labelOnly="1" outline="0"/>
    </format>
    <format dxfId="388">
      <pivotArea dataOnly="0" labelOnly="1" grandRow="1" outline="0" fieldPosition="0"/>
    </format>
    <format dxfId="387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386">
      <pivotArea type="all" dataOnly="0" outline="0" fieldPosition="0"/>
    </format>
    <format dxfId="385">
      <pivotArea outline="0" collapsedLevelsAreSubtotals="1" fieldPosition="0"/>
    </format>
    <format dxfId="384">
      <pivotArea field="0" type="button" dataOnly="0" labelOnly="1" outline="0"/>
    </format>
    <format dxfId="383">
      <pivotArea dataOnly="0" labelOnly="1" grandRow="1" outline="0" fieldPosition="0"/>
    </format>
    <format dxfId="382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381">
      <pivotArea type="all" dataOnly="0" outline="0" fieldPosition="0"/>
    </format>
    <format dxfId="380">
      <pivotArea outline="0" collapsedLevelsAreSubtotals="1" fieldPosition="0"/>
    </format>
    <format dxfId="379">
      <pivotArea field="0" type="button" dataOnly="0" labelOnly="1" outline="0"/>
    </format>
    <format dxfId="378">
      <pivotArea dataOnly="0" labelOnly="1" grandRow="1" outline="0" fieldPosition="0"/>
    </format>
    <format dxfId="377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97D61C-27EA-4C00-87FE-316442E54418}" name="Tableau croisé dynamique4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 rowHeaderCaption="FdP cloturées">
  <location ref="L9:N12" firstHeaderRow="0" firstDataRow="1" firstDataCol="1" rowPageCount="1" colPageCount="1"/>
  <pivotFields count="10">
    <pivotField dataField="1"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>
      <items count="3">
        <item x="0"/>
        <item x="1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</pivotFields>
  <rowFields count="1">
    <field x="8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9" hier="-1"/>
  </pageFields>
  <dataFields count="2">
    <dataField name="Nombre de N° de fiche" fld="0" subtotal="count" baseField="0" baseItem="0"/>
    <dataField name="Nombre de Coût (h)" fld="5" subtotal="count" baseField="0" baseItem="0"/>
  </dataField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048E11-0CC7-4E50-9CF6-A39401BCD131}" name="Tableau croisé dynamique5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L20:M25" firstHeaderRow="1" firstDataRow="1" firstDataCol="1"/>
  <pivotFields count="10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</pivotFields>
  <rowFields count="1">
    <field x="9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N° de fiche" fld="0" subtotal="count" baseField="0" baseItem="0"/>
  </dataFields>
  <formats count="4">
    <format dxfId="231">
      <pivotArea dataOnly="0" labelOnly="1" outline="0" axis="axisValues" fieldPosition="0"/>
    </format>
    <format dxfId="230">
      <pivotArea dataOnly="0" labelOnly="1" outline="0" axis="axisValues" fieldPosition="0"/>
    </format>
    <format dxfId="229">
      <pivotArea field="9" type="button" dataOnly="0" labelOnly="1" outline="0" axis="axisRow" fieldPosition="0"/>
    </format>
    <format dxfId="228">
      <pivotArea field="9" type="button" dataOnly="0" labelOnly="1" outline="0" axis="axisRow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A4D624-9184-4432-92EA-2C7D3A1181B9}" name="Tableau croisé dynamique14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L31:N44" firstHeaderRow="0" firstDataRow="1" firstDataCol="1"/>
  <pivotFields count="10"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dataField="1"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9"/>
    <field x="8"/>
  </rowFields>
  <rowItems count="13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ût (h)" fld="5" baseField="9" baseItem="0" numFmtId="164"/>
    <dataField name="Nombre de Cloturée (Oui/non)" fld="8" subtotal="count" baseField="0" baseItem="0"/>
  </dataFields>
  <formats count="3">
    <format dxfId="234">
      <pivotArea collapsedLevelsAreSubtotals="1" fieldPosition="0">
        <references count="2">
          <reference field="4294967294" count="1" selected="0">
            <x v="0"/>
          </reference>
          <reference field="9" count="1">
            <x v="0"/>
          </reference>
        </references>
      </pivotArea>
    </format>
    <format dxfId="23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32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4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B674FE-E695-4926-9864-F20CB2966242}" name="Tableau croisé dynamique8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9">
  <location ref="Y21:AA33" firstHeaderRow="0" firstDataRow="1" firstDataCol="1"/>
  <pivotFields count="14">
    <pivotField showAll="0"/>
    <pivotField axis="axisRow" showAll="0" measureFilter="1" sortType="ascending">
      <items count="95">
        <item x="27"/>
        <item x="24"/>
        <item x="6"/>
        <item m="1" x="89"/>
        <item x="23"/>
        <item x="28"/>
        <item x="16"/>
        <item x="26"/>
        <item sd="0" x="5"/>
        <item x="4"/>
        <item x="8"/>
        <item x="22"/>
        <item x="31"/>
        <item x="30"/>
        <item x="34"/>
        <item x="32"/>
        <item x="2"/>
        <item x="1"/>
        <item x="12"/>
        <item x="7"/>
        <item x="29"/>
        <item x="20"/>
        <item m="1" x="90"/>
        <item x="13"/>
        <item x="15"/>
        <item x="11"/>
        <item x="25"/>
        <item x="3"/>
        <item x="14"/>
        <item m="1" x="93"/>
        <item x="9"/>
        <item x="0"/>
        <item x="10"/>
        <item x="17"/>
        <item x="19"/>
        <item m="1" x="91"/>
        <item x="18"/>
        <item x="33"/>
        <item x="35"/>
        <item x="36"/>
        <item x="37"/>
        <item x="38"/>
        <item x="39"/>
        <item x="40"/>
        <item x="43"/>
        <item x="44"/>
        <item x="45"/>
        <item x="46"/>
        <item x="47"/>
        <item x="48"/>
        <item x="42"/>
        <item x="41"/>
        <item x="49"/>
        <item x="50"/>
        <item x="51"/>
        <item x="52"/>
        <item x="53"/>
        <item x="54"/>
        <item x="55"/>
        <item x="56"/>
        <item x="57"/>
        <item m="1" x="92"/>
        <item x="59"/>
        <item x="60"/>
        <item x="61"/>
        <item x="62"/>
        <item x="63"/>
        <item x="64"/>
        <item x="65"/>
        <item x="66"/>
        <item x="67"/>
        <item x="68"/>
        <item x="69"/>
        <item x="21"/>
        <item x="70"/>
        <item x="71"/>
        <item x="72"/>
        <item x="73"/>
        <item x="58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164" showAll="0"/>
    <pivotField numFmtId="164" showAll="0"/>
    <pivotField showAll="0"/>
    <pivotField showAll="0"/>
    <pivotField showAll="0"/>
    <pivotField showAll="0"/>
    <pivotField showAll="0"/>
    <pivotField showAll="0"/>
    <pivotField dataField="1" numFmtId="164" showAll="0"/>
    <pivotField showAll="0"/>
    <pivotField showAll="0"/>
  </pivotFields>
  <rowFields count="1">
    <field x="1"/>
  </rowFields>
  <rowItems count="12">
    <i>
      <x v="8"/>
    </i>
    <i>
      <x v="34"/>
    </i>
    <i>
      <x v="78"/>
    </i>
    <i>
      <x v="16"/>
    </i>
    <i>
      <x v="10"/>
    </i>
    <i>
      <x v="17"/>
    </i>
    <i>
      <x v="36"/>
    </i>
    <i>
      <x v="28"/>
    </i>
    <i>
      <x v="46"/>
    </i>
    <i>
      <x v="3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hargement" fld="11" subtotal="count" baseField="1" baseItem="0" numFmtId="1"/>
    <dataField name="Somme de chargement" fld="11" baseField="1" baseItem="0" numFmtId="164"/>
  </dataFields>
  <formats count="15">
    <format dxfId="196">
      <pivotArea dataOnly="0" labelOnly="1" outline="0" axis="axisValues" fieldPosition="0"/>
    </format>
    <format dxfId="195">
      <pivotArea field="1" type="button" dataOnly="0" labelOnly="1" outline="0" axis="axisRow" fieldPosition="0"/>
    </format>
    <format dxfId="194">
      <pivotArea dataOnly="0" labelOnly="1" outline="0" axis="axisValues" fieldPosition="0"/>
    </format>
    <format dxfId="193">
      <pivotArea outline="0" collapsedLevelsAreSubtotals="1" fieldPosition="0"/>
    </format>
    <format dxfId="192">
      <pivotArea type="all" dataOnly="0" outline="0" fieldPosition="0"/>
    </format>
    <format dxfId="191">
      <pivotArea outline="0" collapsedLevelsAreSubtotals="1" fieldPosition="0"/>
    </format>
    <format dxfId="190">
      <pivotArea type="all" dataOnly="0" outline="0" fieldPosition="0"/>
    </format>
    <format dxfId="189">
      <pivotArea outline="0" collapsedLevelsAreSubtotals="1" fieldPosition="0"/>
    </format>
    <format dxfId="188">
      <pivotArea field="1" type="button" dataOnly="0" labelOnly="1" outline="0" axis="axisRow" fieldPosition="0"/>
    </format>
    <format dxfId="187">
      <pivotArea dataOnly="0" labelOnly="1" fieldPosition="0">
        <references count="1">
          <reference field="1" count="0"/>
        </references>
      </pivotArea>
    </format>
    <format dxfId="186">
      <pivotArea dataOnly="0" labelOnly="1" grandRow="1" outline="0" fieldPosition="0"/>
    </format>
    <format dxfId="185">
      <pivotArea dataOnly="0" labelOnly="1" outline="0" axis="axisValues" fieldPosition="0"/>
    </format>
    <format dxfId="18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8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82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4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3F0FB9-F644-404C-8A1E-C02E61BB7768}" name="Tableau croisé dynamique5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C74:AD164" firstHeaderRow="1" firstDataRow="1" firstDataCol="1"/>
  <pivotFields count="14">
    <pivotField showAll="0"/>
    <pivotField axis="axisRow" showAll="0" sortType="ascending">
      <items count="95">
        <item x="27"/>
        <item x="24"/>
        <item x="6"/>
        <item m="1" x="89"/>
        <item x="23"/>
        <item x="28"/>
        <item x="16"/>
        <item x="26"/>
        <item x="5"/>
        <item x="4"/>
        <item x="8"/>
        <item x="22"/>
        <item x="2"/>
        <item x="1"/>
        <item x="12"/>
        <item x="7"/>
        <item x="29"/>
        <item x="20"/>
        <item m="1" x="90"/>
        <item x="13"/>
        <item x="15"/>
        <item x="11"/>
        <item x="25"/>
        <item x="3"/>
        <item x="14"/>
        <item m="1" x="93"/>
        <item x="9"/>
        <item x="0"/>
        <item x="10"/>
        <item x="17"/>
        <item x="19"/>
        <item m="1" x="91"/>
        <item x="18"/>
        <item x="34"/>
        <item x="31"/>
        <item x="32"/>
        <item x="30"/>
        <item x="33"/>
        <item x="35"/>
        <item x="36"/>
        <item x="37"/>
        <item x="38"/>
        <item x="39"/>
        <item x="40"/>
        <item x="43"/>
        <item x="44"/>
        <item x="45"/>
        <item x="46"/>
        <item x="47"/>
        <item x="48"/>
        <item x="42"/>
        <item x="41"/>
        <item x="49"/>
        <item x="50"/>
        <item x="51"/>
        <item x="52"/>
        <item x="53"/>
        <item x="54"/>
        <item x="55"/>
        <item x="56"/>
        <item x="57"/>
        <item m="1" x="92"/>
        <item x="59"/>
        <item x="60"/>
        <item x="61"/>
        <item x="62"/>
        <item x="63"/>
        <item x="64"/>
        <item x="65"/>
        <item x="66"/>
        <item x="67"/>
        <item x="68"/>
        <item x="69"/>
        <item x="21"/>
        <item x="70"/>
        <item x="71"/>
        <item x="72"/>
        <item x="73"/>
        <item x="58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  <pivotField showAll="0"/>
    <pivotField showAll="0"/>
  </pivotFields>
  <rowFields count="1">
    <field x="1"/>
  </rowFields>
  <rowItems count="90">
    <i>
      <x v="49"/>
    </i>
    <i>
      <x v="72"/>
    </i>
    <i>
      <x v="52"/>
    </i>
    <i>
      <x v="36"/>
    </i>
    <i>
      <x v="53"/>
    </i>
    <i>
      <x v="84"/>
    </i>
    <i>
      <x v="56"/>
    </i>
    <i>
      <x v="37"/>
    </i>
    <i>
      <x v="57"/>
    </i>
    <i>
      <x v="70"/>
    </i>
    <i>
      <x v="58"/>
    </i>
    <i>
      <x v="38"/>
    </i>
    <i>
      <x v="29"/>
    </i>
    <i>
      <x v="44"/>
    </i>
    <i>
      <x v="14"/>
    </i>
    <i>
      <x v="50"/>
    </i>
    <i>
      <x v="33"/>
    </i>
    <i>
      <x v="76"/>
    </i>
    <i>
      <x v="4"/>
    </i>
    <i>
      <x v="65"/>
    </i>
    <i>
      <x v="21"/>
    </i>
    <i>
      <x v="8"/>
    </i>
    <i>
      <x v="28"/>
    </i>
    <i>
      <x v="45"/>
    </i>
    <i>
      <x v="71"/>
    </i>
    <i>
      <x v="77"/>
    </i>
    <i>
      <x v="7"/>
    </i>
    <i>
      <x v="20"/>
    </i>
    <i>
      <x v="74"/>
    </i>
    <i>
      <x v="35"/>
    </i>
    <i>
      <x v="75"/>
    </i>
    <i>
      <x v="23"/>
    </i>
    <i>
      <x v="9"/>
    </i>
    <i>
      <x v="55"/>
    </i>
    <i>
      <x v="69"/>
    </i>
    <i>
      <x v="22"/>
    </i>
    <i>
      <x v="68"/>
    </i>
    <i>
      <x v="83"/>
    </i>
    <i>
      <x v="48"/>
    </i>
    <i>
      <x v="34"/>
    </i>
    <i>
      <x v="60"/>
    </i>
    <i>
      <x v="63"/>
    </i>
    <i>
      <x v="54"/>
    </i>
    <i>
      <x v="6"/>
    </i>
    <i>
      <x v="78"/>
    </i>
    <i>
      <x v="88"/>
    </i>
    <i>
      <x v="17"/>
    </i>
    <i>
      <x v="67"/>
    </i>
    <i>
      <x v="5"/>
    </i>
    <i>
      <x v="81"/>
    </i>
    <i>
      <x v="47"/>
    </i>
    <i>
      <x v="85"/>
    </i>
    <i>
      <x v="16"/>
    </i>
    <i>
      <x v="86"/>
    </i>
    <i>
      <x v="13"/>
    </i>
    <i>
      <x v="82"/>
    </i>
    <i>
      <x/>
    </i>
    <i>
      <x v="39"/>
    </i>
    <i>
      <x v="93"/>
    </i>
    <i>
      <x v="92"/>
    </i>
    <i>
      <x v="79"/>
    </i>
    <i>
      <x v="10"/>
    </i>
    <i>
      <x v="11"/>
    </i>
    <i>
      <x v="24"/>
    </i>
    <i>
      <x v="43"/>
    </i>
    <i>
      <x v="2"/>
    </i>
    <i>
      <x v="15"/>
    </i>
    <i>
      <x v="30"/>
    </i>
    <i>
      <x v="80"/>
    </i>
    <i>
      <x v="64"/>
    </i>
    <i>
      <x v="27"/>
    </i>
    <i>
      <x v="19"/>
    </i>
    <i>
      <x v="91"/>
    </i>
    <i>
      <x v="46"/>
    </i>
    <i>
      <x v="26"/>
    </i>
    <i>
      <x v="41"/>
    </i>
    <i>
      <x v="89"/>
    </i>
    <i>
      <x v="90"/>
    </i>
    <i>
      <x v="87"/>
    </i>
    <i>
      <x v="32"/>
    </i>
    <i>
      <x v="51"/>
    </i>
    <i>
      <x v="1"/>
    </i>
    <i>
      <x v="12"/>
    </i>
    <i>
      <x v="59"/>
    </i>
    <i>
      <x v="66"/>
    </i>
    <i>
      <x v="40"/>
    </i>
    <i>
      <x v="62"/>
    </i>
    <i>
      <x v="42"/>
    </i>
    <i>
      <x v="73"/>
    </i>
    <i t="grand">
      <x/>
    </i>
  </rowItems>
  <colItems count="1">
    <i/>
  </colItems>
  <dataFields count="1">
    <dataField name="Moyenne de Temps Moyen" fld="11" subtotal="average" baseField="1" baseItem="0" numFmtId="164"/>
  </dataFields>
  <chartFormats count="5"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3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43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06FD9F-1E48-4F04-9B53-4124B80A2B8F}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S121:T156" firstHeaderRow="1" firstDataRow="1" firstDataCol="1" rowPageCount="2" colPageCount="1"/>
  <pivotFields count="14">
    <pivotField showAll="0"/>
    <pivotField axis="axisRow" showAll="0" sortType="ascending">
      <items count="95">
        <item x="27"/>
        <item x="24"/>
        <item x="6"/>
        <item m="1" x="89"/>
        <item x="23"/>
        <item x="28"/>
        <item x="16"/>
        <item x="26"/>
        <item x="5"/>
        <item x="4"/>
        <item x="8"/>
        <item x="22"/>
        <item x="31"/>
        <item x="30"/>
        <item x="34"/>
        <item x="32"/>
        <item x="2"/>
        <item x="1"/>
        <item x="12"/>
        <item x="7"/>
        <item x="29"/>
        <item x="20"/>
        <item m="1" x="90"/>
        <item x="13"/>
        <item x="15"/>
        <item x="11"/>
        <item x="25"/>
        <item x="3"/>
        <item x="14"/>
        <item m="1" x="93"/>
        <item x="9"/>
        <item x="0"/>
        <item x="10"/>
        <item x="17"/>
        <item x="19"/>
        <item m="1" x="91"/>
        <item x="18"/>
        <item x="33"/>
        <item x="35"/>
        <item x="36"/>
        <item x="37"/>
        <item x="38"/>
        <item x="39"/>
        <item x="40"/>
        <item x="43"/>
        <item x="44"/>
        <item x="45"/>
        <item x="46"/>
        <item x="47"/>
        <item x="48"/>
        <item x="42"/>
        <item x="41"/>
        <item x="49"/>
        <item x="50"/>
        <item x="51"/>
        <item x="52"/>
        <item x="53"/>
        <item x="54"/>
        <item x="55"/>
        <item x="56"/>
        <item x="57"/>
        <item m="1" x="92"/>
        <item x="59"/>
        <item x="60"/>
        <item x="61"/>
        <item x="62"/>
        <item x="63"/>
        <item x="64"/>
        <item x="65"/>
        <item x="66"/>
        <item x="67"/>
        <item x="68"/>
        <item x="69"/>
        <item x="21"/>
        <item x="70"/>
        <item x="71"/>
        <item x="72"/>
        <item x="73"/>
        <item x="58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numFmtId="164" showAll="0"/>
    <pivotField axis="axisPage" showAll="0">
      <items count="11">
        <item m="1" x="9"/>
        <item m="1" x="6"/>
        <item m="1" x="7"/>
        <item m="1" x="8"/>
        <item x="0"/>
        <item x="1"/>
        <item x="2"/>
        <item x="3"/>
        <item x="4"/>
        <item x="5"/>
        <item t="default"/>
      </items>
    </pivotField>
    <pivotField axis="axisPage" showAll="0">
      <items count="3">
        <item x="0"/>
        <item x="1"/>
        <item t="default"/>
      </items>
    </pivotField>
  </pivotFields>
  <rowFields count="1">
    <field x="1"/>
  </rowFields>
  <rowItems count="35">
    <i>
      <x v="63"/>
    </i>
    <i>
      <x v="64"/>
    </i>
    <i>
      <x v="80"/>
    </i>
    <i>
      <x v="93"/>
    </i>
    <i>
      <x v="81"/>
    </i>
    <i>
      <x v="16"/>
    </i>
    <i>
      <x v="83"/>
    </i>
    <i>
      <x v="44"/>
    </i>
    <i>
      <x v="84"/>
    </i>
    <i>
      <x v="48"/>
    </i>
    <i>
      <x v="85"/>
    </i>
    <i>
      <x v="8"/>
    </i>
    <i>
      <x v="86"/>
    </i>
    <i>
      <x v="9"/>
    </i>
    <i>
      <x v="87"/>
    </i>
    <i>
      <x v="47"/>
    </i>
    <i>
      <x v="88"/>
    </i>
    <i>
      <x v="73"/>
    </i>
    <i>
      <x v="89"/>
    </i>
    <i>
      <x v="54"/>
    </i>
    <i>
      <x v="91"/>
    </i>
    <i>
      <x v="34"/>
    </i>
    <i>
      <x v="92"/>
    </i>
    <i>
      <x v="6"/>
    </i>
    <i>
      <x v="25"/>
    </i>
    <i>
      <x v="36"/>
    </i>
    <i>
      <x v="82"/>
    </i>
    <i>
      <x v="17"/>
    </i>
    <i>
      <x v="78"/>
    </i>
    <i>
      <x v="28"/>
    </i>
    <i>
      <x v="46"/>
    </i>
    <i>
      <x v="79"/>
    </i>
    <i>
      <x v="31"/>
    </i>
    <i>
      <x v="2"/>
    </i>
    <i t="grand">
      <x/>
    </i>
  </rowItems>
  <colItems count="1">
    <i/>
  </colItems>
  <pageFields count="2">
    <pageField fld="12" item="9" hier="-1"/>
    <pageField fld="13" item="1" hier="-1"/>
  </pageFields>
  <dataFields count="1">
    <dataField name="Nombre de Qualité du chargement (Conforme/acceptable/NC)" fld="10" subtotal="count" baseField="0" baseItem="0"/>
  </dataField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9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85AB0D-87DB-47D1-8E3B-7D911125968C}" name="Tableau croisé dynamique7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S4:T85" firstHeaderRow="1" firstDataRow="1" firstDataCol="1" rowPageCount="2" colPageCount="1"/>
  <pivotFields count="14">
    <pivotField showAll="0"/>
    <pivotField axis="axisRow" showAll="0" sortType="ascending">
      <items count="95">
        <item sd="0" x="6"/>
        <item sd="0" x="5"/>
        <item sd="0" x="4"/>
        <item sd="0" x="8"/>
        <item sd="0" x="2"/>
        <item sd="0" x="1"/>
        <item sd="0" x="7"/>
        <item sd="0" x="3"/>
        <item sd="0" x="9"/>
        <item sd="0" x="0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m="1" x="90"/>
        <item sd="0" m="1" x="91"/>
        <item sd="0" x="22"/>
        <item sd="0" m="1" x="89"/>
        <item sd="0" x="24"/>
        <item sd="0" m="1" x="93"/>
        <item sd="0" x="26"/>
        <item sd="0" x="20"/>
        <item sd="0" x="23"/>
        <item sd="0" x="25"/>
        <item sd="0" x="27"/>
        <item sd="0" x="28"/>
        <item sd="0" x="29"/>
        <item sd="0" x="34"/>
        <item sd="0" x="31"/>
        <item sd="0" x="32"/>
        <item sd="0" x="30"/>
        <item sd="0" x="33"/>
        <item sd="0" x="35"/>
        <item sd="0" x="36"/>
        <item sd="0" x="37"/>
        <item sd="0" x="38"/>
        <item sd="0" x="39"/>
        <item sd="0" x="40"/>
        <item sd="0" x="43"/>
        <item sd="0" x="44"/>
        <item sd="0" x="45"/>
        <item sd="0" x="46"/>
        <item sd="0" x="47"/>
        <item sd="0" x="48"/>
        <item sd="0" x="42"/>
        <item sd="0" x="41"/>
        <item sd="0" x="49"/>
        <item sd="0" x="50"/>
        <item sd="0" x="51"/>
        <item sd="0" x="52"/>
        <item n="  " sd="0" x="53"/>
        <item sd="0" x="54"/>
        <item sd="0" x="55"/>
        <item sd="0" x="56"/>
        <item sd="0" x="57"/>
        <item sd="0" m="1" x="92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21"/>
        <item sd="0" x="70"/>
        <item sd="0" x="71"/>
        <item sd="0" x="72"/>
        <item sd="0" x="73"/>
        <item sd="0" x="58"/>
        <item sd="0" x="74"/>
        <item sd="0" x="75"/>
        <item sd="0" x="76"/>
        <item sd="0" x="77"/>
        <item sd="0" x="78"/>
        <item sd="0" x="79"/>
        <item sd="0" x="80"/>
        <item x="81"/>
        <item x="82"/>
        <item x="83"/>
        <item x="84"/>
        <item x="85"/>
        <item x="86"/>
        <item x="87"/>
        <item x="8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164" showAll="0"/>
    <pivotField numFmtId="164" showAll="0"/>
    <pivotField showAll="0"/>
    <pivotField showAll="0"/>
    <pivotField showAll="0"/>
    <pivotField showAll="0"/>
    <pivotField showAll="0"/>
    <pivotField axis="axisRow" dataField="1" showAll="0">
      <items count="4">
        <item x="1"/>
        <item x="0"/>
        <item x="2"/>
        <item t="default"/>
      </items>
    </pivotField>
    <pivotField numFmtId="164" showAll="0"/>
    <pivotField axis="axisPage" multipleItemSelectionAllowed="1" showAll="0">
      <items count="11">
        <item m="1" x="8"/>
        <item m="1" x="9"/>
        <item m="1" x="6"/>
        <item m="1" x="7"/>
        <item x="3"/>
        <item x="4"/>
        <item x="5"/>
        <item x="0"/>
        <item x="1"/>
        <item x="2"/>
        <item t="default"/>
      </items>
    </pivotField>
    <pivotField axis="axisPage" multipleItemSelectionAllowed="1" showAll="0">
      <items count="3">
        <item h="1" x="0"/>
        <item x="1"/>
        <item t="default"/>
      </items>
    </pivotField>
  </pivotFields>
  <rowFields count="2">
    <field x="1"/>
    <field x="10"/>
  </rowFields>
  <rowItems count="81">
    <i>
      <x v="56"/>
    </i>
    <i>
      <x v="57"/>
    </i>
    <i>
      <x v="68"/>
    </i>
    <i>
      <x v="93"/>
    </i>
    <i r="1">
      <x v="1"/>
    </i>
    <i>
      <x v="69"/>
    </i>
    <i>
      <x v="17"/>
    </i>
    <i>
      <x v="70"/>
    </i>
    <i>
      <x v="26"/>
    </i>
    <i>
      <x v="71"/>
    </i>
    <i>
      <x v="30"/>
    </i>
    <i>
      <x v="72"/>
    </i>
    <i>
      <x v="34"/>
    </i>
    <i>
      <x v="74"/>
    </i>
    <i>
      <x v="49"/>
    </i>
    <i>
      <x v="75"/>
    </i>
    <i>
      <x v="51"/>
    </i>
    <i>
      <x v="76"/>
    </i>
    <i>
      <x v="53"/>
    </i>
    <i>
      <x v="77"/>
    </i>
    <i>
      <x v="60"/>
    </i>
    <i>
      <x v="80"/>
    </i>
    <i>
      <x v="65"/>
    </i>
    <i>
      <x v="81"/>
    </i>
    <i>
      <x v="8"/>
    </i>
    <i>
      <x v="83"/>
    </i>
    <i>
      <x v="29"/>
    </i>
    <i>
      <x v="84"/>
    </i>
    <i>
      <x v="45"/>
    </i>
    <i>
      <x v="85"/>
    </i>
    <i>
      <x v="52"/>
    </i>
    <i>
      <x v="86"/>
    </i>
    <i r="1">
      <x v="1"/>
    </i>
    <i>
      <x v="62"/>
    </i>
    <i>
      <x v="87"/>
    </i>
    <i r="1">
      <x v="1"/>
    </i>
    <i>
      <x v="22"/>
    </i>
    <i>
      <x v="88"/>
    </i>
    <i r="1">
      <x v="1"/>
    </i>
    <i>
      <x v="50"/>
    </i>
    <i>
      <x v="89"/>
    </i>
    <i r="1">
      <x v="1"/>
    </i>
    <i>
      <x v="67"/>
    </i>
    <i>
      <x v="90"/>
    </i>
    <i r="1">
      <x v="1"/>
    </i>
    <i>
      <x v="55"/>
    </i>
    <i>
      <x v="91"/>
    </i>
    <i r="1">
      <x v="1"/>
    </i>
    <i>
      <x v="31"/>
    </i>
    <i>
      <x v="92"/>
    </i>
    <i r="1">
      <x v="1"/>
    </i>
    <i>
      <x v="1"/>
    </i>
    <i>
      <x v="32"/>
    </i>
    <i>
      <x v="66"/>
    </i>
    <i>
      <x v="58"/>
    </i>
    <i>
      <x v="37"/>
    </i>
    <i>
      <x v="73"/>
    </i>
    <i>
      <x v="82"/>
    </i>
    <i>
      <x v="47"/>
    </i>
    <i>
      <x v="54"/>
    </i>
    <i>
      <x v="64"/>
    </i>
    <i>
      <x v="2"/>
    </i>
    <i>
      <x v="3"/>
    </i>
    <i>
      <x v="16"/>
    </i>
    <i>
      <x v="59"/>
    </i>
    <i>
      <x v="44"/>
    </i>
    <i>
      <x v="63"/>
    </i>
    <i>
      <x v="5"/>
    </i>
    <i>
      <x v="11"/>
    </i>
    <i>
      <x v="4"/>
    </i>
    <i>
      <x v="19"/>
    </i>
    <i>
      <x v="10"/>
    </i>
    <i>
      <x v="48"/>
    </i>
    <i>
      <x v="79"/>
    </i>
    <i>
      <x v="14"/>
    </i>
    <i>
      <x v="18"/>
    </i>
    <i>
      <x v="78"/>
    </i>
    <i>
      <x v="46"/>
    </i>
    <i>
      <x v="9"/>
    </i>
    <i>
      <x/>
    </i>
    <i t="grand">
      <x/>
    </i>
  </rowItems>
  <colItems count="1">
    <i/>
  </colItems>
  <pageFields count="2">
    <pageField fld="12" hier="-1"/>
    <pageField fld="13" hier="-1"/>
  </pageFields>
  <dataFields count="1">
    <dataField name="Nombre de Qualité du chargement (Conforme/acceptable/NC)" fld="10" subtotal="count" baseField="0" baseItem="0"/>
  </dataFields>
  <formats count="25">
    <format dxfId="221">
      <pivotArea dataOnly="0" labelOnly="1" outline="0" axis="axisValues" fieldPosition="0"/>
    </format>
    <format dxfId="220">
      <pivotArea field="1" type="button" dataOnly="0" labelOnly="1" outline="0" axis="axisRow" fieldPosition="0"/>
    </format>
    <format dxfId="219">
      <pivotArea field="1" type="button" dataOnly="0" labelOnly="1" outline="0" axis="axisRow" fieldPosition="0"/>
    </format>
    <format dxfId="218">
      <pivotArea dataOnly="0" labelOnly="1" outline="0" axis="axisValues" fieldPosition="0"/>
    </format>
    <format dxfId="217">
      <pivotArea dataOnly="0" labelOnly="1" outline="0" axis="axisValues" fieldPosition="0"/>
    </format>
    <format dxfId="216">
      <pivotArea type="all" dataOnly="0" outline="0" fieldPosition="0"/>
    </format>
    <format dxfId="215">
      <pivotArea outline="0" collapsedLevelsAreSubtotals="1" fieldPosition="0"/>
    </format>
    <format dxfId="214">
      <pivotArea field="1" type="button" dataOnly="0" labelOnly="1" outline="0" axis="axisRow" fieldPosition="0"/>
    </format>
    <format dxfId="213">
      <pivotArea dataOnly="0" labelOnly="1" fieldPosition="0">
        <references count="1">
          <reference field="1" count="0"/>
        </references>
      </pivotArea>
    </format>
    <format dxfId="212">
      <pivotArea dataOnly="0" labelOnly="1" grandRow="1" outline="0" fieldPosition="0"/>
    </format>
    <format dxfId="211">
      <pivotArea dataOnly="0" labelOnly="1" outline="0" axis="axisValues" fieldPosition="0"/>
    </format>
    <format dxfId="210">
      <pivotArea type="all" dataOnly="0" outline="0" fieldPosition="0"/>
    </format>
    <format dxfId="209">
      <pivotArea outline="0" collapsedLevelsAreSubtotals="1" fieldPosition="0"/>
    </format>
    <format dxfId="208">
      <pivotArea field="1" type="button" dataOnly="0" labelOnly="1" outline="0" axis="axisRow" fieldPosition="0"/>
    </format>
    <format dxfId="207">
      <pivotArea dataOnly="0" labelOnly="1" fieldPosition="0">
        <references count="1">
          <reference field="1" count="0"/>
        </references>
      </pivotArea>
    </format>
    <format dxfId="206">
      <pivotArea dataOnly="0" labelOnly="1" grandRow="1" outline="0" fieldPosition="0"/>
    </format>
    <format dxfId="205">
      <pivotArea dataOnly="0" labelOnly="1" fieldPosition="0">
        <references count="2">
          <reference field="1" count="1" selected="0">
            <x v="18"/>
          </reference>
          <reference field="10" count="1">
            <x v="1"/>
          </reference>
        </references>
      </pivotArea>
    </format>
    <format dxfId="204">
      <pivotArea dataOnly="0" labelOnly="1" outline="0" axis="axisValues" fieldPosition="0"/>
    </format>
    <format dxfId="203">
      <pivotArea type="all" dataOnly="0" outline="0" fieldPosition="0"/>
    </format>
    <format dxfId="202">
      <pivotArea outline="0" collapsedLevelsAreSubtotals="1" fieldPosition="0"/>
    </format>
    <format dxfId="201">
      <pivotArea field="1" type="button" dataOnly="0" labelOnly="1" outline="0" axis="axisRow" fieldPosition="0"/>
    </format>
    <format dxfId="200">
      <pivotArea dataOnly="0" labelOnly="1" fieldPosition="0">
        <references count="1">
          <reference field="1" count="0"/>
        </references>
      </pivotArea>
    </format>
    <format dxfId="199">
      <pivotArea dataOnly="0" labelOnly="1" grandRow="1" outline="0" fieldPosition="0"/>
    </format>
    <format dxfId="198">
      <pivotArea dataOnly="0" labelOnly="1" fieldPosition="0">
        <references count="2">
          <reference field="1" count="1" selected="0">
            <x v="18"/>
          </reference>
          <reference field="10" count="1">
            <x v="1"/>
          </reference>
        </references>
      </pivotArea>
    </format>
    <format dxfId="197">
      <pivotArea dataOnly="0" labelOnly="1" outline="0" axis="axisValues" fieldPosition="0"/>
    </format>
  </formats>
  <chartFormats count="3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59166B-442D-47CE-A7BC-4528E02ADF35}" name="Tableau croisé dynamique4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8">
  <location ref="Y3:AH6" firstHeaderRow="1" firstDataRow="3" firstDataCol="1"/>
  <pivotFields count="1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numFmtId="164" showAll="0"/>
    <pivotField axis="axisCol" showAll="0">
      <items count="11">
        <item m="1" x="8"/>
        <item sd="0" m="1" x="9"/>
        <item m="1" x="6"/>
        <item m="1" x="7"/>
        <item x="0"/>
        <item x="1"/>
        <item x="2"/>
        <item x="3"/>
        <item x="4"/>
        <item x="5"/>
        <item t="default"/>
      </items>
    </pivotField>
    <pivotField axis="axisCol" showAll="0">
      <items count="3">
        <item x="0"/>
        <item x="1"/>
        <item t="default"/>
      </items>
    </pivotField>
  </pivotFields>
  <rowItems count="1">
    <i/>
  </rowItems>
  <colFields count="2">
    <field x="13"/>
    <field x="12"/>
  </colFields>
  <colItems count="9">
    <i>
      <x/>
      <x v="4"/>
    </i>
    <i r="1">
      <x v="5"/>
    </i>
    <i r="1">
      <x v="6"/>
    </i>
    <i t="default">
      <x/>
    </i>
    <i>
      <x v="1"/>
      <x v="7"/>
    </i>
    <i r="1">
      <x v="8"/>
    </i>
    <i r="1">
      <x v="9"/>
    </i>
    <i t="default">
      <x v="1"/>
    </i>
    <i t="grand">
      <x/>
    </i>
  </colItems>
  <dataFields count="1">
    <dataField name="Nombre de Qualité du chargement (Conforme/acceptable/NC)" fld="10" subtotal="count" baseField="13" baseItem="0"/>
  </dataFields>
  <chartFormats count="33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4"/>
          </reference>
          <reference field="13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5"/>
          </reference>
          <reference field="13" count="1" selected="0">
            <x v="0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6"/>
          </reference>
          <reference field="13" count="1" selected="0">
            <x v="0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7"/>
          </reference>
          <reference field="13" count="1" selected="0">
            <x v="1"/>
          </reference>
        </references>
      </pivotArea>
    </chartFormat>
    <chartFormat chart="1" format="0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4"/>
          </reference>
          <reference field="13" count="1" selected="0">
            <x v="0"/>
          </reference>
        </references>
      </pivotArea>
    </chartFormat>
    <chartFormat chart="1" format="1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5"/>
          </reference>
          <reference field="13" count="1" selected="0">
            <x v="0"/>
          </reference>
        </references>
      </pivotArea>
    </chartFormat>
    <chartFormat chart="1" format="2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6"/>
          </reference>
          <reference field="13" count="1" selected="0">
            <x v="0"/>
          </reference>
        </references>
      </pivotArea>
    </chartFormat>
    <chartFormat chart="1" format="3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7"/>
          </reference>
          <reference field="13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4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5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6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7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7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8"/>
          </reference>
          <reference field="13" count="1" selected="0">
            <x v="1"/>
          </reference>
        </references>
      </pivotArea>
    </chartFormat>
    <chartFormat chart="6" format="15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4"/>
          </reference>
          <reference field="13" count="1" selected="0">
            <x v="0"/>
          </reference>
        </references>
      </pivotArea>
    </chartFormat>
    <chartFormat chart="6" format="16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5"/>
          </reference>
          <reference field="13" count="1" selected="0">
            <x v="0"/>
          </reference>
        </references>
      </pivotArea>
    </chartFormat>
    <chartFormat chart="6" format="17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6"/>
          </reference>
          <reference field="13" count="1" selected="0">
            <x v="0"/>
          </reference>
        </references>
      </pivotArea>
    </chartFormat>
    <chartFormat chart="6" format="18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7"/>
          </reference>
          <reference field="13" count="1" selected="0">
            <x v="1"/>
          </reference>
        </references>
      </pivotArea>
    </chartFormat>
    <chartFormat chart="6" format="19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8"/>
          </reference>
          <reference field="13" count="1" selected="0">
            <x v="1"/>
          </reference>
        </references>
      </pivotArea>
    </chartFormat>
    <chartFormat chart="6" format="20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9"/>
          </reference>
          <reference field="13" count="1" selected="0">
            <x v="1"/>
          </reference>
        </references>
      </pivotArea>
    </chartFormat>
    <chartFormat chart="0" format="10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9"/>
          </reference>
          <reference field="13" count="1" selected="0">
            <x v="1"/>
          </reference>
        </references>
      </pivotArea>
    </chartFormat>
    <chartFormat chart="7" format="11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4"/>
          </reference>
          <reference field="13" count="1" selected="0">
            <x v="0"/>
          </reference>
        </references>
      </pivotArea>
    </chartFormat>
    <chartFormat chart="7" format="12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5"/>
          </reference>
          <reference field="13" count="1" selected="0">
            <x v="0"/>
          </reference>
        </references>
      </pivotArea>
    </chartFormat>
    <chartFormat chart="7" format="13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6"/>
          </reference>
          <reference field="13" count="1" selected="0">
            <x v="0"/>
          </reference>
        </references>
      </pivotArea>
    </chartFormat>
    <chartFormat chart="7" format="14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7"/>
          </reference>
          <reference field="13" count="1" selected="0">
            <x v="1"/>
          </reference>
        </references>
      </pivotArea>
    </chartFormat>
    <chartFormat chart="7" format="15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8"/>
          </reference>
          <reference field="13" count="1" selected="0">
            <x v="1"/>
          </reference>
        </references>
      </pivotArea>
    </chartFormat>
    <chartFormat chart="7" format="16" series="1">
      <pivotArea type="data" outline="0" fieldPosition="0">
        <references count="3">
          <reference field="4294967294" count="1" selected="0">
            <x v="0"/>
          </reference>
          <reference field="12" count="1" selected="0">
            <x v="9"/>
          </reference>
          <reference field="1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5A1994-2F67-4EFD-8E23-D383783B31BD}" name="Tableau croisé dynamique6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>
  <location ref="Y168:Z177" firstHeaderRow="1" firstDataRow="1" firstDataCol="1"/>
  <pivotFields count="1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numFmtId="164" showAll="0"/>
    <pivotField axis="axisRow" showAll="0">
      <items count="11">
        <item m="1" x="8"/>
        <item m="1" x="9"/>
        <item m="1" x="6"/>
        <item m="1" x="7"/>
        <item x="3"/>
        <item x="0"/>
        <item x="1"/>
        <item x="2"/>
        <item x="4"/>
        <item x="5"/>
        <item t="default"/>
      </items>
    </pivotField>
    <pivotField axis="axisRow" showAll="0">
      <items count="3">
        <item x="0"/>
        <item x="1"/>
        <item t="default"/>
      </items>
    </pivotField>
  </pivotFields>
  <rowFields count="2">
    <field x="13"/>
    <field x="12"/>
  </rowFields>
  <rowItems count="9">
    <i>
      <x/>
    </i>
    <i r="1">
      <x v="5"/>
    </i>
    <i r="1">
      <x v="6"/>
    </i>
    <i r="1">
      <x v="7"/>
    </i>
    <i>
      <x v="1"/>
    </i>
    <i r="1">
      <x v="4"/>
    </i>
    <i r="1">
      <x v="8"/>
    </i>
    <i r="1">
      <x v="9"/>
    </i>
    <i t="grand">
      <x/>
    </i>
  </rowItems>
  <colItems count="1">
    <i/>
  </colItems>
  <dataFields count="1">
    <dataField name="Nombre de Qualité du chargement (Conforme/acceptable/NC)" fld="1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8CA95F-F8BA-4CA3-868A-75325D7AFD83}" name="Tableau croisé dynamique4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U8:V10" firstHeaderRow="1" firstDataRow="1" firstDataCol="1" rowPageCount="1" colPageCount="1"/>
  <pivotFields count="11">
    <pivotField axis="axisPage" multipleItemSelectionAllowed="1" showAll="0">
      <items count="9">
        <item h="1" x="1"/>
        <item h="1" x="2"/>
        <item h="1" x="3"/>
        <item h="1" x="4"/>
        <item x="0"/>
        <item h="1" x="5"/>
        <item h="1" x="6"/>
        <item h="1" x="7"/>
        <item t="default"/>
      </items>
    </pivotField>
    <pivotField axis="axisRow" showAll="0">
      <items count="9">
        <item x="3"/>
        <item x="1"/>
        <item x="2"/>
        <item x="4"/>
        <item x="5"/>
        <item x="6"/>
        <item x="0"/>
        <item x="7"/>
        <item t="default"/>
      </items>
    </pivotField>
    <pivotField showAll="0"/>
    <pivotField showAll="0"/>
    <pivotField showAll="0"/>
    <pivotField showAll="0"/>
    <pivotField showAll="0"/>
    <pivotField dataField="1" numFmtId="164" showAll="0"/>
    <pivotField showAll="0"/>
    <pivotField showAll="0"/>
    <pivotField showAll="0"/>
  </pivotFields>
  <rowFields count="1">
    <field x="1"/>
  </rowFields>
  <rowItems count="2">
    <i>
      <x v="6"/>
    </i>
    <i t="grand">
      <x/>
    </i>
  </rowItems>
  <colItems count="1">
    <i/>
  </colItems>
  <pageFields count="1">
    <pageField fld="0" hier="-1"/>
  </pageFields>
  <dataFields count="1">
    <dataField name="Moyenne de Retard engendré" fld="7" subtotal="average" baseField="1" baseItem="0" numFmtId="164"/>
  </dataFields>
  <formats count="6">
    <format dxfId="169">
      <pivotArea type="all" dataOnly="0" outline="0" fieldPosition="0"/>
    </format>
    <format dxfId="168">
      <pivotArea outline="0" collapsedLevelsAreSubtotals="1" fieldPosition="0"/>
    </format>
    <format dxfId="167">
      <pivotArea field="1" type="button" dataOnly="0" labelOnly="1" outline="0" axis="axisRow" fieldPosition="0"/>
    </format>
    <format dxfId="166">
      <pivotArea dataOnly="0" labelOnly="1" fieldPosition="0">
        <references count="1">
          <reference field="1" count="0"/>
        </references>
      </pivotArea>
    </format>
    <format dxfId="165">
      <pivotArea dataOnly="0" labelOnly="1" grandRow="1" outline="0" fieldPosition="0"/>
    </format>
    <format dxfId="164">
      <pivotArea dataOnly="0" labelOnly="1" outline="0" axis="axisValues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A055CF-FED8-4E95-8D3D-997DC8D5AEDD}" name="Tableau croisé dynamique5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X8:Y17" firstHeaderRow="1" firstDataRow="1" firstDataCol="1"/>
  <pivotFields count="11">
    <pivotField axis="axisRow" showAll="0">
      <items count="9">
        <item x="1"/>
        <item x="2"/>
        <item x="3"/>
        <item x="4"/>
        <item x="0"/>
        <item x="5"/>
        <item x="6"/>
        <item x="7"/>
        <item t="default"/>
      </items>
    </pivotField>
    <pivotField showAll="0"/>
    <pivotField showAll="0"/>
    <pivotField showAll="0"/>
    <pivotField dataField="1" showAll="0"/>
    <pivotField showAll="0"/>
    <pivotField showAll="0"/>
    <pivotField numFmtId="164" showAll="0"/>
    <pivotField showAll="0"/>
    <pivotField showAll="0"/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Retard (Oui/non)" fld="4" subtotal="count" baseField="0" baseItem="0"/>
  </dataFields>
  <formats count="6">
    <format dxfId="175">
      <pivotArea type="all" dataOnly="0" outline="0" fieldPosition="0"/>
    </format>
    <format dxfId="174">
      <pivotArea outline="0" collapsedLevelsAreSubtotals="1" fieldPosition="0"/>
    </format>
    <format dxfId="173">
      <pivotArea field="0" type="button" dataOnly="0" labelOnly="1" outline="0" axis="axisRow" fieldPosition="0"/>
    </format>
    <format dxfId="172">
      <pivotArea dataOnly="0" labelOnly="1" fieldPosition="0">
        <references count="1">
          <reference field="0" count="0"/>
        </references>
      </pivotArea>
    </format>
    <format dxfId="171">
      <pivotArea dataOnly="0" labelOnly="1" grandRow="1" outline="0" fieldPosition="0"/>
    </format>
    <format dxfId="170">
      <pivotArea dataOnly="0" labelOnly="1" outline="0" axis="axisValues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5965D18-47B5-474A-ACDB-633B7B0FC274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P8:Q10" firstHeaderRow="1" firstDataRow="1" firstDataCol="1" rowPageCount="1" colPageCount="1"/>
  <pivotFields count="11">
    <pivotField axis="axisPage" multipleItemSelectionAllowed="1" showAll="0">
      <items count="9">
        <item h="1" x="1"/>
        <item h="1" x="2"/>
        <item h="1" x="3"/>
        <item h="1" x="4"/>
        <item x="0"/>
        <item h="1" x="5"/>
        <item h="1" x="6"/>
        <item h="1" x="7"/>
        <item t="default"/>
      </items>
    </pivotField>
    <pivotField axis="axisRow" showAll="0">
      <items count="9">
        <item x="3"/>
        <item x="1"/>
        <item x="2"/>
        <item x="4"/>
        <item x="5"/>
        <item x="6"/>
        <item x="0"/>
        <item x="7"/>
        <item t="default"/>
      </items>
    </pivotField>
    <pivotField showAll="0"/>
    <pivotField showAll="0"/>
    <pivotField dataField="1" showAll="0"/>
    <pivotField showAll="0"/>
    <pivotField showAll="0"/>
    <pivotField numFmtId="164" showAll="0"/>
    <pivotField showAll="0"/>
    <pivotField showAll="0"/>
    <pivotField showAll="0"/>
  </pivotFields>
  <rowFields count="1">
    <field x="1"/>
  </rowFields>
  <rowItems count="2">
    <i>
      <x v="6"/>
    </i>
    <i t="grand">
      <x/>
    </i>
  </rowItems>
  <colItems count="1">
    <i/>
  </colItems>
  <pageFields count="1">
    <pageField fld="0" hier="-1"/>
  </pageFields>
  <dataFields count="1">
    <dataField name="Nombre de Retard (Oui/non)" fld="4" subtotal="count" baseField="0" baseItem="0"/>
  </dataFields>
  <formats count="6">
    <format dxfId="181">
      <pivotArea type="all" dataOnly="0" outline="0" fieldPosition="0"/>
    </format>
    <format dxfId="180">
      <pivotArea outline="0" collapsedLevelsAreSubtotals="1" fieldPosition="0"/>
    </format>
    <format dxfId="179">
      <pivotArea field="1" type="button" dataOnly="0" labelOnly="1" outline="0" axis="axisRow" fieldPosition="0"/>
    </format>
    <format dxfId="178">
      <pivotArea dataOnly="0" labelOnly="1" fieldPosition="0">
        <references count="1">
          <reference field="1" count="0"/>
        </references>
      </pivotArea>
    </format>
    <format dxfId="177">
      <pivotArea dataOnly="0" labelOnly="1" grandRow="1" outline="0" fieldPosition="0"/>
    </format>
    <format dxfId="176">
      <pivotArea dataOnly="0" labelOnly="1" outline="0" axis="axisValues" fieldPosition="0"/>
    </format>
  </formats>
  <chartFormats count="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96F867-0DD1-4D36-A85E-67B77C60F0A0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P62:Q64" firstHeaderRow="1" firstDataRow="1" firstDataCol="1" rowPageCount="1" colPageCount="1"/>
  <pivotFields count="11">
    <pivotField showAll="0"/>
    <pivotField showAll="0"/>
    <pivotField showAll="0"/>
    <pivotField showAll="0"/>
    <pivotField dataField="1" showAll="0"/>
    <pivotField showAll="0"/>
    <pivotField showAll="0"/>
    <pivotField numFmtId="164" showAll="0"/>
    <pivotField showAll="0"/>
    <pivotField axis="axisRow" showAll="0">
      <items count="4">
        <item h="1" x="1"/>
        <item x="0"/>
        <item h="1" x="2"/>
        <item t="default"/>
      </items>
    </pivotField>
    <pivotField axis="axisPage" showAll="0">
      <items count="2">
        <item x="0"/>
        <item t="default"/>
      </items>
    </pivotField>
  </pivotFields>
  <rowFields count="1">
    <field x="9"/>
  </rowFields>
  <rowItems count="2">
    <i>
      <x v="1"/>
    </i>
    <i t="grand">
      <x/>
    </i>
  </rowItems>
  <colItems count="1">
    <i/>
  </colItems>
  <pageFields count="1">
    <pageField fld="10" hier="-1"/>
  </pageFields>
  <dataFields count="1">
    <dataField name="Nombre de Retard (Oui/non)" fld="4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20BCE0-9E79-4C54-B935-87B0E7A3B754}" name="Tableau croisé dynamique5" cacheId="1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 chartFormat="4">
  <location ref="A6:C13" firstHeaderRow="1" firstDataRow="2" firstDataCol="1"/>
  <pivotFields count="4">
    <pivotField axis="axisRow" compact="0" outline="0" subtotalTop="0" showAll="0" includeNewItemsInFilter="1">
      <items count="6">
        <item x="2"/>
        <item x="1"/>
        <item x="0"/>
        <item x="3"/>
        <item x="4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itre" fld="1" subtotal="count" baseField="0" baseItem="0"/>
    <dataField name="Nombre de Conformité" fld="2" subtotal="count" baseField="0" baseItem="0"/>
  </dataFields>
  <formats count="24">
    <format dxfId="153">
      <pivotArea type="origin" dataOnly="0" labelOnly="1" outline="0" fieldPosition="0"/>
    </format>
    <format dxfId="152">
      <pivotArea field="-2" type="button" dataOnly="0" labelOnly="1" outline="0" axis="axisCol" fieldPosition="0"/>
    </format>
    <format dxfId="151">
      <pivotArea type="topRight" dataOnly="0" labelOnly="1" outline="0" fieldPosition="0"/>
    </format>
    <format dxfId="150">
      <pivotArea field="0" type="button" dataOnly="0" labelOnly="1" outline="0" axis="axisRow" fieldPosition="0"/>
    </format>
    <format dxfId="14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8">
      <pivotArea type="origin" dataOnly="0" labelOnly="1" outline="0" fieldPosition="0"/>
    </format>
    <format dxfId="147">
      <pivotArea field="-2" type="button" dataOnly="0" labelOnly="1" outline="0" axis="axisCol" fieldPosition="0"/>
    </format>
    <format dxfId="146">
      <pivotArea type="topRight" dataOnly="0" labelOnly="1" outline="0" fieldPosition="0"/>
    </format>
    <format dxfId="145">
      <pivotArea field="0" type="button" dataOnly="0" labelOnly="1" outline="0" axis="axisRow" fieldPosition="0"/>
    </format>
    <format dxfId="14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3">
      <pivotArea dataOnly="0" labelOnly="1" outline="0" fieldPosition="0">
        <references count="1">
          <reference field="0" count="0"/>
        </references>
      </pivotArea>
    </format>
    <format dxfId="142">
      <pivotArea dataOnly="0" labelOnly="1" grandRow="1" outline="0" fieldPosition="0"/>
    </format>
    <format dxfId="141">
      <pivotArea dataOnly="0" labelOnly="1" outline="0" fieldPosition="0">
        <references count="1">
          <reference field="0" count="0"/>
        </references>
      </pivotArea>
    </format>
    <format dxfId="140">
      <pivotArea dataOnly="0" labelOnly="1" grandRow="1" outline="0" fieldPosition="0"/>
    </format>
    <format dxfId="139">
      <pivotArea dataOnly="0" labelOnly="1" outline="0" fieldPosition="0">
        <references count="1">
          <reference field="0" count="0"/>
        </references>
      </pivotArea>
    </format>
    <format dxfId="138">
      <pivotArea dataOnly="0" labelOnly="1" grandRow="1" outline="0" fieldPosition="0"/>
    </format>
    <format dxfId="137">
      <pivotArea dataOnly="0" labelOnly="1" outline="0" fieldPosition="0">
        <references count="1">
          <reference field="0" count="0"/>
        </references>
      </pivotArea>
    </format>
    <format dxfId="136">
      <pivotArea dataOnly="0" labelOnly="1" grandRow="1" outline="0" fieldPosition="0"/>
    </format>
    <format dxfId="135">
      <pivotArea dataOnly="0" labelOnly="1" outline="0" fieldPosition="0">
        <references count="1">
          <reference field="0" count="0"/>
        </references>
      </pivotArea>
    </format>
    <format dxfId="134">
      <pivotArea dataOnly="0" labelOnly="1" grandRow="1" outline="0" fieldPosition="0"/>
    </format>
    <format dxfId="133">
      <pivotArea dataOnly="0" labelOnly="1" outline="0" fieldPosition="0">
        <references count="1">
          <reference field="0" count="0"/>
        </references>
      </pivotArea>
    </format>
    <format dxfId="132">
      <pivotArea dataOnly="0" labelOnly="1" grandRow="1" outline="0" fieldPosition="0"/>
    </format>
    <format dxfId="131">
      <pivotArea dataOnly="0" labelOnly="1" outline="0" fieldPosition="0">
        <references count="1">
          <reference field="0" count="0"/>
        </references>
      </pivotArea>
    </format>
    <format dxfId="130">
      <pivotArea dataOnly="0" labelOnly="1" grandRow="1" outline="0" fieldPosition="0"/>
    </format>
  </formats>
  <chartFormats count="5">
    <chartFormat chart="0" format="0" series="1">
      <pivotArea type="data" outline="0" fieldPosition="0"/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8D6A65E-8568-488A-829B-D8A27C28936A}" name="Tableau croisé dynamique8" cacheId="12" dataOnRows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>
  <location ref="A17:C24" firstHeaderRow="2" firstDataRow="2" firstDataCol="2"/>
  <pivotFields count="3">
    <pivotField axis="axisRow" compact="0" outline="0" subtotalTop="0" showAll="0" includeNewItemsInFilter="1">
      <items count="6">
        <item sd="0" x="2"/>
        <item sd="0" x="1"/>
        <item sd="0" x="0"/>
        <item sd="0" x="3"/>
        <item sd="0" x="4"/>
        <item t="default"/>
      </items>
    </pivotField>
    <pivotField axis="axisRow" compact="0" outline="0" subtotalTop="0" showAll="0" includeNewItemsInFilter="1">
      <items count="73">
        <item x="47"/>
        <item x="48"/>
        <item x="20"/>
        <item x="58"/>
        <item x="63"/>
        <item x="64"/>
        <item x="49"/>
        <item x="59"/>
        <item x="61"/>
        <item x="11"/>
        <item x="35"/>
        <item x="54"/>
        <item x="3"/>
        <item x="53"/>
        <item x="43"/>
        <item x="44"/>
        <item x="46"/>
        <item x="45"/>
        <item x="13"/>
        <item x="14"/>
        <item x="15"/>
        <item x="16"/>
        <item x="0"/>
        <item x="55"/>
        <item x="56"/>
        <item x="57"/>
        <item x="9"/>
        <item x="4"/>
        <item x="12"/>
        <item x="23"/>
        <item x="24"/>
        <item x="26"/>
        <item x="25"/>
        <item x="51"/>
        <item x="52"/>
        <item x="22"/>
        <item x="8"/>
        <item x="7"/>
        <item x="34"/>
        <item x="33"/>
        <item x="31"/>
        <item x="32"/>
        <item x="5"/>
        <item x="50"/>
        <item x="2"/>
        <item x="60"/>
        <item x="10"/>
        <item x="1"/>
        <item x="62"/>
        <item x="29"/>
        <item x="28"/>
        <item x="30"/>
        <item x="18"/>
        <item x="19"/>
        <item x="17"/>
        <item x="21"/>
        <item x="42"/>
        <item x="40"/>
        <item x="41"/>
        <item x="38"/>
        <item x="37"/>
        <item x="6"/>
        <item x="39"/>
        <item x="36"/>
        <item x="27"/>
        <item x="71"/>
        <item x="65"/>
        <item x="66"/>
        <item x="67"/>
        <item x="68"/>
        <item x="69"/>
        <item x="70"/>
        <item t="default"/>
      </items>
    </pivotField>
    <pivotField dataField="1" compact="0" outline="0" subtotalTop="0" showAll="0" includeNewItemsInFilter="1"/>
  </pivotFields>
  <rowFields count="2">
    <field x="0"/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Conformité" fld="2" subtotal="count" baseField="0" baseItem="0"/>
  </dataFields>
  <formats count="10">
    <format dxfId="163">
      <pivotArea type="origin" dataOnly="0" labelOnly="1" outline="0" fieldPosition="0"/>
    </format>
    <format dxfId="162">
      <pivotArea type="topRight" dataOnly="0" labelOnly="1" outline="0" fieldPosition="0"/>
    </format>
    <format dxfId="161">
      <pivotArea field="0" type="button" dataOnly="0" labelOnly="1" outline="0" axis="axisRow" fieldPosition="0"/>
    </format>
    <format dxfId="160">
      <pivotArea field="1" type="button" dataOnly="0" labelOnly="1" outline="0" axis="axisRow" fieldPosition="1"/>
    </format>
    <format dxfId="159">
      <pivotArea type="topRight" dataOnly="0" labelOnly="1" outline="0" fieldPosition="0"/>
    </format>
    <format dxfId="158">
      <pivotArea type="origin" dataOnly="0" labelOnly="1" outline="0" fieldPosition="0"/>
    </format>
    <format dxfId="157">
      <pivotArea type="topRight" dataOnly="0" labelOnly="1" outline="0" fieldPosition="0"/>
    </format>
    <format dxfId="156">
      <pivotArea field="0" type="button" dataOnly="0" labelOnly="1" outline="0" axis="axisRow" fieldPosition="0"/>
    </format>
    <format dxfId="155">
      <pivotArea field="1" type="button" dataOnly="0" labelOnly="1" outline="0" axis="axisRow" fieldPosition="1"/>
    </format>
    <format dxfId="154">
      <pivotArea type="topRight" dataOnly="0" labelOnly="1" outline="0" fieldPosition="0"/>
    </format>
  </formats>
  <pivotTableStyleInfo name="PivotStyleLight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9CA83C-91DF-4D39-B8BB-46EE8855B07E}" name="Tableau6" displayName="Tableau6" ref="A1:F150" totalsRowShown="0" tableBorderDxfId="436">
  <autoFilter ref="A1:F150" xr:uid="{AA12E392-6E38-405B-9CBA-CF1AB9476AA9}"/>
  <tableColumns count="6">
    <tableColumn id="1" xr3:uid="{59733408-F5B5-4210-8AFD-DB04FCA93129}" name="Type/Tâche" dataDxfId="435"/>
    <tableColumn id="2" xr3:uid="{41228D67-8F74-4B34-AA3B-2C8DA12C3D64}" name="Sous type" dataDxfId="434"/>
    <tableColumn id="3" xr3:uid="{5C3615A4-D945-4308-BC78-4F93F8B3E968}" name="Références" dataDxfId="433"/>
    <tableColumn id="4" xr3:uid="{16904B75-49BB-4730-9B48-161012EA455D}" name="Lieu de stockage" dataDxfId="432"/>
    <tableColumn id="5" xr3:uid="{80A42F66-0DB5-4321-8269-D604A42B1BED}" name="Type" dataDxfId="431"/>
    <tableColumn id="6" xr3:uid="{15F1E367-474B-4494-A37D-1CC7E97CE77B}" name="Lien vers le document" dataDxfId="430" dataCellStyle="Lien hypertexte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92C286-63AF-4FF9-B9C2-D7287E6E79FF}" name="Tableau1" displayName="Tableau1" ref="A64:D76" totalsRowShown="0" headerRowDxfId="429" dataDxfId="427" headerRowBorderDxfId="428" tableBorderDxfId="426" totalsRowBorderDxfId="425">
  <autoFilter ref="A64:D76" xr:uid="{00000000-0009-0000-0100-000001000000}"/>
  <tableColumns count="4">
    <tableColumn id="1" xr3:uid="{6B40EF6B-1FB5-4715-87EF-DFCCC5FBA2D1}" name="Mois" dataDxfId="424"/>
    <tableColumn id="2" xr3:uid="{A6C32308-3ABB-4152-B749-067001DFDB48}" name="% d'action de maintenance réalisé" dataDxfId="423" dataCellStyle="Pourcentage"/>
    <tableColumn id="3" xr3:uid="{E63DB3C7-2F6E-48DE-8BFB-F06CC4A5834F}" name="% d'action de maintenance réalisées au mois sur l'année" dataDxfId="422" dataCellStyle="Pourcentage">
      <calculatedColumnFormula>B65/12</calculatedColumnFormula>
    </tableColumn>
    <tableColumn id="4" xr3:uid="{F681020A-7467-4719-8ACC-551B54B1C072}" name="% d'action de maintenance restant" dataDxfId="421" dataCellStyle="Pourcentage">
      <calculatedColumnFormula>1-B65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9C82347-8787-42F6-9C86-ADD363F8E00D}" name="Tableau3" displayName="Tableau3" ref="A9:D10" totalsRowShown="0" headerRowDxfId="227" dataDxfId="226">
  <autoFilter ref="A9:D10" xr:uid="{85DE355B-041F-4FDE-9569-44B38DFEE497}"/>
  <tableColumns count="4">
    <tableColumn id="1" xr3:uid="{5A3861C1-2A0B-43C3-9F18-3E60DC4777D6}" name="Nombre de fiche" dataDxfId="225">
      <calculatedColumnFormula>GETPIVOTDATA("Nombre de N° de fiche",$L$9)</calculatedColumnFormula>
    </tableColumn>
    <tableColumn id="2" xr3:uid="{58A80032-97B6-4653-8FA4-50801F0D6FB1}" name="Nombre de réponse obtenue" dataDxfId="224">
      <calculatedColumnFormula>GETPIVOTDATA("Nombre de N° de fiche",$L$9,"Cloturée (Oui/non)","oui")</calculatedColumnFormula>
    </tableColumn>
    <tableColumn id="3" xr3:uid="{DE6057F2-61F4-451E-9E80-44AD5D720FCB}" name="Taux de réponse" dataDxfId="223" dataCellStyle="Pourcentage">
      <calculatedColumnFormula>Tableau3[Nombre de réponse obtenue]/Tableau3[Nombre de fiche]</calculatedColumnFormula>
    </tableColumn>
    <tableColumn id="4" xr3:uid="{DCE8D8D2-BA66-49AA-A6C1-F6917F0ED3F0}" name="Coût total en heures" dataDxfId="222">
      <calculatedColumnFormula>GETPIVOTDATA("Nombre de Coût (h)",$L$9)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table" Target="../tables/table3.xml"/><Relationship Id="rId5" Type="http://schemas.openxmlformats.org/officeDocument/2006/relationships/drawing" Target="../drawings/drawing4.xml"/><Relationship Id="rId4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5.xml"/><Relationship Id="rId3" Type="http://schemas.openxmlformats.org/officeDocument/2006/relationships/pivotTable" Target="../pivotTables/pivotTable7.xml"/><Relationship Id="rId7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openxmlformats.org/officeDocument/2006/relationships/pivotTable" Target="../pivotTables/pivotTable10.xml"/><Relationship Id="rId5" Type="http://schemas.openxmlformats.org/officeDocument/2006/relationships/pivotTable" Target="../pivotTables/pivotTable9.xml"/><Relationship Id="rId4" Type="http://schemas.openxmlformats.org/officeDocument/2006/relationships/pivotTable" Target="../pivotTables/pivotTable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Relationship Id="rId6" Type="http://schemas.openxmlformats.org/officeDocument/2006/relationships/drawing" Target="../drawings/drawing6.xml"/><Relationship Id="rId5" Type="http://schemas.openxmlformats.org/officeDocument/2006/relationships/printerSettings" Target="../printerSettings/printerSettings8.bin"/><Relationship Id="rId4" Type="http://schemas.openxmlformats.org/officeDocument/2006/relationships/pivotTable" Target="../pivotTables/pivotTable1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16.xml"/><Relationship Id="rId1" Type="http://schemas.openxmlformats.org/officeDocument/2006/relationships/pivotTable" Target="../pivotTables/pivot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 tint="-0.34998626667073579"/>
    <pageSetUpPr fitToPage="1"/>
  </sheetPr>
  <dimension ref="A1:M103"/>
  <sheetViews>
    <sheetView zoomScaleNormal="100" workbookViewId="0">
      <selection activeCell="A7" sqref="A7:J32"/>
    </sheetView>
  </sheetViews>
  <sheetFormatPr baseColWidth="10" defaultRowHeight="15" x14ac:dyDescent="0.25"/>
  <cols>
    <col min="4" max="4" width="11.42578125" style="16" customWidth="1"/>
    <col min="12" max="12" width="14.85546875" customWidth="1"/>
    <col min="13" max="13" width="19.5703125" customWidth="1"/>
  </cols>
  <sheetData>
    <row r="1" spans="1:13" x14ac:dyDescent="0.25">
      <c r="A1" s="206"/>
      <c r="B1" s="207"/>
      <c r="C1" s="197" t="s">
        <v>50</v>
      </c>
      <c r="D1" s="198"/>
      <c r="E1" s="198"/>
      <c r="F1" s="198"/>
      <c r="G1" s="198"/>
      <c r="H1" s="199"/>
      <c r="I1" s="212" t="s">
        <v>51</v>
      </c>
      <c r="J1" s="213"/>
      <c r="K1" s="17"/>
      <c r="L1" s="31" t="s">
        <v>47</v>
      </c>
    </row>
    <row r="2" spans="1:13" x14ac:dyDescent="0.25">
      <c r="A2" s="208"/>
      <c r="B2" s="209"/>
      <c r="C2" s="200"/>
      <c r="D2" s="201"/>
      <c r="E2" s="201"/>
      <c r="F2" s="201"/>
      <c r="G2" s="201"/>
      <c r="H2" s="202"/>
      <c r="I2" s="214"/>
      <c r="J2" s="215"/>
      <c r="K2" s="17"/>
      <c r="L2" s="32" t="s">
        <v>43</v>
      </c>
    </row>
    <row r="3" spans="1:13" x14ac:dyDescent="0.25">
      <c r="A3" s="208"/>
      <c r="B3" s="209"/>
      <c r="C3" s="200"/>
      <c r="D3" s="201"/>
      <c r="E3" s="201"/>
      <c r="F3" s="201"/>
      <c r="G3" s="201"/>
      <c r="H3" s="202"/>
      <c r="I3" s="214"/>
      <c r="J3" s="215"/>
      <c r="K3" s="17"/>
      <c r="L3" s="33" t="s">
        <v>44</v>
      </c>
    </row>
    <row r="4" spans="1:13" x14ac:dyDescent="0.25">
      <c r="A4" s="208"/>
      <c r="B4" s="209"/>
      <c r="C4" s="200"/>
      <c r="D4" s="201"/>
      <c r="E4" s="201"/>
      <c r="F4" s="201"/>
      <c r="G4" s="201"/>
      <c r="H4" s="202"/>
      <c r="I4" s="214"/>
      <c r="J4" s="215"/>
      <c r="K4" s="17"/>
      <c r="L4" s="34" t="s">
        <v>45</v>
      </c>
      <c r="M4" s="29"/>
    </row>
    <row r="5" spans="1:13" ht="15.75" thickBot="1" x14ac:dyDescent="0.3">
      <c r="A5" s="210"/>
      <c r="B5" s="211"/>
      <c r="C5" s="203"/>
      <c r="D5" s="204"/>
      <c r="E5" s="204"/>
      <c r="F5" s="204"/>
      <c r="G5" s="204"/>
      <c r="H5" s="205"/>
      <c r="I5" s="216"/>
      <c r="J5" s="217"/>
      <c r="K5" s="17"/>
      <c r="L5" s="35" t="s">
        <v>46</v>
      </c>
    </row>
    <row r="6" spans="1:13" ht="15.75" thickBot="1" x14ac:dyDescent="0.3">
      <c r="K6" s="17"/>
    </row>
    <row r="7" spans="1:13" ht="15" customHeight="1" x14ac:dyDescent="0.25">
      <c r="A7" s="218"/>
      <c r="B7" s="219"/>
      <c r="C7" s="219"/>
      <c r="D7" s="219"/>
      <c r="E7" s="219"/>
      <c r="F7" s="219"/>
      <c r="G7" s="219"/>
      <c r="H7" s="219"/>
      <c r="I7" s="219"/>
      <c r="J7" s="220"/>
      <c r="K7" s="17"/>
    </row>
    <row r="8" spans="1:13" x14ac:dyDescent="0.25">
      <c r="A8" s="221"/>
      <c r="B8" s="222"/>
      <c r="C8" s="222"/>
      <c r="D8" s="222"/>
      <c r="E8" s="222"/>
      <c r="F8" s="222"/>
      <c r="G8" s="222"/>
      <c r="H8" s="222"/>
      <c r="I8" s="222"/>
      <c r="J8" s="223"/>
      <c r="K8" s="17"/>
    </row>
    <row r="9" spans="1:13" ht="18.75" customHeight="1" x14ac:dyDescent="0.25">
      <c r="A9" s="221"/>
      <c r="B9" s="222"/>
      <c r="C9" s="222"/>
      <c r="D9" s="222"/>
      <c r="E9" s="222"/>
      <c r="F9" s="222"/>
      <c r="G9" s="222"/>
      <c r="H9" s="222"/>
      <c r="I9" s="222"/>
      <c r="J9" s="223"/>
      <c r="K9" s="17"/>
    </row>
    <row r="10" spans="1:13" x14ac:dyDescent="0.25">
      <c r="A10" s="221"/>
      <c r="B10" s="222"/>
      <c r="C10" s="222"/>
      <c r="D10" s="222"/>
      <c r="E10" s="222"/>
      <c r="F10" s="222"/>
      <c r="G10" s="222"/>
      <c r="H10" s="222"/>
      <c r="I10" s="222"/>
      <c r="J10" s="223"/>
      <c r="K10" s="17"/>
    </row>
    <row r="11" spans="1:13" x14ac:dyDescent="0.25">
      <c r="A11" s="221"/>
      <c r="B11" s="222"/>
      <c r="C11" s="222"/>
      <c r="D11" s="222"/>
      <c r="E11" s="222"/>
      <c r="F11" s="222"/>
      <c r="G11" s="222"/>
      <c r="H11" s="222"/>
      <c r="I11" s="222"/>
      <c r="J11" s="223"/>
      <c r="K11" s="17"/>
    </row>
    <row r="12" spans="1:13" x14ac:dyDescent="0.25">
      <c r="A12" s="221"/>
      <c r="B12" s="222"/>
      <c r="C12" s="222"/>
      <c r="D12" s="222"/>
      <c r="E12" s="222"/>
      <c r="F12" s="222"/>
      <c r="G12" s="222"/>
      <c r="H12" s="222"/>
      <c r="I12" s="222"/>
      <c r="J12" s="223"/>
      <c r="K12" s="17"/>
    </row>
    <row r="13" spans="1:13" ht="21" customHeight="1" x14ac:dyDescent="0.25">
      <c r="A13" s="221"/>
      <c r="B13" s="222"/>
      <c r="C13" s="222"/>
      <c r="D13" s="222"/>
      <c r="E13" s="222"/>
      <c r="F13" s="222"/>
      <c r="G13" s="222"/>
      <c r="H13" s="222"/>
      <c r="I13" s="222"/>
      <c r="J13" s="223"/>
      <c r="K13" s="17"/>
    </row>
    <row r="14" spans="1:13" x14ac:dyDescent="0.25">
      <c r="A14" s="221"/>
      <c r="B14" s="222"/>
      <c r="C14" s="222"/>
      <c r="D14" s="222"/>
      <c r="E14" s="222"/>
      <c r="F14" s="222"/>
      <c r="G14" s="222"/>
      <c r="H14" s="222"/>
      <c r="I14" s="222"/>
      <c r="J14" s="223"/>
      <c r="K14" s="17"/>
    </row>
    <row r="15" spans="1:13" x14ac:dyDescent="0.25">
      <c r="A15" s="221"/>
      <c r="B15" s="222"/>
      <c r="C15" s="222"/>
      <c r="D15" s="222"/>
      <c r="E15" s="222"/>
      <c r="F15" s="222"/>
      <c r="G15" s="222"/>
      <c r="H15" s="222"/>
      <c r="I15" s="222"/>
      <c r="J15" s="223"/>
      <c r="K15" s="17"/>
    </row>
    <row r="16" spans="1:13" x14ac:dyDescent="0.25">
      <c r="A16" s="221"/>
      <c r="B16" s="222"/>
      <c r="C16" s="222"/>
      <c r="D16" s="222"/>
      <c r="E16" s="222"/>
      <c r="F16" s="222"/>
      <c r="G16" s="222"/>
      <c r="H16" s="222"/>
      <c r="I16" s="222"/>
      <c r="J16" s="223"/>
      <c r="K16" s="17"/>
    </row>
    <row r="17" spans="1:11" x14ac:dyDescent="0.25">
      <c r="A17" s="221"/>
      <c r="B17" s="222"/>
      <c r="C17" s="222"/>
      <c r="D17" s="222"/>
      <c r="E17" s="222"/>
      <c r="F17" s="222"/>
      <c r="G17" s="222"/>
      <c r="H17" s="222"/>
      <c r="I17" s="222"/>
      <c r="J17" s="223"/>
      <c r="K17" s="17"/>
    </row>
    <row r="18" spans="1:11" x14ac:dyDescent="0.25">
      <c r="A18" s="221"/>
      <c r="B18" s="222"/>
      <c r="C18" s="222"/>
      <c r="D18" s="222"/>
      <c r="E18" s="222"/>
      <c r="F18" s="222"/>
      <c r="G18" s="222"/>
      <c r="H18" s="222"/>
      <c r="I18" s="222"/>
      <c r="J18" s="223"/>
      <c r="K18" s="17"/>
    </row>
    <row r="19" spans="1:11" x14ac:dyDescent="0.25">
      <c r="A19" s="221"/>
      <c r="B19" s="222"/>
      <c r="C19" s="222"/>
      <c r="D19" s="222"/>
      <c r="E19" s="222"/>
      <c r="F19" s="222"/>
      <c r="G19" s="222"/>
      <c r="H19" s="222"/>
      <c r="I19" s="222"/>
      <c r="J19" s="223"/>
      <c r="K19" s="17"/>
    </row>
    <row r="20" spans="1:11" x14ac:dyDescent="0.25">
      <c r="A20" s="221"/>
      <c r="B20" s="222"/>
      <c r="C20" s="222"/>
      <c r="D20" s="222"/>
      <c r="E20" s="222"/>
      <c r="F20" s="222"/>
      <c r="G20" s="222"/>
      <c r="H20" s="222"/>
      <c r="I20" s="222"/>
      <c r="J20" s="223"/>
      <c r="K20" s="17"/>
    </row>
    <row r="21" spans="1:11" x14ac:dyDescent="0.25">
      <c r="A21" s="221"/>
      <c r="B21" s="222"/>
      <c r="C21" s="222"/>
      <c r="D21" s="222"/>
      <c r="E21" s="222"/>
      <c r="F21" s="222"/>
      <c r="G21" s="222"/>
      <c r="H21" s="222"/>
      <c r="I21" s="222"/>
      <c r="J21" s="223"/>
      <c r="K21" s="17"/>
    </row>
    <row r="22" spans="1:11" x14ac:dyDescent="0.25">
      <c r="A22" s="221"/>
      <c r="B22" s="222"/>
      <c r="C22" s="222"/>
      <c r="D22" s="222"/>
      <c r="E22" s="222"/>
      <c r="F22" s="222"/>
      <c r="G22" s="222"/>
      <c r="H22" s="222"/>
      <c r="I22" s="222"/>
      <c r="J22" s="223"/>
      <c r="K22" s="17"/>
    </row>
    <row r="23" spans="1:11" x14ac:dyDescent="0.25">
      <c r="A23" s="221"/>
      <c r="B23" s="222"/>
      <c r="C23" s="222"/>
      <c r="D23" s="222"/>
      <c r="E23" s="222"/>
      <c r="F23" s="222"/>
      <c r="G23" s="222"/>
      <c r="H23" s="222"/>
      <c r="I23" s="222"/>
      <c r="J23" s="223"/>
      <c r="K23" s="17"/>
    </row>
    <row r="24" spans="1:11" x14ac:dyDescent="0.25">
      <c r="A24" s="221"/>
      <c r="B24" s="222"/>
      <c r="C24" s="222"/>
      <c r="D24" s="222"/>
      <c r="E24" s="222"/>
      <c r="F24" s="222"/>
      <c r="G24" s="222"/>
      <c r="H24" s="222"/>
      <c r="I24" s="222"/>
      <c r="J24" s="223"/>
      <c r="K24" s="17"/>
    </row>
    <row r="25" spans="1:11" x14ac:dyDescent="0.25">
      <c r="A25" s="221"/>
      <c r="B25" s="222"/>
      <c r="C25" s="222"/>
      <c r="D25" s="222"/>
      <c r="E25" s="222"/>
      <c r="F25" s="222"/>
      <c r="G25" s="222"/>
      <c r="H25" s="222"/>
      <c r="I25" s="222"/>
      <c r="J25" s="223"/>
      <c r="K25" s="17"/>
    </row>
    <row r="26" spans="1:11" x14ac:dyDescent="0.25">
      <c r="A26" s="221"/>
      <c r="B26" s="222"/>
      <c r="C26" s="222"/>
      <c r="D26" s="222"/>
      <c r="E26" s="222"/>
      <c r="F26" s="222"/>
      <c r="G26" s="222"/>
      <c r="H26" s="222"/>
      <c r="I26" s="222"/>
      <c r="J26" s="223"/>
      <c r="K26" s="17"/>
    </row>
    <row r="27" spans="1:11" x14ac:dyDescent="0.25">
      <c r="A27" s="221"/>
      <c r="B27" s="222"/>
      <c r="C27" s="222"/>
      <c r="D27" s="222"/>
      <c r="E27" s="222"/>
      <c r="F27" s="222"/>
      <c r="G27" s="222"/>
      <c r="H27" s="222"/>
      <c r="I27" s="222"/>
      <c r="J27" s="223"/>
      <c r="K27" s="17"/>
    </row>
    <row r="28" spans="1:11" x14ac:dyDescent="0.25">
      <c r="A28" s="221"/>
      <c r="B28" s="222"/>
      <c r="C28" s="222"/>
      <c r="D28" s="222"/>
      <c r="E28" s="222"/>
      <c r="F28" s="222"/>
      <c r="G28" s="222"/>
      <c r="H28" s="222"/>
      <c r="I28" s="222"/>
      <c r="J28" s="223"/>
      <c r="K28" s="17"/>
    </row>
    <row r="29" spans="1:11" x14ac:dyDescent="0.25">
      <c r="A29" s="221"/>
      <c r="B29" s="222"/>
      <c r="C29" s="222"/>
      <c r="D29" s="222"/>
      <c r="E29" s="222"/>
      <c r="F29" s="222"/>
      <c r="G29" s="222"/>
      <c r="H29" s="222"/>
      <c r="I29" s="222"/>
      <c r="J29" s="223"/>
      <c r="K29" s="17"/>
    </row>
    <row r="30" spans="1:11" x14ac:dyDescent="0.25">
      <c r="A30" s="221"/>
      <c r="B30" s="222"/>
      <c r="C30" s="222"/>
      <c r="D30" s="222"/>
      <c r="E30" s="222"/>
      <c r="F30" s="222"/>
      <c r="G30" s="222"/>
      <c r="H30" s="222"/>
      <c r="I30" s="222"/>
      <c r="J30" s="223"/>
      <c r="K30" s="17"/>
    </row>
    <row r="31" spans="1:11" x14ac:dyDescent="0.25">
      <c r="A31" s="221"/>
      <c r="B31" s="222"/>
      <c r="C31" s="222"/>
      <c r="D31" s="222"/>
      <c r="E31" s="222"/>
      <c r="F31" s="222"/>
      <c r="G31" s="222"/>
      <c r="H31" s="222"/>
      <c r="I31" s="222"/>
      <c r="J31" s="223"/>
      <c r="K31" s="17"/>
    </row>
    <row r="32" spans="1:11" ht="15.75" thickBot="1" x14ac:dyDescent="0.3">
      <c r="A32" s="224"/>
      <c r="B32" s="225"/>
      <c r="C32" s="225"/>
      <c r="D32" s="225"/>
      <c r="E32" s="225"/>
      <c r="F32" s="225"/>
      <c r="G32" s="225"/>
      <c r="H32" s="225"/>
      <c r="I32" s="225"/>
      <c r="J32" s="226"/>
      <c r="K32" s="17"/>
    </row>
    <row r="33" spans="1:11" ht="15.75" thickBot="1" x14ac:dyDescent="0.3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17"/>
    </row>
    <row r="34" spans="1:11" x14ac:dyDescent="0.25">
      <c r="A34" s="227"/>
      <c r="B34" s="228"/>
      <c r="C34" s="228"/>
      <c r="D34" s="228"/>
      <c r="E34" s="228"/>
      <c r="F34" s="228"/>
      <c r="G34" s="228"/>
      <c r="H34" s="228"/>
      <c r="I34" s="228"/>
      <c r="J34" s="229"/>
      <c r="K34" s="17"/>
    </row>
    <row r="35" spans="1:11" ht="15" customHeight="1" x14ac:dyDescent="0.25">
      <c r="A35" s="230"/>
      <c r="B35" s="231"/>
      <c r="C35" s="231"/>
      <c r="D35" s="231"/>
      <c r="E35" s="231"/>
      <c r="F35" s="231"/>
      <c r="G35" s="231"/>
      <c r="H35" s="231"/>
      <c r="I35" s="231"/>
      <c r="J35" s="232"/>
      <c r="K35" s="17"/>
    </row>
    <row r="36" spans="1:11" x14ac:dyDescent="0.25">
      <c r="A36" s="230"/>
      <c r="B36" s="231"/>
      <c r="C36" s="231"/>
      <c r="D36" s="231"/>
      <c r="E36" s="231"/>
      <c r="F36" s="231"/>
      <c r="G36" s="231"/>
      <c r="H36" s="231"/>
      <c r="I36" s="231"/>
      <c r="J36" s="232"/>
      <c r="K36" s="17"/>
    </row>
    <row r="37" spans="1:11" x14ac:dyDescent="0.25">
      <c r="A37" s="230"/>
      <c r="B37" s="231"/>
      <c r="C37" s="231"/>
      <c r="D37" s="231"/>
      <c r="E37" s="231"/>
      <c r="F37" s="231"/>
      <c r="G37" s="231"/>
      <c r="H37" s="231"/>
      <c r="I37" s="231"/>
      <c r="J37" s="232"/>
    </row>
    <row r="38" spans="1:11" x14ac:dyDescent="0.25">
      <c r="A38" s="230"/>
      <c r="B38" s="231"/>
      <c r="C38" s="231"/>
      <c r="D38" s="231"/>
      <c r="E38" s="231"/>
      <c r="F38" s="231"/>
      <c r="G38" s="231"/>
      <c r="H38" s="231"/>
      <c r="I38" s="231"/>
      <c r="J38" s="232"/>
    </row>
    <row r="39" spans="1:11" x14ac:dyDescent="0.25">
      <c r="A39" s="230"/>
      <c r="B39" s="231"/>
      <c r="C39" s="231"/>
      <c r="D39" s="231"/>
      <c r="E39" s="231"/>
      <c r="F39" s="231"/>
      <c r="G39" s="231"/>
      <c r="H39" s="231"/>
      <c r="I39" s="231"/>
      <c r="J39" s="232"/>
    </row>
    <row r="40" spans="1:11" x14ac:dyDescent="0.25">
      <c r="A40" s="230"/>
      <c r="B40" s="231"/>
      <c r="C40" s="231"/>
      <c r="D40" s="231"/>
      <c r="E40" s="231"/>
      <c r="F40" s="231"/>
      <c r="G40" s="231"/>
      <c r="H40" s="231"/>
      <c r="I40" s="231"/>
      <c r="J40" s="232"/>
    </row>
    <row r="41" spans="1:11" x14ac:dyDescent="0.25">
      <c r="A41" s="230"/>
      <c r="B41" s="231"/>
      <c r="C41" s="231"/>
      <c r="D41" s="231"/>
      <c r="E41" s="231"/>
      <c r="F41" s="231"/>
      <c r="G41" s="231"/>
      <c r="H41" s="231"/>
      <c r="I41" s="231"/>
      <c r="J41" s="232"/>
    </row>
    <row r="42" spans="1:11" x14ac:dyDescent="0.25">
      <c r="A42" s="230"/>
      <c r="B42" s="231"/>
      <c r="C42" s="231"/>
      <c r="D42" s="231"/>
      <c r="E42" s="231"/>
      <c r="F42" s="231"/>
      <c r="G42" s="231"/>
      <c r="H42" s="231"/>
      <c r="I42" s="231"/>
      <c r="J42" s="232"/>
    </row>
    <row r="43" spans="1:11" x14ac:dyDescent="0.25">
      <c r="A43" s="230"/>
      <c r="B43" s="231"/>
      <c r="C43" s="231"/>
      <c r="D43" s="231"/>
      <c r="E43" s="231"/>
      <c r="F43" s="231"/>
      <c r="G43" s="231"/>
      <c r="H43" s="231"/>
      <c r="I43" s="231"/>
      <c r="J43" s="232"/>
    </row>
    <row r="44" spans="1:11" x14ac:dyDescent="0.25">
      <c r="A44" s="230"/>
      <c r="B44" s="231"/>
      <c r="C44" s="231"/>
      <c r="D44" s="231"/>
      <c r="E44" s="231"/>
      <c r="F44" s="231"/>
      <c r="G44" s="231"/>
      <c r="H44" s="231"/>
      <c r="I44" s="231"/>
      <c r="J44" s="232"/>
    </row>
    <row r="45" spans="1:11" x14ac:dyDescent="0.25">
      <c r="A45" s="230"/>
      <c r="B45" s="231"/>
      <c r="C45" s="231"/>
      <c r="D45" s="231"/>
      <c r="E45" s="231"/>
      <c r="F45" s="231"/>
      <c r="G45" s="231"/>
      <c r="H45" s="231"/>
      <c r="I45" s="231"/>
      <c r="J45" s="232"/>
    </row>
    <row r="46" spans="1:11" x14ac:dyDescent="0.25">
      <c r="A46" s="230"/>
      <c r="B46" s="231"/>
      <c r="C46" s="231"/>
      <c r="D46" s="231"/>
      <c r="E46" s="231"/>
      <c r="F46" s="231"/>
      <c r="G46" s="231"/>
      <c r="H46" s="231"/>
      <c r="I46" s="231"/>
      <c r="J46" s="232"/>
    </row>
    <row r="47" spans="1:11" x14ac:dyDescent="0.25">
      <c r="A47" s="230"/>
      <c r="B47" s="231"/>
      <c r="C47" s="231"/>
      <c r="D47" s="231"/>
      <c r="E47" s="231"/>
      <c r="F47" s="231"/>
      <c r="G47" s="231"/>
      <c r="H47" s="231"/>
      <c r="I47" s="231"/>
      <c r="J47" s="232"/>
    </row>
    <row r="48" spans="1:11" x14ac:dyDescent="0.25">
      <c r="A48" s="230"/>
      <c r="B48" s="231"/>
      <c r="C48" s="231"/>
      <c r="D48" s="231"/>
      <c r="E48" s="231"/>
      <c r="F48" s="231"/>
      <c r="G48" s="231"/>
      <c r="H48" s="231"/>
      <c r="I48" s="231"/>
      <c r="J48" s="232"/>
    </row>
    <row r="49" spans="1:10" x14ac:dyDescent="0.25">
      <c r="A49" s="230"/>
      <c r="B49" s="231"/>
      <c r="C49" s="231"/>
      <c r="D49" s="231"/>
      <c r="E49" s="231"/>
      <c r="F49" s="231"/>
      <c r="G49" s="231"/>
      <c r="H49" s="231"/>
      <c r="I49" s="231"/>
      <c r="J49" s="232"/>
    </row>
    <row r="50" spans="1:10" x14ac:dyDescent="0.25">
      <c r="A50" s="230"/>
      <c r="B50" s="231"/>
      <c r="C50" s="231"/>
      <c r="D50" s="231"/>
      <c r="E50" s="231"/>
      <c r="F50" s="231"/>
      <c r="G50" s="231"/>
      <c r="H50" s="231"/>
      <c r="I50" s="231"/>
      <c r="J50" s="232"/>
    </row>
    <row r="51" spans="1:10" x14ac:dyDescent="0.25">
      <c r="A51" s="230"/>
      <c r="B51" s="231"/>
      <c r="C51" s="231"/>
      <c r="D51" s="231"/>
      <c r="E51" s="231"/>
      <c r="F51" s="231"/>
      <c r="G51" s="231"/>
      <c r="H51" s="231"/>
      <c r="I51" s="231"/>
      <c r="J51" s="232"/>
    </row>
    <row r="52" spans="1:10" x14ac:dyDescent="0.25">
      <c r="A52" s="230"/>
      <c r="B52" s="231"/>
      <c r="C52" s="231"/>
      <c r="D52" s="231"/>
      <c r="E52" s="231"/>
      <c r="F52" s="231"/>
      <c r="G52" s="231"/>
      <c r="H52" s="231"/>
      <c r="I52" s="231"/>
      <c r="J52" s="232"/>
    </row>
    <row r="53" spans="1:10" x14ac:dyDescent="0.25">
      <c r="A53" s="230"/>
      <c r="B53" s="231"/>
      <c r="C53" s="231"/>
      <c r="D53" s="231"/>
      <c r="E53" s="231"/>
      <c r="F53" s="231"/>
      <c r="G53" s="231"/>
      <c r="H53" s="231"/>
      <c r="I53" s="231"/>
      <c r="J53" s="232"/>
    </row>
    <row r="54" spans="1:10" x14ac:dyDescent="0.25">
      <c r="A54" s="230"/>
      <c r="B54" s="231"/>
      <c r="C54" s="231"/>
      <c r="D54" s="231"/>
      <c r="E54" s="231"/>
      <c r="F54" s="231"/>
      <c r="G54" s="231"/>
      <c r="H54" s="231"/>
      <c r="I54" s="231"/>
      <c r="J54" s="232"/>
    </row>
    <row r="55" spans="1:10" x14ac:dyDescent="0.25">
      <c r="A55" s="230"/>
      <c r="B55" s="231"/>
      <c r="C55" s="231"/>
      <c r="D55" s="231"/>
      <c r="E55" s="231"/>
      <c r="F55" s="231"/>
      <c r="G55" s="231"/>
      <c r="H55" s="231"/>
      <c r="I55" s="231"/>
      <c r="J55" s="232"/>
    </row>
    <row r="56" spans="1:10" x14ac:dyDescent="0.25">
      <c r="A56" s="230"/>
      <c r="B56" s="231"/>
      <c r="C56" s="231"/>
      <c r="D56" s="231"/>
      <c r="E56" s="231"/>
      <c r="F56" s="231"/>
      <c r="G56" s="231"/>
      <c r="H56" s="231"/>
      <c r="I56" s="231"/>
      <c r="J56" s="232"/>
    </row>
    <row r="57" spans="1:10" x14ac:dyDescent="0.25">
      <c r="A57" s="230"/>
      <c r="B57" s="231"/>
      <c r="C57" s="231"/>
      <c r="D57" s="231"/>
      <c r="E57" s="231"/>
      <c r="F57" s="231"/>
      <c r="G57" s="231"/>
      <c r="H57" s="231"/>
      <c r="I57" s="231"/>
      <c r="J57" s="232"/>
    </row>
    <row r="58" spans="1:10" x14ac:dyDescent="0.25">
      <c r="A58" s="230"/>
      <c r="B58" s="231"/>
      <c r="C58" s="231"/>
      <c r="D58" s="231"/>
      <c r="E58" s="231"/>
      <c r="F58" s="231"/>
      <c r="G58" s="231"/>
      <c r="H58" s="231"/>
      <c r="I58" s="231"/>
      <c r="J58" s="232"/>
    </row>
    <row r="59" spans="1:10" x14ac:dyDescent="0.25">
      <c r="A59" s="230"/>
      <c r="B59" s="231"/>
      <c r="C59" s="231"/>
      <c r="D59" s="231"/>
      <c r="E59" s="231"/>
      <c r="F59" s="231"/>
      <c r="G59" s="231"/>
      <c r="H59" s="231"/>
      <c r="I59" s="231"/>
      <c r="J59" s="232"/>
    </row>
    <row r="60" spans="1:10" x14ac:dyDescent="0.25">
      <c r="A60" s="230"/>
      <c r="B60" s="231"/>
      <c r="C60" s="231"/>
      <c r="D60" s="231"/>
      <c r="E60" s="231"/>
      <c r="F60" s="231"/>
      <c r="G60" s="231"/>
      <c r="H60" s="231"/>
      <c r="I60" s="231"/>
      <c r="J60" s="232"/>
    </row>
    <row r="61" spans="1:10" x14ac:dyDescent="0.25">
      <c r="A61" s="230"/>
      <c r="B61" s="231"/>
      <c r="C61" s="231"/>
      <c r="D61" s="231"/>
      <c r="E61" s="231"/>
      <c r="F61" s="231"/>
      <c r="G61" s="231"/>
      <c r="H61" s="231"/>
      <c r="I61" s="231"/>
      <c r="J61" s="232"/>
    </row>
    <row r="62" spans="1:10" x14ac:dyDescent="0.25">
      <c r="A62" s="230"/>
      <c r="B62" s="231"/>
      <c r="C62" s="231"/>
      <c r="D62" s="231"/>
      <c r="E62" s="231"/>
      <c r="F62" s="231"/>
      <c r="G62" s="231"/>
      <c r="H62" s="231"/>
      <c r="I62" s="231"/>
      <c r="J62" s="232"/>
    </row>
    <row r="63" spans="1:10" x14ac:dyDescent="0.25">
      <c r="A63" s="230"/>
      <c r="B63" s="231"/>
      <c r="C63" s="231"/>
      <c r="D63" s="231"/>
      <c r="E63" s="231"/>
      <c r="F63" s="231"/>
      <c r="G63" s="231"/>
      <c r="H63" s="231"/>
      <c r="I63" s="231"/>
      <c r="J63" s="232"/>
    </row>
    <row r="64" spans="1:10" x14ac:dyDescent="0.25">
      <c r="A64" s="230"/>
      <c r="B64" s="231"/>
      <c r="C64" s="231"/>
      <c r="D64" s="231"/>
      <c r="E64" s="231"/>
      <c r="F64" s="231"/>
      <c r="G64" s="231"/>
      <c r="H64" s="231"/>
      <c r="I64" s="231"/>
      <c r="J64" s="232"/>
    </row>
    <row r="65" spans="1:10" x14ac:dyDescent="0.25">
      <c r="A65" s="230"/>
      <c r="B65" s="231"/>
      <c r="C65" s="231"/>
      <c r="D65" s="231"/>
      <c r="E65" s="231"/>
      <c r="F65" s="231"/>
      <c r="G65" s="231"/>
      <c r="H65" s="231"/>
      <c r="I65" s="231"/>
      <c r="J65" s="232"/>
    </row>
    <row r="66" spans="1:10" x14ac:dyDescent="0.25">
      <c r="A66" s="230"/>
      <c r="B66" s="231"/>
      <c r="C66" s="231"/>
      <c r="D66" s="231"/>
      <c r="E66" s="231"/>
      <c r="F66" s="231"/>
      <c r="G66" s="231"/>
      <c r="H66" s="231"/>
      <c r="I66" s="231"/>
      <c r="J66" s="232"/>
    </row>
    <row r="67" spans="1:10" x14ac:dyDescent="0.25">
      <c r="A67" s="230"/>
      <c r="B67" s="231"/>
      <c r="C67" s="231"/>
      <c r="D67" s="231"/>
      <c r="E67" s="231"/>
      <c r="F67" s="231"/>
      <c r="G67" s="231"/>
      <c r="H67" s="231"/>
      <c r="I67" s="231"/>
      <c r="J67" s="232"/>
    </row>
    <row r="68" spans="1:10" x14ac:dyDescent="0.25">
      <c r="A68" s="230"/>
      <c r="B68" s="231"/>
      <c r="C68" s="231"/>
      <c r="D68" s="231"/>
      <c r="E68" s="231"/>
      <c r="F68" s="231"/>
      <c r="G68" s="231"/>
      <c r="H68" s="231"/>
      <c r="I68" s="231"/>
      <c r="J68" s="232"/>
    </row>
    <row r="69" spans="1:10" x14ac:dyDescent="0.25">
      <c r="A69" s="230"/>
      <c r="B69" s="231"/>
      <c r="C69" s="231"/>
      <c r="D69" s="231"/>
      <c r="E69" s="231"/>
      <c r="F69" s="231"/>
      <c r="G69" s="231"/>
      <c r="H69" s="231"/>
      <c r="I69" s="231"/>
      <c r="J69" s="232"/>
    </row>
    <row r="70" spans="1:10" x14ac:dyDescent="0.25">
      <c r="A70" s="230"/>
      <c r="B70" s="231"/>
      <c r="C70" s="231"/>
      <c r="D70" s="231"/>
      <c r="E70" s="231"/>
      <c r="F70" s="231"/>
      <c r="G70" s="231"/>
      <c r="H70" s="231"/>
      <c r="I70" s="231"/>
      <c r="J70" s="232"/>
    </row>
    <row r="71" spans="1:10" x14ac:dyDescent="0.25">
      <c r="A71" s="230"/>
      <c r="B71" s="231"/>
      <c r="C71" s="231"/>
      <c r="D71" s="231"/>
      <c r="E71" s="231"/>
      <c r="F71" s="231"/>
      <c r="G71" s="231"/>
      <c r="H71" s="231"/>
      <c r="I71" s="231"/>
      <c r="J71" s="232"/>
    </row>
    <row r="72" spans="1:10" x14ac:dyDescent="0.25">
      <c r="A72" s="230"/>
      <c r="B72" s="231"/>
      <c r="C72" s="231"/>
      <c r="D72" s="231"/>
      <c r="E72" s="231"/>
      <c r="F72" s="231"/>
      <c r="G72" s="231"/>
      <c r="H72" s="231"/>
      <c r="I72" s="231"/>
      <c r="J72" s="232"/>
    </row>
    <row r="73" spans="1:10" x14ac:dyDescent="0.25">
      <c r="A73" s="230"/>
      <c r="B73" s="231"/>
      <c r="C73" s="231"/>
      <c r="D73" s="231"/>
      <c r="E73" s="231"/>
      <c r="F73" s="231"/>
      <c r="G73" s="231"/>
      <c r="H73" s="231"/>
      <c r="I73" s="231"/>
      <c r="J73" s="232"/>
    </row>
    <row r="74" spans="1:10" x14ac:dyDescent="0.25">
      <c r="A74" s="230"/>
      <c r="B74" s="231"/>
      <c r="C74" s="231"/>
      <c r="D74" s="231"/>
      <c r="E74" s="231"/>
      <c r="F74" s="231"/>
      <c r="G74" s="231"/>
      <c r="H74" s="231"/>
      <c r="I74" s="231"/>
      <c r="J74" s="232"/>
    </row>
    <row r="75" spans="1:10" x14ac:dyDescent="0.25">
      <c r="A75" s="230"/>
      <c r="B75" s="231"/>
      <c r="C75" s="231"/>
      <c r="D75" s="231"/>
      <c r="E75" s="231"/>
      <c r="F75" s="231"/>
      <c r="G75" s="231"/>
      <c r="H75" s="231"/>
      <c r="I75" s="231"/>
      <c r="J75" s="232"/>
    </row>
    <row r="76" spans="1:10" x14ac:dyDescent="0.25">
      <c r="A76" s="230"/>
      <c r="B76" s="231"/>
      <c r="C76" s="231"/>
      <c r="D76" s="231"/>
      <c r="E76" s="231"/>
      <c r="F76" s="231"/>
      <c r="G76" s="231"/>
      <c r="H76" s="231"/>
      <c r="I76" s="231"/>
      <c r="J76" s="232"/>
    </row>
    <row r="77" spans="1:10" x14ac:dyDescent="0.25">
      <c r="A77" s="230"/>
      <c r="B77" s="231"/>
      <c r="C77" s="231"/>
      <c r="D77" s="231"/>
      <c r="E77" s="231"/>
      <c r="F77" s="231"/>
      <c r="G77" s="231"/>
      <c r="H77" s="231"/>
      <c r="I77" s="231"/>
      <c r="J77" s="232"/>
    </row>
    <row r="78" spans="1:10" ht="15.75" thickBot="1" x14ac:dyDescent="0.3">
      <c r="A78" s="233"/>
      <c r="B78" s="234"/>
      <c r="C78" s="234"/>
      <c r="D78" s="234"/>
      <c r="E78" s="234"/>
      <c r="F78" s="234"/>
      <c r="G78" s="234"/>
      <c r="H78" s="234"/>
      <c r="I78" s="234"/>
      <c r="J78" s="235"/>
    </row>
    <row r="79" spans="1:10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</row>
    <row r="80" spans="1:10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</row>
    <row r="81" spans="1:10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</row>
    <row r="82" spans="1:10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</row>
    <row r="83" spans="1:10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</row>
    <row r="84" spans="1:10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</row>
    <row r="85" spans="1:10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</row>
    <row r="86" spans="1:10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</row>
    <row r="87" spans="1:10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</row>
    <row r="88" spans="1:10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</row>
    <row r="89" spans="1:10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</row>
    <row r="90" spans="1:10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</row>
    <row r="91" spans="1:10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</row>
    <row r="92" spans="1:10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</row>
    <row r="93" spans="1:10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</row>
    <row r="94" spans="1:10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</row>
    <row r="95" spans="1:10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</row>
    <row r="96" spans="1:10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</row>
    <row r="97" spans="1:10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</row>
    <row r="98" spans="1:10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</row>
    <row r="99" spans="1:10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</row>
    <row r="100" spans="1:10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</row>
    <row r="101" spans="1:10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</row>
    <row r="102" spans="1:10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</row>
    <row r="103" spans="1:10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</row>
  </sheetData>
  <mergeCells count="5">
    <mergeCell ref="C1:H5"/>
    <mergeCell ref="A1:B5"/>
    <mergeCell ref="I1:J5"/>
    <mergeCell ref="A7:J32"/>
    <mergeCell ref="A34:J78"/>
  </mergeCells>
  <pageMargins left="0.7" right="0.7" top="0.75" bottom="0.75" header="0.3" footer="0.3"/>
  <pageSetup paperSize="9" scale="6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E37CE-A39A-464A-AA11-5083BBE073FF}">
  <sheetPr codeName="Feuil3">
    <tabColor theme="1" tint="0.499984740745262"/>
  </sheetPr>
  <dimension ref="A1:I150"/>
  <sheetViews>
    <sheetView topLeftCell="A115" workbookViewId="0">
      <selection activeCell="J18" sqref="J18"/>
    </sheetView>
  </sheetViews>
  <sheetFormatPr baseColWidth="10" defaultRowHeight="15" x14ac:dyDescent="0.25"/>
  <cols>
    <col min="1" max="1" width="26.5703125" style="57" customWidth="1"/>
    <col min="2" max="2" width="42.5703125" style="52" customWidth="1"/>
    <col min="3" max="3" width="20.140625" style="36" customWidth="1"/>
    <col min="4" max="4" width="35.85546875" style="14" customWidth="1"/>
    <col min="5" max="5" width="17.28515625" style="53" customWidth="1"/>
    <col min="6" max="6" width="24.5703125" customWidth="1"/>
    <col min="9" max="10" width="19.140625" customWidth="1"/>
  </cols>
  <sheetData>
    <row r="1" spans="1:9" ht="16.5" thickBot="1" x14ac:dyDescent="0.3">
      <c r="A1" s="38" t="s">
        <v>52</v>
      </c>
      <c r="B1" s="38" t="s">
        <v>53</v>
      </c>
      <c r="C1" s="38" t="s">
        <v>54</v>
      </c>
      <c r="D1" s="37" t="s">
        <v>55</v>
      </c>
      <c r="E1" s="38" t="s">
        <v>56</v>
      </c>
      <c r="F1" s="38" t="s">
        <v>57</v>
      </c>
      <c r="I1" t="s">
        <v>203</v>
      </c>
    </row>
    <row r="2" spans="1:9" ht="21.75" customHeight="1" x14ac:dyDescent="0.25">
      <c r="A2" s="105" t="s">
        <v>58</v>
      </c>
      <c r="B2" s="106"/>
      <c r="C2" s="107" t="s">
        <v>59</v>
      </c>
      <c r="D2" s="108" t="s">
        <v>60</v>
      </c>
      <c r="E2" s="109" t="s">
        <v>43</v>
      </c>
      <c r="F2" s="110"/>
    </row>
    <row r="3" spans="1:9" x14ac:dyDescent="0.25">
      <c r="A3" s="111"/>
      <c r="B3" s="44"/>
      <c r="C3" s="39" t="s">
        <v>61</v>
      </c>
      <c r="D3" s="41" t="s">
        <v>60</v>
      </c>
      <c r="E3" s="42" t="s">
        <v>43</v>
      </c>
      <c r="F3" s="112"/>
    </row>
    <row r="4" spans="1:9" x14ac:dyDescent="0.25">
      <c r="A4" s="111"/>
      <c r="B4" s="44"/>
      <c r="C4" s="39" t="s">
        <v>62</v>
      </c>
      <c r="D4" s="41" t="s">
        <v>60</v>
      </c>
      <c r="E4" s="42" t="s">
        <v>43</v>
      </c>
      <c r="F4" s="112"/>
    </row>
    <row r="5" spans="1:9" x14ac:dyDescent="0.25">
      <c r="A5" s="111"/>
      <c r="B5" s="44"/>
      <c r="C5" s="39" t="s">
        <v>63</v>
      </c>
      <c r="D5" s="41" t="s">
        <v>60</v>
      </c>
      <c r="E5" s="42" t="s">
        <v>43</v>
      </c>
      <c r="F5" s="112"/>
    </row>
    <row r="6" spans="1:9" x14ac:dyDescent="0.25">
      <c r="A6" s="111"/>
      <c r="B6" s="44"/>
      <c r="C6" s="39" t="s">
        <v>64</v>
      </c>
      <c r="D6" s="41" t="s">
        <v>60</v>
      </c>
      <c r="E6" s="42" t="s">
        <v>43</v>
      </c>
      <c r="F6" s="112"/>
    </row>
    <row r="7" spans="1:9" ht="15.75" thickBot="1" x14ac:dyDescent="0.3">
      <c r="A7" s="113"/>
      <c r="B7" s="114"/>
      <c r="C7" s="115" t="s">
        <v>276</v>
      </c>
      <c r="D7" s="116" t="s">
        <v>68</v>
      </c>
      <c r="E7" s="117" t="s">
        <v>43</v>
      </c>
      <c r="F7" s="118"/>
    </row>
    <row r="8" spans="1:9" ht="15.75" thickBot="1" x14ac:dyDescent="0.3">
      <c r="A8" s="122"/>
      <c r="B8" s="123"/>
      <c r="C8" s="124"/>
      <c r="D8" s="125"/>
      <c r="E8" s="126"/>
      <c r="F8" s="127"/>
    </row>
    <row r="9" spans="1:9" x14ac:dyDescent="0.25">
      <c r="A9" s="105" t="s">
        <v>65</v>
      </c>
      <c r="B9" s="128"/>
      <c r="C9" s="107" t="s">
        <v>66</v>
      </c>
      <c r="D9" s="108" t="s">
        <v>60</v>
      </c>
      <c r="E9" s="109" t="s">
        <v>44</v>
      </c>
      <c r="F9" s="110"/>
    </row>
    <row r="10" spans="1:9" x14ac:dyDescent="0.25">
      <c r="A10" s="111"/>
      <c r="B10" s="44"/>
      <c r="C10" s="39" t="s">
        <v>67</v>
      </c>
      <c r="D10" s="41" t="s">
        <v>68</v>
      </c>
      <c r="E10" s="42" t="s">
        <v>44</v>
      </c>
      <c r="F10" s="112"/>
    </row>
    <row r="11" spans="1:9" ht="15.75" thickBot="1" x14ac:dyDescent="0.3">
      <c r="A11" s="113" t="s">
        <v>69</v>
      </c>
      <c r="B11" s="114"/>
      <c r="C11" s="115" t="s">
        <v>70</v>
      </c>
      <c r="D11" s="116" t="s">
        <v>60</v>
      </c>
      <c r="E11" s="117" t="s">
        <v>44</v>
      </c>
      <c r="F11" s="118"/>
    </row>
    <row r="12" spans="1:9" ht="15.75" thickBot="1" x14ac:dyDescent="0.3">
      <c r="A12" s="122"/>
      <c r="B12" s="123"/>
      <c r="C12" s="124"/>
      <c r="D12" s="125"/>
      <c r="E12" s="126"/>
      <c r="F12" s="127"/>
    </row>
    <row r="13" spans="1:9" x14ac:dyDescent="0.25">
      <c r="A13" s="119" t="s">
        <v>71</v>
      </c>
      <c r="B13" s="120"/>
      <c r="C13" s="121" t="s">
        <v>72</v>
      </c>
      <c r="D13" s="41" t="s">
        <v>60</v>
      </c>
      <c r="E13" s="42" t="s">
        <v>45</v>
      </c>
      <c r="F13" s="43"/>
    </row>
    <row r="14" spans="1:9" x14ac:dyDescent="0.25">
      <c r="A14" s="54"/>
      <c r="B14" s="44"/>
      <c r="C14" s="39" t="s">
        <v>73</v>
      </c>
      <c r="D14" s="41" t="s">
        <v>68</v>
      </c>
      <c r="E14" s="42" t="s">
        <v>45</v>
      </c>
      <c r="F14" s="43"/>
    </row>
    <row r="15" spans="1:9" x14ac:dyDescent="0.25">
      <c r="A15" s="54"/>
      <c r="B15" s="44"/>
      <c r="C15" s="39" t="s">
        <v>74</v>
      </c>
      <c r="D15" s="41" t="s">
        <v>68</v>
      </c>
      <c r="E15" s="42" t="s">
        <v>45</v>
      </c>
      <c r="F15" s="43"/>
    </row>
    <row r="16" spans="1:9" ht="15.75" thickBot="1" x14ac:dyDescent="0.3">
      <c r="A16" s="55"/>
      <c r="B16" s="50"/>
      <c r="C16" s="49" t="s">
        <v>75</v>
      </c>
      <c r="D16" s="41" t="s">
        <v>68</v>
      </c>
      <c r="E16" s="42" t="s">
        <v>45</v>
      </c>
      <c r="F16" s="43"/>
    </row>
    <row r="17" spans="1:6" ht="15.75" thickBot="1" x14ac:dyDescent="0.3">
      <c r="A17" s="122"/>
      <c r="B17" s="123"/>
      <c r="C17" s="124"/>
      <c r="D17" s="125"/>
      <c r="E17" s="126"/>
      <c r="F17" s="127"/>
    </row>
    <row r="18" spans="1:6" x14ac:dyDescent="0.25">
      <c r="A18" s="119" t="s">
        <v>76</v>
      </c>
      <c r="B18" s="120"/>
      <c r="C18" s="121" t="s">
        <v>77</v>
      </c>
      <c r="D18" s="41" t="s">
        <v>60</v>
      </c>
      <c r="E18" s="42" t="s">
        <v>44</v>
      </c>
      <c r="F18" s="42"/>
    </row>
    <row r="19" spans="1:6" ht="15.75" thickBot="1" x14ac:dyDescent="0.3">
      <c r="A19" s="55"/>
      <c r="B19" s="50"/>
      <c r="C19" s="49" t="s">
        <v>78</v>
      </c>
      <c r="D19" s="41" t="s">
        <v>68</v>
      </c>
      <c r="E19" s="42" t="s">
        <v>44</v>
      </c>
      <c r="F19" s="42"/>
    </row>
    <row r="20" spans="1:6" ht="15.75" thickBot="1" x14ac:dyDescent="0.3">
      <c r="A20" s="122"/>
      <c r="B20" s="123"/>
      <c r="C20" s="124"/>
      <c r="D20" s="125"/>
      <c r="E20" s="126"/>
      <c r="F20" s="127"/>
    </row>
    <row r="21" spans="1:6" ht="19.5" customHeight="1" x14ac:dyDescent="0.25">
      <c r="A21" s="119" t="s">
        <v>79</v>
      </c>
      <c r="B21" s="120"/>
      <c r="C21" s="121" t="s">
        <v>80</v>
      </c>
      <c r="D21" s="41" t="s">
        <v>60</v>
      </c>
      <c r="E21" s="42" t="s">
        <v>43</v>
      </c>
      <c r="F21" s="43"/>
    </row>
    <row r="22" spans="1:6" x14ac:dyDescent="0.25">
      <c r="A22" s="54"/>
      <c r="B22" s="40"/>
      <c r="C22" s="39" t="s">
        <v>81</v>
      </c>
      <c r="D22" s="41" t="s">
        <v>68</v>
      </c>
      <c r="E22" s="42" t="s">
        <v>43</v>
      </c>
      <c r="F22" s="43"/>
    </row>
    <row r="23" spans="1:6" x14ac:dyDescent="0.25">
      <c r="A23" s="54"/>
      <c r="B23" s="40"/>
      <c r="C23" s="39" t="s">
        <v>82</v>
      </c>
      <c r="D23" s="41" t="s">
        <v>83</v>
      </c>
      <c r="E23" s="42" t="s">
        <v>43</v>
      </c>
      <c r="F23" s="43"/>
    </row>
    <row r="24" spans="1:6" x14ac:dyDescent="0.25">
      <c r="A24" s="54"/>
      <c r="B24" s="40"/>
      <c r="C24" s="39" t="s">
        <v>84</v>
      </c>
      <c r="D24" s="41" t="s">
        <v>68</v>
      </c>
      <c r="E24" s="42" t="s">
        <v>43</v>
      </c>
      <c r="F24" s="43"/>
    </row>
    <row r="25" spans="1:6" ht="20.25" customHeight="1" x14ac:dyDescent="0.25">
      <c r="A25" s="54"/>
      <c r="B25" s="40"/>
      <c r="C25" s="39" t="s">
        <v>85</v>
      </c>
      <c r="D25" s="41" t="s">
        <v>68</v>
      </c>
      <c r="E25" s="42" t="s">
        <v>43</v>
      </c>
      <c r="F25" s="43"/>
    </row>
    <row r="26" spans="1:6" ht="20.25" customHeight="1" x14ac:dyDescent="0.25">
      <c r="A26" s="54"/>
      <c r="B26" s="40"/>
      <c r="C26" s="39" t="s">
        <v>86</v>
      </c>
      <c r="D26" s="41" t="s">
        <v>68</v>
      </c>
      <c r="E26" s="42" t="s">
        <v>43</v>
      </c>
      <c r="F26" s="43"/>
    </row>
    <row r="27" spans="1:6" ht="30.75" customHeight="1" x14ac:dyDescent="0.25">
      <c r="A27" s="54"/>
      <c r="B27" s="40"/>
      <c r="C27" s="39" t="s">
        <v>87</v>
      </c>
      <c r="D27" s="41" t="s">
        <v>68</v>
      </c>
      <c r="E27" s="42" t="s">
        <v>43</v>
      </c>
      <c r="F27" s="43"/>
    </row>
    <row r="28" spans="1:6" ht="15.75" thickBot="1" x14ac:dyDescent="0.3">
      <c r="A28" s="55"/>
      <c r="B28" s="129"/>
      <c r="C28" s="49" t="s">
        <v>88</v>
      </c>
      <c r="D28" s="41" t="s">
        <v>68</v>
      </c>
      <c r="E28" s="42" t="s">
        <v>43</v>
      </c>
      <c r="F28" s="43"/>
    </row>
    <row r="29" spans="1:6" ht="15.75" thickBot="1" x14ac:dyDescent="0.3">
      <c r="A29" s="130"/>
      <c r="B29" s="131"/>
      <c r="C29" s="132"/>
      <c r="D29" s="133"/>
      <c r="E29" s="134"/>
      <c r="F29" s="135"/>
    </row>
    <row r="30" spans="1:6" x14ac:dyDescent="0.25">
      <c r="A30" s="119" t="s">
        <v>216</v>
      </c>
      <c r="B30" s="120"/>
      <c r="C30" s="121" t="s">
        <v>217</v>
      </c>
      <c r="D30" s="41" t="s">
        <v>68</v>
      </c>
      <c r="E30" s="42" t="s">
        <v>44</v>
      </c>
      <c r="F30" s="43"/>
    </row>
    <row r="31" spans="1:6" x14ac:dyDescent="0.25">
      <c r="A31" s="54"/>
      <c r="B31" s="44"/>
      <c r="C31" s="39" t="s">
        <v>218</v>
      </c>
      <c r="D31" s="41" t="s">
        <v>68</v>
      </c>
      <c r="E31" s="42" t="s">
        <v>44</v>
      </c>
      <c r="F31" s="43"/>
    </row>
    <row r="32" spans="1:6" ht="15.75" thickBot="1" x14ac:dyDescent="0.3">
      <c r="A32" s="55"/>
      <c r="B32" s="50"/>
      <c r="C32" s="49" t="s">
        <v>219</v>
      </c>
      <c r="D32" s="41" t="s">
        <v>68</v>
      </c>
      <c r="E32" s="42" t="s">
        <v>44</v>
      </c>
      <c r="F32" s="43"/>
    </row>
    <row r="33" spans="1:6" ht="15.75" thickBot="1" x14ac:dyDescent="0.3">
      <c r="A33" s="122"/>
      <c r="B33" s="136"/>
      <c r="C33" s="124"/>
      <c r="D33" s="125"/>
      <c r="E33" s="126"/>
      <c r="F33" s="127"/>
    </row>
    <row r="34" spans="1:6" x14ac:dyDescent="0.25">
      <c r="A34" s="119" t="s">
        <v>89</v>
      </c>
      <c r="B34" s="120"/>
      <c r="C34" s="121" t="s">
        <v>90</v>
      </c>
      <c r="D34" s="41" t="s">
        <v>91</v>
      </c>
      <c r="E34" s="42" t="s">
        <v>44</v>
      </c>
      <c r="F34" s="43"/>
    </row>
    <row r="35" spans="1:6" ht="15.75" thickBot="1" x14ac:dyDescent="0.3">
      <c r="A35" s="55"/>
      <c r="B35" s="50"/>
      <c r="C35" s="49" t="s">
        <v>92</v>
      </c>
      <c r="D35" s="41" t="s">
        <v>68</v>
      </c>
      <c r="E35" s="42" t="s">
        <v>44</v>
      </c>
      <c r="F35" s="43"/>
    </row>
    <row r="36" spans="1:6" ht="15.75" thickBot="1" x14ac:dyDescent="0.3">
      <c r="A36" s="122"/>
      <c r="B36" s="123"/>
      <c r="C36" s="124"/>
      <c r="D36" s="125"/>
      <c r="E36" s="126"/>
      <c r="F36" s="127"/>
    </row>
    <row r="37" spans="1:6" ht="15.75" thickBot="1" x14ac:dyDescent="0.3">
      <c r="A37" s="56" t="s">
        <v>93</v>
      </c>
      <c r="B37" s="47"/>
      <c r="C37" s="137" t="s">
        <v>94</v>
      </c>
      <c r="D37" s="41" t="s">
        <v>91</v>
      </c>
      <c r="E37" s="42" t="s">
        <v>44</v>
      </c>
      <c r="F37" s="43"/>
    </row>
    <row r="38" spans="1:6" ht="15.75" thickBot="1" x14ac:dyDescent="0.3">
      <c r="A38" s="122"/>
      <c r="B38" s="123"/>
      <c r="C38" s="124"/>
      <c r="D38" s="138"/>
      <c r="E38" s="126"/>
      <c r="F38" s="127"/>
    </row>
    <row r="39" spans="1:6" x14ac:dyDescent="0.25">
      <c r="A39" s="119" t="s">
        <v>95</v>
      </c>
      <c r="B39" s="120"/>
      <c r="C39" s="121" t="s">
        <v>96</v>
      </c>
      <c r="D39" s="41" t="s">
        <v>60</v>
      </c>
      <c r="E39" s="42" t="s">
        <v>44</v>
      </c>
      <c r="F39" s="43"/>
    </row>
    <row r="40" spans="1:6" x14ac:dyDescent="0.25">
      <c r="A40" s="54"/>
      <c r="B40" s="44"/>
      <c r="C40" s="39" t="s">
        <v>97</v>
      </c>
      <c r="D40" s="41" t="s">
        <v>91</v>
      </c>
      <c r="E40" s="42" t="s">
        <v>44</v>
      </c>
      <c r="F40" s="43"/>
    </row>
    <row r="41" spans="1:6" x14ac:dyDescent="0.25">
      <c r="A41" s="54"/>
      <c r="B41" s="44"/>
      <c r="C41" s="39" t="s">
        <v>98</v>
      </c>
      <c r="D41" s="41" t="s">
        <v>91</v>
      </c>
      <c r="E41" s="42" t="s">
        <v>44</v>
      </c>
      <c r="F41" s="43"/>
    </row>
    <row r="42" spans="1:6" x14ac:dyDescent="0.25">
      <c r="A42" s="54"/>
      <c r="B42" s="44"/>
      <c r="C42" s="39" t="s">
        <v>99</v>
      </c>
      <c r="D42" s="41" t="s">
        <v>91</v>
      </c>
      <c r="E42" s="42" t="s">
        <v>44</v>
      </c>
      <c r="F42" s="43"/>
    </row>
    <row r="43" spans="1:6" x14ac:dyDescent="0.25">
      <c r="A43" s="54"/>
      <c r="B43" s="44"/>
      <c r="C43" s="39" t="s">
        <v>100</v>
      </c>
      <c r="D43" s="41" t="s">
        <v>91</v>
      </c>
      <c r="E43" s="42" t="s">
        <v>44</v>
      </c>
      <c r="F43" s="43"/>
    </row>
    <row r="44" spans="1:6" x14ac:dyDescent="0.25">
      <c r="A44" s="54"/>
      <c r="B44" s="44"/>
      <c r="C44" s="39" t="s">
        <v>101</v>
      </c>
      <c r="D44" s="41" t="s">
        <v>91</v>
      </c>
      <c r="E44" s="42" t="s">
        <v>44</v>
      </c>
      <c r="F44" s="43"/>
    </row>
    <row r="45" spans="1:6" ht="15.75" thickBot="1" x14ac:dyDescent="0.3">
      <c r="A45" s="55"/>
      <c r="B45" s="50"/>
      <c r="C45" s="49" t="s">
        <v>102</v>
      </c>
      <c r="D45" s="41" t="s">
        <v>91</v>
      </c>
      <c r="E45" s="42" t="s">
        <v>44</v>
      </c>
      <c r="F45" s="43"/>
    </row>
    <row r="46" spans="1:6" ht="15.75" thickBot="1" x14ac:dyDescent="0.3">
      <c r="A46" s="122"/>
      <c r="B46" s="123"/>
      <c r="C46" s="124"/>
      <c r="D46" s="125"/>
      <c r="E46" s="126"/>
      <c r="F46" s="127"/>
    </row>
    <row r="47" spans="1:6" x14ac:dyDescent="0.25">
      <c r="A47" s="119" t="s">
        <v>103</v>
      </c>
      <c r="B47" s="120"/>
      <c r="C47" s="121" t="s">
        <v>104</v>
      </c>
      <c r="D47" s="41" t="s">
        <v>105</v>
      </c>
      <c r="E47" s="42" t="s">
        <v>44</v>
      </c>
      <c r="F47" s="43"/>
    </row>
    <row r="48" spans="1:6" x14ac:dyDescent="0.25">
      <c r="A48" s="54"/>
      <c r="B48" s="44"/>
      <c r="C48" s="39" t="s">
        <v>106</v>
      </c>
      <c r="D48" s="41" t="s">
        <v>68</v>
      </c>
      <c r="E48" s="42" t="s">
        <v>44</v>
      </c>
      <c r="F48" s="43"/>
    </row>
    <row r="49" spans="1:6" ht="15.75" thickBot="1" x14ac:dyDescent="0.3">
      <c r="A49" s="55"/>
      <c r="B49" s="50"/>
      <c r="C49" s="49" t="s">
        <v>107</v>
      </c>
      <c r="D49" s="41" t="s">
        <v>68</v>
      </c>
      <c r="E49" s="42" t="s">
        <v>44</v>
      </c>
      <c r="F49" s="43"/>
    </row>
    <row r="50" spans="1:6" ht="15.75" thickBot="1" x14ac:dyDescent="0.3">
      <c r="A50" s="122"/>
      <c r="B50" s="123"/>
      <c r="C50" s="124"/>
      <c r="D50" s="125"/>
      <c r="E50" s="126"/>
      <c r="F50" s="139"/>
    </row>
    <row r="51" spans="1:6" ht="15.75" thickBot="1" x14ac:dyDescent="0.3">
      <c r="A51" s="56" t="s">
        <v>108</v>
      </c>
      <c r="B51" s="47"/>
      <c r="C51" s="137" t="s">
        <v>109</v>
      </c>
      <c r="D51" s="41" t="s">
        <v>68</v>
      </c>
      <c r="E51" s="42" t="s">
        <v>43</v>
      </c>
      <c r="F51" s="43"/>
    </row>
    <row r="52" spans="1:6" ht="15.75" thickBot="1" x14ac:dyDescent="0.3">
      <c r="A52" s="122"/>
      <c r="B52" s="123"/>
      <c r="C52" s="124"/>
      <c r="D52" s="125"/>
      <c r="E52" s="126"/>
      <c r="F52" s="139"/>
    </row>
    <row r="53" spans="1:6" ht="15.75" thickBot="1" x14ac:dyDescent="0.3">
      <c r="A53" s="56" t="s">
        <v>110</v>
      </c>
      <c r="B53" s="47"/>
      <c r="C53" s="137" t="s">
        <v>111</v>
      </c>
      <c r="D53" s="41" t="s">
        <v>91</v>
      </c>
      <c r="E53" s="42" t="s">
        <v>44</v>
      </c>
      <c r="F53" s="43"/>
    </row>
    <row r="54" spans="1:6" ht="15.75" thickBot="1" x14ac:dyDescent="0.3">
      <c r="A54" s="140"/>
      <c r="B54" s="141"/>
      <c r="C54" s="142"/>
      <c r="D54" s="143"/>
      <c r="E54" s="144"/>
      <c r="F54" s="145"/>
    </row>
    <row r="55" spans="1:6" x14ac:dyDescent="0.25">
      <c r="A55" s="119" t="s">
        <v>112</v>
      </c>
      <c r="B55" s="120"/>
      <c r="C55" s="121" t="s">
        <v>113</v>
      </c>
      <c r="D55" s="41" t="s">
        <v>91</v>
      </c>
      <c r="E55" s="42" t="s">
        <v>44</v>
      </c>
      <c r="F55" s="43"/>
    </row>
    <row r="56" spans="1:6" x14ac:dyDescent="0.25">
      <c r="A56" s="54"/>
      <c r="B56" s="44"/>
      <c r="C56" s="39" t="s">
        <v>114</v>
      </c>
      <c r="D56" s="41" t="s">
        <v>68</v>
      </c>
      <c r="E56" s="42" t="s">
        <v>44</v>
      </c>
      <c r="F56" s="43"/>
    </row>
    <row r="57" spans="1:6" ht="15.75" thickBot="1" x14ac:dyDescent="0.3">
      <c r="A57" s="55"/>
      <c r="B57" s="50"/>
      <c r="C57" s="49" t="s">
        <v>115</v>
      </c>
      <c r="D57" s="41" t="s">
        <v>68</v>
      </c>
      <c r="E57" s="42" t="s">
        <v>44</v>
      </c>
      <c r="F57" s="43"/>
    </row>
    <row r="58" spans="1:6" ht="15.75" thickBot="1" x14ac:dyDescent="0.3">
      <c r="A58" s="140"/>
      <c r="B58" s="141"/>
      <c r="C58" s="142"/>
      <c r="D58" s="143"/>
      <c r="E58" s="144"/>
      <c r="F58" s="145"/>
    </row>
    <row r="59" spans="1:6" ht="15.75" thickBot="1" x14ac:dyDescent="0.3">
      <c r="A59" s="56" t="s">
        <v>116</v>
      </c>
      <c r="B59" s="47"/>
      <c r="C59" s="137" t="s">
        <v>117</v>
      </c>
      <c r="D59" s="41" t="s">
        <v>68</v>
      </c>
      <c r="E59" s="42" t="s">
        <v>44</v>
      </c>
      <c r="F59" s="43"/>
    </row>
    <row r="60" spans="1:6" ht="15.75" thickBot="1" x14ac:dyDescent="0.3">
      <c r="A60" s="140"/>
      <c r="B60" s="141"/>
      <c r="C60" s="142"/>
      <c r="D60" s="143"/>
      <c r="E60" s="144"/>
      <c r="F60" s="145"/>
    </row>
    <row r="61" spans="1:6" x14ac:dyDescent="0.25">
      <c r="A61" s="119" t="s">
        <v>118</v>
      </c>
      <c r="B61" s="120"/>
      <c r="C61" s="121" t="s">
        <v>119</v>
      </c>
      <c r="D61" s="41" t="s">
        <v>91</v>
      </c>
      <c r="E61" s="42" t="s">
        <v>44</v>
      </c>
      <c r="F61" s="43"/>
    </row>
    <row r="62" spans="1:6" ht="15.75" thickBot="1" x14ac:dyDescent="0.3">
      <c r="A62" s="55"/>
      <c r="B62" s="50"/>
      <c r="C62" s="49" t="s">
        <v>120</v>
      </c>
      <c r="D62" s="41" t="s">
        <v>60</v>
      </c>
      <c r="E62" s="42" t="s">
        <v>44</v>
      </c>
      <c r="F62" s="43"/>
    </row>
    <row r="63" spans="1:6" ht="15.75" thickBot="1" x14ac:dyDescent="0.3">
      <c r="A63" s="140"/>
      <c r="B63" s="141"/>
      <c r="C63" s="142"/>
      <c r="D63" s="143"/>
      <c r="E63" s="144"/>
      <c r="F63" s="145"/>
    </row>
    <row r="64" spans="1:6" ht="15.75" thickBot="1" x14ac:dyDescent="0.3">
      <c r="A64" s="56" t="s">
        <v>121</v>
      </c>
      <c r="B64" s="47"/>
      <c r="C64" s="137" t="s">
        <v>122</v>
      </c>
      <c r="D64" s="41" t="s">
        <v>68</v>
      </c>
      <c r="E64" s="42" t="s">
        <v>44</v>
      </c>
      <c r="F64" s="43"/>
    </row>
    <row r="65" spans="1:6" ht="15.75" thickBot="1" x14ac:dyDescent="0.3">
      <c r="A65" s="122"/>
      <c r="B65" s="123"/>
      <c r="C65" s="124"/>
      <c r="D65" s="125"/>
      <c r="E65" s="126"/>
      <c r="F65" s="127"/>
    </row>
    <row r="66" spans="1:6" ht="15.75" thickBot="1" x14ac:dyDescent="0.3">
      <c r="A66" s="56" t="s">
        <v>123</v>
      </c>
      <c r="B66" s="47"/>
      <c r="C66" s="137" t="s">
        <v>124</v>
      </c>
      <c r="D66" s="41" t="s">
        <v>68</v>
      </c>
      <c r="E66" s="42" t="s">
        <v>44</v>
      </c>
      <c r="F66" s="43"/>
    </row>
    <row r="67" spans="1:6" ht="15.75" thickBot="1" x14ac:dyDescent="0.3">
      <c r="A67" s="140"/>
      <c r="B67" s="141"/>
      <c r="C67" s="142"/>
      <c r="D67" s="143"/>
      <c r="E67" s="144"/>
      <c r="F67" s="145"/>
    </row>
    <row r="68" spans="1:6" x14ac:dyDescent="0.25">
      <c r="A68" s="119" t="s">
        <v>125</v>
      </c>
      <c r="B68" s="120"/>
      <c r="C68" s="121" t="s">
        <v>126</v>
      </c>
      <c r="D68" s="41" t="s">
        <v>208</v>
      </c>
      <c r="E68" s="42" t="s">
        <v>44</v>
      </c>
      <c r="F68" s="43"/>
    </row>
    <row r="69" spans="1:6" x14ac:dyDescent="0.25">
      <c r="A69" s="56"/>
      <c r="B69" s="44"/>
      <c r="C69" s="39" t="s">
        <v>215</v>
      </c>
      <c r="D69" s="41" t="s">
        <v>208</v>
      </c>
      <c r="E69" s="42" t="s">
        <v>44</v>
      </c>
      <c r="F69" s="43"/>
    </row>
    <row r="70" spans="1:6" x14ac:dyDescent="0.25">
      <c r="A70" s="56"/>
      <c r="B70" s="44"/>
      <c r="C70" s="39" t="s">
        <v>127</v>
      </c>
      <c r="D70" s="41" t="s">
        <v>208</v>
      </c>
      <c r="E70" s="42" t="s">
        <v>44</v>
      </c>
      <c r="F70" s="43"/>
    </row>
    <row r="71" spans="1:6" x14ac:dyDescent="0.25">
      <c r="A71" s="54"/>
      <c r="B71" s="44"/>
      <c r="C71" s="39" t="s">
        <v>128</v>
      </c>
      <c r="D71" s="41" t="s">
        <v>208</v>
      </c>
      <c r="E71" s="46" t="s">
        <v>44</v>
      </c>
      <c r="F71" s="43"/>
    </row>
    <row r="72" spans="1:6" x14ac:dyDescent="0.25">
      <c r="A72" s="54"/>
      <c r="B72" s="44"/>
      <c r="C72" s="39" t="s">
        <v>129</v>
      </c>
      <c r="D72" s="41" t="s">
        <v>208</v>
      </c>
      <c r="E72" s="42" t="s">
        <v>44</v>
      </c>
      <c r="F72" s="43"/>
    </row>
    <row r="73" spans="1:6" x14ac:dyDescent="0.25">
      <c r="A73" s="54"/>
      <c r="B73" s="44"/>
      <c r="C73" s="39" t="s">
        <v>130</v>
      </c>
      <c r="D73" s="41" t="s">
        <v>208</v>
      </c>
      <c r="E73" s="42" t="s">
        <v>44</v>
      </c>
      <c r="F73" s="43"/>
    </row>
    <row r="74" spans="1:6" x14ac:dyDescent="0.25">
      <c r="A74" s="54"/>
      <c r="B74" s="44"/>
      <c r="C74" s="39" t="s">
        <v>131</v>
      </c>
      <c r="D74" s="41" t="s">
        <v>208</v>
      </c>
      <c r="E74" s="42" t="s">
        <v>44</v>
      </c>
      <c r="F74" s="43"/>
    </row>
    <row r="75" spans="1:6" x14ac:dyDescent="0.25">
      <c r="A75" s="54"/>
      <c r="B75" s="44"/>
      <c r="C75" s="39" t="s">
        <v>213</v>
      </c>
      <c r="D75" s="41" t="s">
        <v>208</v>
      </c>
      <c r="E75" s="42" t="s">
        <v>44</v>
      </c>
      <c r="F75" s="43"/>
    </row>
    <row r="76" spans="1:6" x14ac:dyDescent="0.25">
      <c r="A76" s="54"/>
      <c r="B76" s="44"/>
      <c r="C76" s="39" t="s">
        <v>132</v>
      </c>
      <c r="D76" s="41" t="s">
        <v>208</v>
      </c>
      <c r="E76" s="42" t="s">
        <v>44</v>
      </c>
      <c r="F76" s="43"/>
    </row>
    <row r="77" spans="1:6" x14ac:dyDescent="0.25">
      <c r="A77" s="54"/>
      <c r="B77" s="44"/>
      <c r="C77" s="39" t="s">
        <v>133</v>
      </c>
      <c r="D77" s="41" t="s">
        <v>208</v>
      </c>
      <c r="E77" s="42" t="s">
        <v>44</v>
      </c>
      <c r="F77" s="43"/>
    </row>
    <row r="78" spans="1:6" x14ac:dyDescent="0.25">
      <c r="A78" s="54"/>
      <c r="B78" s="44"/>
      <c r="C78" s="39" t="s">
        <v>213</v>
      </c>
      <c r="D78" s="41" t="s">
        <v>208</v>
      </c>
      <c r="E78" s="42" t="s">
        <v>44</v>
      </c>
      <c r="F78" s="43"/>
    </row>
    <row r="79" spans="1:6" x14ac:dyDescent="0.25">
      <c r="A79" s="54"/>
      <c r="B79" s="44"/>
      <c r="C79" s="39" t="s">
        <v>134</v>
      </c>
      <c r="D79" s="41" t="s">
        <v>208</v>
      </c>
      <c r="E79" s="42" t="s">
        <v>44</v>
      </c>
      <c r="F79" s="43"/>
    </row>
    <row r="80" spans="1:6" x14ac:dyDescent="0.25">
      <c r="A80" s="54"/>
      <c r="B80" s="44"/>
      <c r="C80" s="39" t="s">
        <v>135</v>
      </c>
      <c r="D80" s="41" t="s">
        <v>208</v>
      </c>
      <c r="E80" s="42" t="s">
        <v>44</v>
      </c>
      <c r="F80" s="43"/>
    </row>
    <row r="81" spans="1:6" ht="15.75" thickBot="1" x14ac:dyDescent="0.3">
      <c r="A81" s="55"/>
      <c r="B81" s="50"/>
      <c r="C81" s="49" t="s">
        <v>136</v>
      </c>
      <c r="D81" s="41" t="s">
        <v>208</v>
      </c>
      <c r="E81" s="42" t="s">
        <v>44</v>
      </c>
      <c r="F81" s="43"/>
    </row>
    <row r="82" spans="1:6" ht="15.75" thickBot="1" x14ac:dyDescent="0.3">
      <c r="A82" s="146"/>
      <c r="B82" s="147"/>
      <c r="C82" s="148"/>
      <c r="D82" s="149"/>
      <c r="E82" s="150"/>
      <c r="F82" s="151"/>
    </row>
    <row r="83" spans="1:6" x14ac:dyDescent="0.25">
      <c r="A83" s="119" t="s">
        <v>204</v>
      </c>
      <c r="B83" s="120"/>
      <c r="C83" s="121" t="s">
        <v>205</v>
      </c>
      <c r="D83" s="41" t="s">
        <v>207</v>
      </c>
      <c r="E83" s="42" t="s">
        <v>43</v>
      </c>
      <c r="F83" s="43"/>
    </row>
    <row r="84" spans="1:6" ht="15.75" thickBot="1" x14ac:dyDescent="0.3">
      <c r="A84" s="55"/>
      <c r="B84" s="50"/>
      <c r="C84" s="49" t="s">
        <v>206</v>
      </c>
      <c r="D84" s="41" t="s">
        <v>207</v>
      </c>
      <c r="E84" s="42" t="s">
        <v>43</v>
      </c>
      <c r="F84" s="43"/>
    </row>
    <row r="85" spans="1:6" ht="15.75" thickBot="1" x14ac:dyDescent="0.3">
      <c r="A85" s="122"/>
      <c r="B85" s="123"/>
      <c r="C85" s="124"/>
      <c r="D85" s="125"/>
      <c r="E85" s="126"/>
      <c r="F85" s="127"/>
    </row>
    <row r="86" spans="1:6" ht="15.75" thickBot="1" x14ac:dyDescent="0.3">
      <c r="A86" s="56" t="s">
        <v>137</v>
      </c>
      <c r="B86" s="47"/>
      <c r="C86" s="137" t="s">
        <v>138</v>
      </c>
      <c r="D86" s="41" t="s">
        <v>139</v>
      </c>
      <c r="E86" s="42" t="s">
        <v>43</v>
      </c>
      <c r="F86" s="43"/>
    </row>
    <row r="87" spans="1:6" ht="15.75" thickBot="1" x14ac:dyDescent="0.3">
      <c r="A87" s="140"/>
      <c r="B87" s="141"/>
      <c r="C87" s="142"/>
      <c r="D87" s="143"/>
      <c r="E87" s="144"/>
      <c r="F87" s="145"/>
    </row>
    <row r="88" spans="1:6" x14ac:dyDescent="0.25">
      <c r="A88" s="119" t="s">
        <v>140</v>
      </c>
      <c r="B88" s="120"/>
      <c r="C88" s="121" t="s">
        <v>141</v>
      </c>
      <c r="D88" s="41" t="s">
        <v>142</v>
      </c>
      <c r="E88" s="42" t="s">
        <v>44</v>
      </c>
      <c r="F88" s="43"/>
    </row>
    <row r="89" spans="1:6" ht="15.75" thickBot="1" x14ac:dyDescent="0.3">
      <c r="A89" s="55"/>
      <c r="B89" s="50"/>
      <c r="C89" s="49" t="s">
        <v>143</v>
      </c>
      <c r="D89" s="41" t="s">
        <v>68</v>
      </c>
      <c r="E89" s="42" t="s">
        <v>44</v>
      </c>
      <c r="F89" s="43"/>
    </row>
    <row r="90" spans="1:6" ht="15.75" thickBot="1" x14ac:dyDescent="0.3">
      <c r="A90" s="140"/>
      <c r="B90" s="141"/>
      <c r="C90" s="142"/>
      <c r="D90" s="143"/>
      <c r="E90" s="144"/>
      <c r="F90" s="145"/>
    </row>
    <row r="91" spans="1:6" ht="15.75" thickBot="1" x14ac:dyDescent="0.3">
      <c r="A91" s="56" t="s">
        <v>144</v>
      </c>
      <c r="B91" s="47"/>
      <c r="C91" s="137" t="s">
        <v>145</v>
      </c>
      <c r="D91" s="41" t="s">
        <v>91</v>
      </c>
      <c r="E91" s="42" t="s">
        <v>44</v>
      </c>
      <c r="F91" s="43"/>
    </row>
    <row r="92" spans="1:6" ht="15.75" thickBot="1" x14ac:dyDescent="0.3">
      <c r="A92" s="140"/>
      <c r="B92" s="141"/>
      <c r="C92" s="142"/>
      <c r="D92" s="143"/>
      <c r="E92" s="144"/>
      <c r="F92" s="145"/>
    </row>
    <row r="93" spans="1:6" ht="15.75" thickBot="1" x14ac:dyDescent="0.3">
      <c r="A93" s="56" t="s">
        <v>146</v>
      </c>
      <c r="B93" s="47"/>
      <c r="C93" s="137" t="s">
        <v>147</v>
      </c>
      <c r="D93" s="41" t="s">
        <v>68</v>
      </c>
      <c r="E93" s="42" t="s">
        <v>44</v>
      </c>
      <c r="F93" s="43"/>
    </row>
    <row r="94" spans="1:6" ht="15.75" thickBot="1" x14ac:dyDescent="0.3">
      <c r="A94" s="140"/>
      <c r="B94" s="141"/>
      <c r="C94" s="142"/>
      <c r="D94" s="143"/>
      <c r="E94" s="144"/>
      <c r="F94" s="145"/>
    </row>
    <row r="95" spans="1:6" x14ac:dyDescent="0.25">
      <c r="A95" s="119" t="s">
        <v>148</v>
      </c>
      <c r="B95" s="120"/>
      <c r="C95" s="121" t="s">
        <v>149</v>
      </c>
      <c r="D95" s="41" t="s">
        <v>91</v>
      </c>
      <c r="E95" s="42" t="s">
        <v>44</v>
      </c>
      <c r="F95" s="43"/>
    </row>
    <row r="96" spans="1:6" ht="15.75" thickBot="1" x14ac:dyDescent="0.3">
      <c r="A96" s="55"/>
      <c r="B96" s="50"/>
      <c r="C96" s="49" t="s">
        <v>274</v>
      </c>
      <c r="D96" s="41" t="s">
        <v>68</v>
      </c>
      <c r="E96" s="42" t="s">
        <v>197</v>
      </c>
      <c r="F96" s="43"/>
    </row>
    <row r="97" spans="1:6" ht="15.75" thickBot="1" x14ac:dyDescent="0.3">
      <c r="A97" s="140"/>
      <c r="B97" s="141"/>
      <c r="C97" s="142"/>
      <c r="D97" s="143"/>
      <c r="E97" s="144"/>
      <c r="F97" s="145"/>
    </row>
    <row r="98" spans="1:6" x14ac:dyDescent="0.25">
      <c r="A98" s="119" t="s">
        <v>150</v>
      </c>
      <c r="B98" s="120"/>
      <c r="C98" s="121" t="s">
        <v>151</v>
      </c>
      <c r="D98" s="41" t="s">
        <v>60</v>
      </c>
      <c r="E98" s="42" t="s">
        <v>43</v>
      </c>
      <c r="F98" s="43"/>
    </row>
    <row r="99" spans="1:6" x14ac:dyDescent="0.25">
      <c r="A99" s="54"/>
      <c r="B99" s="44"/>
      <c r="C99" s="39" t="s">
        <v>152</v>
      </c>
      <c r="D99" s="41" t="s">
        <v>68</v>
      </c>
      <c r="E99" s="42" t="s">
        <v>43</v>
      </c>
      <c r="F99" s="43"/>
    </row>
    <row r="100" spans="1:6" ht="15.75" thickBot="1" x14ac:dyDescent="0.3">
      <c r="A100" s="55"/>
      <c r="B100" s="50"/>
      <c r="C100" s="49" t="s">
        <v>153</v>
      </c>
      <c r="D100" s="41" t="s">
        <v>209</v>
      </c>
      <c r="E100" s="42" t="s">
        <v>43</v>
      </c>
      <c r="F100" s="43"/>
    </row>
    <row r="101" spans="1:6" ht="15.75" thickBot="1" x14ac:dyDescent="0.3">
      <c r="A101" s="122"/>
      <c r="B101" s="123"/>
      <c r="C101" s="124"/>
      <c r="D101" s="125"/>
      <c r="E101" s="126"/>
      <c r="F101" s="127"/>
    </row>
    <row r="102" spans="1:6" x14ac:dyDescent="0.25">
      <c r="A102" s="119" t="s">
        <v>154</v>
      </c>
      <c r="B102" s="120"/>
      <c r="C102" s="121" t="s">
        <v>155</v>
      </c>
      <c r="D102" s="41" t="s">
        <v>91</v>
      </c>
      <c r="E102" s="42" t="s">
        <v>43</v>
      </c>
      <c r="F102" s="43"/>
    </row>
    <row r="103" spans="1:6" x14ac:dyDescent="0.25">
      <c r="A103" s="54"/>
      <c r="B103" s="44"/>
      <c r="C103" s="39" t="s">
        <v>156</v>
      </c>
      <c r="D103" s="41" t="s">
        <v>91</v>
      </c>
      <c r="E103" s="42" t="s">
        <v>43</v>
      </c>
      <c r="F103" s="43"/>
    </row>
    <row r="104" spans="1:6" ht="15.75" thickBot="1" x14ac:dyDescent="0.3">
      <c r="A104" s="55"/>
      <c r="B104" s="50"/>
      <c r="C104" s="49" t="s">
        <v>157</v>
      </c>
      <c r="D104" s="41" t="s">
        <v>91</v>
      </c>
      <c r="E104" s="42" t="s">
        <v>43</v>
      </c>
      <c r="F104" s="43"/>
    </row>
    <row r="105" spans="1:6" ht="15.75" thickBot="1" x14ac:dyDescent="0.3">
      <c r="A105" s="122"/>
      <c r="B105" s="123"/>
      <c r="C105" s="124"/>
      <c r="D105" s="125"/>
      <c r="E105" s="126"/>
      <c r="F105" s="139"/>
    </row>
    <row r="106" spans="1:6" x14ac:dyDescent="0.25">
      <c r="A106" s="119" t="s">
        <v>158</v>
      </c>
      <c r="B106" s="120"/>
      <c r="C106" s="121" t="s">
        <v>159</v>
      </c>
      <c r="D106" s="41" t="s">
        <v>68</v>
      </c>
      <c r="E106" s="42" t="s">
        <v>43</v>
      </c>
      <c r="F106" s="43"/>
    </row>
    <row r="107" spans="1:6" x14ac:dyDescent="0.25">
      <c r="A107" s="54"/>
      <c r="B107" s="44"/>
      <c r="C107" s="39" t="s">
        <v>160</v>
      </c>
      <c r="D107" s="41" t="s">
        <v>68</v>
      </c>
      <c r="E107" s="42" t="s">
        <v>43</v>
      </c>
      <c r="F107" s="43"/>
    </row>
    <row r="108" spans="1:6" x14ac:dyDescent="0.25">
      <c r="A108" s="54"/>
      <c r="B108" s="44"/>
      <c r="C108" s="39" t="s">
        <v>161</v>
      </c>
      <c r="D108" s="41" t="s">
        <v>68</v>
      </c>
      <c r="E108" s="42" t="s">
        <v>43</v>
      </c>
      <c r="F108" s="43"/>
    </row>
    <row r="109" spans="1:6" ht="15.75" thickBot="1" x14ac:dyDescent="0.3">
      <c r="A109" s="55"/>
      <c r="B109" s="50"/>
      <c r="C109" s="49" t="s">
        <v>162</v>
      </c>
      <c r="D109" s="41" t="s">
        <v>91</v>
      </c>
      <c r="E109" s="42" t="s">
        <v>43</v>
      </c>
      <c r="F109" s="43"/>
    </row>
    <row r="110" spans="1:6" ht="15.75" thickBot="1" x14ac:dyDescent="0.3">
      <c r="A110" s="122"/>
      <c r="B110" s="123"/>
      <c r="C110" s="124"/>
      <c r="D110" s="125"/>
      <c r="E110" s="126"/>
      <c r="F110" s="127"/>
    </row>
    <row r="111" spans="1:6" ht="30" x14ac:dyDescent="0.25">
      <c r="A111" s="152" t="s">
        <v>163</v>
      </c>
      <c r="B111" s="47"/>
      <c r="C111" s="48" t="s">
        <v>164</v>
      </c>
      <c r="D111" s="41" t="s">
        <v>165</v>
      </c>
      <c r="E111" s="42" t="s">
        <v>43</v>
      </c>
      <c r="F111" s="43"/>
    </row>
    <row r="112" spans="1:6" x14ac:dyDescent="0.25">
      <c r="A112" s="56"/>
      <c r="B112" s="47"/>
      <c r="C112" s="42" t="s">
        <v>166</v>
      </c>
      <c r="D112" s="41" t="s">
        <v>165</v>
      </c>
      <c r="E112" s="42" t="s">
        <v>43</v>
      </c>
      <c r="F112" s="43"/>
    </row>
    <row r="113" spans="1:6" x14ac:dyDescent="0.25">
      <c r="A113" s="54"/>
      <c r="B113" s="47"/>
      <c r="C113" s="42" t="s">
        <v>167</v>
      </c>
      <c r="D113" s="41" t="s">
        <v>165</v>
      </c>
      <c r="E113" s="42" t="s">
        <v>43</v>
      </c>
      <c r="F113" s="43"/>
    </row>
    <row r="114" spans="1:6" x14ac:dyDescent="0.25">
      <c r="A114" s="54"/>
      <c r="B114" s="47"/>
      <c r="C114" s="42" t="s">
        <v>168</v>
      </c>
      <c r="D114" s="41" t="s">
        <v>169</v>
      </c>
      <c r="E114" s="42" t="s">
        <v>43</v>
      </c>
      <c r="F114" s="43"/>
    </row>
    <row r="115" spans="1:6" x14ac:dyDescent="0.25">
      <c r="A115" s="54"/>
      <c r="B115" s="47"/>
      <c r="C115" s="42" t="s">
        <v>170</v>
      </c>
      <c r="D115" s="41" t="s">
        <v>165</v>
      </c>
      <c r="E115" s="42" t="s">
        <v>43</v>
      </c>
      <c r="F115" s="43"/>
    </row>
    <row r="116" spans="1:6" x14ac:dyDescent="0.25">
      <c r="A116" s="54"/>
      <c r="B116" s="47"/>
      <c r="C116" s="42" t="s">
        <v>171</v>
      </c>
      <c r="D116" s="41" t="s">
        <v>165</v>
      </c>
      <c r="E116" s="42" t="s">
        <v>43</v>
      </c>
      <c r="F116" s="43"/>
    </row>
    <row r="117" spans="1:6" x14ac:dyDescent="0.25">
      <c r="A117" s="54"/>
      <c r="B117" s="47"/>
      <c r="C117" s="42" t="s">
        <v>172</v>
      </c>
      <c r="D117" s="41" t="s">
        <v>165</v>
      </c>
      <c r="E117" s="42" t="s">
        <v>43</v>
      </c>
      <c r="F117" s="43"/>
    </row>
    <row r="118" spans="1:6" x14ac:dyDescent="0.25">
      <c r="A118" s="54"/>
      <c r="B118" s="47"/>
      <c r="C118" s="42" t="s">
        <v>173</v>
      </c>
      <c r="D118" s="41" t="s">
        <v>165</v>
      </c>
      <c r="E118" s="42" t="s">
        <v>43</v>
      </c>
      <c r="F118" s="43"/>
    </row>
    <row r="119" spans="1:6" x14ac:dyDescent="0.25">
      <c r="A119" s="54"/>
      <c r="B119" s="47"/>
      <c r="C119" s="42" t="s">
        <v>174</v>
      </c>
      <c r="D119" s="41" t="s">
        <v>165</v>
      </c>
      <c r="E119" s="42" t="s">
        <v>43</v>
      </c>
      <c r="F119" s="43"/>
    </row>
    <row r="120" spans="1:6" x14ac:dyDescent="0.25">
      <c r="A120" s="54"/>
      <c r="B120" s="47"/>
      <c r="C120" s="42" t="s">
        <v>211</v>
      </c>
      <c r="D120" s="41" t="s">
        <v>165</v>
      </c>
      <c r="E120" s="42" t="s">
        <v>43</v>
      </c>
      <c r="F120" s="43"/>
    </row>
    <row r="121" spans="1:6" x14ac:dyDescent="0.25">
      <c r="A121" s="54"/>
      <c r="B121" s="47"/>
      <c r="C121" s="42" t="s">
        <v>175</v>
      </c>
      <c r="D121" s="41" t="s">
        <v>165</v>
      </c>
      <c r="E121" s="42" t="s">
        <v>43</v>
      </c>
      <c r="F121" s="43"/>
    </row>
    <row r="122" spans="1:6" x14ac:dyDescent="0.25">
      <c r="A122" s="54"/>
      <c r="B122" s="47"/>
      <c r="C122" s="42" t="s">
        <v>176</v>
      </c>
      <c r="D122" s="41" t="s">
        <v>165</v>
      </c>
      <c r="E122" s="42" t="s">
        <v>43</v>
      </c>
      <c r="F122" s="43"/>
    </row>
    <row r="123" spans="1:6" x14ac:dyDescent="0.25">
      <c r="A123" s="54"/>
      <c r="B123" s="47"/>
      <c r="C123" s="42" t="s">
        <v>177</v>
      </c>
      <c r="D123" s="41" t="s">
        <v>165</v>
      </c>
      <c r="E123" s="42" t="s">
        <v>43</v>
      </c>
      <c r="F123" s="43"/>
    </row>
    <row r="124" spans="1:6" x14ac:dyDescent="0.25">
      <c r="A124" s="54"/>
      <c r="B124" s="47"/>
      <c r="C124" s="42" t="s">
        <v>178</v>
      </c>
      <c r="D124" s="41" t="s">
        <v>165</v>
      </c>
      <c r="E124" s="42" t="s">
        <v>43</v>
      </c>
      <c r="F124" s="43"/>
    </row>
    <row r="125" spans="1:6" x14ac:dyDescent="0.25">
      <c r="A125" s="54"/>
      <c r="B125" s="47"/>
      <c r="C125" s="42" t="s">
        <v>179</v>
      </c>
      <c r="D125" s="41" t="s">
        <v>165</v>
      </c>
      <c r="E125" s="42" t="s">
        <v>43</v>
      </c>
      <c r="F125" s="43"/>
    </row>
    <row r="126" spans="1:6" x14ac:dyDescent="0.25">
      <c r="A126" s="54"/>
      <c r="B126" s="47"/>
      <c r="C126" s="42" t="s">
        <v>180</v>
      </c>
      <c r="D126" s="41" t="s">
        <v>165</v>
      </c>
      <c r="E126" s="42" t="s">
        <v>43</v>
      </c>
      <c r="F126" s="43"/>
    </row>
    <row r="127" spans="1:6" ht="15.75" thickBot="1" x14ac:dyDescent="0.3">
      <c r="A127" s="55"/>
      <c r="B127" s="47"/>
      <c r="C127" s="42" t="s">
        <v>181</v>
      </c>
      <c r="D127" s="41" t="s">
        <v>165</v>
      </c>
      <c r="E127" s="42" t="s">
        <v>43</v>
      </c>
      <c r="F127" s="43"/>
    </row>
    <row r="128" spans="1:6" ht="15.75" thickBot="1" x14ac:dyDescent="0.3">
      <c r="A128" s="122"/>
      <c r="B128" s="123"/>
      <c r="C128" s="126"/>
      <c r="D128" s="125"/>
      <c r="E128" s="126"/>
      <c r="F128" s="127"/>
    </row>
    <row r="129" spans="1:6" x14ac:dyDescent="0.25">
      <c r="A129" s="119" t="s">
        <v>202</v>
      </c>
      <c r="B129" s="47"/>
      <c r="C129" s="42" t="s">
        <v>182</v>
      </c>
      <c r="D129" s="41" t="s">
        <v>183</v>
      </c>
      <c r="E129" s="42" t="s">
        <v>43</v>
      </c>
      <c r="F129" s="43"/>
    </row>
    <row r="130" spans="1:6" x14ac:dyDescent="0.25">
      <c r="A130" s="54"/>
      <c r="B130" s="47"/>
      <c r="C130" s="42" t="s">
        <v>184</v>
      </c>
      <c r="D130" s="41" t="s">
        <v>165</v>
      </c>
      <c r="E130" s="42" t="s">
        <v>43</v>
      </c>
      <c r="F130" s="43"/>
    </row>
    <row r="131" spans="1:6" ht="15.75" thickBot="1" x14ac:dyDescent="0.3">
      <c r="A131" s="55"/>
      <c r="B131" s="47"/>
      <c r="C131" s="42" t="s">
        <v>185</v>
      </c>
      <c r="D131" s="41" t="s">
        <v>165</v>
      </c>
      <c r="E131" s="42" t="s">
        <v>43</v>
      </c>
      <c r="F131" s="43"/>
    </row>
    <row r="132" spans="1:6" ht="15.75" thickBot="1" x14ac:dyDescent="0.3">
      <c r="A132" s="122"/>
      <c r="B132" s="123"/>
      <c r="C132" s="124"/>
      <c r="D132" s="125"/>
      <c r="E132" s="126"/>
      <c r="F132" s="127"/>
    </row>
    <row r="133" spans="1:6" ht="15.75" thickBot="1" x14ac:dyDescent="0.3">
      <c r="A133" s="56" t="s">
        <v>186</v>
      </c>
      <c r="B133" s="47"/>
      <c r="C133" s="137" t="s">
        <v>187</v>
      </c>
      <c r="D133" s="41" t="s">
        <v>188</v>
      </c>
      <c r="E133" s="42" t="s">
        <v>43</v>
      </c>
      <c r="F133" s="43"/>
    </row>
    <row r="134" spans="1:6" ht="15.75" thickBot="1" x14ac:dyDescent="0.3">
      <c r="A134" s="122"/>
      <c r="B134" s="123"/>
      <c r="C134" s="124"/>
      <c r="D134" s="125"/>
      <c r="E134" s="126"/>
      <c r="F134" s="127"/>
    </row>
    <row r="135" spans="1:6" ht="15.75" thickBot="1" x14ac:dyDescent="0.3">
      <c r="A135" s="56" t="s">
        <v>189</v>
      </c>
      <c r="B135" s="47"/>
      <c r="C135" s="137" t="s">
        <v>190</v>
      </c>
      <c r="D135" s="41" t="s">
        <v>68</v>
      </c>
      <c r="E135" s="42" t="s">
        <v>43</v>
      </c>
      <c r="F135" s="43"/>
    </row>
    <row r="136" spans="1:6" ht="15.75" thickBot="1" x14ac:dyDescent="0.3">
      <c r="A136" s="122"/>
      <c r="B136" s="123"/>
      <c r="C136" s="124"/>
      <c r="D136" s="125"/>
      <c r="E136" s="126"/>
      <c r="F136" s="127"/>
    </row>
    <row r="137" spans="1:6" x14ac:dyDescent="0.25">
      <c r="A137" s="56" t="s">
        <v>191</v>
      </c>
      <c r="B137" s="47"/>
      <c r="C137" s="42" t="s">
        <v>192</v>
      </c>
      <c r="D137" s="41" t="s">
        <v>68</v>
      </c>
      <c r="E137" s="42" t="s">
        <v>43</v>
      </c>
      <c r="F137" s="43"/>
    </row>
    <row r="138" spans="1:6" x14ac:dyDescent="0.25">
      <c r="A138" s="56"/>
      <c r="B138" s="47"/>
      <c r="C138" s="42" t="s">
        <v>193</v>
      </c>
      <c r="D138" s="41" t="s">
        <v>68</v>
      </c>
      <c r="E138" s="42" t="s">
        <v>43</v>
      </c>
      <c r="F138" s="43"/>
    </row>
    <row r="139" spans="1:6" ht="15.75" thickBot="1" x14ac:dyDescent="0.3">
      <c r="A139" s="56"/>
      <c r="B139" s="51"/>
      <c r="C139" s="42" t="s">
        <v>194</v>
      </c>
      <c r="D139" s="41" t="s">
        <v>68</v>
      </c>
      <c r="E139" s="42" t="s">
        <v>43</v>
      </c>
      <c r="F139" s="43"/>
    </row>
    <row r="140" spans="1:6" ht="15.75" thickBot="1" x14ac:dyDescent="0.3">
      <c r="A140" s="122"/>
      <c r="B140" s="123"/>
      <c r="C140" s="126"/>
      <c r="D140" s="125"/>
      <c r="E140" s="126"/>
      <c r="F140" s="127"/>
    </row>
    <row r="141" spans="1:6" x14ac:dyDescent="0.25">
      <c r="A141" s="56" t="s">
        <v>195</v>
      </c>
      <c r="B141" s="47"/>
      <c r="C141" s="42" t="s">
        <v>196</v>
      </c>
      <c r="D141" s="41" t="s">
        <v>68</v>
      </c>
      <c r="E141" s="42" t="s">
        <v>197</v>
      </c>
      <c r="F141" s="43"/>
    </row>
    <row r="142" spans="1:6" x14ac:dyDescent="0.25">
      <c r="A142" s="56"/>
      <c r="B142" s="47"/>
      <c r="C142" s="42" t="s">
        <v>198</v>
      </c>
      <c r="D142" s="41" t="s">
        <v>68</v>
      </c>
      <c r="E142" s="42" t="s">
        <v>197</v>
      </c>
      <c r="F142" s="43"/>
    </row>
    <row r="143" spans="1:6" x14ac:dyDescent="0.25">
      <c r="A143" s="56"/>
      <c r="B143" s="47"/>
      <c r="C143" s="42" t="s">
        <v>214</v>
      </c>
      <c r="D143" s="41" t="s">
        <v>68</v>
      </c>
      <c r="E143" s="42" t="s">
        <v>197</v>
      </c>
      <c r="F143" s="43"/>
    </row>
    <row r="144" spans="1:6" x14ac:dyDescent="0.25">
      <c r="A144" s="56"/>
      <c r="B144" s="47"/>
      <c r="C144" s="42" t="s">
        <v>273</v>
      </c>
      <c r="D144" s="41" t="s">
        <v>68</v>
      </c>
      <c r="E144" s="42" t="s">
        <v>197</v>
      </c>
      <c r="F144" s="43"/>
    </row>
    <row r="145" spans="1:6" ht="15.75" thickBot="1" x14ac:dyDescent="0.3">
      <c r="A145" s="56"/>
      <c r="B145" s="47"/>
      <c r="C145" s="42" t="s">
        <v>199</v>
      </c>
      <c r="D145" s="41" t="s">
        <v>68</v>
      </c>
      <c r="E145" s="42" t="s">
        <v>197</v>
      </c>
      <c r="F145" s="43"/>
    </row>
    <row r="146" spans="1:6" ht="15.75" thickBot="1" x14ac:dyDescent="0.3">
      <c r="A146" s="122"/>
      <c r="B146" s="123"/>
      <c r="C146" s="126"/>
      <c r="D146" s="125"/>
      <c r="E146" s="153"/>
      <c r="F146" s="127"/>
    </row>
    <row r="147" spans="1:6" x14ac:dyDescent="0.25">
      <c r="A147" s="56" t="s">
        <v>200</v>
      </c>
      <c r="B147" s="47"/>
      <c r="C147" s="42" t="s">
        <v>201</v>
      </c>
      <c r="D147" s="41" t="s">
        <v>68</v>
      </c>
      <c r="E147" s="42" t="s">
        <v>197</v>
      </c>
      <c r="F147" s="43"/>
    </row>
    <row r="148" spans="1:6" ht="15.75" thickBot="1" x14ac:dyDescent="0.3">
      <c r="A148" s="45"/>
      <c r="B148" s="45"/>
      <c r="C148" s="45"/>
      <c r="D148" s="45"/>
      <c r="E148" s="45"/>
      <c r="F148" s="45"/>
    </row>
    <row r="149" spans="1:6" ht="15.75" thickBot="1" x14ac:dyDescent="0.3">
      <c r="A149" s="96" t="s">
        <v>244</v>
      </c>
      <c r="B149" s="97"/>
      <c r="C149" s="98" t="s">
        <v>245</v>
      </c>
      <c r="D149" s="99" t="s">
        <v>68</v>
      </c>
      <c r="E149" s="98" t="s">
        <v>197</v>
      </c>
      <c r="F149" s="100"/>
    </row>
    <row r="150" spans="1:6" x14ac:dyDescent="0.25">
      <c r="A150" s="45"/>
      <c r="B150" s="45"/>
      <c r="C150" s="45"/>
      <c r="D150" s="45"/>
      <c r="E150" s="45"/>
      <c r="F150" s="4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CB5786-DF13-4CD4-B525-95A59B961C23}">
  <sheetPr codeName="Feuil7">
    <tabColor theme="9"/>
  </sheetPr>
  <dimension ref="A1:R35"/>
  <sheetViews>
    <sheetView topLeftCell="A4" workbookViewId="0">
      <selection activeCell="K25" sqref="K25"/>
    </sheetView>
  </sheetViews>
  <sheetFormatPr baseColWidth="10" defaultRowHeight="15" x14ac:dyDescent="0.25"/>
  <sheetData>
    <row r="1" spans="1:18" ht="15.75" thickBot="1" x14ac:dyDescent="0.3">
      <c r="A1" s="206"/>
      <c r="B1" s="236" t="s">
        <v>48</v>
      </c>
      <c r="C1" s="237"/>
      <c r="D1" s="237"/>
      <c r="E1" s="237"/>
      <c r="F1" s="237"/>
      <c r="G1" s="238"/>
      <c r="H1" s="213" t="s">
        <v>49</v>
      </c>
    </row>
    <row r="2" spans="1:18" ht="19.5" thickBot="1" x14ac:dyDescent="0.35">
      <c r="A2" s="208"/>
      <c r="B2" s="239"/>
      <c r="C2" s="240"/>
      <c r="D2" s="240"/>
      <c r="E2" s="240"/>
      <c r="F2" s="240"/>
      <c r="G2" s="241"/>
      <c r="H2" s="215"/>
      <c r="P2" s="248" t="s">
        <v>377</v>
      </c>
      <c r="Q2" s="249"/>
      <c r="R2" s="250"/>
    </row>
    <row r="3" spans="1:18" x14ac:dyDescent="0.25">
      <c r="A3" s="208"/>
      <c r="B3" s="239"/>
      <c r="C3" s="240"/>
      <c r="D3" s="240"/>
      <c r="E3" s="240"/>
      <c r="F3" s="240"/>
      <c r="G3" s="241"/>
      <c r="H3" s="215"/>
      <c r="P3" s="80"/>
      <c r="Q3" s="78"/>
      <c r="R3" s="79"/>
    </row>
    <row r="4" spans="1:18" ht="15.75" thickBot="1" x14ac:dyDescent="0.3">
      <c r="A4" s="210"/>
      <c r="B4" s="242"/>
      <c r="C4" s="243"/>
      <c r="D4" s="243"/>
      <c r="E4" s="243"/>
      <c r="F4" s="243"/>
      <c r="G4" s="244"/>
      <c r="H4" s="217"/>
      <c r="P4" s="80"/>
      <c r="Q4" s="78"/>
      <c r="R4" s="79"/>
    </row>
    <row r="5" spans="1:18" x14ac:dyDescent="0.25">
      <c r="A5" s="206"/>
      <c r="B5" s="207"/>
      <c r="C5" s="207"/>
      <c r="D5" s="207"/>
      <c r="E5" s="207"/>
      <c r="F5" s="207"/>
      <c r="G5" s="207"/>
      <c r="H5" s="245"/>
      <c r="P5" s="80"/>
      <c r="Q5" s="78"/>
      <c r="R5" s="79"/>
    </row>
    <row r="6" spans="1:18" x14ac:dyDescent="0.25">
      <c r="A6" s="208"/>
      <c r="B6" s="209"/>
      <c r="C6" s="209"/>
      <c r="D6" s="209"/>
      <c r="E6" s="209"/>
      <c r="F6" s="209"/>
      <c r="G6" s="209"/>
      <c r="H6" s="246"/>
      <c r="P6" s="80"/>
      <c r="Q6" s="78"/>
      <c r="R6" s="79"/>
    </row>
    <row r="7" spans="1:18" ht="15.75" thickBot="1" x14ac:dyDescent="0.3">
      <c r="A7" s="208"/>
      <c r="B7" s="209"/>
      <c r="C7" s="209"/>
      <c r="D7" s="209"/>
      <c r="E7" s="209"/>
      <c r="F7" s="209"/>
      <c r="G7" s="209"/>
      <c r="H7" s="246"/>
      <c r="P7" s="101"/>
      <c r="Q7" s="65"/>
      <c r="R7" s="81"/>
    </row>
    <row r="8" spans="1:18" x14ac:dyDescent="0.25">
      <c r="A8" s="208"/>
      <c r="B8" s="209"/>
      <c r="C8" s="209"/>
      <c r="D8" s="209"/>
      <c r="E8" s="209"/>
      <c r="F8" s="209"/>
      <c r="G8" s="209"/>
      <c r="H8" s="246"/>
    </row>
    <row r="9" spans="1:18" x14ac:dyDescent="0.25">
      <c r="A9" s="208"/>
      <c r="B9" s="209"/>
      <c r="C9" s="209"/>
      <c r="D9" s="209"/>
      <c r="E9" s="209"/>
      <c r="F9" s="209"/>
      <c r="G9" s="209"/>
      <c r="H9" s="246"/>
    </row>
    <row r="10" spans="1:18" x14ac:dyDescent="0.25">
      <c r="A10" s="208"/>
      <c r="B10" s="209"/>
      <c r="C10" s="209"/>
      <c r="D10" s="209"/>
      <c r="E10" s="209"/>
      <c r="F10" s="209"/>
      <c r="G10" s="209"/>
      <c r="H10" s="246"/>
    </row>
    <row r="11" spans="1:18" x14ac:dyDescent="0.25">
      <c r="A11" s="208"/>
      <c r="B11" s="209"/>
      <c r="C11" s="209"/>
      <c r="D11" s="209"/>
      <c r="E11" s="209"/>
      <c r="F11" s="209"/>
      <c r="G11" s="209"/>
      <c r="H11" s="246"/>
    </row>
    <row r="12" spans="1:18" x14ac:dyDescent="0.25">
      <c r="A12" s="208"/>
      <c r="B12" s="209"/>
      <c r="C12" s="209"/>
      <c r="D12" s="209"/>
      <c r="E12" s="209"/>
      <c r="F12" s="209"/>
      <c r="G12" s="209"/>
      <c r="H12" s="246"/>
    </row>
    <row r="13" spans="1:18" x14ac:dyDescent="0.25">
      <c r="A13" s="208"/>
      <c r="B13" s="209"/>
      <c r="C13" s="209"/>
      <c r="D13" s="209"/>
      <c r="E13" s="209"/>
      <c r="F13" s="209"/>
      <c r="G13" s="209"/>
      <c r="H13" s="246"/>
    </row>
    <row r="14" spans="1:18" x14ac:dyDescent="0.25">
      <c r="A14" s="208"/>
      <c r="B14" s="209"/>
      <c r="C14" s="209"/>
      <c r="D14" s="209"/>
      <c r="E14" s="209"/>
      <c r="F14" s="209"/>
      <c r="G14" s="209"/>
      <c r="H14" s="246"/>
    </row>
    <row r="15" spans="1:18" x14ac:dyDescent="0.25">
      <c r="A15" s="208"/>
      <c r="B15" s="209"/>
      <c r="C15" s="209"/>
      <c r="D15" s="209"/>
      <c r="E15" s="209"/>
      <c r="F15" s="209"/>
      <c r="G15" s="209"/>
      <c r="H15" s="246"/>
    </row>
    <row r="16" spans="1:18" x14ac:dyDescent="0.25">
      <c r="A16" s="208"/>
      <c r="B16" s="209"/>
      <c r="C16" s="209"/>
      <c r="D16" s="209"/>
      <c r="E16" s="209"/>
      <c r="F16" s="209"/>
      <c r="G16" s="209"/>
      <c r="H16" s="246"/>
    </row>
    <row r="17" spans="1:8" x14ac:dyDescent="0.25">
      <c r="A17" s="208"/>
      <c r="B17" s="209"/>
      <c r="C17" s="209"/>
      <c r="D17" s="209"/>
      <c r="E17" s="209"/>
      <c r="F17" s="209"/>
      <c r="G17" s="209"/>
      <c r="H17" s="246"/>
    </row>
    <row r="18" spans="1:8" x14ac:dyDescent="0.25">
      <c r="A18" s="208"/>
      <c r="B18" s="209"/>
      <c r="C18" s="209"/>
      <c r="D18" s="209"/>
      <c r="E18" s="209"/>
      <c r="F18" s="209"/>
      <c r="G18" s="209"/>
      <c r="H18" s="246"/>
    </row>
    <row r="19" spans="1:8" x14ac:dyDescent="0.25">
      <c r="A19" s="208"/>
      <c r="B19" s="209"/>
      <c r="C19" s="209"/>
      <c r="D19" s="209"/>
      <c r="E19" s="209"/>
      <c r="F19" s="209"/>
      <c r="G19" s="209"/>
      <c r="H19" s="246"/>
    </row>
    <row r="20" spans="1:8" x14ac:dyDescent="0.25">
      <c r="A20" s="208"/>
      <c r="B20" s="209"/>
      <c r="C20" s="209"/>
      <c r="D20" s="209"/>
      <c r="E20" s="209"/>
      <c r="F20" s="209"/>
      <c r="G20" s="209"/>
      <c r="H20" s="246"/>
    </row>
    <row r="21" spans="1:8" x14ac:dyDescent="0.25">
      <c r="A21" s="208"/>
      <c r="B21" s="209"/>
      <c r="C21" s="209"/>
      <c r="D21" s="209"/>
      <c r="E21" s="209"/>
      <c r="F21" s="209"/>
      <c r="G21" s="209"/>
      <c r="H21" s="246"/>
    </row>
    <row r="22" spans="1:8" x14ac:dyDescent="0.25">
      <c r="A22" s="208"/>
      <c r="B22" s="209"/>
      <c r="C22" s="209"/>
      <c r="D22" s="209"/>
      <c r="E22" s="209"/>
      <c r="F22" s="209"/>
      <c r="G22" s="209"/>
      <c r="H22" s="246"/>
    </row>
    <row r="23" spans="1:8" x14ac:dyDescent="0.25">
      <c r="A23" s="208"/>
      <c r="B23" s="209"/>
      <c r="C23" s="209"/>
      <c r="D23" s="209"/>
      <c r="E23" s="209"/>
      <c r="F23" s="209"/>
      <c r="G23" s="209"/>
      <c r="H23" s="246"/>
    </row>
    <row r="24" spans="1:8" x14ac:dyDescent="0.25">
      <c r="A24" s="208"/>
      <c r="B24" s="209"/>
      <c r="C24" s="209"/>
      <c r="D24" s="209"/>
      <c r="E24" s="209"/>
      <c r="F24" s="209"/>
      <c r="G24" s="209"/>
      <c r="H24" s="246"/>
    </row>
    <row r="25" spans="1:8" x14ac:dyDescent="0.25">
      <c r="A25" s="208"/>
      <c r="B25" s="209"/>
      <c r="C25" s="209"/>
      <c r="D25" s="209"/>
      <c r="E25" s="209"/>
      <c r="F25" s="209"/>
      <c r="G25" s="209"/>
      <c r="H25" s="246"/>
    </row>
    <row r="26" spans="1:8" x14ac:dyDescent="0.25">
      <c r="A26" s="208"/>
      <c r="B26" s="209"/>
      <c r="C26" s="209"/>
      <c r="D26" s="209"/>
      <c r="E26" s="209"/>
      <c r="F26" s="209"/>
      <c r="G26" s="209"/>
      <c r="H26" s="246"/>
    </row>
    <row r="27" spans="1:8" x14ac:dyDescent="0.25">
      <c r="A27" s="208"/>
      <c r="B27" s="209"/>
      <c r="C27" s="209"/>
      <c r="D27" s="209"/>
      <c r="E27" s="209"/>
      <c r="F27" s="209"/>
      <c r="G27" s="209"/>
      <c r="H27" s="246"/>
    </row>
    <row r="28" spans="1:8" x14ac:dyDescent="0.25">
      <c r="A28" s="208"/>
      <c r="B28" s="209"/>
      <c r="C28" s="209"/>
      <c r="D28" s="209"/>
      <c r="E28" s="209"/>
      <c r="F28" s="209"/>
      <c r="G28" s="209"/>
      <c r="H28" s="246"/>
    </row>
    <row r="29" spans="1:8" x14ac:dyDescent="0.25">
      <c r="A29" s="208"/>
      <c r="B29" s="209"/>
      <c r="C29" s="209"/>
      <c r="D29" s="209"/>
      <c r="E29" s="209"/>
      <c r="F29" s="209"/>
      <c r="G29" s="209"/>
      <c r="H29" s="246"/>
    </row>
    <row r="30" spans="1:8" x14ac:dyDescent="0.25">
      <c r="A30" s="208"/>
      <c r="B30" s="209"/>
      <c r="C30" s="209"/>
      <c r="D30" s="209"/>
      <c r="E30" s="209"/>
      <c r="F30" s="209"/>
      <c r="G30" s="209"/>
      <c r="H30" s="246"/>
    </row>
    <row r="31" spans="1:8" x14ac:dyDescent="0.25">
      <c r="A31" s="208"/>
      <c r="B31" s="209"/>
      <c r="C31" s="209"/>
      <c r="D31" s="209"/>
      <c r="E31" s="209"/>
      <c r="F31" s="209"/>
      <c r="G31" s="209"/>
      <c r="H31" s="246"/>
    </row>
    <row r="32" spans="1:8" x14ac:dyDescent="0.25">
      <c r="A32" s="208"/>
      <c r="B32" s="209"/>
      <c r="C32" s="209"/>
      <c r="D32" s="209"/>
      <c r="E32" s="209"/>
      <c r="F32" s="209"/>
      <c r="G32" s="209"/>
      <c r="H32" s="246"/>
    </row>
    <row r="33" spans="1:8" x14ac:dyDescent="0.25">
      <c r="A33" s="208"/>
      <c r="B33" s="209"/>
      <c r="C33" s="209"/>
      <c r="D33" s="209"/>
      <c r="E33" s="209"/>
      <c r="F33" s="209"/>
      <c r="G33" s="209"/>
      <c r="H33" s="246"/>
    </row>
    <row r="34" spans="1:8" x14ac:dyDescent="0.25">
      <c r="A34" s="208"/>
      <c r="B34" s="209"/>
      <c r="C34" s="209"/>
      <c r="D34" s="209"/>
      <c r="E34" s="209"/>
      <c r="F34" s="209"/>
      <c r="G34" s="209"/>
      <c r="H34" s="246"/>
    </row>
    <row r="35" spans="1:8" ht="15.75" thickBot="1" x14ac:dyDescent="0.3">
      <c r="A35" s="210"/>
      <c r="B35" s="211"/>
      <c r="C35" s="211"/>
      <c r="D35" s="211"/>
      <c r="E35" s="211"/>
      <c r="F35" s="211"/>
      <c r="G35" s="211"/>
      <c r="H35" s="247"/>
    </row>
  </sheetData>
  <mergeCells count="5">
    <mergeCell ref="B1:G4"/>
    <mergeCell ref="A1:A4"/>
    <mergeCell ref="H1:H4"/>
    <mergeCell ref="A5:H35"/>
    <mergeCell ref="P2:R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73" r:id="rId4" name="CommandButton7">
          <controlPr defaultSize="0" autoLine="0" autoPict="0" r:id="rId5">
            <anchor moveWithCells="1">
              <from>
                <xdr:col>4</xdr:col>
                <xdr:colOff>76200</xdr:colOff>
                <xdr:row>24</xdr:row>
                <xdr:rowOff>123825</xdr:rowOff>
              </from>
              <to>
                <xdr:col>6</xdr:col>
                <xdr:colOff>495300</xdr:colOff>
                <xdr:row>29</xdr:row>
                <xdr:rowOff>38100</xdr:rowOff>
              </to>
            </anchor>
          </controlPr>
        </control>
      </mc:Choice>
      <mc:Fallback>
        <control shapeId="11273" r:id="rId4" name="CommandButton7"/>
      </mc:Fallback>
    </mc:AlternateContent>
    <mc:AlternateContent xmlns:mc="http://schemas.openxmlformats.org/markup-compatibility/2006">
      <mc:Choice Requires="x14">
        <control shapeId="11271" r:id="rId6" name="CommandButton6">
          <controlPr defaultSize="0" autoLine="0" r:id="rId7">
            <anchor moveWithCells="1">
              <from>
                <xdr:col>15</xdr:col>
                <xdr:colOff>228600</xdr:colOff>
                <xdr:row>2</xdr:row>
                <xdr:rowOff>66675</xdr:rowOff>
              </from>
              <to>
                <xdr:col>17</xdr:col>
                <xdr:colOff>619125</xdr:colOff>
                <xdr:row>6</xdr:row>
                <xdr:rowOff>161925</xdr:rowOff>
              </to>
            </anchor>
          </controlPr>
        </control>
      </mc:Choice>
      <mc:Fallback>
        <control shapeId="11271" r:id="rId6" name="CommandButton6"/>
      </mc:Fallback>
    </mc:AlternateContent>
    <mc:AlternateContent xmlns:mc="http://schemas.openxmlformats.org/markup-compatibility/2006">
      <mc:Choice Requires="x14">
        <control shapeId="11270" r:id="rId8" name="CommandButton5">
          <controlPr defaultSize="0" autoLine="0" r:id="rId9">
            <anchor moveWithCells="1">
              <from>
                <xdr:col>4</xdr:col>
                <xdr:colOff>85725</xdr:colOff>
                <xdr:row>19</xdr:row>
                <xdr:rowOff>114300</xdr:rowOff>
              </from>
              <to>
                <xdr:col>6</xdr:col>
                <xdr:colOff>485775</xdr:colOff>
                <xdr:row>23</xdr:row>
                <xdr:rowOff>114300</xdr:rowOff>
              </to>
            </anchor>
          </controlPr>
        </control>
      </mc:Choice>
      <mc:Fallback>
        <control shapeId="11270" r:id="rId8" name="CommandButton5"/>
      </mc:Fallback>
    </mc:AlternateContent>
    <mc:AlternateContent xmlns:mc="http://schemas.openxmlformats.org/markup-compatibility/2006">
      <mc:Choice Requires="x14">
        <control shapeId="11269" r:id="rId10" name="CommandButton4">
          <controlPr defaultSize="0" autoLine="0" r:id="rId11">
            <anchor moveWithCells="1">
              <from>
                <xdr:col>4</xdr:col>
                <xdr:colOff>114300</xdr:colOff>
                <xdr:row>14</xdr:row>
                <xdr:rowOff>114300</xdr:rowOff>
              </from>
              <to>
                <xdr:col>6</xdr:col>
                <xdr:colOff>504825</xdr:colOff>
                <xdr:row>18</xdr:row>
                <xdr:rowOff>123825</xdr:rowOff>
              </to>
            </anchor>
          </controlPr>
        </control>
      </mc:Choice>
      <mc:Fallback>
        <control shapeId="11269" r:id="rId10" name="CommandButton4"/>
      </mc:Fallback>
    </mc:AlternateContent>
    <mc:AlternateContent xmlns:mc="http://schemas.openxmlformats.org/markup-compatibility/2006">
      <mc:Choice Requires="x14">
        <control shapeId="11267" r:id="rId12" name="CommandButton3">
          <controlPr defaultSize="0" autoLine="0" r:id="rId13">
            <anchor moveWithCells="1">
              <from>
                <xdr:col>1</xdr:col>
                <xdr:colOff>104775</xdr:colOff>
                <xdr:row>19</xdr:row>
                <xdr:rowOff>123825</xdr:rowOff>
              </from>
              <to>
                <xdr:col>3</xdr:col>
                <xdr:colOff>523875</xdr:colOff>
                <xdr:row>23</xdr:row>
                <xdr:rowOff>133350</xdr:rowOff>
              </to>
            </anchor>
          </controlPr>
        </control>
      </mc:Choice>
      <mc:Fallback>
        <control shapeId="11267" r:id="rId12" name="CommandButton3"/>
      </mc:Fallback>
    </mc:AlternateContent>
    <mc:AlternateContent xmlns:mc="http://schemas.openxmlformats.org/markup-compatibility/2006">
      <mc:Choice Requires="x14">
        <control shapeId="11266" r:id="rId14" name="CommandButton2">
          <controlPr defaultSize="0" autoLine="0" r:id="rId15">
            <anchor moveWithCells="1">
              <from>
                <xdr:col>1</xdr:col>
                <xdr:colOff>104775</xdr:colOff>
                <xdr:row>14</xdr:row>
                <xdr:rowOff>114300</xdr:rowOff>
              </from>
              <to>
                <xdr:col>3</xdr:col>
                <xdr:colOff>504825</xdr:colOff>
                <xdr:row>18</xdr:row>
                <xdr:rowOff>123825</xdr:rowOff>
              </to>
            </anchor>
          </controlPr>
        </control>
      </mc:Choice>
      <mc:Fallback>
        <control shapeId="11266" r:id="rId14" name="CommandButton2"/>
      </mc:Fallback>
    </mc:AlternateContent>
    <mc:AlternateContent xmlns:mc="http://schemas.openxmlformats.org/markup-compatibility/2006">
      <mc:Choice Requires="x14">
        <control shapeId="11265" r:id="rId16" name="CommandButton1">
          <controlPr defaultSize="0" autoLine="0" r:id="rId17">
            <anchor moveWithCells="1">
              <from>
                <xdr:col>1</xdr:col>
                <xdr:colOff>742950</xdr:colOff>
                <xdr:row>4</xdr:row>
                <xdr:rowOff>152400</xdr:rowOff>
              </from>
              <to>
                <xdr:col>5</xdr:col>
                <xdr:colOff>733425</xdr:colOff>
                <xdr:row>13</xdr:row>
                <xdr:rowOff>152400</xdr:rowOff>
              </to>
            </anchor>
          </controlPr>
        </control>
      </mc:Choice>
      <mc:Fallback>
        <control shapeId="11265" r:id="rId16" name="CommandButton1"/>
      </mc:Fallback>
    </mc:AlternateContent>
    <mc:AlternateContent xmlns:mc="http://schemas.openxmlformats.org/markup-compatibility/2006">
      <mc:Choice Requires="x14">
        <control shapeId="11274" r:id="rId18" name="CommandButton8">
          <controlPr defaultSize="0" autoLine="0" autoPict="0" r:id="rId19">
            <anchor moveWithCells="1">
              <from>
                <xdr:col>1</xdr:col>
                <xdr:colOff>133350</xdr:colOff>
                <xdr:row>24</xdr:row>
                <xdr:rowOff>152400</xdr:rowOff>
              </from>
              <to>
                <xdr:col>3</xdr:col>
                <xdr:colOff>533400</xdr:colOff>
                <xdr:row>29</xdr:row>
                <xdr:rowOff>57150</xdr:rowOff>
              </to>
            </anchor>
          </controlPr>
        </control>
      </mc:Choice>
      <mc:Fallback>
        <control shapeId="11274" r:id="rId18" name="CommandButton8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700C3-6539-4B94-AE82-27640150BC87}">
  <sheetPr codeName="Feuil9">
    <tabColor theme="5"/>
  </sheetPr>
  <dimension ref="A48:O80"/>
  <sheetViews>
    <sheetView workbookViewId="0">
      <selection activeCell="O7" sqref="O7"/>
    </sheetView>
  </sheetViews>
  <sheetFormatPr baseColWidth="10" defaultRowHeight="15" x14ac:dyDescent="0.25"/>
  <cols>
    <col min="1" max="1" width="12" bestFit="1" customWidth="1"/>
    <col min="2" max="2" width="23.5703125" customWidth="1"/>
    <col min="3" max="3" width="32.140625" customWidth="1"/>
    <col min="4" max="4" width="23" customWidth="1"/>
    <col min="5" max="5" width="16.5703125" customWidth="1"/>
  </cols>
  <sheetData>
    <row r="48" spans="15:15" x14ac:dyDescent="0.25">
      <c r="O48" t="s">
        <v>341</v>
      </c>
    </row>
    <row r="64" spans="1:4" ht="65.25" customHeight="1" x14ac:dyDescent="0.25">
      <c r="A64" s="1" t="s">
        <v>0</v>
      </c>
      <c r="B64" s="2" t="s">
        <v>1</v>
      </c>
      <c r="C64" s="2" t="s">
        <v>2</v>
      </c>
      <c r="D64" s="3" t="s">
        <v>3</v>
      </c>
    </row>
    <row r="65" spans="1:4" ht="24.75" customHeight="1" x14ac:dyDescent="0.25">
      <c r="A65" s="4" t="s">
        <v>4</v>
      </c>
      <c r="B65" s="5">
        <f>'[3]Janvier 2019'!J14</f>
        <v>1</v>
      </c>
      <c r="C65" s="5">
        <f>B65/12</f>
        <v>8.3333333333333329E-2</v>
      </c>
      <c r="D65" s="6">
        <f t="shared" ref="D65:D75" si="0">1-B65</f>
        <v>0</v>
      </c>
    </row>
    <row r="66" spans="1:4" ht="27" customHeight="1" x14ac:dyDescent="0.25">
      <c r="A66" s="4" t="s">
        <v>5</v>
      </c>
      <c r="B66" s="5">
        <f>'[3]Février 2019'!J10</f>
        <v>1</v>
      </c>
      <c r="C66" s="5">
        <f>B66/12</f>
        <v>8.3333333333333329E-2</v>
      </c>
      <c r="D66" s="6">
        <f t="shared" si="0"/>
        <v>0</v>
      </c>
    </row>
    <row r="67" spans="1:4" ht="21.75" customHeight="1" x14ac:dyDescent="0.25">
      <c r="A67" s="4" t="s">
        <v>6</v>
      </c>
      <c r="B67" s="5">
        <f>'[3]Mars 2019'!K38</f>
        <v>1</v>
      </c>
      <c r="C67" s="5">
        <f t="shared" ref="C67:C76" si="1">B67/12</f>
        <v>8.3333333333333329E-2</v>
      </c>
      <c r="D67" s="6">
        <f t="shared" si="0"/>
        <v>0</v>
      </c>
    </row>
    <row r="68" spans="1:4" ht="25.5" customHeight="1" x14ac:dyDescent="0.25">
      <c r="A68" s="4" t="s">
        <v>7</v>
      </c>
      <c r="B68" s="5">
        <f>'[3]Avril 2019'!J14</f>
        <v>0</v>
      </c>
      <c r="C68" s="5">
        <f t="shared" si="1"/>
        <v>0</v>
      </c>
      <c r="D68" s="6">
        <f t="shared" si="0"/>
        <v>1</v>
      </c>
    </row>
    <row r="69" spans="1:4" ht="24.75" customHeight="1" x14ac:dyDescent="0.25">
      <c r="A69" s="4" t="s">
        <v>8</v>
      </c>
      <c r="B69" s="5">
        <f>'[3]Mai 2019'!K23</f>
        <v>0</v>
      </c>
      <c r="C69" s="5">
        <f t="shared" si="1"/>
        <v>0</v>
      </c>
      <c r="D69" s="6">
        <f t="shared" si="0"/>
        <v>1</v>
      </c>
    </row>
    <row r="70" spans="1:4" ht="20.25" customHeight="1" x14ac:dyDescent="0.25">
      <c r="A70" s="4" t="s">
        <v>9</v>
      </c>
      <c r="B70" s="5">
        <f>'[3]Juin 2019'!J15</f>
        <v>0</v>
      </c>
      <c r="C70" s="5">
        <f t="shared" si="1"/>
        <v>0</v>
      </c>
      <c r="D70" s="6">
        <f t="shared" si="0"/>
        <v>1</v>
      </c>
    </row>
    <row r="71" spans="1:4" ht="19.5" customHeight="1" x14ac:dyDescent="0.25">
      <c r="A71" s="4" t="s">
        <v>10</v>
      </c>
      <c r="B71" s="5">
        <f>'[3]Juillet 2019'!J11</f>
        <v>0</v>
      </c>
      <c r="C71" s="5">
        <f t="shared" si="1"/>
        <v>0</v>
      </c>
      <c r="D71" s="6">
        <f t="shared" si="0"/>
        <v>1</v>
      </c>
    </row>
    <row r="72" spans="1:4" ht="24.75" customHeight="1" x14ac:dyDescent="0.25">
      <c r="A72" s="4" t="s">
        <v>11</v>
      </c>
      <c r="B72" s="5">
        <f>'[3]Août 2019'!K26</f>
        <v>0</v>
      </c>
      <c r="C72" s="5">
        <f t="shared" si="1"/>
        <v>0</v>
      </c>
      <c r="D72" s="6">
        <f t="shared" si="0"/>
        <v>1</v>
      </c>
    </row>
    <row r="73" spans="1:4" ht="24.75" customHeight="1" x14ac:dyDescent="0.25">
      <c r="A73" s="4" t="s">
        <v>12</v>
      </c>
      <c r="B73" s="5">
        <f>'[3]Septembre 2019'!J11</f>
        <v>0</v>
      </c>
      <c r="C73" s="5">
        <f t="shared" si="1"/>
        <v>0</v>
      </c>
      <c r="D73" s="6">
        <f t="shared" si="0"/>
        <v>1</v>
      </c>
    </row>
    <row r="74" spans="1:4" ht="24.75" customHeight="1" x14ac:dyDescent="0.25">
      <c r="A74" s="4" t="s">
        <v>13</v>
      </c>
      <c r="B74" s="5">
        <f>'[3]Octobre 2019'!J9</f>
        <v>0</v>
      </c>
      <c r="C74" s="5">
        <f t="shared" si="1"/>
        <v>0</v>
      </c>
      <c r="D74" s="6">
        <f t="shared" si="0"/>
        <v>1</v>
      </c>
    </row>
    <row r="75" spans="1:4" ht="27" customHeight="1" x14ac:dyDescent="0.25">
      <c r="A75" s="4" t="s">
        <v>14</v>
      </c>
      <c r="B75" s="5">
        <f>'[3]Novembre 2019'!K23</f>
        <v>0</v>
      </c>
      <c r="C75" s="5">
        <f t="shared" si="1"/>
        <v>0</v>
      </c>
      <c r="D75" s="6">
        <f t="shared" si="0"/>
        <v>1</v>
      </c>
    </row>
    <row r="76" spans="1:4" ht="24" customHeight="1" x14ac:dyDescent="0.25">
      <c r="A76" s="7" t="s">
        <v>15</v>
      </c>
      <c r="B76" s="8">
        <f>'[3]Décembre 2019'!J13</f>
        <v>0</v>
      </c>
      <c r="C76" s="8">
        <f t="shared" si="1"/>
        <v>0</v>
      </c>
      <c r="D76" s="9">
        <f>1-B76</f>
        <v>1</v>
      </c>
    </row>
    <row r="77" spans="1:4" ht="72.75" customHeight="1" thickBot="1" x14ac:dyDescent="0.3">
      <c r="A77" s="10" t="s">
        <v>16</v>
      </c>
      <c r="B77" s="11">
        <f>(SUM(B65:B76))/12</f>
        <v>0.25</v>
      </c>
      <c r="C77" s="11">
        <f>SUM(C65:C76)</f>
        <v>0.25</v>
      </c>
      <c r="D77" s="12">
        <f>SUM(D65:D76)/12</f>
        <v>0.75</v>
      </c>
    </row>
    <row r="78" spans="1:4" ht="15.75" thickBot="1" x14ac:dyDescent="0.3"/>
    <row r="79" spans="1:4" ht="30" x14ac:dyDescent="0.25">
      <c r="B79" s="175" t="s">
        <v>1</v>
      </c>
      <c r="C79" s="177" t="s">
        <v>3</v>
      </c>
    </row>
    <row r="80" spans="1:4" ht="15.75" thickBot="1" x14ac:dyDescent="0.3">
      <c r="B80" s="13">
        <f>(SUM(B65:B76))/12</f>
        <v>0.25</v>
      </c>
      <c r="C80" s="12">
        <f>SUM(D65:D76)/12</f>
        <v>0.75</v>
      </c>
    </row>
  </sheetData>
  <conditionalFormatting sqref="B77:C77">
    <cfRule type="dataBar" priority="4">
      <dataBar>
        <cfvo type="percent" val="0"/>
        <cfvo type="percent" val="100"/>
        <color rgb="FF63C384"/>
      </dataBar>
      <extLst>
        <ext xmlns:x14="http://schemas.microsoft.com/office/spreadsheetml/2009/9/main" uri="{B025F937-C7B1-47D3-B67F-A62EFF666E3E}">
          <x14:id>{654383EE-03C2-4E03-9944-5CF6921B19B9}</x14:id>
        </ext>
      </extLst>
    </cfRule>
  </conditionalFormatting>
  <conditionalFormatting sqref="D77">
    <cfRule type="dataBar" priority="3">
      <dataBar>
        <cfvo type="percent" val="100"/>
        <cfvo type="percent" val="0"/>
        <color theme="4"/>
      </dataBar>
      <extLst>
        <ext xmlns:x14="http://schemas.microsoft.com/office/spreadsheetml/2009/9/main" uri="{B025F937-C7B1-47D3-B67F-A62EFF666E3E}">
          <x14:id>{070F92C7-D53E-4FCD-81A0-67E8569612C9}</x14:id>
        </ext>
      </extLst>
    </cfRule>
  </conditionalFormatting>
  <conditionalFormatting sqref="C80">
    <cfRule type="dataBar" priority="2">
      <dataBar>
        <cfvo type="percent" val="0"/>
        <cfvo type="percent" val="100"/>
        <color theme="4"/>
      </dataBar>
      <extLst>
        <ext xmlns:x14="http://schemas.microsoft.com/office/spreadsheetml/2009/9/main" uri="{B025F937-C7B1-47D3-B67F-A62EFF666E3E}">
          <x14:id>{AE2B1FD4-699B-4558-BE5A-2F51156EA94F}</x14:id>
        </ext>
      </extLst>
    </cfRule>
  </conditionalFormatting>
  <conditionalFormatting sqref="B80">
    <cfRule type="dataBar" priority="1">
      <dataBar>
        <cfvo type="percent" val="0"/>
        <cfvo type="percent" val="100"/>
        <color rgb="FF63C384"/>
      </dataBar>
      <extLst>
        <ext xmlns:x14="http://schemas.microsoft.com/office/spreadsheetml/2009/9/main" uri="{B025F937-C7B1-47D3-B67F-A62EFF666E3E}">
          <x14:id>{E9A670FE-85D0-4EB7-A73C-4103683CA68D}</x14:id>
        </ext>
      </extLs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54383EE-03C2-4E03-9944-5CF6921B19B9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B77:C77</xm:sqref>
        </x14:conditionalFormatting>
        <x14:conditionalFormatting xmlns:xm="http://schemas.microsoft.com/office/excel/2006/main">
          <x14:cfRule type="dataBar" id="{070F92C7-D53E-4FCD-81A0-67E8569612C9}">
            <x14:dataBar minLength="0" maxLength="100" gradient="0">
              <x14:cfvo type="percent">
                <xm:f>100</xm:f>
              </x14:cfvo>
              <x14:cfvo type="percent">
                <xm:f>0</xm:f>
              </x14:cfvo>
              <x14:negativeFillColor rgb="FFFF0000"/>
              <x14:axisColor rgb="FF000000"/>
            </x14:dataBar>
          </x14:cfRule>
          <xm:sqref>D77</xm:sqref>
        </x14:conditionalFormatting>
        <x14:conditionalFormatting xmlns:xm="http://schemas.microsoft.com/office/excel/2006/main">
          <x14:cfRule type="dataBar" id="{AE2B1FD4-699B-4558-BE5A-2F51156EA94F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C80</xm:sqref>
        </x14:conditionalFormatting>
        <x14:conditionalFormatting xmlns:xm="http://schemas.microsoft.com/office/excel/2006/main">
          <x14:cfRule type="dataBar" id="{E9A670FE-85D0-4EB7-A73C-4103683CA68D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B80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E1046-D798-4747-943B-65E98DCEDAA2}">
  <sheetPr codeName="Feuil4">
    <tabColor theme="5"/>
  </sheetPr>
  <dimension ref="A3:K38"/>
  <sheetViews>
    <sheetView workbookViewId="0">
      <pane xSplit="10" ySplit="3" topLeftCell="K4" activePane="bottomRight" state="frozen"/>
      <selection pane="topRight" activeCell="K1" sqref="K1"/>
      <selection pane="bottomLeft" activeCell="A4" sqref="A4"/>
      <selection pane="bottomRight" activeCell="I13" sqref="I13"/>
    </sheetView>
  </sheetViews>
  <sheetFormatPr baseColWidth="10" defaultRowHeight="15" x14ac:dyDescent="0.25"/>
  <cols>
    <col min="1" max="1" width="19.42578125" bestFit="1" customWidth="1"/>
    <col min="2" max="2" width="25.5703125" bestFit="1" customWidth="1"/>
    <col min="3" max="3" width="30.85546875" bestFit="1" customWidth="1"/>
    <col min="4" max="4" width="13.7109375" bestFit="1" customWidth="1"/>
    <col min="5" max="5" width="27.5703125" bestFit="1" customWidth="1"/>
    <col min="6" max="6" width="19.5703125" bestFit="1" customWidth="1"/>
    <col min="7" max="11" width="25.5703125" bestFit="1" customWidth="1"/>
  </cols>
  <sheetData>
    <row r="3" spans="1:7" x14ac:dyDescent="0.25">
      <c r="A3" s="28" t="s">
        <v>41</v>
      </c>
      <c r="B3" s="28" t="s">
        <v>40</v>
      </c>
      <c r="C3" s="28" t="s">
        <v>39</v>
      </c>
      <c r="D3" s="28" t="s">
        <v>38</v>
      </c>
      <c r="E3" s="28" t="s">
        <v>37</v>
      </c>
      <c r="F3" s="28" t="s">
        <v>36</v>
      </c>
      <c r="G3" s="28" t="s">
        <v>35</v>
      </c>
    </row>
    <row r="4" spans="1:7" x14ac:dyDescent="0.25">
      <c r="A4" s="27">
        <v>3</v>
      </c>
      <c r="B4" s="27">
        <v>16</v>
      </c>
      <c r="C4" s="27">
        <v>2</v>
      </c>
      <c r="D4" s="27">
        <v>10</v>
      </c>
      <c r="E4" s="27">
        <v>1</v>
      </c>
      <c r="F4" s="27">
        <v>1</v>
      </c>
      <c r="G4" s="27">
        <v>1</v>
      </c>
    </row>
    <row r="29" spans="2:4" x14ac:dyDescent="0.25">
      <c r="B29" s="26"/>
    </row>
    <row r="32" spans="2:4" x14ac:dyDescent="0.25">
      <c r="D32" s="15"/>
    </row>
    <row r="36" spans="1:11" ht="15.75" thickBot="1" x14ac:dyDescent="0.3"/>
    <row r="37" spans="1:11" x14ac:dyDescent="0.25">
      <c r="A37" s="25" t="s">
        <v>34</v>
      </c>
      <c r="B37" s="23">
        <v>1</v>
      </c>
      <c r="C37" s="23">
        <v>0.1</v>
      </c>
      <c r="D37" s="24">
        <v>0.95</v>
      </c>
      <c r="E37" s="23">
        <v>1</v>
      </c>
      <c r="F37" s="23">
        <v>1</v>
      </c>
      <c r="G37" s="23">
        <v>1</v>
      </c>
      <c r="H37" s="23">
        <v>0.5</v>
      </c>
      <c r="I37" s="23">
        <v>1</v>
      </c>
      <c r="J37" s="23">
        <v>1</v>
      </c>
      <c r="K37" s="22">
        <v>1</v>
      </c>
    </row>
    <row r="38" spans="1:11" ht="15.75" thickBot="1" x14ac:dyDescent="0.3">
      <c r="A38" s="21" t="s">
        <v>33</v>
      </c>
      <c r="B38" s="20" t="e">
        <f>GETPIVOTDATA("Nb de formation ADR",$A$3)/SUM((COUNTIF(B4:B22,"1")+COUNTIF(B4:B22,"")))</f>
        <v>#REF!</v>
      </c>
      <c r="C38" s="20">
        <f>GETPIVOTDATA("Nb de Formation SST",$A$3)/SUM((COUNTIF(C4:C22,"1")+COUNTIF(C4:C22,"")))</f>
        <v>0.16666666666666666</v>
      </c>
      <c r="D38" s="20">
        <f>GETPIVOTDATA("Nb de Formation Extincteur",$A$3)/SUM((COUNTIF(D4:D22,"1")+COUNTIF(D4:D22,"")))</f>
        <v>0.88888888888888884</v>
      </c>
      <c r="E38" s="20">
        <f>GETPIVOTDATA("Nb Formation Système d'urgence",$A$3)/SUM((COUNTIF(E4:E22,"1")+COUNTIF(E4:E22,"")))</f>
        <v>0.10526315789473684</v>
      </c>
      <c r="F38" s="20" t="e">
        <f>GETPIVOTDATA("Nb de CACES 1",$A$3)/SUM((COUNTIF(F4:F22,"1")+COUNTIF(F4:F22,"")))</f>
        <v>#REF!</v>
      </c>
      <c r="G38" s="20" t="e">
        <f>GETPIVOTDATA("NB de CACES 3",$A$3)/SUM((COUNTIF(G4:G22,"1")+COUNTIF(G4:G22,"")))</f>
        <v>#REF!</v>
      </c>
      <c r="H38" s="20">
        <f>GETPIVOTDATA("NB de CACES 5",$A$3)/SUM((COUNTIF(H4:H22,"1")+COUNTIF(H4:H22,"")))</f>
        <v>0.52631578947368418</v>
      </c>
      <c r="I38" s="20">
        <f>GETPIVOTDATA("Formation Gestes et postures",$A$3)/SUM((COUNTIF(I4:I22,"1")+COUNTIF(I4:I22,"")))</f>
        <v>5.2631578947368418E-2</v>
      </c>
      <c r="J38" s="19">
        <f>GETPIVOTDATA("Formation au Déchet",$A$3)/SUM((COUNTIF(J4:J22,"1")+COUNTIF(J4:J22,"")))</f>
        <v>5.2631578947368418E-2</v>
      </c>
      <c r="K38" s="18">
        <f>GETPIVOTDATA("Formation Risque chimique",$A$3)/SUM((COUNTIF(K4:K22,"1")+COUNTIF(K4:K22,"")))</f>
        <v>5.2631578947368418E-2</v>
      </c>
    </row>
  </sheetData>
  <conditionalFormatting sqref="B38">
    <cfRule type="cellIs" dxfId="420" priority="14" operator="lessThan">
      <formula>$B$37</formula>
    </cfRule>
    <cfRule type="cellIs" dxfId="419" priority="17" operator="greaterThanOrEqual">
      <formula>$B$37</formula>
    </cfRule>
  </conditionalFormatting>
  <conditionalFormatting sqref="C38">
    <cfRule type="cellIs" dxfId="418" priority="18" operator="greaterThanOrEqual">
      <formula>$C$37</formula>
    </cfRule>
    <cfRule type="cellIs" dxfId="417" priority="19" operator="lessThan">
      <formula>$C$37</formula>
    </cfRule>
  </conditionalFormatting>
  <conditionalFormatting sqref="D38">
    <cfRule type="cellIs" dxfId="416" priority="15" operator="greaterThanOrEqual">
      <formula>$D$37</formula>
    </cfRule>
    <cfRule type="cellIs" dxfId="415" priority="16" operator="lessThan">
      <formula>$D$37</formula>
    </cfRule>
  </conditionalFormatting>
  <conditionalFormatting sqref="E38">
    <cfRule type="cellIs" dxfId="414" priority="13" operator="lessThan">
      <formula>$E$37</formula>
    </cfRule>
  </conditionalFormatting>
  <conditionalFormatting sqref="F38">
    <cfRule type="cellIs" dxfId="413" priority="7" operator="greaterThanOrEqual">
      <formula>$F$37</formula>
    </cfRule>
    <cfRule type="cellIs" dxfId="412" priority="12" operator="lessThan">
      <formula>$F$37</formula>
    </cfRule>
  </conditionalFormatting>
  <conditionalFormatting sqref="G38">
    <cfRule type="cellIs" dxfId="411" priority="8" operator="greaterThanOrEqual">
      <formula>$G$37</formula>
    </cfRule>
    <cfRule type="cellIs" dxfId="410" priority="11" operator="lessThan">
      <formula>$G$37</formula>
    </cfRule>
  </conditionalFormatting>
  <conditionalFormatting sqref="H38">
    <cfRule type="cellIs" dxfId="409" priority="9" operator="greaterThanOrEqual">
      <formula>$H$37</formula>
    </cfRule>
    <cfRule type="cellIs" dxfId="408" priority="10" operator="lessThan">
      <formula>$H$37</formula>
    </cfRule>
  </conditionalFormatting>
  <conditionalFormatting sqref="I38">
    <cfRule type="cellIs" dxfId="407" priority="5" operator="greaterThanOrEqual">
      <formula>$I$37</formula>
    </cfRule>
    <cfRule type="cellIs" dxfId="406" priority="6" operator="lessThan">
      <formula>$I$37</formula>
    </cfRule>
  </conditionalFormatting>
  <conditionalFormatting sqref="J38">
    <cfRule type="cellIs" dxfId="405" priority="3" operator="greaterThanOrEqual">
      <formula>$J$37</formula>
    </cfRule>
    <cfRule type="cellIs" dxfId="404" priority="4" operator="lessThan">
      <formula>$J$37</formula>
    </cfRule>
  </conditionalFormatting>
  <conditionalFormatting sqref="K38">
    <cfRule type="cellIs" dxfId="403" priority="1" operator="greaterThanOrEqual">
      <formula>$K$37</formula>
    </cfRule>
    <cfRule type="cellIs" dxfId="402" priority="2" operator="lessThan">
      <formula>$K$37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E6C72-CEAF-4331-A8E5-986E3C38AC5E}">
  <sheetPr codeName="Feuil10">
    <tabColor theme="5"/>
  </sheetPr>
  <dimension ref="A1:U16"/>
  <sheetViews>
    <sheetView zoomScaleNormal="100" workbookViewId="0">
      <selection activeCell="X3" sqref="X3"/>
    </sheetView>
  </sheetViews>
  <sheetFormatPr baseColWidth="10" defaultRowHeight="15" x14ac:dyDescent="0.25"/>
  <cols>
    <col min="1" max="1" width="10.85546875" customWidth="1"/>
    <col min="2" max="7" width="8.5703125" style="174" customWidth="1"/>
    <col min="8" max="10" width="5.42578125" style="169" customWidth="1"/>
    <col min="11" max="11" width="5.42578125" customWidth="1"/>
    <col min="12" max="15" width="9" style="174" customWidth="1"/>
    <col min="16" max="18" width="5.42578125" style="169" customWidth="1"/>
    <col min="19" max="19" width="5.42578125" customWidth="1"/>
    <col min="20" max="21" width="10.140625" style="174" customWidth="1"/>
  </cols>
  <sheetData>
    <row r="1" spans="1:21" ht="72" customHeight="1" thickBot="1" x14ac:dyDescent="0.3">
      <c r="B1" s="264" t="s">
        <v>284</v>
      </c>
      <c r="C1" s="264"/>
      <c r="D1" s="264" t="s">
        <v>285</v>
      </c>
      <c r="E1" s="264"/>
      <c r="F1" s="264" t="s">
        <v>286</v>
      </c>
      <c r="G1" s="264"/>
      <c r="H1" s="265" t="s">
        <v>287</v>
      </c>
      <c r="I1" s="266"/>
      <c r="J1" s="266"/>
      <c r="K1" s="267"/>
      <c r="L1" s="271" t="s">
        <v>288</v>
      </c>
      <c r="M1" s="271"/>
      <c r="N1" s="271" t="s">
        <v>289</v>
      </c>
      <c r="O1" s="271"/>
      <c r="P1" s="251" t="s">
        <v>290</v>
      </c>
      <c r="Q1" s="252"/>
      <c r="R1" s="252"/>
      <c r="S1" s="253"/>
      <c r="T1" s="257" t="s">
        <v>291</v>
      </c>
      <c r="U1" s="257"/>
    </row>
    <row r="2" spans="1:21" ht="50.25" customHeight="1" x14ac:dyDescent="0.25">
      <c r="B2" s="258" t="s">
        <v>292</v>
      </c>
      <c r="C2" s="259"/>
      <c r="D2" s="258" t="s">
        <v>293</v>
      </c>
      <c r="E2" s="259"/>
      <c r="F2" s="258" t="s">
        <v>294</v>
      </c>
      <c r="G2" s="259"/>
      <c r="H2" s="268"/>
      <c r="I2" s="269"/>
      <c r="J2" s="269"/>
      <c r="K2" s="270"/>
      <c r="L2" s="260" t="s">
        <v>295</v>
      </c>
      <c r="M2" s="261"/>
      <c r="N2" s="260" t="s">
        <v>296</v>
      </c>
      <c r="O2" s="261"/>
      <c r="P2" s="254"/>
      <c r="Q2" s="255"/>
      <c r="R2" s="255"/>
      <c r="S2" s="256"/>
      <c r="T2" s="262" t="s">
        <v>297</v>
      </c>
      <c r="U2" s="263"/>
    </row>
    <row r="3" spans="1:21" ht="27" customHeight="1" x14ac:dyDescent="0.25">
      <c r="A3" t="s">
        <v>298</v>
      </c>
      <c r="B3" s="272">
        <v>789</v>
      </c>
      <c r="C3" s="273"/>
      <c r="D3" s="272">
        <v>4060</v>
      </c>
      <c r="E3" s="273"/>
      <c r="F3" s="274"/>
      <c r="G3" s="275"/>
      <c r="H3" s="276"/>
      <c r="I3" s="277"/>
      <c r="J3" s="277"/>
      <c r="K3" s="275"/>
      <c r="L3" s="278">
        <v>140</v>
      </c>
      <c r="M3" s="273"/>
      <c r="N3" s="278">
        <v>140</v>
      </c>
      <c r="O3" s="273"/>
      <c r="P3" s="279"/>
      <c r="Q3" s="277"/>
      <c r="R3" s="277"/>
      <c r="S3" s="275"/>
      <c r="T3" s="280"/>
      <c r="U3" s="275"/>
    </row>
    <row r="4" spans="1:21" ht="22.5" customHeight="1" thickBot="1" x14ac:dyDescent="0.3">
      <c r="B4" s="170" t="s">
        <v>299</v>
      </c>
      <c r="C4" s="171" t="s">
        <v>300</v>
      </c>
      <c r="D4" s="170" t="s">
        <v>299</v>
      </c>
      <c r="E4" s="171" t="s">
        <v>300</v>
      </c>
      <c r="F4" s="170" t="s">
        <v>231</v>
      </c>
      <c r="G4" s="171" t="s">
        <v>300</v>
      </c>
      <c r="H4" s="281" t="s">
        <v>301</v>
      </c>
      <c r="I4" s="282"/>
      <c r="J4" s="282" t="s">
        <v>302</v>
      </c>
      <c r="K4" s="283"/>
      <c r="L4" s="172" t="s">
        <v>299</v>
      </c>
      <c r="M4" s="173" t="s">
        <v>300</v>
      </c>
      <c r="N4" s="172" t="s">
        <v>299</v>
      </c>
      <c r="O4" s="173" t="s">
        <v>300</v>
      </c>
      <c r="P4" s="284" t="s">
        <v>301</v>
      </c>
      <c r="Q4" s="285"/>
      <c r="R4" s="285" t="s">
        <v>302</v>
      </c>
      <c r="S4" s="286"/>
      <c r="T4" s="21" t="s">
        <v>299</v>
      </c>
      <c r="U4" s="154" t="s">
        <v>300</v>
      </c>
    </row>
    <row r="5" spans="1:21" s="53" customFormat="1" ht="33.75" customHeight="1" x14ac:dyDescent="0.25">
      <c r="A5" s="155" t="s">
        <v>4</v>
      </c>
      <c r="B5" s="156"/>
      <c r="C5" s="157" t="str">
        <f t="shared" ref="C5:C7" si="0">IF(B5&gt;=150,"A",IF(B5&gt;=15,"D","NC"))</f>
        <v>NC</v>
      </c>
      <c r="D5" s="156"/>
      <c r="E5" s="157" t="str">
        <f t="shared" ref="E5:E7" si="1">+IF(D5&gt;1000,"A",IF(D5&gt;=100,"E",IF(D5&gt;=50,"DC","NC")))</f>
        <v>NC</v>
      </c>
      <c r="F5" s="156"/>
      <c r="G5" s="157" t="str">
        <f>+IF(F5&gt;50,"A",IF(F5&gt;=2,"D","NC"))</f>
        <v>NC</v>
      </c>
      <c r="H5" s="158">
        <f t="shared" ref="H5:H7" si="2">+B5/150+D5/5000+F5/50</f>
        <v>0</v>
      </c>
      <c r="I5" s="159" t="str">
        <f>+IF(AND(H5&gt;1,J5&lt;1),"SB",IF(OR(H5&lt;1,J5&gt;1),"",""))</f>
        <v/>
      </c>
      <c r="J5" s="159">
        <f t="shared" ref="J5:J7" si="3">+B5/500+D5/50000+F5/200</f>
        <v>0</v>
      </c>
      <c r="K5" s="157" t="str">
        <f>+IF(J5&gt;1,"SH","")</f>
        <v/>
      </c>
      <c r="L5" s="156"/>
      <c r="M5" s="157" t="str">
        <f t="shared" ref="M5:M7" si="4">+IF(L5&gt;100,"A",IF(L5&gt;=20,"DC","NC"))</f>
        <v>NC</v>
      </c>
      <c r="N5" s="156"/>
      <c r="O5" s="157" t="str">
        <f t="shared" ref="O5:O7" si="5">+IF(N5&gt;200,"A",IF(N5&gt;=100,"DC","NC"))</f>
        <v>NC</v>
      </c>
      <c r="P5" s="158"/>
      <c r="Q5" s="159" t="str">
        <f>+IF(AND(P5&gt;1,R5&lt;1),"SB",IF(OR(P5&lt;1,R5&gt;1),"",""))</f>
        <v/>
      </c>
      <c r="R5" s="159"/>
      <c r="S5" s="157" t="str">
        <f t="shared" ref="S5:S7" si="6">+IF(R5&gt;1,"SH","")</f>
        <v/>
      </c>
      <c r="T5" s="156"/>
      <c r="U5" s="157" t="str">
        <f t="shared" ref="U5:U7" si="7">+IF(T5&gt;1000,"A",IF(T5&gt;=100,"DC","NC"))</f>
        <v>NC</v>
      </c>
    </row>
    <row r="6" spans="1:21" s="53" customFormat="1" ht="33.75" customHeight="1" x14ac:dyDescent="0.25">
      <c r="A6" s="160" t="s">
        <v>5</v>
      </c>
      <c r="B6" s="161"/>
      <c r="C6" s="162" t="str">
        <f t="shared" si="0"/>
        <v>NC</v>
      </c>
      <c r="D6" s="161"/>
      <c r="E6" s="162" t="str">
        <f t="shared" si="1"/>
        <v>NC</v>
      </c>
      <c r="F6" s="161"/>
      <c r="G6" s="162" t="str">
        <f>+IF(F6&gt;50,"A",IF(F6&gt;=2,"D","NC"))</f>
        <v>NC</v>
      </c>
      <c r="H6" s="163">
        <f t="shared" si="2"/>
        <v>0</v>
      </c>
      <c r="I6" s="164" t="str">
        <f>+IF(AND(H6&gt;1,J6&lt;1),"SB",IF(OR(H6&lt;1,J6&gt;1),"",""))</f>
        <v/>
      </c>
      <c r="J6" s="164">
        <f t="shared" si="3"/>
        <v>0</v>
      </c>
      <c r="K6" s="162" t="str">
        <f>+IF(J6&gt;1,"SH","")</f>
        <v/>
      </c>
      <c r="L6" s="161"/>
      <c r="M6" s="162" t="str">
        <f t="shared" si="4"/>
        <v>NC</v>
      </c>
      <c r="N6" s="161"/>
      <c r="O6" s="162" t="str">
        <f t="shared" si="5"/>
        <v>NC</v>
      </c>
      <c r="P6" s="163"/>
      <c r="Q6" s="164" t="str">
        <f>+IF(AND(P6&gt;1,R6&lt;1),"SB",IF(OR(P6&lt;1,R6&gt;1),"",""))</f>
        <v/>
      </c>
      <c r="R6" s="164"/>
      <c r="S6" s="162" t="str">
        <f t="shared" si="6"/>
        <v/>
      </c>
      <c r="T6" s="161"/>
      <c r="U6" s="162" t="str">
        <f t="shared" si="7"/>
        <v>NC</v>
      </c>
    </row>
    <row r="7" spans="1:21" s="53" customFormat="1" ht="33.75" customHeight="1" x14ac:dyDescent="0.25">
      <c r="A7" s="160" t="s">
        <v>6</v>
      </c>
      <c r="B7" s="161"/>
      <c r="C7" s="162" t="str">
        <f t="shared" si="0"/>
        <v>NC</v>
      </c>
      <c r="D7" s="161"/>
      <c r="E7" s="162" t="str">
        <f t="shared" si="1"/>
        <v>NC</v>
      </c>
      <c r="F7" s="161"/>
      <c r="G7" s="162" t="str">
        <f>+IF(F7&gt;50,"A",IF(F7&gt;=2,"D","NC"))</f>
        <v>NC</v>
      </c>
      <c r="H7" s="163">
        <f t="shared" si="2"/>
        <v>0</v>
      </c>
      <c r="I7" s="164" t="str">
        <f>+IF(AND(H7&gt;1,J7&lt;1),"SB",IF(OR(H7&lt;1,J7&gt;1),"",""))</f>
        <v/>
      </c>
      <c r="J7" s="164">
        <f t="shared" si="3"/>
        <v>0</v>
      </c>
      <c r="K7" s="162" t="str">
        <f>+IF(J7&gt;1,"SH","")</f>
        <v/>
      </c>
      <c r="L7" s="161"/>
      <c r="M7" s="162" t="str">
        <f t="shared" si="4"/>
        <v>NC</v>
      </c>
      <c r="N7" s="161"/>
      <c r="O7" s="162" t="str">
        <f t="shared" si="5"/>
        <v>NC</v>
      </c>
      <c r="P7" s="163"/>
      <c r="Q7" s="164" t="str">
        <f>+IF(AND(P7&gt;1,R7&lt;1),"SB",IF(OR(P7&lt;1,R7&gt;1),"",""))</f>
        <v/>
      </c>
      <c r="R7" s="164"/>
      <c r="S7" s="162" t="str">
        <f t="shared" si="6"/>
        <v/>
      </c>
      <c r="T7" s="161"/>
      <c r="U7" s="162" t="str">
        <f t="shared" si="7"/>
        <v>NC</v>
      </c>
    </row>
    <row r="8" spans="1:21" s="53" customFormat="1" ht="33.75" customHeight="1" x14ac:dyDescent="0.25">
      <c r="A8" s="160" t="s">
        <v>7</v>
      </c>
      <c r="B8" s="161"/>
      <c r="C8" s="162"/>
      <c r="D8" s="161"/>
      <c r="E8" s="162"/>
      <c r="F8" s="161"/>
      <c r="G8" s="162"/>
      <c r="H8" s="163"/>
      <c r="I8" s="164"/>
      <c r="J8" s="164"/>
      <c r="K8" s="162"/>
      <c r="L8" s="161"/>
      <c r="M8" s="162"/>
      <c r="N8" s="161"/>
      <c r="O8" s="162"/>
      <c r="P8" s="163"/>
      <c r="Q8" s="164"/>
      <c r="R8" s="164"/>
      <c r="S8" s="162"/>
      <c r="T8" s="161"/>
      <c r="U8" s="162"/>
    </row>
    <row r="9" spans="1:21" s="53" customFormat="1" ht="33.75" customHeight="1" x14ac:dyDescent="0.25">
      <c r="A9" s="160" t="s">
        <v>8</v>
      </c>
      <c r="B9" s="161"/>
      <c r="C9" s="162"/>
      <c r="D9" s="161"/>
      <c r="E9" s="162"/>
      <c r="F9" s="161"/>
      <c r="G9" s="162"/>
      <c r="H9" s="163"/>
      <c r="I9" s="164"/>
      <c r="J9" s="164"/>
      <c r="K9" s="162"/>
      <c r="L9" s="161"/>
      <c r="M9" s="162"/>
      <c r="N9" s="161"/>
      <c r="O9" s="162"/>
      <c r="P9" s="163"/>
      <c r="Q9" s="164"/>
      <c r="R9" s="164"/>
      <c r="S9" s="162"/>
      <c r="T9" s="161"/>
      <c r="U9" s="162"/>
    </row>
    <row r="10" spans="1:21" s="53" customFormat="1" ht="33.75" customHeight="1" x14ac:dyDescent="0.25">
      <c r="A10" s="160" t="s">
        <v>9</v>
      </c>
      <c r="B10" s="161"/>
      <c r="C10" s="162"/>
      <c r="D10" s="161"/>
      <c r="E10" s="162"/>
      <c r="F10" s="161"/>
      <c r="G10" s="162"/>
      <c r="H10" s="163"/>
      <c r="I10" s="164"/>
      <c r="J10" s="164"/>
      <c r="K10" s="162"/>
      <c r="L10" s="161"/>
      <c r="M10" s="162"/>
      <c r="N10" s="161"/>
      <c r="O10" s="162"/>
      <c r="P10" s="163"/>
      <c r="Q10" s="164"/>
      <c r="R10" s="164"/>
      <c r="S10" s="162"/>
      <c r="T10" s="161"/>
      <c r="U10" s="162"/>
    </row>
    <row r="11" spans="1:21" s="53" customFormat="1" ht="33.75" customHeight="1" x14ac:dyDescent="0.25">
      <c r="A11" s="160" t="s">
        <v>10</v>
      </c>
      <c r="B11" s="161"/>
      <c r="C11" s="162"/>
      <c r="D11" s="161"/>
      <c r="E11" s="162"/>
      <c r="F11" s="161"/>
      <c r="G11" s="162"/>
      <c r="H11" s="163"/>
      <c r="I11" s="164"/>
      <c r="J11" s="164"/>
      <c r="K11" s="162"/>
      <c r="L11" s="161"/>
      <c r="M11" s="162"/>
      <c r="N11" s="161"/>
      <c r="O11" s="162"/>
      <c r="P11" s="163"/>
      <c r="Q11" s="164"/>
      <c r="R11" s="164"/>
      <c r="S11" s="162"/>
      <c r="T11" s="161"/>
      <c r="U11" s="162"/>
    </row>
    <row r="12" spans="1:21" s="53" customFormat="1" ht="33.75" customHeight="1" x14ac:dyDescent="0.25">
      <c r="A12" s="160" t="s">
        <v>303</v>
      </c>
      <c r="B12" s="161"/>
      <c r="C12" s="162"/>
      <c r="D12" s="161"/>
      <c r="E12" s="162"/>
      <c r="F12" s="161"/>
      <c r="G12" s="162"/>
      <c r="H12" s="163"/>
      <c r="I12" s="164"/>
      <c r="J12" s="164"/>
      <c r="K12" s="162"/>
      <c r="L12" s="161"/>
      <c r="M12" s="162"/>
      <c r="N12" s="161"/>
      <c r="O12" s="162"/>
      <c r="P12" s="163"/>
      <c r="Q12" s="164"/>
      <c r="R12" s="164"/>
      <c r="S12" s="162"/>
      <c r="T12" s="161"/>
      <c r="U12" s="162"/>
    </row>
    <row r="13" spans="1:21" s="53" customFormat="1" ht="33.75" customHeight="1" x14ac:dyDescent="0.25">
      <c r="A13" s="160" t="s">
        <v>304</v>
      </c>
      <c r="B13" s="161"/>
      <c r="C13" s="162"/>
      <c r="D13" s="161"/>
      <c r="E13" s="162"/>
      <c r="F13" s="161"/>
      <c r="G13" s="162"/>
      <c r="H13" s="163"/>
      <c r="I13" s="164"/>
      <c r="J13" s="164"/>
      <c r="K13" s="162"/>
      <c r="L13" s="161"/>
      <c r="M13" s="162"/>
      <c r="N13" s="161"/>
      <c r="O13" s="162"/>
      <c r="P13" s="163"/>
      <c r="Q13" s="164"/>
      <c r="R13" s="164"/>
      <c r="S13" s="162"/>
      <c r="T13" s="161"/>
      <c r="U13" s="162"/>
    </row>
    <row r="14" spans="1:21" s="53" customFormat="1" ht="33.75" customHeight="1" x14ac:dyDescent="0.25">
      <c r="A14" s="160" t="s">
        <v>13</v>
      </c>
      <c r="B14" s="161"/>
      <c r="C14" s="162"/>
      <c r="D14" s="161"/>
      <c r="E14" s="162"/>
      <c r="F14" s="161"/>
      <c r="G14" s="162"/>
      <c r="H14" s="163"/>
      <c r="I14" s="164"/>
      <c r="J14" s="164"/>
      <c r="K14" s="162"/>
      <c r="L14" s="161"/>
      <c r="M14" s="162"/>
      <c r="N14" s="161"/>
      <c r="O14" s="162"/>
      <c r="P14" s="163"/>
      <c r="Q14" s="164"/>
      <c r="R14" s="164"/>
      <c r="S14" s="162"/>
      <c r="T14" s="161"/>
      <c r="U14" s="162"/>
    </row>
    <row r="15" spans="1:21" s="53" customFormat="1" ht="33.75" customHeight="1" x14ac:dyDescent="0.25">
      <c r="A15" s="160" t="s">
        <v>14</v>
      </c>
      <c r="B15" s="161"/>
      <c r="C15" s="162"/>
      <c r="D15" s="161"/>
      <c r="E15" s="162"/>
      <c r="F15" s="161"/>
      <c r="G15" s="162"/>
      <c r="H15" s="163"/>
      <c r="I15" s="164"/>
      <c r="J15" s="164"/>
      <c r="K15" s="162"/>
      <c r="L15" s="161"/>
      <c r="M15" s="162"/>
      <c r="N15" s="161"/>
      <c r="O15" s="162"/>
      <c r="P15" s="163"/>
      <c r="Q15" s="164"/>
      <c r="R15" s="164"/>
      <c r="S15" s="162"/>
      <c r="T15" s="161"/>
      <c r="U15" s="162"/>
    </row>
    <row r="16" spans="1:21" s="53" customFormat="1" ht="33.75" customHeight="1" thickBot="1" x14ac:dyDescent="0.3">
      <c r="A16" s="165" t="s">
        <v>15</v>
      </c>
      <c r="B16" s="166"/>
      <c r="C16" s="154"/>
      <c r="D16" s="166"/>
      <c r="E16" s="154"/>
      <c r="F16" s="166"/>
      <c r="G16" s="154"/>
      <c r="H16" s="167"/>
      <c r="I16" s="168"/>
      <c r="J16" s="168"/>
      <c r="K16" s="154"/>
      <c r="L16" s="166"/>
      <c r="M16" s="154"/>
      <c r="N16" s="166"/>
      <c r="O16" s="154"/>
      <c r="P16" s="167"/>
      <c r="Q16" s="168"/>
      <c r="R16" s="168"/>
      <c r="S16" s="154"/>
      <c r="T16" s="166"/>
      <c r="U16" s="154"/>
    </row>
  </sheetData>
  <mergeCells count="26">
    <mergeCell ref="P3:S3"/>
    <mergeCell ref="T3:U3"/>
    <mergeCell ref="H4:I4"/>
    <mergeCell ref="J4:K4"/>
    <mergeCell ref="P4:Q4"/>
    <mergeCell ref="R4:S4"/>
    <mergeCell ref="N3:O3"/>
    <mergeCell ref="B3:C3"/>
    <mergeCell ref="D3:E3"/>
    <mergeCell ref="F3:G3"/>
    <mergeCell ref="H3:K3"/>
    <mergeCell ref="L3:M3"/>
    <mergeCell ref="P1:S2"/>
    <mergeCell ref="T1:U1"/>
    <mergeCell ref="B2:C2"/>
    <mergeCell ref="D2:E2"/>
    <mergeCell ref="F2:G2"/>
    <mergeCell ref="L2:M2"/>
    <mergeCell ref="N2:O2"/>
    <mergeCell ref="T2:U2"/>
    <mergeCell ref="B1:C1"/>
    <mergeCell ref="D1:E1"/>
    <mergeCell ref="F1:G1"/>
    <mergeCell ref="H1:K2"/>
    <mergeCell ref="L1:M1"/>
    <mergeCell ref="N1:O1"/>
  </mergeCells>
  <conditionalFormatting sqref="M5 C5 E5">
    <cfRule type="cellIs" dxfId="376" priority="134" operator="equal">
      <formula>"NC"</formula>
    </cfRule>
    <cfRule type="cellIs" dxfId="375" priority="135" operator="equal">
      <formula>"DC"</formula>
    </cfRule>
    <cfRule type="cellIs" dxfId="374" priority="138" operator="equal">
      <formula>"E"</formula>
    </cfRule>
    <cfRule type="cellIs" dxfId="373" priority="139" operator="equal">
      <formula>"A"</formula>
    </cfRule>
  </conditionalFormatting>
  <conditionalFormatting sqref="E5">
    <cfRule type="cellIs" dxfId="372" priority="136" operator="equal">
      <formula>"E"</formula>
    </cfRule>
    <cfRule type="cellIs" dxfId="371" priority="137" operator="equal">
      <formula>"A"</formula>
    </cfRule>
  </conditionalFormatting>
  <conditionalFormatting sqref="U5">
    <cfRule type="cellIs" dxfId="370" priority="130" operator="equal">
      <formula>"NC"</formula>
    </cfRule>
    <cfRule type="cellIs" dxfId="369" priority="131" operator="equal">
      <formula>"DC"</formula>
    </cfRule>
    <cfRule type="cellIs" dxfId="368" priority="132" operator="equal">
      <formula>"E"</formula>
    </cfRule>
    <cfRule type="cellIs" dxfId="367" priority="133" operator="equal">
      <formula>"A"</formula>
    </cfRule>
  </conditionalFormatting>
  <conditionalFormatting sqref="O5">
    <cfRule type="cellIs" dxfId="366" priority="126" operator="equal">
      <formula>"NC"</formula>
    </cfRule>
    <cfRule type="cellIs" dxfId="365" priority="127" operator="equal">
      <formula>"DC"</formula>
    </cfRule>
    <cfRule type="cellIs" dxfId="364" priority="128" operator="equal">
      <formula>"E"</formula>
    </cfRule>
    <cfRule type="cellIs" dxfId="363" priority="129" operator="equal">
      <formula>"A"</formula>
    </cfRule>
  </conditionalFormatting>
  <conditionalFormatting sqref="K5 K8:K13">
    <cfRule type="cellIs" dxfId="362" priority="125" operator="equal">
      <formula>"SH"</formula>
    </cfRule>
  </conditionalFormatting>
  <conditionalFormatting sqref="Q5:Q12">
    <cfRule type="cellIs" dxfId="361" priority="124" operator="equal">
      <formula>"SB"</formula>
    </cfRule>
  </conditionalFormatting>
  <conditionalFormatting sqref="K14:K16">
    <cfRule type="cellIs" dxfId="360" priority="123" operator="equal">
      <formula>"SH"</formula>
    </cfRule>
  </conditionalFormatting>
  <conditionalFormatting sqref="S5 S8:S12">
    <cfRule type="cellIs" dxfId="359" priority="122" operator="equal">
      <formula>"SH"</formula>
    </cfRule>
  </conditionalFormatting>
  <conditionalFormatting sqref="Q13">
    <cfRule type="cellIs" dxfId="358" priority="121" operator="equal">
      <formula>"SB"</formula>
    </cfRule>
  </conditionalFormatting>
  <conditionalFormatting sqref="S13">
    <cfRule type="cellIs" dxfId="357" priority="120" operator="equal">
      <formula>"SH"</formula>
    </cfRule>
  </conditionalFormatting>
  <conditionalFormatting sqref="M13">
    <cfRule type="cellIs" dxfId="356" priority="116" operator="equal">
      <formula>"NC"</formula>
    </cfRule>
    <cfRule type="cellIs" dxfId="355" priority="117" operator="equal">
      <formula>"DC"</formula>
    </cfRule>
    <cfRule type="cellIs" dxfId="354" priority="118" operator="equal">
      <formula>"E"</formula>
    </cfRule>
    <cfRule type="cellIs" dxfId="353" priority="119" operator="equal">
      <formula>"A"</formula>
    </cfRule>
  </conditionalFormatting>
  <conditionalFormatting sqref="U13:U15">
    <cfRule type="cellIs" dxfId="352" priority="112" operator="equal">
      <formula>"NC"</formula>
    </cfRule>
    <cfRule type="cellIs" dxfId="351" priority="113" operator="equal">
      <formula>"DC"</formula>
    </cfRule>
    <cfRule type="cellIs" dxfId="350" priority="114" operator="equal">
      <formula>"E"</formula>
    </cfRule>
    <cfRule type="cellIs" dxfId="349" priority="115" operator="equal">
      <formula>"A"</formula>
    </cfRule>
  </conditionalFormatting>
  <conditionalFormatting sqref="O13">
    <cfRule type="cellIs" dxfId="348" priority="108" operator="equal">
      <formula>"NC"</formula>
    </cfRule>
    <cfRule type="cellIs" dxfId="347" priority="109" operator="equal">
      <formula>"DC"</formula>
    </cfRule>
    <cfRule type="cellIs" dxfId="346" priority="110" operator="equal">
      <formula>"E"</formula>
    </cfRule>
    <cfRule type="cellIs" dxfId="345" priority="111" operator="equal">
      <formula>"A"</formula>
    </cfRule>
  </conditionalFormatting>
  <conditionalFormatting sqref="Q14">
    <cfRule type="cellIs" dxfId="344" priority="107" operator="equal">
      <formula>"SB"</formula>
    </cfRule>
  </conditionalFormatting>
  <conditionalFormatting sqref="I14">
    <cfRule type="cellIs" dxfId="343" priority="106" operator="equal">
      <formula>"SB"</formula>
    </cfRule>
  </conditionalFormatting>
  <conditionalFormatting sqref="S14">
    <cfRule type="cellIs" dxfId="342" priority="105" operator="equal">
      <formula>"SH"</formula>
    </cfRule>
  </conditionalFormatting>
  <conditionalFormatting sqref="M14 C14 E14">
    <cfRule type="cellIs" dxfId="341" priority="99" operator="equal">
      <formula>"NC"</formula>
    </cfRule>
    <cfRule type="cellIs" dxfId="340" priority="100" operator="equal">
      <formula>"DC"</formula>
    </cfRule>
    <cfRule type="cellIs" dxfId="339" priority="103" operator="equal">
      <formula>"E"</formula>
    </cfRule>
    <cfRule type="cellIs" dxfId="338" priority="104" operator="equal">
      <formula>"A"</formula>
    </cfRule>
  </conditionalFormatting>
  <conditionalFormatting sqref="E14">
    <cfRule type="cellIs" dxfId="337" priority="101" operator="equal">
      <formula>"E"</formula>
    </cfRule>
    <cfRule type="cellIs" dxfId="336" priority="102" operator="equal">
      <formula>"A"</formula>
    </cfRule>
  </conditionalFormatting>
  <conditionalFormatting sqref="O14">
    <cfRule type="cellIs" dxfId="335" priority="95" operator="equal">
      <formula>"NC"</formula>
    </cfRule>
    <cfRule type="cellIs" dxfId="334" priority="96" operator="equal">
      <formula>"DC"</formula>
    </cfRule>
    <cfRule type="cellIs" dxfId="333" priority="97" operator="equal">
      <formula>"E"</formula>
    </cfRule>
    <cfRule type="cellIs" dxfId="332" priority="98" operator="equal">
      <formula>"A"</formula>
    </cfRule>
  </conditionalFormatting>
  <conditionalFormatting sqref="Q15">
    <cfRule type="cellIs" dxfId="331" priority="94" operator="equal">
      <formula>"SB"</formula>
    </cfRule>
  </conditionalFormatting>
  <conditionalFormatting sqref="I15:I16">
    <cfRule type="cellIs" dxfId="330" priority="93" operator="equal">
      <formula>"SB"</formula>
    </cfRule>
  </conditionalFormatting>
  <conditionalFormatting sqref="S15">
    <cfRule type="cellIs" dxfId="329" priority="92" operator="equal">
      <formula>"SH"</formula>
    </cfRule>
  </conditionalFormatting>
  <conditionalFormatting sqref="M15 C15 E15">
    <cfRule type="cellIs" dxfId="328" priority="86" operator="equal">
      <formula>"NC"</formula>
    </cfRule>
    <cfRule type="cellIs" dxfId="327" priority="87" operator="equal">
      <formula>"DC"</formula>
    </cfRule>
    <cfRule type="cellIs" dxfId="326" priority="90" operator="equal">
      <formula>"E"</formula>
    </cfRule>
    <cfRule type="cellIs" dxfId="325" priority="91" operator="equal">
      <formula>"A"</formula>
    </cfRule>
  </conditionalFormatting>
  <conditionalFormatting sqref="E15">
    <cfRule type="cellIs" dxfId="324" priority="88" operator="equal">
      <formula>"E"</formula>
    </cfRule>
    <cfRule type="cellIs" dxfId="323" priority="89" operator="equal">
      <formula>"A"</formula>
    </cfRule>
  </conditionalFormatting>
  <conditionalFormatting sqref="O15">
    <cfRule type="cellIs" dxfId="322" priority="82" operator="equal">
      <formula>"NC"</formula>
    </cfRule>
    <cfRule type="cellIs" dxfId="321" priority="83" operator="equal">
      <formula>"DC"</formula>
    </cfRule>
    <cfRule type="cellIs" dxfId="320" priority="84" operator="equal">
      <formula>"E"</formula>
    </cfRule>
    <cfRule type="cellIs" dxfId="319" priority="85" operator="equal">
      <formula>"A"</formula>
    </cfRule>
  </conditionalFormatting>
  <conditionalFormatting sqref="O16">
    <cfRule type="cellIs" dxfId="318" priority="66" operator="equal">
      <formula>"NC"</formula>
    </cfRule>
    <cfRule type="cellIs" dxfId="317" priority="67" operator="equal">
      <formula>"DC"</formula>
    </cfRule>
    <cfRule type="cellIs" dxfId="316" priority="68" operator="equal">
      <formula>"E"</formula>
    </cfRule>
    <cfRule type="cellIs" dxfId="315" priority="69" operator="equal">
      <formula>"A"</formula>
    </cfRule>
  </conditionalFormatting>
  <conditionalFormatting sqref="Q16">
    <cfRule type="cellIs" dxfId="314" priority="81" operator="equal">
      <formula>"SB"</formula>
    </cfRule>
  </conditionalFormatting>
  <conditionalFormatting sqref="S16">
    <cfRule type="cellIs" dxfId="313" priority="80" operator="equal">
      <formula>"SH"</formula>
    </cfRule>
  </conditionalFormatting>
  <conditionalFormatting sqref="M16 C16 E16">
    <cfRule type="cellIs" dxfId="312" priority="74" operator="equal">
      <formula>"NC"</formula>
    </cfRule>
    <cfRule type="cellIs" dxfId="311" priority="75" operator="equal">
      <formula>"DC"</formula>
    </cfRule>
    <cfRule type="cellIs" dxfId="310" priority="78" operator="equal">
      <formula>"E"</formula>
    </cfRule>
    <cfRule type="cellIs" dxfId="309" priority="79" operator="equal">
      <formula>"A"</formula>
    </cfRule>
  </conditionalFormatting>
  <conditionalFormatting sqref="E16">
    <cfRule type="cellIs" dxfId="308" priority="76" operator="equal">
      <formula>"E"</formula>
    </cfRule>
    <cfRule type="cellIs" dxfId="307" priority="77" operator="equal">
      <formula>"A"</formula>
    </cfRule>
  </conditionalFormatting>
  <conditionalFormatting sqref="U16">
    <cfRule type="cellIs" dxfId="306" priority="70" operator="equal">
      <formula>"NC"</formula>
    </cfRule>
    <cfRule type="cellIs" dxfId="305" priority="71" operator="equal">
      <formula>"DC"</formula>
    </cfRule>
    <cfRule type="cellIs" dxfId="304" priority="72" operator="equal">
      <formula>"E"</formula>
    </cfRule>
    <cfRule type="cellIs" dxfId="303" priority="73" operator="equal">
      <formula>"A"</formula>
    </cfRule>
  </conditionalFormatting>
  <conditionalFormatting sqref="M8:M12 C8:C13 E8:E13">
    <cfRule type="cellIs" dxfId="302" priority="60" operator="equal">
      <formula>"NC"</formula>
    </cfRule>
    <cfRule type="cellIs" dxfId="301" priority="61" operator="equal">
      <formula>"DC"</formula>
    </cfRule>
    <cfRule type="cellIs" dxfId="300" priority="64" operator="equal">
      <formula>"E"</formula>
    </cfRule>
    <cfRule type="cellIs" dxfId="299" priority="65" operator="equal">
      <formula>"A"</formula>
    </cfRule>
  </conditionalFormatting>
  <conditionalFormatting sqref="E8:E13">
    <cfRule type="cellIs" dxfId="298" priority="62" operator="equal">
      <formula>"E"</formula>
    </cfRule>
    <cfRule type="cellIs" dxfId="297" priority="63" operator="equal">
      <formula>"A"</formula>
    </cfRule>
  </conditionalFormatting>
  <conditionalFormatting sqref="U8:U12">
    <cfRule type="cellIs" dxfId="296" priority="56" operator="equal">
      <formula>"NC"</formula>
    </cfRule>
    <cfRule type="cellIs" dxfId="295" priority="57" operator="equal">
      <formula>"DC"</formula>
    </cfRule>
    <cfRule type="cellIs" dxfId="294" priority="58" operator="equal">
      <formula>"E"</formula>
    </cfRule>
    <cfRule type="cellIs" dxfId="293" priority="59" operator="equal">
      <formula>"A"</formula>
    </cfRule>
  </conditionalFormatting>
  <conditionalFormatting sqref="O8:O12">
    <cfRule type="cellIs" dxfId="292" priority="52" operator="equal">
      <formula>"NC"</formula>
    </cfRule>
    <cfRule type="cellIs" dxfId="291" priority="53" operator="equal">
      <formula>"DC"</formula>
    </cfRule>
    <cfRule type="cellIs" dxfId="290" priority="54" operator="equal">
      <formula>"E"</formula>
    </cfRule>
    <cfRule type="cellIs" dxfId="289" priority="55" operator="equal">
      <formula>"A"</formula>
    </cfRule>
  </conditionalFormatting>
  <conditionalFormatting sqref="I8:I13">
    <cfRule type="cellIs" dxfId="288" priority="51" operator="equal">
      <formula>"SB"</formula>
    </cfRule>
  </conditionalFormatting>
  <conditionalFormatting sqref="G5 G8:G14">
    <cfRule type="cellIs" dxfId="287" priority="45" operator="equal">
      <formula>"NC"</formula>
    </cfRule>
    <cfRule type="cellIs" dxfId="286" priority="46" operator="equal">
      <formula>"D"</formula>
    </cfRule>
    <cfRule type="cellIs" dxfId="285" priority="49" operator="equal">
      <formula>"E"</formula>
    </cfRule>
    <cfRule type="cellIs" dxfId="284" priority="50" operator="equal">
      <formula>"A"</formula>
    </cfRule>
  </conditionalFormatting>
  <conditionalFormatting sqref="G5 G8:G14">
    <cfRule type="cellIs" dxfId="283" priority="47" operator="equal">
      <formula>"E"</formula>
    </cfRule>
    <cfRule type="cellIs" dxfId="282" priority="48" operator="equal">
      <formula>"A"</formula>
    </cfRule>
  </conditionalFormatting>
  <conditionalFormatting sqref="G15">
    <cfRule type="cellIs" dxfId="281" priority="39" operator="equal">
      <formula>"NC"</formula>
    </cfRule>
    <cfRule type="cellIs" dxfId="280" priority="40" operator="equal">
      <formula>"DC"</formula>
    </cfRule>
    <cfRule type="cellIs" dxfId="279" priority="43" operator="equal">
      <formula>"E"</formula>
    </cfRule>
    <cfRule type="cellIs" dxfId="278" priority="44" operator="equal">
      <formula>"A"</formula>
    </cfRule>
  </conditionalFormatting>
  <conditionalFormatting sqref="G15">
    <cfRule type="cellIs" dxfId="277" priority="41" operator="equal">
      <formula>"E"</formula>
    </cfRule>
    <cfRule type="cellIs" dxfId="276" priority="42" operator="equal">
      <formula>"A"</formula>
    </cfRule>
  </conditionalFormatting>
  <conditionalFormatting sqref="G16">
    <cfRule type="cellIs" dxfId="275" priority="33" operator="equal">
      <formula>"NC"</formula>
    </cfRule>
    <cfRule type="cellIs" dxfId="274" priority="34" operator="equal">
      <formula>"DC"</formula>
    </cfRule>
    <cfRule type="cellIs" dxfId="273" priority="37" operator="equal">
      <formula>"E"</formula>
    </cfRule>
    <cfRule type="cellIs" dxfId="272" priority="38" operator="equal">
      <formula>"A"</formula>
    </cfRule>
  </conditionalFormatting>
  <conditionalFormatting sqref="G16">
    <cfRule type="cellIs" dxfId="271" priority="35" operator="equal">
      <formula>"E"</formula>
    </cfRule>
    <cfRule type="cellIs" dxfId="270" priority="36" operator="equal">
      <formula>"A"</formula>
    </cfRule>
  </conditionalFormatting>
  <conditionalFormatting sqref="B5">
    <cfRule type="cellIs" dxfId="269" priority="32" operator="greaterThan">
      <formula>$B$3</formula>
    </cfRule>
  </conditionalFormatting>
  <conditionalFormatting sqref="B8:B16">
    <cfRule type="cellIs" dxfId="268" priority="31" operator="greaterThan">
      <formula>$B$3</formula>
    </cfRule>
  </conditionalFormatting>
  <conditionalFormatting sqref="N5 N8:N16">
    <cfRule type="cellIs" dxfId="267" priority="30" operator="greaterThan">
      <formula>$N$3</formula>
    </cfRule>
  </conditionalFormatting>
  <conditionalFormatting sqref="L5 L8:L16">
    <cfRule type="cellIs" dxfId="266" priority="29" operator="greaterThan">
      <formula>$L$3</formula>
    </cfRule>
  </conditionalFormatting>
  <conditionalFormatting sqref="D5">
    <cfRule type="cellIs" dxfId="265" priority="28" operator="greaterThan">
      <formula>$D$3</formula>
    </cfRule>
  </conditionalFormatting>
  <conditionalFormatting sqref="C6:C7 E6:E7 M6:M7">
    <cfRule type="cellIs" dxfId="264" priority="22" operator="equal">
      <formula>"NC"</formula>
    </cfRule>
    <cfRule type="cellIs" dxfId="263" priority="23" operator="equal">
      <formula>"DC"</formula>
    </cfRule>
    <cfRule type="cellIs" dxfId="262" priority="26" operator="equal">
      <formula>"E"</formula>
    </cfRule>
    <cfRule type="cellIs" dxfId="261" priority="27" operator="equal">
      <formula>"A"</formula>
    </cfRule>
  </conditionalFormatting>
  <conditionalFormatting sqref="E6:E7">
    <cfRule type="cellIs" dxfId="260" priority="24" operator="equal">
      <formula>"E"</formula>
    </cfRule>
    <cfRule type="cellIs" dxfId="259" priority="25" operator="equal">
      <formula>"A"</formula>
    </cfRule>
  </conditionalFormatting>
  <conditionalFormatting sqref="U6:U7">
    <cfRule type="cellIs" dxfId="258" priority="18" operator="equal">
      <formula>"NC"</formula>
    </cfRule>
    <cfRule type="cellIs" dxfId="257" priority="19" operator="equal">
      <formula>"DC"</formula>
    </cfRule>
    <cfRule type="cellIs" dxfId="256" priority="20" operator="equal">
      <formula>"E"</formula>
    </cfRule>
    <cfRule type="cellIs" dxfId="255" priority="21" operator="equal">
      <formula>"A"</formula>
    </cfRule>
  </conditionalFormatting>
  <conditionalFormatting sqref="O6:O7">
    <cfRule type="cellIs" dxfId="254" priority="14" operator="equal">
      <formula>"NC"</formula>
    </cfRule>
    <cfRule type="cellIs" dxfId="253" priority="15" operator="equal">
      <formula>"DC"</formula>
    </cfRule>
    <cfRule type="cellIs" dxfId="252" priority="16" operator="equal">
      <formula>"E"</formula>
    </cfRule>
    <cfRule type="cellIs" dxfId="251" priority="17" operator="equal">
      <formula>"A"</formula>
    </cfRule>
  </conditionalFormatting>
  <conditionalFormatting sqref="K6:K7">
    <cfRule type="cellIs" dxfId="250" priority="13" operator="equal">
      <formula>"SH"</formula>
    </cfRule>
  </conditionalFormatting>
  <conditionalFormatting sqref="S6:S7">
    <cfRule type="cellIs" dxfId="249" priority="12" operator="equal">
      <formula>"SH"</formula>
    </cfRule>
  </conditionalFormatting>
  <conditionalFormatting sqref="G6:G7">
    <cfRule type="cellIs" dxfId="248" priority="6" operator="equal">
      <formula>"NC"</formula>
    </cfRule>
    <cfRule type="cellIs" dxfId="247" priority="7" operator="equal">
      <formula>"D"</formula>
    </cfRule>
    <cfRule type="cellIs" dxfId="246" priority="10" operator="equal">
      <formula>"E"</formula>
    </cfRule>
    <cfRule type="cellIs" dxfId="245" priority="11" operator="equal">
      <formula>"A"</formula>
    </cfRule>
  </conditionalFormatting>
  <conditionalFormatting sqref="G6:G7">
    <cfRule type="cellIs" dxfId="244" priority="8" operator="equal">
      <formula>"E"</formula>
    </cfRule>
    <cfRule type="cellIs" dxfId="243" priority="9" operator="equal">
      <formula>"A"</formula>
    </cfRule>
  </conditionalFormatting>
  <conditionalFormatting sqref="B6:B7">
    <cfRule type="cellIs" dxfId="242" priority="5" operator="greaterThan">
      <formula>$B$3</formula>
    </cfRule>
  </conditionalFormatting>
  <conditionalFormatting sqref="N6:N7">
    <cfRule type="cellIs" dxfId="241" priority="4" operator="greaterThan">
      <formula>$N$3</formula>
    </cfRule>
  </conditionalFormatting>
  <conditionalFormatting sqref="L6:L7">
    <cfRule type="cellIs" dxfId="240" priority="3" operator="greaterThan">
      <formula>$L$3</formula>
    </cfRule>
  </conditionalFormatting>
  <conditionalFormatting sqref="D6:D7">
    <cfRule type="cellIs" dxfId="239" priority="2" operator="greaterThan">
      <formula>$D$3</formula>
    </cfRule>
  </conditionalFormatting>
  <conditionalFormatting sqref="I5:I7">
    <cfRule type="cellIs" dxfId="238" priority="1" operator="equal">
      <formula>"SB"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85" orientation="landscape" r:id="rId1"/>
  <headerFooter>
    <oddHeader>&amp;LSNS Site d'Orchies&amp;C&amp;18SITUATION SEVESO ANNEE 2018</oddHeader>
    <oddFooter>&amp;RClassement ICPE/SEVESO 2017 Impression du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BC61F-187C-45F5-998E-221BC4AD0C64}">
  <sheetPr codeName="Feuil5">
    <tabColor rgb="FF0070C0"/>
  </sheetPr>
  <dimension ref="A1:N58"/>
  <sheetViews>
    <sheetView workbookViewId="0">
      <selection activeCell="G10" sqref="G10"/>
    </sheetView>
  </sheetViews>
  <sheetFormatPr baseColWidth="10" defaultRowHeight="15" x14ac:dyDescent="0.25"/>
  <cols>
    <col min="1" max="1" width="20.42578125" bestFit="1" customWidth="1"/>
    <col min="2" max="2" width="31.7109375" bestFit="1" customWidth="1"/>
    <col min="3" max="3" width="20.140625" bestFit="1" customWidth="1"/>
    <col min="4" max="4" width="23.7109375" bestFit="1" customWidth="1"/>
    <col min="12" max="12" width="15.28515625" bestFit="1" customWidth="1"/>
    <col min="13" max="13" width="21.42578125" bestFit="1" customWidth="1"/>
    <col min="14" max="14" width="18.7109375" bestFit="1" customWidth="1"/>
    <col min="15" max="15" width="28.85546875" bestFit="1" customWidth="1"/>
    <col min="16" max="16" width="18.7109375" bestFit="1" customWidth="1"/>
  </cols>
  <sheetData>
    <row r="1" spans="1:14" x14ac:dyDescent="0.25">
      <c r="A1" s="206"/>
      <c r="B1" s="245"/>
      <c r="C1" s="287" t="s">
        <v>249</v>
      </c>
      <c r="D1" s="288"/>
      <c r="E1" s="288"/>
      <c r="F1" s="289"/>
      <c r="G1" s="206"/>
      <c r="H1" s="207"/>
      <c r="I1" s="245"/>
      <c r="J1" s="296"/>
      <c r="K1" s="296"/>
    </row>
    <row r="2" spans="1:14" ht="15.75" thickBot="1" x14ac:dyDescent="0.3">
      <c r="A2" s="208"/>
      <c r="B2" s="246"/>
      <c r="C2" s="290"/>
      <c r="D2" s="291"/>
      <c r="E2" s="291"/>
      <c r="F2" s="292"/>
      <c r="G2" s="210"/>
      <c r="H2" s="211"/>
      <c r="I2" s="247"/>
      <c r="J2" s="296"/>
      <c r="K2" s="296"/>
    </row>
    <row r="3" spans="1:14" x14ac:dyDescent="0.25">
      <c r="A3" s="208"/>
      <c r="B3" s="246"/>
      <c r="C3" s="290"/>
      <c r="D3" s="291"/>
      <c r="E3" s="291"/>
      <c r="F3" s="292"/>
      <c r="G3" s="206"/>
      <c r="H3" s="207"/>
      <c r="I3" s="245"/>
      <c r="J3" s="296"/>
      <c r="K3" s="296"/>
    </row>
    <row r="4" spans="1:14" ht="15.75" thickBot="1" x14ac:dyDescent="0.3">
      <c r="A4" s="208"/>
      <c r="B4" s="246"/>
      <c r="C4" s="290"/>
      <c r="D4" s="291"/>
      <c r="E4" s="291"/>
      <c r="F4" s="292"/>
      <c r="G4" s="210"/>
      <c r="H4" s="211"/>
      <c r="I4" s="247"/>
      <c r="J4" s="296"/>
      <c r="K4" s="296"/>
    </row>
    <row r="5" spans="1:14" x14ac:dyDescent="0.25">
      <c r="A5" s="208"/>
      <c r="B5" s="246"/>
      <c r="C5" s="290"/>
      <c r="D5" s="291"/>
      <c r="E5" s="291"/>
      <c r="F5" s="292"/>
      <c r="G5" s="206"/>
      <c r="H5" s="207"/>
      <c r="I5" s="245"/>
      <c r="J5" s="296"/>
      <c r="K5" s="296"/>
    </row>
    <row r="6" spans="1:14" ht="15.75" thickBot="1" x14ac:dyDescent="0.3">
      <c r="A6" s="210"/>
      <c r="B6" s="247"/>
      <c r="C6" s="293"/>
      <c r="D6" s="294"/>
      <c r="E6" s="294"/>
      <c r="F6" s="295"/>
      <c r="G6" s="210"/>
      <c r="H6" s="211"/>
      <c r="I6" s="247"/>
      <c r="J6" s="296"/>
      <c r="K6" s="296"/>
    </row>
    <row r="7" spans="1:14" x14ac:dyDescent="0.25">
      <c r="J7" s="296"/>
      <c r="K7" s="296"/>
      <c r="L7" s="92" t="s">
        <v>254</v>
      </c>
      <c r="M7" t="s">
        <v>42</v>
      </c>
    </row>
    <row r="8" spans="1:14" x14ac:dyDescent="0.25">
      <c r="J8" s="296"/>
      <c r="K8" s="296"/>
    </row>
    <row r="9" spans="1:14" x14ac:dyDescent="0.25">
      <c r="A9" s="57" t="s">
        <v>212</v>
      </c>
      <c r="B9" s="57" t="s">
        <v>255</v>
      </c>
      <c r="C9" s="57" t="s">
        <v>256</v>
      </c>
      <c r="D9" s="57" t="s">
        <v>257</v>
      </c>
      <c r="J9" s="296"/>
      <c r="K9" s="296"/>
      <c r="L9" s="92" t="s">
        <v>258</v>
      </c>
      <c r="M9" t="s">
        <v>30</v>
      </c>
      <c r="N9" t="s">
        <v>259</v>
      </c>
    </row>
    <row r="10" spans="1:14" x14ac:dyDescent="0.25">
      <c r="A10" s="57">
        <f>GETPIVOTDATA("Nombre de N° de fiche",$L$9)</f>
        <v>56</v>
      </c>
      <c r="B10" s="57">
        <f>GETPIVOTDATA("Nombre de N° de fiche",$L$9,"Cloturée (Oui/non)","oui")</f>
        <v>23</v>
      </c>
      <c r="C10" s="87">
        <f>Tableau3[Nombre de réponse obtenue]/Tableau3[Nombre de fiche]</f>
        <v>0.4107142857142857</v>
      </c>
      <c r="D10" s="57">
        <f>GETPIVOTDATA("Nombre de Coût (h)",$L$9)</f>
        <v>56</v>
      </c>
      <c r="J10" s="296"/>
      <c r="K10" s="296"/>
      <c r="L10" s="83" t="s">
        <v>260</v>
      </c>
      <c r="M10" s="15">
        <v>33</v>
      </c>
      <c r="N10" s="15">
        <v>33</v>
      </c>
    </row>
    <row r="11" spans="1:14" x14ac:dyDescent="0.25">
      <c r="J11" s="296"/>
      <c r="K11" s="296"/>
      <c r="L11" s="83" t="s">
        <v>261</v>
      </c>
      <c r="M11" s="15">
        <v>23</v>
      </c>
      <c r="N11" s="15">
        <v>23</v>
      </c>
    </row>
    <row r="12" spans="1:14" x14ac:dyDescent="0.25">
      <c r="J12" s="296"/>
      <c r="K12" s="296"/>
      <c r="L12" s="83" t="s">
        <v>25</v>
      </c>
      <c r="M12" s="15">
        <v>56</v>
      </c>
      <c r="N12" s="15">
        <v>56</v>
      </c>
    </row>
    <row r="13" spans="1:14" ht="15.75" thickBot="1" x14ac:dyDescent="0.3">
      <c r="J13" s="296"/>
      <c r="K13" s="296"/>
    </row>
    <row r="14" spans="1:14" x14ac:dyDescent="0.25">
      <c r="A14" s="206"/>
      <c r="B14" s="207"/>
      <c r="C14" s="207"/>
      <c r="D14" s="207"/>
      <c r="E14" s="207"/>
      <c r="F14" s="207"/>
      <c r="G14" s="207"/>
      <c r="H14" s="207"/>
      <c r="I14" s="245"/>
      <c r="J14" s="296"/>
      <c r="K14" s="296"/>
    </row>
    <row r="15" spans="1:14" x14ac:dyDescent="0.25">
      <c r="A15" s="208"/>
      <c r="B15" s="209"/>
      <c r="C15" s="209"/>
      <c r="D15" s="209"/>
      <c r="E15" s="209"/>
      <c r="F15" s="209"/>
      <c r="G15" s="209"/>
      <c r="H15" s="209"/>
      <c r="I15" s="246"/>
      <c r="J15" s="296"/>
      <c r="K15" s="296"/>
    </row>
    <row r="16" spans="1:14" x14ac:dyDescent="0.25">
      <c r="A16" s="208"/>
      <c r="B16" s="209"/>
      <c r="C16" s="209"/>
      <c r="D16" s="209"/>
      <c r="E16" s="209"/>
      <c r="F16" s="209"/>
      <c r="G16" s="209"/>
      <c r="H16" s="209"/>
      <c r="I16" s="246"/>
      <c r="J16" s="296"/>
      <c r="K16" s="296"/>
    </row>
    <row r="17" spans="1:14" x14ac:dyDescent="0.25">
      <c r="A17" s="208"/>
      <c r="B17" s="209"/>
      <c r="C17" s="209"/>
      <c r="D17" s="209"/>
      <c r="E17" s="209"/>
      <c r="F17" s="209"/>
      <c r="G17" s="209"/>
      <c r="H17" s="209"/>
      <c r="I17" s="246"/>
      <c r="J17" s="296"/>
      <c r="K17" s="296"/>
    </row>
    <row r="18" spans="1:14" x14ac:dyDescent="0.25">
      <c r="A18" s="208"/>
      <c r="B18" s="209"/>
      <c r="C18" s="209"/>
      <c r="D18" s="209"/>
      <c r="E18" s="209"/>
      <c r="F18" s="209"/>
      <c r="G18" s="209"/>
      <c r="H18" s="209"/>
      <c r="I18" s="246"/>
      <c r="J18" s="296"/>
      <c r="K18" s="296"/>
    </row>
    <row r="19" spans="1:14" ht="15.75" thickBot="1" x14ac:dyDescent="0.3">
      <c r="A19" s="208"/>
      <c r="B19" s="209"/>
      <c r="C19" s="209"/>
      <c r="D19" s="209"/>
      <c r="E19" s="209"/>
      <c r="F19" s="209"/>
      <c r="G19" s="209"/>
      <c r="H19" s="209"/>
      <c r="I19" s="246"/>
      <c r="J19" s="296"/>
      <c r="K19" s="296"/>
    </row>
    <row r="20" spans="1:14" ht="15.75" thickBot="1" x14ac:dyDescent="0.3">
      <c r="A20" s="208"/>
      <c r="B20" s="209"/>
      <c r="C20" s="209"/>
      <c r="D20" s="209"/>
      <c r="E20" s="209"/>
      <c r="F20" s="209"/>
      <c r="G20" s="209"/>
      <c r="H20" s="209"/>
      <c r="I20" s="246"/>
      <c r="J20" s="296"/>
      <c r="K20" s="296"/>
      <c r="L20" s="93" t="s">
        <v>31</v>
      </c>
      <c r="M20" s="36" t="s">
        <v>30</v>
      </c>
      <c r="N20" s="88" t="s">
        <v>262</v>
      </c>
    </row>
    <row r="21" spans="1:14" x14ac:dyDescent="0.25">
      <c r="A21" s="208"/>
      <c r="B21" s="209"/>
      <c r="C21" s="209"/>
      <c r="D21" s="209"/>
      <c r="E21" s="209"/>
      <c r="F21" s="209"/>
      <c r="G21" s="209"/>
      <c r="H21" s="209"/>
      <c r="I21" s="246"/>
      <c r="J21" s="296"/>
      <c r="K21" s="296"/>
      <c r="L21" s="83">
        <v>2014</v>
      </c>
      <c r="M21" s="15">
        <v>16</v>
      </c>
      <c r="N21" s="89" t="s">
        <v>210</v>
      </c>
    </row>
    <row r="22" spans="1:14" x14ac:dyDescent="0.25">
      <c r="A22" s="208"/>
      <c r="B22" s="209"/>
      <c r="C22" s="209"/>
      <c r="D22" s="209"/>
      <c r="E22" s="209"/>
      <c r="F22" s="209"/>
      <c r="G22" s="209"/>
      <c r="H22" s="209"/>
      <c r="I22" s="246"/>
      <c r="J22" s="296"/>
      <c r="K22" s="296"/>
      <c r="L22" s="83">
        <v>2015</v>
      </c>
      <c r="M22" s="15">
        <v>16</v>
      </c>
      <c r="N22" s="90">
        <f>(M22-M21)/M21</f>
        <v>0</v>
      </c>
    </row>
    <row r="23" spans="1:14" x14ac:dyDescent="0.25">
      <c r="A23" s="208"/>
      <c r="B23" s="209"/>
      <c r="C23" s="209"/>
      <c r="D23" s="209"/>
      <c r="E23" s="209"/>
      <c r="F23" s="209"/>
      <c r="G23" s="209"/>
      <c r="H23" s="209"/>
      <c r="I23" s="246"/>
      <c r="J23" s="296"/>
      <c r="K23" s="296"/>
      <c r="L23" s="83">
        <v>2016</v>
      </c>
      <c r="M23" s="15">
        <v>5</v>
      </c>
      <c r="N23" s="90">
        <f>(M23-M22)/M22</f>
        <v>-0.6875</v>
      </c>
    </row>
    <row r="24" spans="1:14" ht="15.75" thickBot="1" x14ac:dyDescent="0.3">
      <c r="A24" s="208"/>
      <c r="B24" s="209"/>
      <c r="C24" s="209"/>
      <c r="D24" s="209"/>
      <c r="E24" s="209"/>
      <c r="F24" s="209"/>
      <c r="G24" s="209"/>
      <c r="H24" s="209"/>
      <c r="I24" s="246"/>
      <c r="J24" s="296"/>
      <c r="K24" s="296"/>
      <c r="L24" s="83">
        <v>2018</v>
      </c>
      <c r="M24" s="15">
        <v>19</v>
      </c>
      <c r="N24" s="91">
        <f>(M24-M23)/M23</f>
        <v>2.8</v>
      </c>
    </row>
    <row r="25" spans="1:14" x14ac:dyDescent="0.25">
      <c r="A25" s="208"/>
      <c r="B25" s="209"/>
      <c r="C25" s="209"/>
      <c r="D25" s="209"/>
      <c r="E25" s="209"/>
      <c r="F25" s="209"/>
      <c r="G25" s="209"/>
      <c r="H25" s="209"/>
      <c r="I25" s="246"/>
      <c r="J25" s="296"/>
      <c r="K25" s="296"/>
      <c r="L25" s="83" t="s">
        <v>25</v>
      </c>
      <c r="M25" s="15">
        <v>56</v>
      </c>
    </row>
    <row r="26" spans="1:14" x14ac:dyDescent="0.25">
      <c r="A26" s="208"/>
      <c r="B26" s="209"/>
      <c r="C26" s="209"/>
      <c r="D26" s="209"/>
      <c r="E26" s="209"/>
      <c r="F26" s="209"/>
      <c r="G26" s="209"/>
      <c r="H26" s="209"/>
      <c r="I26" s="246"/>
      <c r="J26" s="296"/>
      <c r="K26" s="296"/>
    </row>
    <row r="27" spans="1:14" x14ac:dyDescent="0.25">
      <c r="A27" s="208"/>
      <c r="B27" s="209"/>
      <c r="C27" s="209"/>
      <c r="D27" s="209"/>
      <c r="E27" s="209"/>
      <c r="F27" s="209"/>
      <c r="G27" s="209"/>
      <c r="H27" s="209"/>
      <c r="I27" s="246"/>
      <c r="J27" s="296"/>
      <c r="K27" s="296"/>
    </row>
    <row r="28" spans="1:14" x14ac:dyDescent="0.25">
      <c r="A28" s="208"/>
      <c r="B28" s="209"/>
      <c r="C28" s="209"/>
      <c r="D28" s="209"/>
      <c r="E28" s="209"/>
      <c r="F28" s="209"/>
      <c r="G28" s="209"/>
      <c r="H28" s="209"/>
      <c r="I28" s="246"/>
      <c r="J28" s="296"/>
      <c r="K28" s="296"/>
    </row>
    <row r="29" spans="1:14" x14ac:dyDescent="0.25">
      <c r="A29" s="208"/>
      <c r="B29" s="209"/>
      <c r="C29" s="209"/>
      <c r="D29" s="209"/>
      <c r="E29" s="209"/>
      <c r="F29" s="209"/>
      <c r="G29" s="209"/>
      <c r="H29" s="209"/>
      <c r="I29" s="246"/>
      <c r="J29" s="296"/>
      <c r="K29" s="296"/>
    </row>
    <row r="30" spans="1:14" x14ac:dyDescent="0.25">
      <c r="A30" s="208"/>
      <c r="B30" s="209"/>
      <c r="C30" s="209"/>
      <c r="D30" s="209"/>
      <c r="E30" s="209"/>
      <c r="F30" s="209"/>
      <c r="G30" s="209"/>
      <c r="H30" s="209"/>
      <c r="I30" s="246"/>
      <c r="J30" s="296"/>
      <c r="K30" s="296"/>
    </row>
    <row r="31" spans="1:14" x14ac:dyDescent="0.25">
      <c r="A31" s="208"/>
      <c r="B31" s="209"/>
      <c r="C31" s="209"/>
      <c r="D31" s="209"/>
      <c r="E31" s="209"/>
      <c r="F31" s="209"/>
      <c r="G31" s="209"/>
      <c r="H31" s="209"/>
      <c r="I31" s="246"/>
      <c r="J31" s="296"/>
      <c r="K31" s="296"/>
      <c r="L31" s="92" t="s">
        <v>31</v>
      </c>
      <c r="M31" s="86" t="s">
        <v>263</v>
      </c>
      <c r="N31" t="s">
        <v>32</v>
      </c>
    </row>
    <row r="32" spans="1:14" ht="15.75" thickBot="1" x14ac:dyDescent="0.3">
      <c r="A32" s="210"/>
      <c r="B32" s="211"/>
      <c r="C32" s="211"/>
      <c r="D32" s="211"/>
      <c r="E32" s="211"/>
      <c r="F32" s="211"/>
      <c r="G32" s="211"/>
      <c r="H32" s="211"/>
      <c r="I32" s="247"/>
      <c r="J32" s="296"/>
      <c r="K32" s="296"/>
      <c r="L32" s="83">
        <v>2014</v>
      </c>
      <c r="M32" s="86">
        <v>3.4097222222222228</v>
      </c>
      <c r="N32" s="15">
        <v>16</v>
      </c>
    </row>
    <row r="33" spans="1:14" x14ac:dyDescent="0.25">
      <c r="A33" s="206"/>
      <c r="B33" s="207"/>
      <c r="C33" s="207"/>
      <c r="D33" s="207"/>
      <c r="E33" s="207"/>
      <c r="F33" s="207"/>
      <c r="G33" s="207"/>
      <c r="H33" s="207"/>
      <c r="I33" s="245"/>
      <c r="J33" s="296"/>
      <c r="K33" s="296"/>
      <c r="L33" s="84" t="s">
        <v>260</v>
      </c>
      <c r="M33" s="86">
        <v>2.9687500000000004</v>
      </c>
      <c r="N33" s="15">
        <v>10</v>
      </c>
    </row>
    <row r="34" spans="1:14" x14ac:dyDescent="0.25">
      <c r="A34" s="208"/>
      <c r="B34" s="209"/>
      <c r="C34" s="209"/>
      <c r="D34" s="209"/>
      <c r="E34" s="209"/>
      <c r="F34" s="209"/>
      <c r="G34" s="209"/>
      <c r="H34" s="209"/>
      <c r="I34" s="246"/>
      <c r="J34" s="296"/>
      <c r="K34" s="296"/>
      <c r="L34" s="84" t="s">
        <v>261</v>
      </c>
      <c r="M34" s="86">
        <v>0.44097222222222221</v>
      </c>
      <c r="N34" s="15">
        <v>6</v>
      </c>
    </row>
    <row r="35" spans="1:14" x14ac:dyDescent="0.25">
      <c r="A35" s="208"/>
      <c r="B35" s="209"/>
      <c r="C35" s="209"/>
      <c r="D35" s="209"/>
      <c r="E35" s="209"/>
      <c r="F35" s="209"/>
      <c r="G35" s="209"/>
      <c r="H35" s="209"/>
      <c r="I35" s="246"/>
      <c r="J35" s="296"/>
      <c r="K35" s="296"/>
      <c r="L35" s="83">
        <v>2015</v>
      </c>
      <c r="M35" s="86">
        <v>0.34375000000000006</v>
      </c>
      <c r="N35" s="15">
        <v>16</v>
      </c>
    </row>
    <row r="36" spans="1:14" x14ac:dyDescent="0.25">
      <c r="A36" s="208"/>
      <c r="B36" s="209"/>
      <c r="C36" s="209"/>
      <c r="D36" s="209"/>
      <c r="E36" s="209"/>
      <c r="F36" s="209"/>
      <c r="G36" s="209"/>
      <c r="H36" s="209"/>
      <c r="I36" s="246"/>
      <c r="J36" s="296"/>
      <c r="K36" s="296"/>
      <c r="L36" s="84" t="s">
        <v>260</v>
      </c>
      <c r="M36" s="86">
        <v>0.11458333333333331</v>
      </c>
      <c r="N36" s="15">
        <v>8</v>
      </c>
    </row>
    <row r="37" spans="1:14" x14ac:dyDescent="0.25">
      <c r="A37" s="208"/>
      <c r="B37" s="209"/>
      <c r="C37" s="209"/>
      <c r="D37" s="209"/>
      <c r="E37" s="209"/>
      <c r="F37" s="209"/>
      <c r="G37" s="209"/>
      <c r="H37" s="209"/>
      <c r="I37" s="246"/>
      <c r="J37" s="296"/>
      <c r="K37" s="296"/>
      <c r="L37" s="84" t="s">
        <v>261</v>
      </c>
      <c r="M37" s="86">
        <v>0.2291666666666666</v>
      </c>
      <c r="N37" s="15">
        <v>8</v>
      </c>
    </row>
    <row r="38" spans="1:14" x14ac:dyDescent="0.25">
      <c r="A38" s="208"/>
      <c r="B38" s="209"/>
      <c r="C38" s="209"/>
      <c r="D38" s="209"/>
      <c r="E38" s="209"/>
      <c r="F38" s="209"/>
      <c r="G38" s="209"/>
      <c r="H38" s="209"/>
      <c r="I38" s="246"/>
      <c r="J38" s="296"/>
      <c r="K38" s="296"/>
      <c r="L38" s="83">
        <v>2016</v>
      </c>
      <c r="M38" s="86">
        <v>0.125</v>
      </c>
      <c r="N38" s="15">
        <v>5</v>
      </c>
    </row>
    <row r="39" spans="1:14" x14ac:dyDescent="0.25">
      <c r="A39" s="208"/>
      <c r="B39" s="209"/>
      <c r="C39" s="209"/>
      <c r="D39" s="209"/>
      <c r="E39" s="209"/>
      <c r="F39" s="209"/>
      <c r="G39" s="209"/>
      <c r="H39" s="209"/>
      <c r="I39" s="246"/>
      <c r="J39" s="296"/>
      <c r="K39" s="296"/>
      <c r="L39" s="84" t="s">
        <v>260</v>
      </c>
      <c r="M39" s="86">
        <v>9.375E-2</v>
      </c>
      <c r="N39" s="15">
        <v>2</v>
      </c>
    </row>
    <row r="40" spans="1:14" x14ac:dyDescent="0.25">
      <c r="A40" s="208"/>
      <c r="B40" s="209"/>
      <c r="C40" s="209"/>
      <c r="D40" s="209"/>
      <c r="E40" s="209"/>
      <c r="F40" s="209"/>
      <c r="G40" s="209"/>
      <c r="H40" s="209"/>
      <c r="I40" s="246"/>
      <c r="J40" s="296"/>
      <c r="K40" s="296"/>
      <c r="L40" s="84" t="s">
        <v>261</v>
      </c>
      <c r="M40" s="86">
        <v>3.125E-2</v>
      </c>
      <c r="N40" s="15">
        <v>3</v>
      </c>
    </row>
    <row r="41" spans="1:14" x14ac:dyDescent="0.25">
      <c r="A41" s="208"/>
      <c r="B41" s="209"/>
      <c r="C41" s="209"/>
      <c r="D41" s="209"/>
      <c r="E41" s="209"/>
      <c r="F41" s="209"/>
      <c r="G41" s="209"/>
      <c r="H41" s="209"/>
      <c r="I41" s="246"/>
      <c r="J41" s="296"/>
      <c r="K41" s="296"/>
      <c r="L41" s="83">
        <v>2018</v>
      </c>
      <c r="M41" s="86">
        <v>0.58680555555555536</v>
      </c>
      <c r="N41" s="15">
        <v>19</v>
      </c>
    </row>
    <row r="42" spans="1:14" x14ac:dyDescent="0.25">
      <c r="A42" s="208"/>
      <c r="B42" s="209"/>
      <c r="C42" s="209"/>
      <c r="D42" s="209"/>
      <c r="E42" s="209"/>
      <c r="F42" s="209"/>
      <c r="G42" s="209"/>
      <c r="H42" s="209"/>
      <c r="I42" s="246"/>
      <c r="J42" s="296"/>
      <c r="K42" s="296"/>
      <c r="L42" s="84" t="s">
        <v>260</v>
      </c>
      <c r="M42" s="86">
        <v>0.45138888888888884</v>
      </c>
      <c r="N42" s="15">
        <v>13</v>
      </c>
    </row>
    <row r="43" spans="1:14" x14ac:dyDescent="0.25">
      <c r="A43" s="208"/>
      <c r="B43" s="209"/>
      <c r="C43" s="209"/>
      <c r="D43" s="209"/>
      <c r="E43" s="209"/>
      <c r="F43" s="209"/>
      <c r="G43" s="209"/>
      <c r="H43" s="209"/>
      <c r="I43" s="246"/>
      <c r="J43" s="296"/>
      <c r="K43" s="296"/>
      <c r="L43" s="84" t="s">
        <v>261</v>
      </c>
      <c r="M43" s="86">
        <v>0.13541666666666666</v>
      </c>
      <c r="N43" s="15">
        <v>6</v>
      </c>
    </row>
    <row r="44" spans="1:14" x14ac:dyDescent="0.25">
      <c r="A44" s="208"/>
      <c r="B44" s="209"/>
      <c r="C44" s="209"/>
      <c r="D44" s="209"/>
      <c r="E44" s="209"/>
      <c r="F44" s="209"/>
      <c r="G44" s="209"/>
      <c r="H44" s="209"/>
      <c r="I44" s="246"/>
      <c r="J44" s="296"/>
      <c r="K44" s="296"/>
      <c r="L44" s="83" t="s">
        <v>25</v>
      </c>
      <c r="M44" s="86">
        <v>4.4652777777777795</v>
      </c>
      <c r="N44" s="15">
        <v>56</v>
      </c>
    </row>
    <row r="45" spans="1:14" x14ac:dyDescent="0.25">
      <c r="A45" s="208"/>
      <c r="B45" s="209"/>
      <c r="C45" s="209"/>
      <c r="D45" s="209"/>
      <c r="E45" s="209"/>
      <c r="F45" s="209"/>
      <c r="G45" s="209"/>
      <c r="H45" s="209"/>
      <c r="I45" s="246"/>
      <c r="J45" s="296"/>
      <c r="K45" s="296"/>
    </row>
    <row r="46" spans="1:14" x14ac:dyDescent="0.25">
      <c r="A46" s="208"/>
      <c r="B46" s="209"/>
      <c r="C46" s="209"/>
      <c r="D46" s="209"/>
      <c r="E46" s="209"/>
      <c r="F46" s="209"/>
      <c r="G46" s="209"/>
      <c r="H46" s="209"/>
      <c r="I46" s="246"/>
      <c r="J46" s="296"/>
      <c r="K46" s="296"/>
    </row>
    <row r="47" spans="1:14" x14ac:dyDescent="0.25">
      <c r="A47" s="208"/>
      <c r="B47" s="209"/>
      <c r="C47" s="209"/>
      <c r="D47" s="209"/>
      <c r="E47" s="209"/>
      <c r="F47" s="209"/>
      <c r="G47" s="209"/>
      <c r="H47" s="209"/>
      <c r="I47" s="246"/>
      <c r="J47" s="296"/>
      <c r="K47" s="296"/>
    </row>
    <row r="48" spans="1:14" x14ac:dyDescent="0.25">
      <c r="A48" s="208"/>
      <c r="B48" s="209"/>
      <c r="C48" s="209"/>
      <c r="D48" s="209"/>
      <c r="E48" s="209"/>
      <c r="F48" s="209"/>
      <c r="G48" s="209"/>
      <c r="H48" s="209"/>
      <c r="I48" s="246"/>
      <c r="J48" s="296"/>
      <c r="K48" s="296"/>
    </row>
    <row r="49" spans="1:11" x14ac:dyDescent="0.25">
      <c r="A49" s="208"/>
      <c r="B49" s="209"/>
      <c r="C49" s="209"/>
      <c r="D49" s="209"/>
      <c r="E49" s="209"/>
      <c r="F49" s="209"/>
      <c r="G49" s="209"/>
      <c r="H49" s="209"/>
      <c r="I49" s="246"/>
      <c r="J49" s="296"/>
      <c r="K49" s="296"/>
    </row>
    <row r="50" spans="1:11" x14ac:dyDescent="0.25">
      <c r="A50" s="208"/>
      <c r="B50" s="209"/>
      <c r="C50" s="209"/>
      <c r="D50" s="209"/>
      <c r="E50" s="209"/>
      <c r="F50" s="209"/>
      <c r="G50" s="209"/>
      <c r="H50" s="209"/>
      <c r="I50" s="246"/>
      <c r="J50" s="296"/>
      <c r="K50" s="296"/>
    </row>
    <row r="51" spans="1:11" ht="15.75" thickBot="1" x14ac:dyDescent="0.3">
      <c r="A51" s="210"/>
      <c r="B51" s="211"/>
      <c r="C51" s="211"/>
      <c r="D51" s="211"/>
      <c r="E51" s="211"/>
      <c r="F51" s="211"/>
      <c r="G51" s="211"/>
      <c r="H51" s="211"/>
      <c r="I51" s="247"/>
      <c r="J51" s="296"/>
      <c r="K51" s="296"/>
    </row>
    <row r="52" spans="1:11" x14ac:dyDescent="0.25">
      <c r="J52" s="296"/>
      <c r="K52" s="296"/>
    </row>
    <row r="53" spans="1:11" x14ac:dyDescent="0.25">
      <c r="J53" s="296"/>
      <c r="K53" s="296"/>
    </row>
    <row r="54" spans="1:11" x14ac:dyDescent="0.25">
      <c r="J54" s="296"/>
      <c r="K54" s="296"/>
    </row>
    <row r="55" spans="1:11" x14ac:dyDescent="0.25">
      <c r="J55" s="296"/>
      <c r="K55" s="296"/>
    </row>
    <row r="56" spans="1:11" x14ac:dyDescent="0.25">
      <c r="J56" s="296"/>
      <c r="K56" s="296"/>
    </row>
    <row r="57" spans="1:11" x14ac:dyDescent="0.25">
      <c r="J57" s="296"/>
      <c r="K57" s="296"/>
    </row>
    <row r="58" spans="1:11" x14ac:dyDescent="0.25">
      <c r="J58" s="296"/>
      <c r="K58" s="296"/>
    </row>
  </sheetData>
  <mergeCells count="8">
    <mergeCell ref="A1:B6"/>
    <mergeCell ref="C1:F6"/>
    <mergeCell ref="G1:I2"/>
    <mergeCell ref="J1:K58"/>
    <mergeCell ref="G3:I4"/>
    <mergeCell ref="G5:I6"/>
    <mergeCell ref="A14:I32"/>
    <mergeCell ref="A33:I51"/>
  </mergeCells>
  <conditionalFormatting sqref="N21:N24">
    <cfRule type="cellIs" dxfId="237" priority="2" operator="equal">
      <formula>0</formula>
    </cfRule>
    <cfRule type="cellIs" dxfId="236" priority="3" operator="lessThan">
      <formula>0</formula>
    </cfRule>
    <cfRule type="cellIs" dxfId="235" priority="4" operator="greaterThan">
      <formula>0</formula>
    </cfRule>
  </conditionalFormatting>
  <pageMargins left="0.7" right="0.7" top="0.75" bottom="0.75" header="0.3" footer="0.3"/>
  <pageSetup paperSize="9" orientation="portrait" r:id="rId4"/>
  <drawing r:id="rId5"/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22B5F93C-AA55-4E4B-A433-80FCFC536531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" iconId="2"/>
              <x14:cfIcon iconSet="3Triangles" iconId="1"/>
              <x14:cfIcon iconSet="3Arrows" iconId="0"/>
            </x14:iconSet>
          </x14:cfRule>
          <xm:sqref>N21:N24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BA427-8A8F-4D6D-A337-98F88E16199E}">
  <sheetPr codeName="Feuil8">
    <tabColor rgb="FF0070C0"/>
    <pageSetUpPr fitToPage="1"/>
  </sheetPr>
  <dimension ref="A1:AH204"/>
  <sheetViews>
    <sheetView topLeftCell="A85" zoomScale="85" zoomScaleNormal="85" workbookViewId="0">
      <selection activeCell="A14" sqref="A14:Q19"/>
    </sheetView>
  </sheetViews>
  <sheetFormatPr baseColWidth="10" defaultRowHeight="15" x14ac:dyDescent="0.25"/>
  <cols>
    <col min="1" max="1" width="37" bestFit="1" customWidth="1"/>
    <col min="2" max="2" width="25.42578125" bestFit="1" customWidth="1"/>
    <col min="3" max="3" width="24.28515625" bestFit="1" customWidth="1"/>
    <col min="4" max="4" width="12.5703125" bestFit="1" customWidth="1"/>
    <col min="5" max="6" width="8.140625" bestFit="1" customWidth="1"/>
    <col min="7" max="7" width="8.28515625" customWidth="1"/>
    <col min="8" max="8" width="12.7109375" customWidth="1"/>
    <col min="9" max="9" width="12.5703125" customWidth="1"/>
    <col min="10" max="11" width="8.140625" bestFit="1" customWidth="1"/>
    <col min="12" max="12" width="12.5703125" bestFit="1" customWidth="1"/>
    <col min="15" max="15" width="35.140625" bestFit="1" customWidth="1"/>
    <col min="16" max="16" width="22.5703125" bestFit="1" customWidth="1"/>
    <col min="17" max="17" width="21.7109375" bestFit="1" customWidth="1"/>
    <col min="18" max="18" width="57.5703125" bestFit="1" customWidth="1"/>
    <col min="19" max="19" width="37" bestFit="1" customWidth="1"/>
    <col min="20" max="20" width="57.5703125" bestFit="1" customWidth="1"/>
    <col min="21" max="21" width="10.140625" bestFit="1" customWidth="1"/>
    <col min="22" max="22" width="10" bestFit="1" customWidth="1"/>
    <col min="23" max="23" width="9.85546875" bestFit="1" customWidth="1"/>
    <col min="24" max="24" width="7.140625" bestFit="1" customWidth="1"/>
    <col min="25" max="25" width="23.28515625" bestFit="1" customWidth="1"/>
    <col min="26" max="26" width="22.5703125" bestFit="1" customWidth="1"/>
    <col min="27" max="27" width="21.7109375" bestFit="1" customWidth="1"/>
    <col min="28" max="28" width="10" bestFit="1" customWidth="1"/>
    <col min="29" max="29" width="37" bestFit="1" customWidth="1"/>
    <col min="30" max="30" width="25.5703125" bestFit="1" customWidth="1"/>
    <col min="31" max="31" width="7" bestFit="1" customWidth="1"/>
    <col min="32" max="32" width="5.28515625" bestFit="1" customWidth="1"/>
    <col min="33" max="33" width="9.85546875" bestFit="1" customWidth="1"/>
    <col min="34" max="34" width="12.5703125" bestFit="1" customWidth="1"/>
  </cols>
  <sheetData>
    <row r="1" spans="1:34" ht="15.75" customHeight="1" thickBot="1" x14ac:dyDescent="0.3">
      <c r="A1" s="206"/>
      <c r="B1" s="245"/>
      <c r="C1" s="297" t="s">
        <v>220</v>
      </c>
      <c r="D1" s="298"/>
      <c r="E1" s="298"/>
      <c r="F1" s="298"/>
      <c r="G1" s="298"/>
      <c r="H1" s="298"/>
      <c r="I1" s="298"/>
      <c r="J1" s="298"/>
      <c r="K1" s="299"/>
      <c r="L1" s="306" t="s">
        <v>221</v>
      </c>
      <c r="M1" s="307"/>
      <c r="N1" s="307"/>
      <c r="O1" s="307"/>
      <c r="P1" s="307"/>
      <c r="Q1" s="213"/>
      <c r="S1" s="187" t="s">
        <v>265</v>
      </c>
      <c r="T1" s="180" t="s">
        <v>42</v>
      </c>
    </row>
    <row r="2" spans="1:34" ht="15" customHeight="1" thickBot="1" x14ac:dyDescent="0.3">
      <c r="A2" s="208"/>
      <c r="B2" s="246"/>
      <c r="C2" s="300"/>
      <c r="D2" s="301"/>
      <c r="E2" s="301"/>
      <c r="F2" s="301"/>
      <c r="G2" s="301"/>
      <c r="H2" s="301"/>
      <c r="I2" s="301"/>
      <c r="J2" s="301"/>
      <c r="K2" s="302"/>
      <c r="L2" s="308"/>
      <c r="M2" s="214"/>
      <c r="N2" s="214"/>
      <c r="O2" s="214"/>
      <c r="P2" s="214"/>
      <c r="Q2" s="215"/>
      <c r="S2" s="187" t="s">
        <v>317</v>
      </c>
      <c r="T2" s="181">
        <v>2019</v>
      </c>
    </row>
    <row r="3" spans="1:34" ht="15.75" thickBot="1" x14ac:dyDescent="0.3">
      <c r="A3" s="208"/>
      <c r="B3" s="246"/>
      <c r="C3" s="300"/>
      <c r="D3" s="301"/>
      <c r="E3" s="301"/>
      <c r="F3" s="301"/>
      <c r="G3" s="301"/>
      <c r="H3" s="301"/>
      <c r="I3" s="301"/>
      <c r="J3" s="301"/>
      <c r="K3" s="302"/>
      <c r="L3" s="308"/>
      <c r="M3" s="214"/>
      <c r="N3" s="214"/>
      <c r="O3" s="214"/>
      <c r="P3" s="214"/>
      <c r="Q3" s="215"/>
      <c r="Z3" s="92" t="s">
        <v>319</v>
      </c>
    </row>
    <row r="4" spans="1:34" ht="15.75" thickBot="1" x14ac:dyDescent="0.3">
      <c r="A4" s="208"/>
      <c r="B4" s="246"/>
      <c r="C4" s="300"/>
      <c r="D4" s="301"/>
      <c r="E4" s="301"/>
      <c r="F4" s="301"/>
      <c r="G4" s="301"/>
      <c r="H4" s="301"/>
      <c r="I4" s="301"/>
      <c r="J4" s="301"/>
      <c r="K4" s="302"/>
      <c r="L4" s="309"/>
      <c r="M4" s="216"/>
      <c r="N4" s="216"/>
      <c r="O4" s="216"/>
      <c r="P4" s="216"/>
      <c r="Q4" s="217"/>
      <c r="S4" s="189" t="s">
        <v>31</v>
      </c>
      <c r="T4" s="192" t="s">
        <v>230</v>
      </c>
      <c r="Z4">
        <v>2018</v>
      </c>
      <c r="AC4" t="s">
        <v>320</v>
      </c>
      <c r="AD4">
        <v>2019</v>
      </c>
      <c r="AG4" t="s">
        <v>321</v>
      </c>
      <c r="AH4" t="s">
        <v>25</v>
      </c>
    </row>
    <row r="5" spans="1:34" ht="15.75" customHeight="1" thickBot="1" x14ac:dyDescent="0.3">
      <c r="A5" s="210"/>
      <c r="B5" s="247"/>
      <c r="C5" s="303"/>
      <c r="D5" s="304"/>
      <c r="E5" s="304"/>
      <c r="F5" s="304"/>
      <c r="G5" s="304"/>
      <c r="H5" s="304"/>
      <c r="I5" s="304"/>
      <c r="J5" s="304"/>
      <c r="K5" s="305"/>
      <c r="L5" s="310" t="s">
        <v>222</v>
      </c>
      <c r="M5" s="311"/>
      <c r="N5" s="311"/>
      <c r="O5" s="311"/>
      <c r="P5" s="311"/>
      <c r="Q5" s="312"/>
      <c r="S5" s="62" t="s">
        <v>341</v>
      </c>
      <c r="T5" s="63">
        <v>1</v>
      </c>
      <c r="Z5" t="s">
        <v>323</v>
      </c>
      <c r="AA5" t="s">
        <v>324</v>
      </c>
      <c r="AB5" t="s">
        <v>325</v>
      </c>
      <c r="AD5" t="s">
        <v>326</v>
      </c>
      <c r="AE5" t="s">
        <v>327</v>
      </c>
      <c r="AF5" t="s">
        <v>328</v>
      </c>
    </row>
    <row r="6" spans="1:34" x14ac:dyDescent="0.25">
      <c r="A6" s="206"/>
      <c r="B6" s="207"/>
      <c r="C6" s="207"/>
      <c r="D6" s="207"/>
      <c r="E6" s="207"/>
      <c r="F6" s="207"/>
      <c r="G6" s="207"/>
      <c r="H6" s="207"/>
      <c r="I6" s="207"/>
      <c r="J6" s="207"/>
      <c r="K6" s="207"/>
      <c r="L6" s="209"/>
      <c r="M6" s="209"/>
      <c r="N6" s="209"/>
      <c r="O6" s="209"/>
      <c r="P6" s="209"/>
      <c r="Q6" s="246"/>
      <c r="S6" s="94" t="s">
        <v>330</v>
      </c>
      <c r="T6" s="64">
        <v>1</v>
      </c>
      <c r="Y6" t="s">
        <v>230</v>
      </c>
      <c r="Z6" s="15">
        <v>46</v>
      </c>
      <c r="AA6" s="15">
        <v>60</v>
      </c>
      <c r="AB6" s="15">
        <v>52</v>
      </c>
      <c r="AC6" s="15">
        <v>158</v>
      </c>
      <c r="AD6" s="15">
        <v>68</v>
      </c>
      <c r="AE6" s="15">
        <v>83</v>
      </c>
      <c r="AF6" s="15">
        <v>64</v>
      </c>
      <c r="AG6" s="15">
        <v>215</v>
      </c>
      <c r="AH6" s="15">
        <v>373</v>
      </c>
    </row>
    <row r="7" spans="1:34" x14ac:dyDescent="0.25">
      <c r="A7" s="208"/>
      <c r="B7" s="209"/>
      <c r="C7" s="209"/>
      <c r="D7" s="209"/>
      <c r="E7" s="209"/>
      <c r="F7" s="209"/>
      <c r="G7" s="209"/>
      <c r="H7" s="209"/>
      <c r="I7" s="209"/>
      <c r="J7" s="209"/>
      <c r="K7" s="209"/>
      <c r="L7" s="209"/>
      <c r="M7" s="209"/>
      <c r="N7" s="209"/>
      <c r="O7" s="209"/>
      <c r="P7" s="209"/>
      <c r="Q7" s="246"/>
      <c r="S7" s="94" t="s">
        <v>335</v>
      </c>
      <c r="T7" s="64">
        <v>1</v>
      </c>
    </row>
    <row r="8" spans="1:34" ht="15.75" thickBot="1" x14ac:dyDescent="0.3">
      <c r="A8" s="208"/>
      <c r="B8" s="209"/>
      <c r="C8" s="209"/>
      <c r="D8" s="209"/>
      <c r="E8" s="209"/>
      <c r="F8" s="209"/>
      <c r="G8" s="209"/>
      <c r="H8" s="209"/>
      <c r="I8" s="209"/>
      <c r="J8" s="209"/>
      <c r="K8" s="209"/>
      <c r="L8" s="209"/>
      <c r="M8" s="209"/>
      <c r="N8" s="209"/>
      <c r="O8" s="209"/>
      <c r="P8" s="209"/>
      <c r="Q8" s="246"/>
      <c r="S8" s="95" t="s">
        <v>383</v>
      </c>
      <c r="T8" s="64">
        <v>1</v>
      </c>
    </row>
    <row r="9" spans="1:34" ht="15" customHeight="1" thickBot="1" x14ac:dyDescent="0.3">
      <c r="A9" s="313"/>
      <c r="B9" s="314" t="s">
        <v>223</v>
      </c>
      <c r="C9" s="315"/>
      <c r="D9" s="208"/>
      <c r="E9" s="246"/>
      <c r="F9" s="318" t="str">
        <f>"Affichage fournisseur : " &amp;B11</f>
        <v xml:space="preserve">Affichage fournisseur : </v>
      </c>
      <c r="G9" s="319"/>
      <c r="H9" s="319"/>
      <c r="I9" s="319"/>
      <c r="J9" s="320"/>
      <c r="K9" s="324" t="s">
        <v>278</v>
      </c>
      <c r="L9" s="209"/>
      <c r="M9" s="209"/>
      <c r="N9" s="209"/>
      <c r="O9" s="209"/>
      <c r="P9" s="209"/>
      <c r="Q9" s="246"/>
      <c r="S9" s="190" t="s">
        <v>227</v>
      </c>
      <c r="T9" s="64">
        <v>1</v>
      </c>
    </row>
    <row r="10" spans="1:34" ht="35.25" customHeight="1" thickBot="1" x14ac:dyDescent="0.3">
      <c r="A10" s="313"/>
      <c r="B10" s="316"/>
      <c r="C10" s="317"/>
      <c r="D10" s="208"/>
      <c r="E10" s="246"/>
      <c r="F10" s="321"/>
      <c r="G10" s="322"/>
      <c r="H10" s="322"/>
      <c r="I10" s="322"/>
      <c r="J10" s="323"/>
      <c r="K10" s="325"/>
      <c r="L10" s="209"/>
      <c r="M10" s="209"/>
      <c r="N10" s="209"/>
      <c r="O10" s="209"/>
      <c r="P10" s="209"/>
      <c r="Q10" s="246"/>
      <c r="S10" s="62" t="s">
        <v>336</v>
      </c>
      <c r="T10" s="64">
        <v>1</v>
      </c>
    </row>
    <row r="11" spans="1:34" ht="18.75" customHeight="1" x14ac:dyDescent="0.25">
      <c r="A11" s="313"/>
      <c r="B11" s="327"/>
      <c r="C11" s="328"/>
      <c r="D11" s="208"/>
      <c r="E11" s="246"/>
      <c r="F11" s="333" t="s">
        <v>225</v>
      </c>
      <c r="G11" s="334"/>
      <c r="H11" s="334" t="s">
        <v>226</v>
      </c>
      <c r="I11" s="334"/>
      <c r="J11" s="337"/>
      <c r="K11" s="325"/>
      <c r="L11" s="209"/>
      <c r="M11" s="209"/>
      <c r="N11" s="209"/>
      <c r="O11" s="209"/>
      <c r="P11" s="209"/>
      <c r="Q11" s="246"/>
      <c r="S11" s="94" t="s">
        <v>253</v>
      </c>
      <c r="T11" s="64">
        <v>1</v>
      </c>
    </row>
    <row r="12" spans="1:34" ht="15.75" customHeight="1" thickBot="1" x14ac:dyDescent="0.3">
      <c r="A12" s="313"/>
      <c r="B12" s="329"/>
      <c r="C12" s="330"/>
      <c r="D12" s="208"/>
      <c r="E12" s="246"/>
      <c r="F12" s="335"/>
      <c r="G12" s="336"/>
      <c r="H12" s="176" t="s">
        <v>227</v>
      </c>
      <c r="I12" s="176" t="s">
        <v>228</v>
      </c>
      <c r="J12" s="102" t="s">
        <v>229</v>
      </c>
      <c r="K12" s="326"/>
      <c r="L12" s="209"/>
      <c r="M12" s="209"/>
      <c r="N12" s="209"/>
      <c r="O12" s="209"/>
      <c r="P12" s="209"/>
      <c r="Q12" s="246"/>
      <c r="S12" s="94" t="s">
        <v>338</v>
      </c>
      <c r="T12" s="64">
        <v>1</v>
      </c>
    </row>
    <row r="13" spans="1:34" ht="15.75" thickBot="1" x14ac:dyDescent="0.3">
      <c r="A13" s="313"/>
      <c r="B13" s="331"/>
      <c r="C13" s="332"/>
      <c r="D13" s="208"/>
      <c r="E13" s="246"/>
      <c r="F13" s="338" t="e">
        <f>SUMIF('[4]FDD Réception'!$B:$B,$B$11,'[4]FDD Réception'!$L:$L)</f>
        <v>#VALUE!</v>
      </c>
      <c r="G13" s="339"/>
      <c r="H13" s="58" t="e">
        <f>COUNTIFS([4]!Tableau1[[Fournisseur ]],'Indicateur Fournisseurs '!B11,[4]!Tableau1[Qualité du chargement (Conforme/acceptable/NC)],"Conforme")</f>
        <v>#REF!</v>
      </c>
      <c r="I13" s="58" t="e">
        <f>COUNTIFS([4]!Tableau1[[Fournisseur ]],'Indicateur Fournisseurs '!B11,[4]!Tableau1[Qualité du chargement (Conforme/acceptable/NC)],"Acceptable")</f>
        <v>#REF!</v>
      </c>
      <c r="J13" s="59" t="e">
        <f>COUNTIFS([4]!Tableau1[[Fournisseur ]],'Indicateur Fournisseurs '!B11,[4]!Tableau1[Qualité du chargement (Conforme/acceptable/NC)],"NC")</f>
        <v>#REF!</v>
      </c>
      <c r="K13" s="103" t="e">
        <f>F13/(SUM(H13:J13))</f>
        <v>#VALUE!</v>
      </c>
      <c r="L13" s="209"/>
      <c r="M13" s="209"/>
      <c r="N13" s="209"/>
      <c r="O13" s="209"/>
      <c r="P13" s="209"/>
      <c r="Q13" s="246"/>
      <c r="S13" s="94" t="s">
        <v>272</v>
      </c>
      <c r="T13" s="64">
        <v>1</v>
      </c>
    </row>
    <row r="14" spans="1:34" x14ac:dyDescent="0.25">
      <c r="A14" s="208"/>
      <c r="B14" s="209"/>
      <c r="C14" s="209"/>
      <c r="D14" s="209"/>
      <c r="E14" s="209"/>
      <c r="F14" s="209"/>
      <c r="G14" s="209"/>
      <c r="H14" s="209"/>
      <c r="I14" s="209"/>
      <c r="J14" s="209"/>
      <c r="K14" s="209"/>
      <c r="L14" s="209"/>
      <c r="M14" s="209"/>
      <c r="N14" s="209"/>
      <c r="O14" s="209"/>
      <c r="P14" s="209"/>
      <c r="Q14" s="246"/>
      <c r="S14" s="94" t="s">
        <v>340</v>
      </c>
      <c r="T14" s="64">
        <v>1</v>
      </c>
    </row>
    <row r="15" spans="1:34" x14ac:dyDescent="0.25">
      <c r="A15" s="208"/>
      <c r="B15" s="209"/>
      <c r="C15" s="209"/>
      <c r="D15" s="209"/>
      <c r="E15" s="209"/>
      <c r="F15" s="209"/>
      <c r="G15" s="209"/>
      <c r="H15" s="209"/>
      <c r="I15" s="209"/>
      <c r="J15" s="209"/>
      <c r="K15" s="209"/>
      <c r="L15" s="209"/>
      <c r="M15" s="209"/>
      <c r="N15" s="209"/>
      <c r="O15" s="209"/>
      <c r="P15" s="209"/>
      <c r="Q15" s="246"/>
      <c r="S15" s="94" t="s">
        <v>275</v>
      </c>
      <c r="T15" s="64">
        <v>1</v>
      </c>
    </row>
    <row r="16" spans="1:34" x14ac:dyDescent="0.25">
      <c r="A16" s="208"/>
      <c r="B16" s="209"/>
      <c r="C16" s="209"/>
      <c r="D16" s="209"/>
      <c r="E16" s="209"/>
      <c r="F16" s="209"/>
      <c r="G16" s="209"/>
      <c r="H16" s="209"/>
      <c r="I16" s="209"/>
      <c r="J16" s="209"/>
      <c r="K16" s="209"/>
      <c r="L16" s="209"/>
      <c r="M16" s="209"/>
      <c r="N16" s="209"/>
      <c r="O16" s="209"/>
      <c r="P16" s="209"/>
      <c r="Q16" s="246"/>
      <c r="S16" s="94" t="s">
        <v>342</v>
      </c>
      <c r="T16" s="64">
        <v>1</v>
      </c>
    </row>
    <row r="17" spans="1:27" x14ac:dyDescent="0.25">
      <c r="A17" s="208"/>
      <c r="B17" s="209"/>
      <c r="C17" s="209"/>
      <c r="D17" s="209"/>
      <c r="E17" s="209"/>
      <c r="F17" s="209"/>
      <c r="G17" s="209"/>
      <c r="H17" s="209"/>
      <c r="I17" s="209"/>
      <c r="J17" s="209"/>
      <c r="K17" s="209"/>
      <c r="L17" s="209"/>
      <c r="M17" s="209"/>
      <c r="N17" s="209"/>
      <c r="O17" s="209"/>
      <c r="P17" s="209"/>
      <c r="Q17" s="246"/>
      <c r="S17" s="94" t="s">
        <v>281</v>
      </c>
      <c r="T17" s="64">
        <v>1</v>
      </c>
    </row>
    <row r="18" spans="1:27" x14ac:dyDescent="0.25">
      <c r="A18" s="208"/>
      <c r="B18" s="209"/>
      <c r="C18" s="209"/>
      <c r="D18" s="209"/>
      <c r="E18" s="209"/>
      <c r="F18" s="209"/>
      <c r="G18" s="209"/>
      <c r="H18" s="209"/>
      <c r="I18" s="209"/>
      <c r="J18" s="209"/>
      <c r="K18" s="209"/>
      <c r="L18" s="209"/>
      <c r="M18" s="209"/>
      <c r="N18" s="209"/>
      <c r="O18" s="209"/>
      <c r="P18" s="209"/>
      <c r="Q18" s="246"/>
      <c r="S18" s="94" t="s">
        <v>343</v>
      </c>
      <c r="T18" s="64">
        <v>1</v>
      </c>
    </row>
    <row r="19" spans="1:27" ht="15.75" thickBot="1" x14ac:dyDescent="0.3">
      <c r="A19" s="210"/>
      <c r="B19" s="211"/>
      <c r="C19" s="211"/>
      <c r="D19" s="211"/>
      <c r="E19" s="211"/>
      <c r="F19" s="211"/>
      <c r="G19" s="211"/>
      <c r="H19" s="211"/>
      <c r="I19" s="211"/>
      <c r="J19" s="211"/>
      <c r="K19" s="211"/>
      <c r="L19" s="211"/>
      <c r="M19" s="211"/>
      <c r="N19" s="211"/>
      <c r="O19" s="211"/>
      <c r="P19" s="211"/>
      <c r="Q19" s="247"/>
      <c r="S19" s="94" t="s">
        <v>345</v>
      </c>
      <c r="T19" s="64">
        <v>1</v>
      </c>
    </row>
    <row r="20" spans="1:27" ht="15.75" thickBot="1" x14ac:dyDescent="0.3">
      <c r="A20" s="60"/>
      <c r="B20" s="61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1"/>
      <c r="O20" s="61"/>
      <c r="P20" s="61"/>
      <c r="Q20" s="77"/>
      <c r="S20" s="94" t="s">
        <v>344</v>
      </c>
      <c r="T20" s="64">
        <v>1</v>
      </c>
    </row>
    <row r="21" spans="1:27" ht="15.75" thickBot="1" x14ac:dyDescent="0.3">
      <c r="A21" s="80"/>
      <c r="B21" s="78"/>
      <c r="C21" s="78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78"/>
      <c r="O21" s="78"/>
      <c r="P21" s="78"/>
      <c r="Q21" s="79"/>
      <c r="S21" s="94" t="s">
        <v>350</v>
      </c>
      <c r="T21" s="64">
        <v>1</v>
      </c>
      <c r="Y21" s="189" t="s">
        <v>31</v>
      </c>
      <c r="Z21" s="193" t="s">
        <v>240</v>
      </c>
      <c r="AA21" s="191" t="s">
        <v>241</v>
      </c>
    </row>
    <row r="22" spans="1:27" x14ac:dyDescent="0.25">
      <c r="A22" s="80"/>
      <c r="B22" s="78"/>
      <c r="C22" s="78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78"/>
      <c r="O22" s="78"/>
      <c r="P22" s="78"/>
      <c r="Q22" s="79"/>
      <c r="S22" s="94" t="s">
        <v>346</v>
      </c>
      <c r="T22" s="64">
        <v>1</v>
      </c>
      <c r="Y22" s="68" t="s">
        <v>232</v>
      </c>
      <c r="Z22" s="69">
        <v>6</v>
      </c>
      <c r="AA22" s="70">
        <v>5.2083333333333329E-2</v>
      </c>
    </row>
    <row r="23" spans="1:27" x14ac:dyDescent="0.25">
      <c r="A23" s="80"/>
      <c r="B23" s="78"/>
      <c r="C23" s="78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78"/>
      <c r="O23" s="78"/>
      <c r="P23" s="78"/>
      <c r="Q23" s="79"/>
      <c r="S23" s="94" t="s">
        <v>329</v>
      </c>
      <c r="T23" s="64">
        <v>1</v>
      </c>
      <c r="Y23" s="194" t="s">
        <v>266</v>
      </c>
      <c r="Z23" s="71">
        <v>6</v>
      </c>
      <c r="AA23" s="72">
        <v>0.18611111111111112</v>
      </c>
    </row>
    <row r="24" spans="1:27" x14ac:dyDescent="0.25">
      <c r="A24" s="80"/>
      <c r="B24" s="78"/>
      <c r="C24" s="78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78"/>
      <c r="O24" s="78"/>
      <c r="P24" s="78"/>
      <c r="Q24" s="79"/>
      <c r="S24" s="94" t="s">
        <v>348</v>
      </c>
      <c r="T24" s="64">
        <v>1</v>
      </c>
      <c r="Y24" s="194" t="s">
        <v>363</v>
      </c>
      <c r="Z24" s="71">
        <v>6</v>
      </c>
      <c r="AA24" s="72">
        <v>0.12083333333333332</v>
      </c>
    </row>
    <row r="25" spans="1:27" x14ac:dyDescent="0.25">
      <c r="A25" s="80"/>
      <c r="B25" s="78"/>
      <c r="C25" s="78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78"/>
      <c r="O25" s="78"/>
      <c r="P25" s="78"/>
      <c r="Q25" s="79"/>
      <c r="S25" s="94" t="s">
        <v>331</v>
      </c>
      <c r="T25" s="64">
        <v>1</v>
      </c>
      <c r="Y25" s="194" t="s">
        <v>235</v>
      </c>
      <c r="Z25" s="71">
        <v>8</v>
      </c>
      <c r="AA25" s="72">
        <v>0.53402777777777766</v>
      </c>
    </row>
    <row r="26" spans="1:27" x14ac:dyDescent="0.25">
      <c r="A26" s="80"/>
      <c r="B26" s="78"/>
      <c r="C26" s="78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78"/>
      <c r="O26" s="78"/>
      <c r="P26" s="78"/>
      <c r="Q26" s="79"/>
      <c r="S26" s="94" t="s">
        <v>349</v>
      </c>
      <c r="T26" s="64">
        <v>1</v>
      </c>
      <c r="Y26" s="194" t="s">
        <v>234</v>
      </c>
      <c r="Z26" s="71">
        <v>8</v>
      </c>
      <c r="AA26" s="72">
        <v>0.20486111111111113</v>
      </c>
    </row>
    <row r="27" spans="1:27" x14ac:dyDescent="0.25">
      <c r="A27" s="80"/>
      <c r="B27" s="78"/>
      <c r="C27" s="78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78"/>
      <c r="O27" s="78"/>
      <c r="P27" s="78"/>
      <c r="Q27" s="79"/>
      <c r="S27" s="94" t="s">
        <v>333</v>
      </c>
      <c r="T27" s="64">
        <v>1</v>
      </c>
      <c r="Y27" s="194" t="s">
        <v>236</v>
      </c>
      <c r="Z27" s="71">
        <v>9</v>
      </c>
      <c r="AA27" s="72">
        <v>0.19513888888888886</v>
      </c>
    </row>
    <row r="28" spans="1:27" x14ac:dyDescent="0.25">
      <c r="A28" s="80"/>
      <c r="B28" s="78"/>
      <c r="C28" s="78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78"/>
      <c r="O28" s="78"/>
      <c r="P28" s="78"/>
      <c r="Q28" s="79"/>
      <c r="S28" s="94" t="s">
        <v>351</v>
      </c>
      <c r="T28" s="64">
        <v>1</v>
      </c>
      <c r="Y28" s="194" t="s">
        <v>264</v>
      </c>
      <c r="Z28" s="71">
        <v>9</v>
      </c>
      <c r="AA28" s="72">
        <v>0.49305555555555558</v>
      </c>
    </row>
    <row r="29" spans="1:27" x14ac:dyDescent="0.25">
      <c r="A29" s="80"/>
      <c r="B29" s="78"/>
      <c r="C29" s="78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78"/>
      <c r="O29" s="78"/>
      <c r="P29" s="78"/>
      <c r="Q29" s="79"/>
      <c r="S29" s="94" t="s">
        <v>239</v>
      </c>
      <c r="T29" s="64">
        <v>1</v>
      </c>
      <c r="Y29" s="194" t="s">
        <v>250</v>
      </c>
      <c r="Z29" s="71">
        <v>10</v>
      </c>
      <c r="AA29" s="72">
        <v>0.27430555555555558</v>
      </c>
    </row>
    <row r="30" spans="1:27" x14ac:dyDescent="0.25">
      <c r="A30" s="80"/>
      <c r="B30" s="78"/>
      <c r="C30" s="78"/>
      <c r="D30" s="67"/>
      <c r="E30" s="67"/>
      <c r="F30" s="67"/>
      <c r="G30" s="67"/>
      <c r="H30" s="67"/>
      <c r="I30" s="67"/>
      <c r="J30" s="67"/>
      <c r="K30" s="67"/>
      <c r="L30" s="67"/>
      <c r="M30" s="67"/>
      <c r="N30" s="78"/>
      <c r="O30" s="78"/>
      <c r="P30" s="78"/>
      <c r="Q30" s="79"/>
      <c r="S30" s="94" t="s">
        <v>352</v>
      </c>
      <c r="T30" s="64">
        <v>1</v>
      </c>
      <c r="Y30" s="194" t="s">
        <v>314</v>
      </c>
      <c r="Z30" s="71">
        <v>13</v>
      </c>
      <c r="AA30" s="72">
        <v>0.48958333333333331</v>
      </c>
    </row>
    <row r="31" spans="1:27" x14ac:dyDescent="0.25">
      <c r="A31" s="80"/>
      <c r="B31" s="78"/>
      <c r="C31" s="78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78"/>
      <c r="O31" s="78"/>
      <c r="P31" s="78"/>
      <c r="Q31" s="79"/>
      <c r="S31" s="94" t="s">
        <v>271</v>
      </c>
      <c r="T31" s="64">
        <v>1</v>
      </c>
      <c r="Y31" s="194" t="s">
        <v>224</v>
      </c>
      <c r="Z31" s="71">
        <v>46</v>
      </c>
      <c r="AA31" s="72">
        <v>1.5243055555555554</v>
      </c>
    </row>
    <row r="32" spans="1:27" ht="15.75" thickBot="1" x14ac:dyDescent="0.3">
      <c r="A32" s="80"/>
      <c r="B32" s="78"/>
      <c r="C32" s="78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78"/>
      <c r="O32" s="78"/>
      <c r="P32" s="78"/>
      <c r="Q32" s="79"/>
      <c r="S32" s="94" t="s">
        <v>354</v>
      </c>
      <c r="T32" s="64">
        <v>1</v>
      </c>
      <c r="Y32" s="73" t="s">
        <v>231</v>
      </c>
      <c r="Z32" s="71">
        <v>115</v>
      </c>
      <c r="AA32" s="72">
        <v>3.4374999999999996</v>
      </c>
    </row>
    <row r="33" spans="1:27" ht="15.75" thickBot="1" x14ac:dyDescent="0.3">
      <c r="A33" s="80"/>
      <c r="B33" s="78"/>
      <c r="C33" s="78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78"/>
      <c r="O33" s="78"/>
      <c r="P33" s="78"/>
      <c r="Q33" s="79"/>
      <c r="S33" s="94" t="s">
        <v>313</v>
      </c>
      <c r="T33" s="64">
        <v>1</v>
      </c>
      <c r="Y33" s="74" t="s">
        <v>25</v>
      </c>
      <c r="Z33" s="75">
        <v>236</v>
      </c>
      <c r="AA33" s="76">
        <v>7.5118055555555552</v>
      </c>
    </row>
    <row r="34" spans="1:27" x14ac:dyDescent="0.25">
      <c r="A34" s="80"/>
      <c r="B34" s="78"/>
      <c r="C34" s="78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78"/>
      <c r="O34" s="78"/>
      <c r="P34" s="78"/>
      <c r="Q34" s="79"/>
      <c r="S34" s="94" t="s">
        <v>353</v>
      </c>
      <c r="T34" s="64">
        <v>1</v>
      </c>
    </row>
    <row r="35" spans="1:27" x14ac:dyDescent="0.25">
      <c r="A35" s="80"/>
      <c r="B35" s="78"/>
      <c r="C35" s="78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78"/>
      <c r="O35" s="78"/>
      <c r="P35" s="78"/>
      <c r="Q35" s="79"/>
      <c r="S35" s="94" t="s">
        <v>322</v>
      </c>
      <c r="T35" s="64">
        <v>1</v>
      </c>
    </row>
    <row r="36" spans="1:27" ht="15.75" thickBot="1" x14ac:dyDescent="0.3">
      <c r="A36" s="80"/>
      <c r="B36" s="78"/>
      <c r="C36" s="78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78"/>
      <c r="O36" s="78"/>
      <c r="P36" s="78"/>
      <c r="Q36" s="79"/>
      <c r="S36" s="95" t="s">
        <v>382</v>
      </c>
      <c r="T36" s="64">
        <v>1</v>
      </c>
    </row>
    <row r="37" spans="1:27" ht="15.75" thickBot="1" x14ac:dyDescent="0.3">
      <c r="A37" s="80"/>
      <c r="B37" s="78"/>
      <c r="C37" s="78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78"/>
      <c r="O37" s="78"/>
      <c r="P37" s="78"/>
      <c r="Q37" s="79"/>
      <c r="S37" s="190" t="s">
        <v>227</v>
      </c>
      <c r="T37" s="64">
        <v>1</v>
      </c>
    </row>
    <row r="38" spans="1:27" x14ac:dyDescent="0.25">
      <c r="A38" s="80"/>
      <c r="B38" s="78"/>
      <c r="C38" s="78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78"/>
      <c r="O38" s="78"/>
      <c r="P38" s="78"/>
      <c r="Q38" s="79"/>
      <c r="S38" s="62" t="s">
        <v>332</v>
      </c>
      <c r="T38" s="64">
        <v>1</v>
      </c>
    </row>
    <row r="39" spans="1:27" ht="15.75" thickBot="1" x14ac:dyDescent="0.3">
      <c r="A39" s="80"/>
      <c r="B39" s="78"/>
      <c r="C39" s="78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78"/>
      <c r="O39" s="78"/>
      <c r="P39" s="78"/>
      <c r="Q39" s="79"/>
      <c r="S39" s="95" t="s">
        <v>388</v>
      </c>
      <c r="T39" s="64">
        <v>1</v>
      </c>
    </row>
    <row r="40" spans="1:27" ht="15.75" thickBot="1" x14ac:dyDescent="0.3">
      <c r="A40" s="80"/>
      <c r="B40" s="78"/>
      <c r="C40" s="78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78"/>
      <c r="O40" s="78"/>
      <c r="P40" s="78"/>
      <c r="Q40" s="79"/>
      <c r="S40" s="190" t="s">
        <v>227</v>
      </c>
      <c r="T40" s="64">
        <v>1</v>
      </c>
    </row>
    <row r="41" spans="1:27" x14ac:dyDescent="0.25">
      <c r="A41" s="80"/>
      <c r="B41" s="78"/>
      <c r="C41" s="78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78"/>
      <c r="O41" s="78"/>
      <c r="P41" s="78"/>
      <c r="Q41" s="79"/>
      <c r="S41" s="62" t="s">
        <v>267</v>
      </c>
      <c r="T41" s="64">
        <v>1</v>
      </c>
    </row>
    <row r="42" spans="1:27" ht="15.75" thickBot="1" x14ac:dyDescent="0.3">
      <c r="A42" s="80"/>
      <c r="B42" s="78"/>
      <c r="C42" s="78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78"/>
      <c r="O42" s="78"/>
      <c r="P42" s="78"/>
      <c r="Q42" s="79"/>
      <c r="S42" s="95" t="s">
        <v>381</v>
      </c>
      <c r="T42" s="64">
        <v>1</v>
      </c>
    </row>
    <row r="43" spans="1:27" ht="15.75" thickBot="1" x14ac:dyDescent="0.3">
      <c r="A43" s="80"/>
      <c r="B43" s="78"/>
      <c r="C43" s="78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78"/>
      <c r="O43" s="78"/>
      <c r="P43" s="78"/>
      <c r="Q43" s="79"/>
      <c r="S43" s="190" t="s">
        <v>227</v>
      </c>
      <c r="T43" s="64">
        <v>1</v>
      </c>
    </row>
    <row r="44" spans="1:27" ht="15.75" thickBot="1" x14ac:dyDescent="0.3">
      <c r="A44" s="179"/>
      <c r="B44" s="182"/>
      <c r="C44" s="182"/>
      <c r="D44" s="183"/>
      <c r="E44" s="183"/>
      <c r="F44" s="183"/>
      <c r="G44" s="183"/>
      <c r="H44" s="183"/>
      <c r="I44" s="183"/>
      <c r="J44" s="183"/>
      <c r="K44" s="183"/>
      <c r="L44" s="183"/>
      <c r="M44" s="183"/>
      <c r="N44" s="182"/>
      <c r="O44" s="182"/>
      <c r="P44" s="182"/>
      <c r="Q44" s="180"/>
      <c r="S44" s="62" t="s">
        <v>337</v>
      </c>
      <c r="T44" s="64">
        <v>1</v>
      </c>
    </row>
    <row r="45" spans="1:27" ht="15.75" thickBot="1" x14ac:dyDescent="0.3">
      <c r="A45" s="80"/>
      <c r="B45" s="78"/>
      <c r="C45" s="78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78"/>
      <c r="O45" s="78"/>
      <c r="P45" s="78"/>
      <c r="Q45" s="79"/>
      <c r="S45" s="95" t="s">
        <v>386</v>
      </c>
      <c r="T45" s="64">
        <v>1</v>
      </c>
    </row>
    <row r="46" spans="1:27" ht="15.75" thickBot="1" x14ac:dyDescent="0.3">
      <c r="A46" s="80"/>
      <c r="B46" s="78"/>
      <c r="C46" s="78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78"/>
      <c r="O46" s="78"/>
      <c r="P46" s="78"/>
      <c r="Q46" s="79"/>
      <c r="S46" s="190" t="s">
        <v>227</v>
      </c>
      <c r="T46" s="64">
        <v>1</v>
      </c>
    </row>
    <row r="47" spans="1:27" x14ac:dyDescent="0.25">
      <c r="A47" s="80"/>
      <c r="B47" s="78"/>
      <c r="C47" s="78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78"/>
      <c r="O47" s="78"/>
      <c r="P47" s="78"/>
      <c r="Q47" s="79"/>
      <c r="S47" s="62" t="s">
        <v>334</v>
      </c>
      <c r="T47" s="64">
        <v>1</v>
      </c>
    </row>
    <row r="48" spans="1:27" ht="15.75" thickBot="1" x14ac:dyDescent="0.3">
      <c r="A48" s="80"/>
      <c r="B48" s="78"/>
      <c r="C48" s="78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78"/>
      <c r="O48" s="78"/>
      <c r="P48" s="78"/>
      <c r="Q48" s="79"/>
      <c r="S48" s="95" t="s">
        <v>387</v>
      </c>
      <c r="T48" s="64">
        <v>1</v>
      </c>
    </row>
    <row r="49" spans="1:20" ht="15.75" thickBot="1" x14ac:dyDescent="0.3">
      <c r="A49" s="80"/>
      <c r="B49" s="78"/>
      <c r="C49" s="78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78"/>
      <c r="O49" s="78"/>
      <c r="P49" s="78"/>
      <c r="Q49" s="79"/>
      <c r="S49" s="190" t="s">
        <v>227</v>
      </c>
      <c r="T49" s="64">
        <v>1</v>
      </c>
    </row>
    <row r="50" spans="1:20" x14ac:dyDescent="0.25">
      <c r="A50" s="80"/>
      <c r="B50" s="78"/>
      <c r="C50" s="78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78"/>
      <c r="O50" s="78"/>
      <c r="P50" s="78"/>
      <c r="Q50" s="79"/>
      <c r="S50" s="62" t="s">
        <v>347</v>
      </c>
      <c r="T50" s="64">
        <v>1</v>
      </c>
    </row>
    <row r="51" spans="1:20" ht="15.75" thickBot="1" x14ac:dyDescent="0.3">
      <c r="A51" s="80"/>
      <c r="B51" s="78"/>
      <c r="C51" s="78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78"/>
      <c r="O51" s="78"/>
      <c r="P51" s="78"/>
      <c r="Q51" s="79"/>
      <c r="S51" s="95" t="s">
        <v>385</v>
      </c>
      <c r="T51" s="64">
        <v>1</v>
      </c>
    </row>
    <row r="52" spans="1:20" ht="15.75" thickBot="1" x14ac:dyDescent="0.3">
      <c r="A52" s="80"/>
      <c r="B52" s="78"/>
      <c r="C52" s="78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78"/>
      <c r="O52" s="78"/>
      <c r="P52" s="78"/>
      <c r="Q52" s="79"/>
      <c r="S52" s="190" t="s">
        <v>227</v>
      </c>
      <c r="T52" s="64">
        <v>1</v>
      </c>
    </row>
    <row r="53" spans="1:20" x14ac:dyDescent="0.25">
      <c r="A53" s="80"/>
      <c r="B53" s="78"/>
      <c r="C53" s="78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78"/>
      <c r="O53" s="78"/>
      <c r="P53" s="78"/>
      <c r="Q53" s="79"/>
      <c r="S53" s="62" t="s">
        <v>277</v>
      </c>
      <c r="T53" s="64">
        <v>1</v>
      </c>
    </row>
    <row r="54" spans="1:20" ht="15.75" thickBot="1" x14ac:dyDescent="0.3">
      <c r="A54" s="80"/>
      <c r="B54" s="78"/>
      <c r="C54" s="78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78"/>
      <c r="O54" s="78"/>
      <c r="P54" s="78"/>
      <c r="Q54" s="79"/>
      <c r="S54" s="95" t="s">
        <v>384</v>
      </c>
      <c r="T54" s="64">
        <v>1</v>
      </c>
    </row>
    <row r="55" spans="1:20" ht="15.75" thickBot="1" x14ac:dyDescent="0.3">
      <c r="A55" s="80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67"/>
      <c r="N55" s="78"/>
      <c r="O55" s="78"/>
      <c r="P55" s="78"/>
      <c r="Q55" s="79"/>
      <c r="S55" s="190" t="s">
        <v>227</v>
      </c>
      <c r="T55" s="64">
        <v>1</v>
      </c>
    </row>
    <row r="56" spans="1:20" x14ac:dyDescent="0.25">
      <c r="A56" s="80"/>
      <c r="B56" s="78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67"/>
      <c r="N56" s="78"/>
      <c r="O56" s="78"/>
      <c r="P56" s="78"/>
      <c r="Q56" s="79"/>
      <c r="S56" s="62" t="s">
        <v>232</v>
      </c>
      <c r="T56" s="64">
        <v>2</v>
      </c>
    </row>
    <row r="57" spans="1:20" x14ac:dyDescent="0.25">
      <c r="A57" s="80"/>
      <c r="B57" s="78"/>
      <c r="C57" s="78"/>
      <c r="D57" s="78"/>
      <c r="E57" s="78"/>
      <c r="F57" s="78"/>
      <c r="G57" s="78"/>
      <c r="H57" s="78"/>
      <c r="I57" s="78"/>
      <c r="J57" s="78"/>
      <c r="K57" s="78"/>
      <c r="L57" s="78"/>
      <c r="M57" s="67"/>
      <c r="N57" s="78"/>
      <c r="O57" s="78"/>
      <c r="P57" s="78"/>
      <c r="Q57" s="79"/>
      <c r="S57" s="94" t="s">
        <v>279</v>
      </c>
      <c r="T57" s="64">
        <v>2</v>
      </c>
    </row>
    <row r="58" spans="1:20" x14ac:dyDescent="0.25">
      <c r="A58" s="80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  <c r="M58" s="67"/>
      <c r="N58" s="78"/>
      <c r="O58" s="78"/>
      <c r="P58" s="78"/>
      <c r="Q58" s="79"/>
      <c r="S58" s="94" t="s">
        <v>357</v>
      </c>
      <c r="T58" s="64">
        <v>2</v>
      </c>
    </row>
    <row r="59" spans="1:20" x14ac:dyDescent="0.25">
      <c r="A59" s="80"/>
      <c r="B59" s="78"/>
      <c r="C59" s="78"/>
      <c r="D59" s="78"/>
      <c r="E59" s="78"/>
      <c r="F59" s="78"/>
      <c r="G59" s="78"/>
      <c r="H59" s="78"/>
      <c r="I59" s="78"/>
      <c r="J59" s="78"/>
      <c r="K59" s="78"/>
      <c r="L59" s="78"/>
      <c r="M59" s="67"/>
      <c r="N59" s="78"/>
      <c r="O59" s="78"/>
      <c r="P59" s="78"/>
      <c r="Q59" s="79"/>
      <c r="S59" s="94" t="s">
        <v>356</v>
      </c>
      <c r="T59" s="64">
        <v>2</v>
      </c>
    </row>
    <row r="60" spans="1:20" x14ac:dyDescent="0.25">
      <c r="A60" s="80"/>
      <c r="B60" s="78"/>
      <c r="C60" s="78"/>
      <c r="D60" s="78"/>
      <c r="E60" s="78"/>
      <c r="F60" s="78"/>
      <c r="G60" s="78"/>
      <c r="H60" s="78"/>
      <c r="I60" s="78"/>
      <c r="J60" s="78"/>
      <c r="K60" s="78"/>
      <c r="L60" s="78"/>
      <c r="M60" s="67"/>
      <c r="N60" s="78"/>
      <c r="O60" s="78"/>
      <c r="P60" s="78"/>
      <c r="Q60" s="79"/>
      <c r="S60" s="94" t="s">
        <v>305</v>
      </c>
      <c r="T60" s="64">
        <v>2</v>
      </c>
    </row>
    <row r="61" spans="1:20" x14ac:dyDescent="0.25">
      <c r="A61" s="80"/>
      <c r="B61" s="78"/>
      <c r="C61" s="78"/>
      <c r="D61" s="78"/>
      <c r="E61" s="78"/>
      <c r="F61" s="78"/>
      <c r="G61" s="78"/>
      <c r="H61" s="78"/>
      <c r="I61" s="78"/>
      <c r="J61" s="78"/>
      <c r="K61" s="78"/>
      <c r="L61" s="78"/>
      <c r="M61" s="67"/>
      <c r="N61" s="78"/>
      <c r="O61" s="78"/>
      <c r="P61" s="78"/>
      <c r="Q61" s="79"/>
      <c r="S61" s="94" t="s">
        <v>358</v>
      </c>
      <c r="T61" s="64">
        <v>2</v>
      </c>
    </row>
    <row r="62" spans="1:20" x14ac:dyDescent="0.25">
      <c r="A62" s="80"/>
      <c r="B62" s="78"/>
      <c r="C62" s="78"/>
      <c r="D62" s="78"/>
      <c r="E62" s="78"/>
      <c r="F62" s="78"/>
      <c r="G62" s="78"/>
      <c r="H62" s="78"/>
      <c r="I62" s="78"/>
      <c r="J62" s="78"/>
      <c r="K62" s="78"/>
      <c r="L62" s="78"/>
      <c r="M62" s="67"/>
      <c r="N62" s="78"/>
      <c r="O62" s="78"/>
      <c r="P62" s="78"/>
      <c r="Q62" s="79"/>
      <c r="S62" s="94" t="s">
        <v>355</v>
      </c>
      <c r="T62" s="64">
        <v>2</v>
      </c>
    </row>
    <row r="63" spans="1:20" x14ac:dyDescent="0.25">
      <c r="A63" s="80"/>
      <c r="B63" s="78"/>
      <c r="C63" s="78"/>
      <c r="D63" s="78"/>
      <c r="E63" s="78"/>
      <c r="F63" s="78"/>
      <c r="G63" s="78"/>
      <c r="H63" s="78"/>
      <c r="I63" s="78"/>
      <c r="J63" s="78"/>
      <c r="K63" s="78"/>
      <c r="L63" s="78"/>
      <c r="M63" s="67"/>
      <c r="N63" s="78"/>
      <c r="O63" s="78"/>
      <c r="P63" s="78"/>
      <c r="Q63" s="79"/>
      <c r="S63" s="94" t="s">
        <v>316</v>
      </c>
      <c r="T63" s="64">
        <v>2</v>
      </c>
    </row>
    <row r="64" spans="1:20" x14ac:dyDescent="0.25">
      <c r="A64" s="80"/>
      <c r="B64" s="78"/>
      <c r="C64" s="78"/>
      <c r="D64" s="78"/>
      <c r="E64" s="78"/>
      <c r="F64" s="78"/>
      <c r="G64" s="78"/>
      <c r="H64" s="78"/>
      <c r="I64" s="78"/>
      <c r="J64" s="78"/>
      <c r="K64" s="78"/>
      <c r="L64" s="78"/>
      <c r="M64" s="67"/>
      <c r="N64" s="78"/>
      <c r="O64" s="78"/>
      <c r="P64" s="78"/>
      <c r="Q64" s="79"/>
      <c r="S64" s="94" t="s">
        <v>339</v>
      </c>
      <c r="T64" s="64">
        <v>2</v>
      </c>
    </row>
    <row r="65" spans="1:30" x14ac:dyDescent="0.25">
      <c r="A65" s="80"/>
      <c r="B65" s="78"/>
      <c r="C65" s="78"/>
      <c r="D65" s="78"/>
      <c r="E65" s="78"/>
      <c r="F65" s="78"/>
      <c r="G65" s="78"/>
      <c r="H65" s="78"/>
      <c r="I65" s="78"/>
      <c r="J65" s="78"/>
      <c r="K65" s="78"/>
      <c r="L65" s="78"/>
      <c r="M65" s="67"/>
      <c r="N65" s="78"/>
      <c r="O65" s="78"/>
      <c r="P65" s="78"/>
      <c r="Q65" s="79"/>
      <c r="S65" s="94" t="s">
        <v>362</v>
      </c>
      <c r="T65" s="64">
        <v>3</v>
      </c>
    </row>
    <row r="66" spans="1:30" x14ac:dyDescent="0.25">
      <c r="A66" s="80"/>
      <c r="B66" s="78"/>
      <c r="C66" s="78"/>
      <c r="D66" s="78"/>
      <c r="E66" s="78"/>
      <c r="F66" s="78"/>
      <c r="G66" s="78"/>
      <c r="H66" s="78"/>
      <c r="I66" s="78"/>
      <c r="J66" s="78"/>
      <c r="K66" s="78"/>
      <c r="L66" s="78"/>
      <c r="M66" s="67"/>
      <c r="N66" s="78"/>
      <c r="O66" s="78"/>
      <c r="P66" s="78"/>
      <c r="Q66" s="79"/>
      <c r="S66" s="94" t="s">
        <v>233</v>
      </c>
      <c r="T66" s="64">
        <v>3</v>
      </c>
    </row>
    <row r="67" spans="1:30" x14ac:dyDescent="0.25">
      <c r="A67" s="80"/>
      <c r="B67" s="78"/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67"/>
      <c r="N67" s="78"/>
      <c r="O67" s="78"/>
      <c r="P67" s="78"/>
      <c r="Q67" s="79"/>
      <c r="S67" s="94" t="s">
        <v>234</v>
      </c>
      <c r="T67" s="64">
        <v>3</v>
      </c>
    </row>
    <row r="68" spans="1:30" x14ac:dyDescent="0.25">
      <c r="A68" s="80"/>
      <c r="B68" s="78"/>
      <c r="C68" s="78"/>
      <c r="D68" s="78"/>
      <c r="E68" s="67"/>
      <c r="F68" s="67"/>
      <c r="G68" s="67"/>
      <c r="H68" s="67"/>
      <c r="I68" s="67"/>
      <c r="J68" s="67"/>
      <c r="K68" s="67"/>
      <c r="L68" s="67"/>
      <c r="M68" s="67"/>
      <c r="N68" s="78"/>
      <c r="O68" s="78"/>
      <c r="P68" s="78"/>
      <c r="Q68" s="79"/>
      <c r="S68" s="94" t="s">
        <v>252</v>
      </c>
      <c r="T68" s="64">
        <v>3</v>
      </c>
    </row>
    <row r="69" spans="1:30" x14ac:dyDescent="0.25">
      <c r="A69" s="80"/>
      <c r="B69" s="78"/>
      <c r="C69" s="78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78"/>
      <c r="O69" s="78"/>
      <c r="P69" s="78"/>
      <c r="Q69" s="79"/>
      <c r="S69" s="94" t="s">
        <v>359</v>
      </c>
      <c r="T69" s="64">
        <v>3</v>
      </c>
    </row>
    <row r="70" spans="1:30" x14ac:dyDescent="0.25">
      <c r="A70" s="80"/>
      <c r="B70" s="78"/>
      <c r="C70" s="78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78"/>
      <c r="O70" s="78"/>
      <c r="P70" s="78"/>
      <c r="Q70" s="79"/>
      <c r="S70" s="94" t="s">
        <v>315</v>
      </c>
      <c r="T70" s="64">
        <v>3</v>
      </c>
    </row>
    <row r="71" spans="1:30" x14ac:dyDescent="0.25">
      <c r="A71" s="80"/>
      <c r="B71" s="78"/>
      <c r="C71" s="78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78"/>
      <c r="O71" s="78"/>
      <c r="P71" s="78"/>
      <c r="Q71" s="79"/>
      <c r="S71" s="94" t="s">
        <v>361</v>
      </c>
      <c r="T71" s="64">
        <v>3</v>
      </c>
    </row>
    <row r="72" spans="1:30" x14ac:dyDescent="0.25">
      <c r="A72" s="80"/>
      <c r="B72" s="78"/>
      <c r="C72" s="78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78"/>
      <c r="O72" s="78"/>
      <c r="P72" s="78"/>
      <c r="Q72" s="79"/>
      <c r="S72" s="94" t="s">
        <v>236</v>
      </c>
      <c r="T72" s="64">
        <v>4</v>
      </c>
    </row>
    <row r="73" spans="1:30" x14ac:dyDescent="0.25">
      <c r="A73" s="80"/>
      <c r="B73" s="78"/>
      <c r="C73" s="78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78"/>
      <c r="O73" s="78"/>
      <c r="P73" s="78"/>
      <c r="Q73" s="79"/>
      <c r="S73" s="94" t="s">
        <v>246</v>
      </c>
      <c r="T73" s="64">
        <v>4</v>
      </c>
    </row>
    <row r="74" spans="1:30" x14ac:dyDescent="0.25">
      <c r="A74" s="80"/>
      <c r="B74" s="78"/>
      <c r="C74" s="78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78"/>
      <c r="O74" s="78"/>
      <c r="P74" s="78"/>
      <c r="Q74" s="79"/>
      <c r="S74" s="94" t="s">
        <v>235</v>
      </c>
      <c r="T74" s="64">
        <v>4</v>
      </c>
      <c r="AC74" s="92" t="s">
        <v>31</v>
      </c>
      <c r="AD74" t="s">
        <v>280</v>
      </c>
    </row>
    <row r="75" spans="1:30" x14ac:dyDescent="0.25">
      <c r="A75" s="80"/>
      <c r="B75" s="78"/>
      <c r="C75" s="78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78"/>
      <c r="O75" s="78"/>
      <c r="P75" s="78"/>
      <c r="Q75" s="79"/>
      <c r="S75" s="94" t="s">
        <v>266</v>
      </c>
      <c r="T75" s="64">
        <v>4</v>
      </c>
      <c r="AC75" s="83" t="s">
        <v>345</v>
      </c>
      <c r="AD75" s="86">
        <v>3.472222222222222E-3</v>
      </c>
    </row>
    <row r="76" spans="1:30" x14ac:dyDescent="0.25">
      <c r="A76" s="80"/>
      <c r="B76" s="78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9"/>
      <c r="S76" s="94" t="s">
        <v>243</v>
      </c>
      <c r="T76" s="64">
        <v>4</v>
      </c>
      <c r="AC76" s="83" t="s">
        <v>342</v>
      </c>
      <c r="AD76" s="86">
        <v>3.472222222222222E-3</v>
      </c>
    </row>
    <row r="77" spans="1:30" x14ac:dyDescent="0.25">
      <c r="A77" s="80"/>
      <c r="B77" s="78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9"/>
      <c r="S77" s="94" t="s">
        <v>318</v>
      </c>
      <c r="T77" s="64">
        <v>4</v>
      </c>
      <c r="AC77" s="83" t="s">
        <v>322</v>
      </c>
      <c r="AD77" s="86">
        <v>3.472222222222222E-3</v>
      </c>
    </row>
    <row r="78" spans="1:30" x14ac:dyDescent="0.25">
      <c r="A78" s="80"/>
      <c r="B78" s="78"/>
      <c r="C78" s="78"/>
      <c r="D78" s="78"/>
      <c r="E78" s="78"/>
      <c r="F78" s="78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9"/>
      <c r="S78" s="94" t="s">
        <v>360</v>
      </c>
      <c r="T78" s="64">
        <v>5</v>
      </c>
      <c r="AC78" s="83" t="s">
        <v>282</v>
      </c>
      <c r="AD78" s="86">
        <v>3.472222222222222E-3</v>
      </c>
    </row>
    <row r="79" spans="1:30" x14ac:dyDescent="0.25">
      <c r="A79" s="80"/>
      <c r="B79" s="78"/>
      <c r="C79" s="78"/>
      <c r="D79" s="78"/>
      <c r="E79" s="78"/>
      <c r="F79" s="78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9"/>
      <c r="S79" s="94" t="s">
        <v>250</v>
      </c>
      <c r="T79" s="64">
        <v>6</v>
      </c>
      <c r="AC79" s="83" t="s">
        <v>329</v>
      </c>
      <c r="AD79" s="86">
        <v>3.472222222222222E-3</v>
      </c>
    </row>
    <row r="80" spans="1:30" x14ac:dyDescent="0.25">
      <c r="A80" s="80"/>
      <c r="B80" s="78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9"/>
      <c r="S80" s="94" t="s">
        <v>264</v>
      </c>
      <c r="T80" s="64">
        <v>6</v>
      </c>
      <c r="AC80" s="83" t="s">
        <v>354</v>
      </c>
      <c r="AD80" s="86">
        <v>3.472222222222222E-3</v>
      </c>
    </row>
    <row r="81" spans="1:30" x14ac:dyDescent="0.25">
      <c r="A81" s="80"/>
      <c r="B81" s="78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9"/>
      <c r="S81" s="94" t="s">
        <v>363</v>
      </c>
      <c r="T81" s="64">
        <v>6</v>
      </c>
      <c r="AC81" s="83" t="s">
        <v>364</v>
      </c>
      <c r="AD81" s="86">
        <v>3.472222222222222E-3</v>
      </c>
    </row>
    <row r="82" spans="1:30" x14ac:dyDescent="0.25">
      <c r="A82" s="80"/>
      <c r="B82" s="78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9"/>
      <c r="S82" s="94" t="s">
        <v>314</v>
      </c>
      <c r="T82" s="64">
        <v>13</v>
      </c>
      <c r="AC82" s="83" t="s">
        <v>305</v>
      </c>
      <c r="AD82" s="86">
        <v>3.472222222222222E-3</v>
      </c>
    </row>
    <row r="83" spans="1:30" x14ac:dyDescent="0.25">
      <c r="A83" s="80"/>
      <c r="B83" s="78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9"/>
      <c r="S83" s="94" t="s">
        <v>224</v>
      </c>
      <c r="T83" s="64">
        <v>17</v>
      </c>
      <c r="AC83" s="83" t="s">
        <v>330</v>
      </c>
      <c r="AD83" s="86">
        <v>3.472222222222222E-3</v>
      </c>
    </row>
    <row r="84" spans="1:30" ht="15.75" thickBot="1" x14ac:dyDescent="0.3">
      <c r="A84" s="80"/>
      <c r="B84" s="78"/>
      <c r="C84" s="78"/>
      <c r="D84" s="78"/>
      <c r="E84" s="78"/>
      <c r="F84" s="78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9"/>
      <c r="S84" s="95" t="s">
        <v>231</v>
      </c>
      <c r="T84" s="64">
        <v>56</v>
      </c>
      <c r="AC84" s="83" t="s">
        <v>338</v>
      </c>
      <c r="AD84" s="86">
        <v>3.472222222222222E-3</v>
      </c>
    </row>
    <row r="85" spans="1:30" ht="15.75" thickBot="1" x14ac:dyDescent="0.3">
      <c r="A85" s="80"/>
      <c r="B85" s="78"/>
      <c r="C85" s="78"/>
      <c r="D85" s="78"/>
      <c r="E85" s="78"/>
      <c r="F85" s="78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9"/>
      <c r="S85" s="85" t="s">
        <v>25</v>
      </c>
      <c r="T85" s="82">
        <v>215</v>
      </c>
      <c r="AC85" s="83" t="s">
        <v>356</v>
      </c>
      <c r="AD85" s="86">
        <v>3.472222222222222E-3</v>
      </c>
    </row>
    <row r="86" spans="1:30" x14ac:dyDescent="0.25">
      <c r="A86" s="80"/>
      <c r="B86" s="78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9"/>
      <c r="AC86" s="83" t="s">
        <v>306</v>
      </c>
      <c r="AD86" s="86">
        <v>4.1666666666666666E-3</v>
      </c>
    </row>
    <row r="87" spans="1:30" ht="15.75" thickBot="1" x14ac:dyDescent="0.3">
      <c r="A87" s="80"/>
      <c r="B87" s="78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9"/>
      <c r="AC87" s="83" t="s">
        <v>253</v>
      </c>
      <c r="AD87" s="86">
        <v>6.0763888888888881E-3</v>
      </c>
    </row>
    <row r="88" spans="1:30" ht="18.75" x14ac:dyDescent="0.25">
      <c r="D88" s="78"/>
      <c r="E88" s="78"/>
      <c r="F88" s="78"/>
      <c r="G88" s="78"/>
      <c r="H88" s="340" t="s">
        <v>242</v>
      </c>
      <c r="I88" s="341"/>
      <c r="J88" s="342"/>
      <c r="K88" s="78"/>
      <c r="L88" s="78"/>
      <c r="M88" s="78"/>
      <c r="N88" s="78"/>
      <c r="O88" s="78"/>
      <c r="P88" s="78"/>
      <c r="Q88" s="79"/>
      <c r="AC88" s="83" t="s">
        <v>315</v>
      </c>
      <c r="AD88" s="86">
        <v>6.2499999999999995E-3</v>
      </c>
    </row>
    <row r="89" spans="1:30" x14ac:dyDescent="0.25">
      <c r="D89" s="78"/>
      <c r="E89" s="78"/>
      <c r="F89" s="78"/>
      <c r="G89" s="78"/>
      <c r="H89" s="343">
        <f>AD150</f>
        <v>4.1666666666666664E-2</v>
      </c>
      <c r="I89" s="344"/>
      <c r="J89" s="345"/>
      <c r="K89" s="78"/>
      <c r="L89" s="78"/>
      <c r="M89" s="78"/>
      <c r="N89" s="78"/>
      <c r="O89" s="78"/>
      <c r="P89" s="78"/>
      <c r="Q89" s="79"/>
      <c r="AC89" s="83" t="s">
        <v>247</v>
      </c>
      <c r="AD89" s="86">
        <v>6.9444444444444441E-3</v>
      </c>
    </row>
    <row r="90" spans="1:30" ht="15.75" thickBot="1" x14ac:dyDescent="0.3">
      <c r="D90" s="78"/>
      <c r="E90" s="78"/>
      <c r="F90" s="78"/>
      <c r="G90" s="78"/>
      <c r="H90" s="346"/>
      <c r="I90" s="347"/>
      <c r="J90" s="348"/>
      <c r="K90" s="78"/>
      <c r="L90" s="78"/>
      <c r="M90" s="78"/>
      <c r="N90" s="78"/>
      <c r="O90" s="78"/>
      <c r="P90" s="78"/>
      <c r="Q90" s="79"/>
      <c r="AC90" s="83" t="s">
        <v>337</v>
      </c>
      <c r="AD90" s="86">
        <v>6.9444444444444441E-3</v>
      </c>
    </row>
    <row r="91" spans="1:30" x14ac:dyDescent="0.25">
      <c r="A91" s="80"/>
      <c r="B91" s="78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9"/>
      <c r="AC91" s="83" t="s">
        <v>307</v>
      </c>
      <c r="AD91" s="86">
        <v>6.9444444444444441E-3</v>
      </c>
    </row>
    <row r="92" spans="1:30" x14ac:dyDescent="0.25">
      <c r="A92" s="80"/>
      <c r="B92" s="78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9"/>
      <c r="AC92" s="83" t="s">
        <v>346</v>
      </c>
      <c r="AD92" s="86">
        <v>6.9444444444444441E-3</v>
      </c>
    </row>
    <row r="93" spans="1:30" x14ac:dyDescent="0.25">
      <c r="A93" s="80"/>
      <c r="B93" s="78"/>
      <c r="C93" s="78"/>
      <c r="D93" s="78"/>
      <c r="E93" s="78"/>
      <c r="F93" s="78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9"/>
      <c r="AC93" s="83" t="s">
        <v>269</v>
      </c>
      <c r="AD93" s="86">
        <v>6.9444444444444441E-3</v>
      </c>
    </row>
    <row r="94" spans="1:30" x14ac:dyDescent="0.25">
      <c r="A94" s="80"/>
      <c r="B94" s="78"/>
      <c r="C94" s="78"/>
      <c r="D94" s="78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9"/>
      <c r="AC94" s="83" t="s">
        <v>333</v>
      </c>
      <c r="AD94" s="86">
        <v>6.9444444444444441E-3</v>
      </c>
    </row>
    <row r="95" spans="1:30" x14ac:dyDescent="0.25">
      <c r="A95" s="80"/>
      <c r="B95" s="78"/>
      <c r="C95" s="7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9"/>
      <c r="AC95" s="83" t="s">
        <v>246</v>
      </c>
      <c r="AD95" s="86">
        <v>8.472222222222223E-3</v>
      </c>
    </row>
    <row r="96" spans="1:30" x14ac:dyDescent="0.25">
      <c r="A96" s="80"/>
      <c r="B96" s="78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9"/>
      <c r="AC96" s="83" t="s">
        <v>232</v>
      </c>
      <c r="AD96" s="86">
        <v>8.6805555555555542E-3</v>
      </c>
    </row>
    <row r="97" spans="1:30" x14ac:dyDescent="0.25">
      <c r="A97" s="80"/>
      <c r="B97" s="78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9"/>
      <c r="AC97" s="83" t="s">
        <v>243</v>
      </c>
      <c r="AD97" s="86">
        <v>9.7222222222222206E-3</v>
      </c>
    </row>
    <row r="98" spans="1:30" x14ac:dyDescent="0.25">
      <c r="A98" s="178"/>
      <c r="B98" s="104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9"/>
      <c r="AC98" s="83" t="s">
        <v>313</v>
      </c>
      <c r="AD98" s="86">
        <v>1.0416666666666666E-2</v>
      </c>
    </row>
    <row r="99" spans="1:30" x14ac:dyDescent="0.25">
      <c r="A99" s="80"/>
      <c r="B99" s="78"/>
      <c r="C99" s="78"/>
      <c r="D99" s="78"/>
      <c r="E99" s="78"/>
      <c r="F99" s="78"/>
      <c r="G99" s="78"/>
      <c r="H99" s="78"/>
      <c r="I99" s="78"/>
      <c r="J99" s="78"/>
      <c r="K99" s="78"/>
      <c r="L99" s="78"/>
      <c r="M99" s="78"/>
      <c r="N99" s="78"/>
      <c r="O99" s="78"/>
      <c r="P99" s="78"/>
      <c r="Q99" s="79"/>
      <c r="AC99" s="83" t="s">
        <v>340</v>
      </c>
      <c r="AD99" s="86">
        <v>1.0416666666666666E-2</v>
      </c>
    </row>
    <row r="100" spans="1:30" x14ac:dyDescent="0.25">
      <c r="A100" s="80"/>
      <c r="B100" s="78"/>
      <c r="C100" s="78"/>
      <c r="D100" s="78"/>
      <c r="E100" s="78"/>
      <c r="F100" s="78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9"/>
      <c r="AC100" s="83" t="s">
        <v>348</v>
      </c>
      <c r="AD100" s="86">
        <v>1.0416666666666666E-2</v>
      </c>
    </row>
    <row r="101" spans="1:30" x14ac:dyDescent="0.25">
      <c r="A101" s="80"/>
      <c r="B101" s="78"/>
      <c r="C101" s="78"/>
      <c r="D101" s="78"/>
      <c r="E101" s="78"/>
      <c r="F101" s="78"/>
      <c r="G101" s="78"/>
      <c r="H101" s="78"/>
      <c r="I101" s="78"/>
      <c r="J101" s="78"/>
      <c r="K101" s="78"/>
      <c r="L101" s="78"/>
      <c r="M101" s="78"/>
      <c r="N101" s="78"/>
      <c r="O101" s="78"/>
      <c r="P101" s="78"/>
      <c r="Q101" s="79"/>
      <c r="AC101" s="83" t="s">
        <v>272</v>
      </c>
      <c r="AD101" s="86">
        <v>1.0416666666666666E-2</v>
      </c>
    </row>
    <row r="102" spans="1:30" x14ac:dyDescent="0.25">
      <c r="A102" s="80"/>
      <c r="B102" s="78"/>
      <c r="C102" s="78"/>
      <c r="D102" s="78"/>
      <c r="E102" s="78"/>
      <c r="F102" s="78"/>
      <c r="G102" s="78"/>
      <c r="H102" s="78"/>
      <c r="I102" s="78"/>
      <c r="J102" s="78"/>
      <c r="K102" s="78"/>
      <c r="L102" s="78"/>
      <c r="M102" s="78"/>
      <c r="N102" s="78"/>
      <c r="O102" s="78"/>
      <c r="P102" s="78"/>
      <c r="Q102" s="79"/>
      <c r="AC102" s="83" t="s">
        <v>251</v>
      </c>
      <c r="AD102" s="86">
        <v>1.0416666666666666E-2</v>
      </c>
    </row>
    <row r="103" spans="1:30" x14ac:dyDescent="0.25">
      <c r="A103" s="80"/>
      <c r="B103" s="78"/>
      <c r="C103" s="78"/>
      <c r="D103" s="78"/>
      <c r="E103" s="78"/>
      <c r="F103" s="78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9"/>
      <c r="AC103" s="83" t="s">
        <v>343</v>
      </c>
      <c r="AD103" s="86">
        <v>1.0416666666666666E-2</v>
      </c>
    </row>
    <row r="104" spans="1:30" x14ac:dyDescent="0.25">
      <c r="A104" s="80"/>
      <c r="B104" s="78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8"/>
      <c r="N104" s="78"/>
      <c r="O104" s="78"/>
      <c r="P104" s="78"/>
      <c r="Q104" s="79"/>
      <c r="AC104" s="83" t="s">
        <v>283</v>
      </c>
      <c r="AD104" s="86">
        <v>1.0416666666666666E-2</v>
      </c>
    </row>
    <row r="105" spans="1:30" x14ac:dyDescent="0.25">
      <c r="A105" s="80"/>
      <c r="B105" s="78"/>
      <c r="C105" s="78"/>
      <c r="D105" s="78"/>
      <c r="E105" s="78"/>
      <c r="F105" s="78"/>
      <c r="G105" s="78"/>
      <c r="H105" s="78"/>
      <c r="I105" s="78"/>
      <c r="J105" s="78"/>
      <c r="K105" s="78"/>
      <c r="L105" s="78"/>
      <c r="M105" s="78"/>
      <c r="N105" s="78"/>
      <c r="O105" s="78"/>
      <c r="P105" s="78"/>
      <c r="Q105" s="79"/>
      <c r="AC105" s="83" t="s">
        <v>344</v>
      </c>
      <c r="AD105" s="86">
        <v>1.0416666666666666E-2</v>
      </c>
    </row>
    <row r="106" spans="1:30" x14ac:dyDescent="0.25">
      <c r="A106" s="80"/>
      <c r="B106" s="78"/>
      <c r="C106" s="78"/>
      <c r="D106" s="78"/>
      <c r="E106" s="78"/>
      <c r="F106" s="78"/>
      <c r="G106" s="78"/>
      <c r="H106" s="78"/>
      <c r="I106" s="78"/>
      <c r="J106" s="78"/>
      <c r="K106" s="78"/>
      <c r="L106" s="78"/>
      <c r="M106" s="78"/>
      <c r="N106" s="78"/>
      <c r="O106" s="78"/>
      <c r="P106" s="78"/>
      <c r="Q106" s="79"/>
      <c r="AC106" s="83" t="s">
        <v>238</v>
      </c>
      <c r="AD106" s="86">
        <v>1.2152777777777776E-2</v>
      </c>
    </row>
    <row r="107" spans="1:30" x14ac:dyDescent="0.25">
      <c r="A107" s="80"/>
      <c r="B107" s="78"/>
      <c r="C107" s="78"/>
      <c r="D107" s="78"/>
      <c r="E107" s="78"/>
      <c r="F107" s="78"/>
      <c r="G107" s="78"/>
      <c r="H107" s="78"/>
      <c r="I107" s="78"/>
      <c r="J107" s="78"/>
      <c r="K107" s="78"/>
      <c r="L107" s="78"/>
      <c r="M107" s="78"/>
      <c r="N107" s="78"/>
      <c r="O107" s="78"/>
      <c r="P107" s="78"/>
      <c r="Q107" s="79"/>
      <c r="AC107" s="83" t="s">
        <v>233</v>
      </c>
      <c r="AD107" s="86">
        <v>1.3194444444444443E-2</v>
      </c>
    </row>
    <row r="108" spans="1:30" x14ac:dyDescent="0.25">
      <c r="A108" s="80"/>
      <c r="B108" s="78"/>
      <c r="C108" s="78"/>
      <c r="D108" s="78"/>
      <c r="E108" s="78"/>
      <c r="F108" s="78"/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9"/>
      <c r="AC108" s="83" t="s">
        <v>347</v>
      </c>
      <c r="AD108" s="86">
        <v>1.3888888888888888E-2</v>
      </c>
    </row>
    <row r="109" spans="1:30" x14ac:dyDescent="0.25">
      <c r="A109" s="80"/>
      <c r="B109" s="78"/>
      <c r="C109" s="78"/>
      <c r="D109" s="78"/>
      <c r="E109" s="78"/>
      <c r="F109" s="78"/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9"/>
      <c r="AC109" s="83" t="s">
        <v>336</v>
      </c>
      <c r="AD109" s="86">
        <v>1.3888888888888888E-2</v>
      </c>
    </row>
    <row r="110" spans="1:30" x14ac:dyDescent="0.25">
      <c r="A110" s="80"/>
      <c r="B110" s="78"/>
      <c r="C110" s="78"/>
      <c r="D110" s="78"/>
      <c r="E110" s="78"/>
      <c r="F110" s="78"/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9"/>
      <c r="AC110" s="83" t="s">
        <v>271</v>
      </c>
      <c r="AD110" s="86">
        <v>1.3888888888888888E-2</v>
      </c>
    </row>
    <row r="111" spans="1:30" x14ac:dyDescent="0.25">
      <c r="A111" s="80"/>
      <c r="B111" s="78"/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9"/>
      <c r="AC111" s="83" t="s">
        <v>335</v>
      </c>
      <c r="AD111" s="86">
        <v>1.3888888888888888E-2</v>
      </c>
    </row>
    <row r="112" spans="1:30" x14ac:dyDescent="0.25">
      <c r="A112" s="80"/>
      <c r="B112" s="78"/>
      <c r="C112" s="78"/>
      <c r="D112" s="78"/>
      <c r="E112" s="78"/>
      <c r="F112" s="78"/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9"/>
      <c r="AC112" s="83" t="s">
        <v>352</v>
      </c>
      <c r="AD112" s="86">
        <v>1.3888888888888888E-2</v>
      </c>
    </row>
    <row r="113" spans="1:30" x14ac:dyDescent="0.25">
      <c r="A113" s="80"/>
      <c r="B113" s="78"/>
      <c r="C113" s="78"/>
      <c r="D113" s="78"/>
      <c r="E113" s="78"/>
      <c r="F113" s="78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9"/>
      <c r="AC113" s="83" t="s">
        <v>318</v>
      </c>
      <c r="AD113" s="86">
        <v>1.5624999999999998E-2</v>
      </c>
    </row>
    <row r="114" spans="1:30" x14ac:dyDescent="0.25">
      <c r="A114" s="80"/>
      <c r="B114" s="78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8"/>
      <c r="N114" s="78"/>
      <c r="O114" s="78"/>
      <c r="P114" s="78"/>
      <c r="Q114" s="79"/>
      <c r="AC114" s="83" t="s">
        <v>281</v>
      </c>
      <c r="AD114" s="86">
        <v>1.5972222222222221E-2</v>
      </c>
    </row>
    <row r="115" spans="1:30" x14ac:dyDescent="0.25">
      <c r="A115" s="80"/>
      <c r="B115" s="78"/>
      <c r="C115" s="78"/>
      <c r="D115" s="78"/>
      <c r="E115" s="78"/>
      <c r="F115" s="78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9"/>
      <c r="AC115" s="83" t="s">
        <v>331</v>
      </c>
      <c r="AD115" s="86">
        <v>1.8055555555555557E-2</v>
      </c>
    </row>
    <row r="116" spans="1:30" x14ac:dyDescent="0.25">
      <c r="A116" s="80"/>
      <c r="B116" s="78"/>
      <c r="C116" s="78"/>
      <c r="D116" s="78"/>
      <c r="E116" s="78"/>
      <c r="F116" s="78"/>
      <c r="G116" s="78"/>
      <c r="H116" s="78"/>
      <c r="I116" s="78"/>
      <c r="J116" s="78"/>
      <c r="K116" s="78"/>
      <c r="L116" s="78"/>
      <c r="M116" s="78"/>
      <c r="N116" s="78"/>
      <c r="O116" s="78"/>
      <c r="P116" s="78"/>
      <c r="Q116" s="79"/>
      <c r="AC116" s="83" t="s">
        <v>361</v>
      </c>
      <c r="AD116" s="86">
        <v>1.8518518518518517E-2</v>
      </c>
    </row>
    <row r="117" spans="1:30" x14ac:dyDescent="0.25">
      <c r="A117" s="80"/>
      <c r="B117" s="78"/>
      <c r="C117" s="78"/>
      <c r="D117" s="78"/>
      <c r="E117" s="78"/>
      <c r="F117" s="78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9"/>
      <c r="AC117" s="83" t="s">
        <v>339</v>
      </c>
      <c r="AD117" s="86">
        <v>1.9791666666666666E-2</v>
      </c>
    </row>
    <row r="118" spans="1:30" x14ac:dyDescent="0.25">
      <c r="A118" s="80"/>
      <c r="B118" s="78"/>
      <c r="C118" s="78"/>
      <c r="D118" s="78"/>
      <c r="E118" s="78"/>
      <c r="F118" s="78"/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9"/>
      <c r="S118" s="92" t="s">
        <v>265</v>
      </c>
      <c r="T118" t="s">
        <v>328</v>
      </c>
      <c r="AC118" s="83" t="s">
        <v>252</v>
      </c>
      <c r="AD118" s="86">
        <v>1.996527777777778E-2</v>
      </c>
    </row>
    <row r="119" spans="1:30" x14ac:dyDescent="0.25">
      <c r="A119" s="80"/>
      <c r="B119" s="78"/>
      <c r="C119" s="78"/>
      <c r="D119" s="78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9"/>
      <c r="S119" s="92" t="s">
        <v>317</v>
      </c>
      <c r="T119" s="83">
        <v>2019</v>
      </c>
      <c r="AC119" s="83" t="s">
        <v>363</v>
      </c>
      <c r="AD119" s="86">
        <v>2.0138888888888887E-2</v>
      </c>
    </row>
    <row r="120" spans="1:30" x14ac:dyDescent="0.25">
      <c r="A120" s="80"/>
      <c r="B120" s="78"/>
      <c r="C120" s="78"/>
      <c r="D120" s="78"/>
      <c r="E120" s="78"/>
      <c r="F120" s="78"/>
      <c r="G120" s="78"/>
      <c r="H120" s="78"/>
      <c r="I120" s="78"/>
      <c r="J120" s="78"/>
      <c r="K120" s="78"/>
      <c r="L120" s="78"/>
      <c r="M120" s="78"/>
      <c r="N120" s="78"/>
      <c r="O120" s="78"/>
      <c r="P120" s="78"/>
      <c r="Q120" s="79"/>
      <c r="AC120" s="83" t="s">
        <v>381</v>
      </c>
      <c r="AD120" s="86">
        <v>2.0833333333333332E-2</v>
      </c>
    </row>
    <row r="121" spans="1:30" x14ac:dyDescent="0.25">
      <c r="A121" s="80"/>
      <c r="B121" s="78"/>
      <c r="C121" s="78"/>
      <c r="D121" s="78"/>
      <c r="E121" s="78"/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9"/>
      <c r="S121" s="92" t="s">
        <v>31</v>
      </c>
      <c r="T121" t="s">
        <v>230</v>
      </c>
      <c r="AC121" s="83" t="s">
        <v>268</v>
      </c>
      <c r="AD121" s="86">
        <v>2.0833333333333332E-2</v>
      </c>
    </row>
    <row r="122" spans="1:30" x14ac:dyDescent="0.25">
      <c r="A122" s="80"/>
      <c r="B122" s="78"/>
      <c r="C122" s="78"/>
      <c r="D122" s="78"/>
      <c r="E122" s="78"/>
      <c r="F122" s="78"/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9"/>
      <c r="S122" s="83" t="s">
        <v>361</v>
      </c>
      <c r="T122" s="15">
        <v>1</v>
      </c>
      <c r="AC122" s="83" t="s">
        <v>334</v>
      </c>
      <c r="AD122" s="86">
        <v>2.0833333333333332E-2</v>
      </c>
    </row>
    <row r="123" spans="1:30" x14ac:dyDescent="0.25">
      <c r="A123" s="80"/>
      <c r="B123" s="78"/>
      <c r="C123" s="78"/>
      <c r="D123" s="78"/>
      <c r="E123" s="78"/>
      <c r="F123" s="78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9"/>
      <c r="S123" s="83" t="s">
        <v>362</v>
      </c>
      <c r="T123" s="15">
        <v>1</v>
      </c>
      <c r="AC123" s="83" t="s">
        <v>277</v>
      </c>
      <c r="AD123" s="86">
        <v>2.0833333333333332E-2</v>
      </c>
    </row>
    <row r="124" spans="1:30" ht="15.75" thickBot="1" x14ac:dyDescent="0.3">
      <c r="A124" s="80"/>
      <c r="B124" s="78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8"/>
      <c r="N124" s="78"/>
      <c r="O124" s="78"/>
      <c r="P124" s="78"/>
      <c r="Q124" s="79"/>
      <c r="S124" s="83" t="s">
        <v>349</v>
      </c>
      <c r="T124" s="15">
        <v>1</v>
      </c>
      <c r="AC124" s="83" t="s">
        <v>351</v>
      </c>
      <c r="AD124" s="86">
        <v>2.0833333333333332E-2</v>
      </c>
    </row>
    <row r="125" spans="1:30" x14ac:dyDescent="0.25">
      <c r="A125" s="206"/>
      <c r="B125" s="207"/>
      <c r="C125" s="207"/>
      <c r="D125" s="207"/>
      <c r="E125" s="207"/>
      <c r="F125" s="207"/>
      <c r="G125" s="207"/>
      <c r="H125" s="207"/>
      <c r="I125" s="207"/>
      <c r="J125" s="207"/>
      <c r="K125" s="207"/>
      <c r="L125" s="207"/>
      <c r="M125" s="207"/>
      <c r="N125" s="207"/>
      <c r="O125" s="207"/>
      <c r="P125" s="207"/>
      <c r="Q125" s="245"/>
      <c r="S125" s="83" t="s">
        <v>383</v>
      </c>
      <c r="T125" s="15">
        <v>1</v>
      </c>
      <c r="AC125" s="83" t="s">
        <v>316</v>
      </c>
      <c r="AD125" s="86">
        <v>2.0833333333333332E-2</v>
      </c>
    </row>
    <row r="126" spans="1:30" x14ac:dyDescent="0.25">
      <c r="A126" s="208"/>
      <c r="B126" s="209"/>
      <c r="C126" s="209"/>
      <c r="D126" s="209"/>
      <c r="E126" s="209"/>
      <c r="F126" s="209"/>
      <c r="G126" s="209"/>
      <c r="H126" s="209"/>
      <c r="I126" s="209"/>
      <c r="J126" s="209"/>
      <c r="K126" s="209"/>
      <c r="L126" s="209"/>
      <c r="M126" s="209"/>
      <c r="N126" s="209"/>
      <c r="O126" s="209"/>
      <c r="P126" s="209"/>
      <c r="Q126" s="246"/>
      <c r="S126" s="83" t="s">
        <v>351</v>
      </c>
      <c r="T126" s="15">
        <v>1</v>
      </c>
      <c r="AC126" s="83" t="s">
        <v>353</v>
      </c>
      <c r="AD126" s="86">
        <v>2.0833333333333332E-2</v>
      </c>
    </row>
    <row r="127" spans="1:30" x14ac:dyDescent="0.25">
      <c r="A127" s="208"/>
      <c r="B127" s="209"/>
      <c r="C127" s="209"/>
      <c r="D127" s="209"/>
      <c r="E127" s="209"/>
      <c r="F127" s="209"/>
      <c r="G127" s="209"/>
      <c r="H127" s="209"/>
      <c r="I127" s="209"/>
      <c r="J127" s="209"/>
      <c r="K127" s="209"/>
      <c r="L127" s="209"/>
      <c r="M127" s="209"/>
      <c r="N127" s="209"/>
      <c r="O127" s="209"/>
      <c r="P127" s="209"/>
      <c r="Q127" s="246"/>
      <c r="S127" s="83" t="s">
        <v>235</v>
      </c>
      <c r="T127" s="15">
        <v>1</v>
      </c>
      <c r="AC127" s="83" t="s">
        <v>279</v>
      </c>
      <c r="AD127" s="86">
        <v>2.0833333333333332E-2</v>
      </c>
    </row>
    <row r="128" spans="1:30" x14ac:dyDescent="0.25">
      <c r="A128" s="208"/>
      <c r="B128" s="209"/>
      <c r="C128" s="209"/>
      <c r="D128" s="209"/>
      <c r="E128" s="209"/>
      <c r="F128" s="209"/>
      <c r="G128" s="209"/>
      <c r="H128" s="209"/>
      <c r="I128" s="209"/>
      <c r="J128" s="209"/>
      <c r="K128" s="209"/>
      <c r="L128" s="209"/>
      <c r="M128" s="209"/>
      <c r="N128" s="209"/>
      <c r="O128" s="209"/>
      <c r="P128" s="209"/>
      <c r="Q128" s="246"/>
      <c r="S128" s="83" t="s">
        <v>352</v>
      </c>
      <c r="T128" s="15">
        <v>1</v>
      </c>
      <c r="AC128" s="83" t="s">
        <v>382</v>
      </c>
      <c r="AD128" s="86">
        <v>2.0833333333333332E-2</v>
      </c>
    </row>
    <row r="129" spans="1:30" x14ac:dyDescent="0.25">
      <c r="A129" s="208"/>
      <c r="B129" s="209"/>
      <c r="C129" s="209"/>
      <c r="D129" s="209"/>
      <c r="E129" s="209"/>
      <c r="F129" s="209"/>
      <c r="G129" s="209"/>
      <c r="H129" s="209"/>
      <c r="I129" s="209"/>
      <c r="J129" s="209"/>
      <c r="K129" s="209"/>
      <c r="L129" s="209"/>
      <c r="M129" s="209"/>
      <c r="N129" s="209"/>
      <c r="O129" s="209"/>
      <c r="P129" s="209"/>
      <c r="Q129" s="246"/>
      <c r="S129" s="83" t="s">
        <v>315</v>
      </c>
      <c r="T129" s="15">
        <v>1</v>
      </c>
      <c r="AC129" s="83" t="s">
        <v>236</v>
      </c>
      <c r="AD129" s="86">
        <v>2.1682098765432097E-2</v>
      </c>
    </row>
    <row r="130" spans="1:30" x14ac:dyDescent="0.25">
      <c r="A130" s="208"/>
      <c r="B130" s="209"/>
      <c r="C130" s="209"/>
      <c r="D130" s="209"/>
      <c r="E130" s="209"/>
      <c r="F130" s="209"/>
      <c r="G130" s="209"/>
      <c r="H130" s="209"/>
      <c r="I130" s="209"/>
      <c r="J130" s="209"/>
      <c r="K130" s="209"/>
      <c r="L130" s="209"/>
      <c r="M130" s="209"/>
      <c r="N130" s="209"/>
      <c r="O130" s="209"/>
      <c r="P130" s="209"/>
      <c r="Q130" s="246"/>
      <c r="S130" s="83" t="s">
        <v>354</v>
      </c>
      <c r="T130" s="15">
        <v>1</v>
      </c>
      <c r="AC130" s="83" t="s">
        <v>355</v>
      </c>
      <c r="AD130" s="86">
        <v>2.2569444444444444E-2</v>
      </c>
    </row>
    <row r="131" spans="1:30" x14ac:dyDescent="0.25">
      <c r="A131" s="208"/>
      <c r="B131" s="209"/>
      <c r="C131" s="209"/>
      <c r="D131" s="209"/>
      <c r="E131" s="209"/>
      <c r="F131" s="209"/>
      <c r="G131" s="209"/>
      <c r="H131" s="209"/>
      <c r="I131" s="209"/>
      <c r="J131" s="209"/>
      <c r="K131" s="209"/>
      <c r="L131" s="209"/>
      <c r="M131" s="209"/>
      <c r="N131" s="209"/>
      <c r="O131" s="209"/>
      <c r="P131" s="209"/>
      <c r="Q131" s="246"/>
      <c r="S131" s="83" t="s">
        <v>318</v>
      </c>
      <c r="T131" s="15">
        <v>1</v>
      </c>
      <c r="AC131" s="83" t="s">
        <v>275</v>
      </c>
      <c r="AD131" s="86">
        <v>2.2916666666666669E-2</v>
      </c>
    </row>
    <row r="132" spans="1:30" x14ac:dyDescent="0.25">
      <c r="A132" s="208"/>
      <c r="B132" s="209"/>
      <c r="C132" s="209"/>
      <c r="D132" s="209"/>
      <c r="E132" s="209"/>
      <c r="F132" s="209"/>
      <c r="G132" s="209"/>
      <c r="H132" s="209"/>
      <c r="I132" s="209"/>
      <c r="J132" s="209"/>
      <c r="K132" s="209"/>
      <c r="L132" s="209"/>
      <c r="M132" s="209"/>
      <c r="N132" s="209"/>
      <c r="O132" s="209"/>
      <c r="P132" s="209"/>
      <c r="Q132" s="246"/>
      <c r="S132" s="83" t="s">
        <v>353</v>
      </c>
      <c r="T132" s="15">
        <v>1</v>
      </c>
      <c r="AC132" s="83" t="s">
        <v>308</v>
      </c>
      <c r="AD132" s="86">
        <v>2.4305555555555556E-2</v>
      </c>
    </row>
    <row r="133" spans="1:30" x14ac:dyDescent="0.25">
      <c r="A133" s="208"/>
      <c r="B133" s="209"/>
      <c r="C133" s="209"/>
      <c r="D133" s="209"/>
      <c r="E133" s="209"/>
      <c r="F133" s="209"/>
      <c r="G133" s="209"/>
      <c r="H133" s="209"/>
      <c r="I133" s="209"/>
      <c r="J133" s="209"/>
      <c r="K133" s="209"/>
      <c r="L133" s="209"/>
      <c r="M133" s="209"/>
      <c r="N133" s="209"/>
      <c r="O133" s="209"/>
      <c r="P133" s="209"/>
      <c r="Q133" s="246"/>
      <c r="S133" s="83" t="s">
        <v>232</v>
      </c>
      <c r="T133" s="15">
        <v>1</v>
      </c>
      <c r="AC133" s="83" t="s">
        <v>383</v>
      </c>
      <c r="AD133" s="86">
        <v>2.4305555555555556E-2</v>
      </c>
    </row>
    <row r="134" spans="1:30" x14ac:dyDescent="0.25">
      <c r="A134" s="208"/>
      <c r="B134" s="209"/>
      <c r="C134" s="209"/>
      <c r="D134" s="209"/>
      <c r="E134" s="209"/>
      <c r="F134" s="209"/>
      <c r="G134" s="209"/>
      <c r="H134" s="209"/>
      <c r="I134" s="209"/>
      <c r="J134" s="209"/>
      <c r="K134" s="209"/>
      <c r="L134" s="209"/>
      <c r="M134" s="209"/>
      <c r="N134" s="209"/>
      <c r="O134" s="209"/>
      <c r="P134" s="209"/>
      <c r="Q134" s="246"/>
      <c r="S134" s="83" t="s">
        <v>382</v>
      </c>
      <c r="T134" s="15">
        <v>1</v>
      </c>
      <c r="AC134" s="83" t="s">
        <v>384</v>
      </c>
      <c r="AD134" s="86">
        <v>2.4305555555555556E-2</v>
      </c>
    </row>
    <row r="135" spans="1:30" x14ac:dyDescent="0.25">
      <c r="A135" s="208"/>
      <c r="B135" s="209"/>
      <c r="C135" s="209"/>
      <c r="D135" s="209"/>
      <c r="E135" s="209"/>
      <c r="F135" s="209"/>
      <c r="G135" s="209"/>
      <c r="H135" s="209"/>
      <c r="I135" s="209"/>
      <c r="J135" s="209"/>
      <c r="K135" s="209"/>
      <c r="L135" s="209"/>
      <c r="M135" s="209"/>
      <c r="N135" s="209"/>
      <c r="O135" s="209"/>
      <c r="P135" s="209"/>
      <c r="Q135" s="246"/>
      <c r="S135" s="83" t="s">
        <v>233</v>
      </c>
      <c r="T135" s="15">
        <v>1</v>
      </c>
      <c r="AC135" s="83" t="s">
        <v>360</v>
      </c>
      <c r="AD135" s="86">
        <v>2.5416666666666664E-2</v>
      </c>
    </row>
    <row r="136" spans="1:30" x14ac:dyDescent="0.25">
      <c r="A136" s="208"/>
      <c r="B136" s="209"/>
      <c r="C136" s="209"/>
      <c r="D136" s="209"/>
      <c r="E136" s="209"/>
      <c r="F136" s="209"/>
      <c r="G136" s="209"/>
      <c r="H136" s="209"/>
      <c r="I136" s="209"/>
      <c r="J136" s="209"/>
      <c r="K136" s="209"/>
      <c r="L136" s="209"/>
      <c r="M136" s="209"/>
      <c r="N136" s="209"/>
      <c r="O136" s="209"/>
      <c r="P136" s="209"/>
      <c r="Q136" s="246"/>
      <c r="S136" s="83" t="s">
        <v>388</v>
      </c>
      <c r="T136" s="15">
        <v>1</v>
      </c>
      <c r="AC136" s="83" t="s">
        <v>234</v>
      </c>
      <c r="AD136" s="86">
        <v>2.5607638888888892E-2</v>
      </c>
    </row>
    <row r="137" spans="1:30" x14ac:dyDescent="0.25">
      <c r="A137" s="208"/>
      <c r="B137" s="209"/>
      <c r="C137" s="209"/>
      <c r="D137" s="209"/>
      <c r="E137" s="209"/>
      <c r="F137" s="209"/>
      <c r="G137" s="209"/>
      <c r="H137" s="209"/>
      <c r="I137" s="209"/>
      <c r="J137" s="209"/>
      <c r="K137" s="209"/>
      <c r="L137" s="209"/>
      <c r="M137" s="209"/>
      <c r="N137" s="209"/>
      <c r="O137" s="209"/>
      <c r="P137" s="209"/>
      <c r="Q137" s="246"/>
      <c r="S137" s="83" t="s">
        <v>316</v>
      </c>
      <c r="T137" s="15">
        <v>1</v>
      </c>
      <c r="AC137" s="83" t="s">
        <v>267</v>
      </c>
      <c r="AD137" s="86">
        <v>2.6041666666666664E-2</v>
      </c>
    </row>
    <row r="138" spans="1:30" x14ac:dyDescent="0.25">
      <c r="A138" s="208"/>
      <c r="B138" s="209"/>
      <c r="C138" s="209"/>
      <c r="D138" s="209"/>
      <c r="E138" s="209"/>
      <c r="F138" s="209"/>
      <c r="G138" s="209"/>
      <c r="H138" s="209"/>
      <c r="I138" s="209"/>
      <c r="J138" s="209"/>
      <c r="K138" s="209"/>
      <c r="L138" s="209"/>
      <c r="M138" s="209"/>
      <c r="N138" s="209"/>
      <c r="O138" s="209"/>
      <c r="P138" s="209"/>
      <c r="Q138" s="246"/>
      <c r="S138" s="83" t="s">
        <v>381</v>
      </c>
      <c r="T138" s="15">
        <v>1</v>
      </c>
      <c r="AC138" s="83" t="s">
        <v>250</v>
      </c>
      <c r="AD138" s="86">
        <v>2.7430555555555559E-2</v>
      </c>
    </row>
    <row r="139" spans="1:30" x14ac:dyDescent="0.25">
      <c r="A139" s="208"/>
      <c r="B139" s="209"/>
      <c r="C139" s="209"/>
      <c r="D139" s="209"/>
      <c r="E139" s="209"/>
      <c r="F139" s="209"/>
      <c r="G139" s="209"/>
      <c r="H139" s="209"/>
      <c r="I139" s="209"/>
      <c r="J139" s="209"/>
      <c r="K139" s="209"/>
      <c r="L139" s="209"/>
      <c r="M139" s="209"/>
      <c r="N139" s="209"/>
      <c r="O139" s="209"/>
      <c r="P139" s="209"/>
      <c r="Q139" s="246"/>
      <c r="S139" s="83" t="s">
        <v>358</v>
      </c>
      <c r="T139" s="15">
        <v>1</v>
      </c>
      <c r="AC139" s="83" t="s">
        <v>309</v>
      </c>
      <c r="AD139" s="86">
        <v>2.7777777777777776E-2</v>
      </c>
    </row>
    <row r="140" spans="1:30" x14ac:dyDescent="0.25">
      <c r="A140" s="208"/>
      <c r="B140" s="209"/>
      <c r="C140" s="209"/>
      <c r="D140" s="209"/>
      <c r="E140" s="209"/>
      <c r="F140" s="209"/>
      <c r="G140" s="209"/>
      <c r="H140" s="209"/>
      <c r="I140" s="209"/>
      <c r="J140" s="209"/>
      <c r="K140" s="209"/>
      <c r="L140" s="209"/>
      <c r="M140" s="209"/>
      <c r="N140" s="209"/>
      <c r="O140" s="209"/>
      <c r="P140" s="209"/>
      <c r="Q140" s="246"/>
      <c r="S140" s="83" t="s">
        <v>386</v>
      </c>
      <c r="T140" s="15">
        <v>1</v>
      </c>
      <c r="AC140" s="83" t="s">
        <v>231</v>
      </c>
      <c r="AD140" s="86">
        <v>2.9891304347826084E-2</v>
      </c>
    </row>
    <row r="141" spans="1:30" x14ac:dyDescent="0.25">
      <c r="A141" s="208"/>
      <c r="B141" s="209"/>
      <c r="C141" s="209"/>
      <c r="D141" s="209"/>
      <c r="E141" s="209"/>
      <c r="F141" s="209"/>
      <c r="G141" s="209"/>
      <c r="H141" s="209"/>
      <c r="I141" s="209"/>
      <c r="J141" s="209"/>
      <c r="K141" s="209"/>
      <c r="L141" s="209"/>
      <c r="M141" s="209"/>
      <c r="N141" s="209"/>
      <c r="O141" s="209"/>
      <c r="P141" s="209"/>
      <c r="Q141" s="246"/>
      <c r="S141" s="83" t="s">
        <v>339</v>
      </c>
      <c r="T141" s="15">
        <v>1</v>
      </c>
      <c r="AC141" s="83" t="s">
        <v>237</v>
      </c>
      <c r="AD141" s="86">
        <v>3.0324074074074073E-2</v>
      </c>
    </row>
    <row r="142" spans="1:30" x14ac:dyDescent="0.25">
      <c r="A142" s="208"/>
      <c r="B142" s="209"/>
      <c r="C142" s="209"/>
      <c r="D142" s="209"/>
      <c r="E142" s="209"/>
      <c r="F142" s="209"/>
      <c r="G142" s="209"/>
      <c r="H142" s="209"/>
      <c r="I142" s="209"/>
      <c r="J142" s="209"/>
      <c r="K142" s="209"/>
      <c r="L142" s="209"/>
      <c r="M142" s="209"/>
      <c r="N142" s="209"/>
      <c r="O142" s="209"/>
      <c r="P142" s="209"/>
      <c r="Q142" s="246"/>
      <c r="S142" s="83" t="s">
        <v>385</v>
      </c>
      <c r="T142" s="15">
        <v>1</v>
      </c>
      <c r="AC142" s="83" t="s">
        <v>266</v>
      </c>
      <c r="AD142" s="86">
        <v>3.1018518518518518E-2</v>
      </c>
    </row>
    <row r="143" spans="1:30" x14ac:dyDescent="0.25">
      <c r="A143" s="208"/>
      <c r="B143" s="209"/>
      <c r="C143" s="209"/>
      <c r="D143" s="209"/>
      <c r="E143" s="209"/>
      <c r="F143" s="209"/>
      <c r="G143" s="209"/>
      <c r="H143" s="209"/>
      <c r="I143" s="209"/>
      <c r="J143" s="209"/>
      <c r="K143" s="209"/>
      <c r="L143" s="209"/>
      <c r="M143" s="209"/>
      <c r="N143" s="209"/>
      <c r="O143" s="209"/>
      <c r="P143" s="209"/>
      <c r="Q143" s="246"/>
      <c r="S143" s="83" t="s">
        <v>266</v>
      </c>
      <c r="T143" s="15">
        <v>1</v>
      </c>
      <c r="AC143" s="83" t="s">
        <v>349</v>
      </c>
      <c r="AD143" s="86">
        <v>3.125E-2</v>
      </c>
    </row>
    <row r="144" spans="1:30" x14ac:dyDescent="0.25">
      <c r="A144" s="208"/>
      <c r="B144" s="209"/>
      <c r="C144" s="209"/>
      <c r="D144" s="209"/>
      <c r="E144" s="209"/>
      <c r="F144" s="209"/>
      <c r="G144" s="209"/>
      <c r="H144" s="209"/>
      <c r="I144" s="209"/>
      <c r="J144" s="209"/>
      <c r="K144" s="209"/>
      <c r="L144" s="209"/>
      <c r="M144" s="209"/>
      <c r="N144" s="209"/>
      <c r="O144" s="209"/>
      <c r="P144" s="209"/>
      <c r="Q144" s="246"/>
      <c r="S144" s="83" t="s">
        <v>384</v>
      </c>
      <c r="T144" s="15">
        <v>1</v>
      </c>
      <c r="AC144" s="83" t="s">
        <v>362</v>
      </c>
      <c r="AD144" s="86">
        <v>3.2407407407407406E-2</v>
      </c>
    </row>
    <row r="145" spans="1:30" x14ac:dyDescent="0.25">
      <c r="A145" s="208"/>
      <c r="B145" s="209"/>
      <c r="C145" s="209"/>
      <c r="D145" s="209"/>
      <c r="E145" s="209"/>
      <c r="F145" s="209"/>
      <c r="G145" s="209"/>
      <c r="H145" s="209"/>
      <c r="I145" s="209"/>
      <c r="J145" s="209"/>
      <c r="K145" s="209"/>
      <c r="L145" s="209"/>
      <c r="M145" s="209"/>
      <c r="N145" s="209"/>
      <c r="O145" s="209"/>
      <c r="P145" s="209"/>
      <c r="Q145" s="246"/>
      <c r="S145" s="83" t="s">
        <v>252</v>
      </c>
      <c r="T145" s="15">
        <v>2</v>
      </c>
      <c r="AC145" s="83" t="s">
        <v>224</v>
      </c>
      <c r="AD145" s="86">
        <v>3.3137077294685985E-2</v>
      </c>
    </row>
    <row r="146" spans="1:30" x14ac:dyDescent="0.25">
      <c r="A146" s="208"/>
      <c r="B146" s="209"/>
      <c r="C146" s="209"/>
      <c r="D146" s="209"/>
      <c r="E146" s="209"/>
      <c r="F146" s="209"/>
      <c r="G146" s="209"/>
      <c r="H146" s="209"/>
      <c r="I146" s="209"/>
      <c r="J146" s="209"/>
      <c r="K146" s="209"/>
      <c r="L146" s="209"/>
      <c r="M146" s="209"/>
      <c r="N146" s="209"/>
      <c r="O146" s="209"/>
      <c r="P146" s="209"/>
      <c r="Q146" s="246"/>
      <c r="S146" s="83" t="s">
        <v>246</v>
      </c>
      <c r="T146" s="15">
        <v>2</v>
      </c>
      <c r="AC146" s="83" t="s">
        <v>248</v>
      </c>
      <c r="AD146" s="86">
        <v>3.3564814814814818E-2</v>
      </c>
    </row>
    <row r="147" spans="1:30" x14ac:dyDescent="0.25">
      <c r="A147" s="208"/>
      <c r="B147" s="209"/>
      <c r="C147" s="209"/>
      <c r="D147" s="209"/>
      <c r="E147" s="209"/>
      <c r="F147" s="209"/>
      <c r="G147" s="209"/>
      <c r="H147" s="209"/>
      <c r="I147" s="209"/>
      <c r="J147" s="209"/>
      <c r="K147" s="209"/>
      <c r="L147" s="209"/>
      <c r="M147" s="209"/>
      <c r="N147" s="209"/>
      <c r="O147" s="209"/>
      <c r="P147" s="209"/>
      <c r="Q147" s="246"/>
      <c r="S147" s="83" t="s">
        <v>264</v>
      </c>
      <c r="T147" s="15">
        <v>2</v>
      </c>
      <c r="AC147" s="83" t="s">
        <v>385</v>
      </c>
      <c r="AD147" s="86">
        <v>3.4722222222222224E-2</v>
      </c>
    </row>
    <row r="148" spans="1:30" x14ac:dyDescent="0.25">
      <c r="A148" s="208"/>
      <c r="B148" s="209"/>
      <c r="C148" s="209"/>
      <c r="D148" s="209"/>
      <c r="E148" s="209"/>
      <c r="F148" s="209"/>
      <c r="G148" s="209"/>
      <c r="H148" s="209"/>
      <c r="I148" s="209"/>
      <c r="J148" s="209"/>
      <c r="K148" s="209"/>
      <c r="L148" s="209"/>
      <c r="M148" s="209"/>
      <c r="N148" s="209"/>
      <c r="O148" s="209"/>
      <c r="P148" s="209"/>
      <c r="Q148" s="246"/>
      <c r="S148" s="83" t="s">
        <v>355</v>
      </c>
      <c r="T148" s="15">
        <v>2</v>
      </c>
      <c r="AC148" s="83" t="s">
        <v>314</v>
      </c>
      <c r="AD148" s="86">
        <v>3.7660256410256408E-2</v>
      </c>
    </row>
    <row r="149" spans="1:30" x14ac:dyDescent="0.25">
      <c r="A149" s="208"/>
      <c r="B149" s="209"/>
      <c r="C149" s="209"/>
      <c r="D149" s="209"/>
      <c r="E149" s="209"/>
      <c r="F149" s="209"/>
      <c r="G149" s="209"/>
      <c r="H149" s="209"/>
      <c r="I149" s="209"/>
      <c r="J149" s="209"/>
      <c r="K149" s="209"/>
      <c r="L149" s="209"/>
      <c r="M149" s="209"/>
      <c r="N149" s="209"/>
      <c r="O149" s="209"/>
      <c r="P149" s="209"/>
      <c r="Q149" s="246"/>
      <c r="S149" s="83" t="s">
        <v>236</v>
      </c>
      <c r="T149" s="15">
        <v>2</v>
      </c>
      <c r="AC149" s="83" t="s">
        <v>239</v>
      </c>
      <c r="AD149" s="86">
        <v>3.8194444444444441E-2</v>
      </c>
    </row>
    <row r="150" spans="1:30" x14ac:dyDescent="0.25">
      <c r="A150" s="208"/>
      <c r="B150" s="209"/>
      <c r="C150" s="209"/>
      <c r="D150" s="209"/>
      <c r="E150" s="209"/>
      <c r="F150" s="209"/>
      <c r="G150" s="209"/>
      <c r="H150" s="209"/>
      <c r="I150" s="209"/>
      <c r="J150" s="209"/>
      <c r="K150" s="209"/>
      <c r="L150" s="209"/>
      <c r="M150" s="209"/>
      <c r="N150" s="209"/>
      <c r="O150" s="209"/>
      <c r="P150" s="209"/>
      <c r="Q150" s="246"/>
      <c r="S150" s="83" t="s">
        <v>363</v>
      </c>
      <c r="T150" s="15">
        <v>3</v>
      </c>
      <c r="AC150" s="83" t="s">
        <v>311</v>
      </c>
      <c r="AD150" s="86">
        <v>4.1666666666666664E-2</v>
      </c>
    </row>
    <row r="151" spans="1:30" x14ac:dyDescent="0.25">
      <c r="A151" s="208"/>
      <c r="B151" s="209"/>
      <c r="C151" s="209"/>
      <c r="D151" s="209"/>
      <c r="E151" s="209"/>
      <c r="F151" s="209"/>
      <c r="G151" s="209"/>
      <c r="H151" s="209"/>
      <c r="I151" s="209"/>
      <c r="J151" s="209"/>
      <c r="K151" s="209"/>
      <c r="L151" s="209"/>
      <c r="M151" s="209"/>
      <c r="N151" s="209"/>
      <c r="O151" s="209"/>
      <c r="P151" s="209"/>
      <c r="Q151" s="246"/>
      <c r="S151" s="83" t="s">
        <v>250</v>
      </c>
      <c r="T151" s="15">
        <v>3</v>
      </c>
      <c r="AC151" s="83" t="s">
        <v>386</v>
      </c>
      <c r="AD151" s="86">
        <v>4.5138888888888888E-2</v>
      </c>
    </row>
    <row r="152" spans="1:30" x14ac:dyDescent="0.25">
      <c r="A152" s="208"/>
      <c r="B152" s="209"/>
      <c r="C152" s="209"/>
      <c r="D152" s="209"/>
      <c r="E152" s="209"/>
      <c r="F152" s="209"/>
      <c r="G152" s="209"/>
      <c r="H152" s="209"/>
      <c r="I152" s="209"/>
      <c r="J152" s="209"/>
      <c r="K152" s="209"/>
      <c r="L152" s="209"/>
      <c r="M152" s="209"/>
      <c r="N152" s="209"/>
      <c r="O152" s="209"/>
      <c r="P152" s="209"/>
      <c r="Q152" s="246"/>
      <c r="S152" s="83" t="s">
        <v>314</v>
      </c>
      <c r="T152" s="15">
        <v>5</v>
      </c>
      <c r="AC152" s="83" t="s">
        <v>387</v>
      </c>
      <c r="AD152" s="86">
        <v>4.8611111111111112E-2</v>
      </c>
    </row>
    <row r="153" spans="1:30" x14ac:dyDescent="0.25">
      <c r="A153" s="208"/>
      <c r="B153" s="209"/>
      <c r="C153" s="209"/>
      <c r="D153" s="209"/>
      <c r="E153" s="209"/>
      <c r="F153" s="209"/>
      <c r="G153" s="209"/>
      <c r="H153" s="209"/>
      <c r="I153" s="209"/>
      <c r="J153" s="209"/>
      <c r="K153" s="209"/>
      <c r="L153" s="209"/>
      <c r="M153" s="209"/>
      <c r="N153" s="209"/>
      <c r="O153" s="209"/>
      <c r="P153" s="209"/>
      <c r="Q153" s="246"/>
      <c r="S153" s="83" t="s">
        <v>360</v>
      </c>
      <c r="T153" s="15">
        <v>5</v>
      </c>
      <c r="AC153" s="83" t="s">
        <v>388</v>
      </c>
      <c r="AD153" s="86">
        <v>4.8611111111111112E-2</v>
      </c>
    </row>
    <row r="154" spans="1:30" x14ac:dyDescent="0.25">
      <c r="A154" s="208"/>
      <c r="B154" s="209"/>
      <c r="C154" s="209"/>
      <c r="D154" s="209"/>
      <c r="E154" s="209"/>
      <c r="F154" s="209"/>
      <c r="G154" s="209"/>
      <c r="H154" s="209"/>
      <c r="I154" s="209"/>
      <c r="J154" s="209"/>
      <c r="K154" s="209"/>
      <c r="L154" s="209"/>
      <c r="M154" s="209"/>
      <c r="N154" s="209"/>
      <c r="O154" s="209"/>
      <c r="P154" s="209"/>
      <c r="Q154" s="246"/>
      <c r="S154" s="83" t="s">
        <v>224</v>
      </c>
      <c r="T154" s="15">
        <v>5</v>
      </c>
      <c r="AC154" s="83" t="s">
        <v>264</v>
      </c>
      <c r="AD154" s="86">
        <v>5.4783950617283951E-2</v>
      </c>
    </row>
    <row r="155" spans="1:30" x14ac:dyDescent="0.25">
      <c r="A155" s="208"/>
      <c r="B155" s="209"/>
      <c r="C155" s="209"/>
      <c r="D155" s="209"/>
      <c r="E155" s="209"/>
      <c r="F155" s="209"/>
      <c r="G155" s="209"/>
      <c r="H155" s="209"/>
      <c r="I155" s="209"/>
      <c r="J155" s="209"/>
      <c r="K155" s="209"/>
      <c r="L155" s="209"/>
      <c r="M155" s="209"/>
      <c r="N155" s="209"/>
      <c r="O155" s="209"/>
      <c r="P155" s="209"/>
      <c r="Q155" s="246"/>
      <c r="S155" s="83" t="s">
        <v>231</v>
      </c>
      <c r="T155" s="15">
        <v>10</v>
      </c>
      <c r="AC155" s="83" t="s">
        <v>350</v>
      </c>
      <c r="AD155" s="86">
        <v>5.5555555555555552E-2</v>
      </c>
    </row>
    <row r="156" spans="1:30" x14ac:dyDescent="0.25">
      <c r="A156" s="208"/>
      <c r="B156" s="209"/>
      <c r="C156" s="209"/>
      <c r="D156" s="209"/>
      <c r="E156" s="209"/>
      <c r="F156" s="209"/>
      <c r="G156" s="209"/>
      <c r="H156" s="209"/>
      <c r="I156" s="209"/>
      <c r="J156" s="209"/>
      <c r="K156" s="209"/>
      <c r="L156" s="209"/>
      <c r="M156" s="209"/>
      <c r="N156" s="209"/>
      <c r="O156" s="209"/>
      <c r="P156" s="209"/>
      <c r="Q156" s="246"/>
      <c r="S156" s="83" t="s">
        <v>25</v>
      </c>
      <c r="T156" s="15">
        <v>64</v>
      </c>
      <c r="AC156" s="83" t="s">
        <v>270</v>
      </c>
      <c r="AD156" s="86">
        <v>6.25E-2</v>
      </c>
    </row>
    <row r="157" spans="1:30" x14ac:dyDescent="0.25">
      <c r="A157" s="208"/>
      <c r="B157" s="209"/>
      <c r="C157" s="209"/>
      <c r="D157" s="209"/>
      <c r="E157" s="209"/>
      <c r="F157" s="209"/>
      <c r="G157" s="209"/>
      <c r="H157" s="209"/>
      <c r="I157" s="209"/>
      <c r="J157" s="209"/>
      <c r="K157" s="209"/>
      <c r="L157" s="209"/>
      <c r="M157" s="209"/>
      <c r="N157" s="209"/>
      <c r="O157" s="209"/>
      <c r="P157" s="209"/>
      <c r="Q157" s="246"/>
      <c r="AC157" s="83" t="s">
        <v>235</v>
      </c>
      <c r="AD157" s="86">
        <v>6.6753472222222207E-2</v>
      </c>
    </row>
    <row r="158" spans="1:30" x14ac:dyDescent="0.25">
      <c r="A158" s="208"/>
      <c r="B158" s="209"/>
      <c r="C158" s="209"/>
      <c r="D158" s="209"/>
      <c r="E158" s="209"/>
      <c r="F158" s="209"/>
      <c r="G158" s="209"/>
      <c r="H158" s="209"/>
      <c r="I158" s="209"/>
      <c r="J158" s="209"/>
      <c r="K158" s="209"/>
      <c r="L158" s="209"/>
      <c r="M158" s="209"/>
      <c r="N158" s="209"/>
      <c r="O158" s="209"/>
      <c r="P158" s="209"/>
      <c r="Q158" s="246"/>
      <c r="AC158" s="83" t="s">
        <v>359</v>
      </c>
      <c r="AD158" s="86">
        <v>7.2916666666666671E-2</v>
      </c>
    </row>
    <row r="159" spans="1:30" ht="15.75" thickBot="1" x14ac:dyDescent="0.3">
      <c r="A159" s="210"/>
      <c r="B159" s="211"/>
      <c r="C159" s="211"/>
      <c r="D159" s="211"/>
      <c r="E159" s="211"/>
      <c r="F159" s="211"/>
      <c r="G159" s="211"/>
      <c r="H159" s="211"/>
      <c r="I159" s="211"/>
      <c r="J159" s="211"/>
      <c r="K159" s="211"/>
      <c r="L159" s="211"/>
      <c r="M159" s="211"/>
      <c r="N159" s="211"/>
      <c r="O159" s="211"/>
      <c r="P159" s="211"/>
      <c r="Q159" s="247"/>
      <c r="AC159" s="83" t="s">
        <v>357</v>
      </c>
      <c r="AD159" s="86">
        <v>7.6388888888888881E-2</v>
      </c>
    </row>
    <row r="160" spans="1:30" x14ac:dyDescent="0.25">
      <c r="A160" s="206"/>
      <c r="B160" s="207"/>
      <c r="C160" s="207"/>
      <c r="D160" s="207"/>
      <c r="E160" s="207"/>
      <c r="F160" s="207"/>
      <c r="G160" s="207"/>
      <c r="H160" s="207"/>
      <c r="I160" s="207"/>
      <c r="J160" s="207"/>
      <c r="K160" s="207"/>
      <c r="L160" s="207"/>
      <c r="M160" s="207"/>
      <c r="N160" s="207"/>
      <c r="O160" s="207"/>
      <c r="P160" s="207"/>
      <c r="Q160" s="245"/>
      <c r="AC160" s="83" t="s">
        <v>312</v>
      </c>
      <c r="AD160" s="86">
        <v>7.9861111111111105E-2</v>
      </c>
    </row>
    <row r="161" spans="1:30" x14ac:dyDescent="0.25">
      <c r="A161" s="208"/>
      <c r="B161" s="209"/>
      <c r="C161" s="209"/>
      <c r="D161" s="209"/>
      <c r="E161" s="209"/>
      <c r="F161" s="209"/>
      <c r="G161" s="209"/>
      <c r="H161" s="209"/>
      <c r="I161" s="209"/>
      <c r="J161" s="209"/>
      <c r="K161" s="209"/>
      <c r="L161" s="209"/>
      <c r="M161" s="209"/>
      <c r="N161" s="209"/>
      <c r="O161" s="209"/>
      <c r="P161" s="209"/>
      <c r="Q161" s="246"/>
      <c r="AC161" s="83" t="s">
        <v>332</v>
      </c>
      <c r="AD161" s="86">
        <v>9.0277777777777776E-2</v>
      </c>
    </row>
    <row r="162" spans="1:30" x14ac:dyDescent="0.25">
      <c r="A162" s="208"/>
      <c r="B162" s="209"/>
      <c r="C162" s="209"/>
      <c r="D162" s="209"/>
      <c r="E162" s="209"/>
      <c r="F162" s="209"/>
      <c r="G162" s="209"/>
      <c r="H162" s="209"/>
      <c r="I162" s="209"/>
      <c r="J162" s="209"/>
      <c r="K162" s="209"/>
      <c r="L162" s="209"/>
      <c r="M162" s="209"/>
      <c r="N162" s="209"/>
      <c r="O162" s="209"/>
      <c r="P162" s="209"/>
      <c r="Q162" s="246"/>
      <c r="AC162" s="83" t="s">
        <v>310</v>
      </c>
      <c r="AD162" s="86">
        <v>9.7222222222222224E-2</v>
      </c>
    </row>
    <row r="163" spans="1:30" x14ac:dyDescent="0.25">
      <c r="A163" s="208"/>
      <c r="B163" s="209"/>
      <c r="C163" s="209"/>
      <c r="D163" s="209"/>
      <c r="E163" s="209"/>
      <c r="F163" s="209"/>
      <c r="G163" s="209"/>
      <c r="H163" s="209"/>
      <c r="I163" s="209"/>
      <c r="J163" s="209"/>
      <c r="K163" s="209"/>
      <c r="L163" s="209"/>
      <c r="M163" s="209"/>
      <c r="N163" s="209"/>
      <c r="O163" s="209"/>
      <c r="P163" s="209"/>
      <c r="Q163" s="246"/>
      <c r="AC163" s="83" t="s">
        <v>358</v>
      </c>
      <c r="AD163" s="86">
        <v>0.11226851851851853</v>
      </c>
    </row>
    <row r="164" spans="1:30" x14ac:dyDescent="0.25">
      <c r="A164" s="208"/>
      <c r="B164" s="209"/>
      <c r="C164" s="209"/>
      <c r="D164" s="209"/>
      <c r="E164" s="209"/>
      <c r="F164" s="209"/>
      <c r="G164" s="209"/>
      <c r="H164" s="209"/>
      <c r="I164" s="209"/>
      <c r="J164" s="209"/>
      <c r="K164" s="209"/>
      <c r="L164" s="209"/>
      <c r="M164" s="209"/>
      <c r="N164" s="209"/>
      <c r="O164" s="209"/>
      <c r="P164" s="209"/>
      <c r="Q164" s="246"/>
      <c r="AC164" s="83" t="s">
        <v>25</v>
      </c>
      <c r="AD164" s="86">
        <v>2.8654676794757254E-2</v>
      </c>
    </row>
    <row r="165" spans="1:30" x14ac:dyDescent="0.25">
      <c r="A165" s="208"/>
      <c r="B165" s="209"/>
      <c r="C165" s="209"/>
      <c r="D165" s="209"/>
      <c r="E165" s="209"/>
      <c r="F165" s="209"/>
      <c r="G165" s="209"/>
      <c r="H165" s="209"/>
      <c r="I165" s="209"/>
      <c r="J165" s="209"/>
      <c r="K165" s="209"/>
      <c r="L165" s="209"/>
      <c r="M165" s="209"/>
      <c r="N165" s="209"/>
      <c r="O165" s="209"/>
      <c r="P165" s="209"/>
      <c r="Q165" s="246"/>
    </row>
    <row r="166" spans="1:30" x14ac:dyDescent="0.25">
      <c r="A166" s="208"/>
      <c r="B166" s="209"/>
      <c r="C166" s="209"/>
      <c r="D166" s="209"/>
      <c r="E166" s="209"/>
      <c r="F166" s="209"/>
      <c r="G166" s="209"/>
      <c r="H166" s="209"/>
      <c r="I166" s="209"/>
      <c r="J166" s="209"/>
      <c r="K166" s="209"/>
      <c r="L166" s="209"/>
      <c r="M166" s="209"/>
      <c r="N166" s="209"/>
      <c r="O166" s="209"/>
      <c r="P166" s="209"/>
      <c r="Q166" s="246"/>
    </row>
    <row r="167" spans="1:30" x14ac:dyDescent="0.25">
      <c r="A167" s="208"/>
      <c r="B167" s="209"/>
      <c r="C167" s="209"/>
      <c r="D167" s="209"/>
      <c r="E167" s="209"/>
      <c r="F167" s="209"/>
      <c r="G167" s="209"/>
      <c r="H167" s="209"/>
      <c r="I167" s="209"/>
      <c r="J167" s="209"/>
      <c r="K167" s="209"/>
      <c r="L167" s="209"/>
      <c r="M167" s="209"/>
      <c r="N167" s="209"/>
      <c r="O167" s="209"/>
      <c r="P167" s="209"/>
      <c r="Q167" s="246"/>
    </row>
    <row r="168" spans="1:30" x14ac:dyDescent="0.25">
      <c r="A168" s="208"/>
      <c r="B168" s="209"/>
      <c r="C168" s="209"/>
      <c r="D168" s="209"/>
      <c r="E168" s="209"/>
      <c r="F168" s="209"/>
      <c r="G168" s="209"/>
      <c r="H168" s="209"/>
      <c r="I168" s="209"/>
      <c r="J168" s="209"/>
      <c r="K168" s="209"/>
      <c r="L168" s="209"/>
      <c r="M168" s="209"/>
      <c r="N168" s="209"/>
      <c r="O168" s="209"/>
      <c r="P168" s="209"/>
      <c r="Q168" s="246"/>
      <c r="Y168" s="92" t="s">
        <v>31</v>
      </c>
      <c r="Z168" t="s">
        <v>230</v>
      </c>
    </row>
    <row r="169" spans="1:30" x14ac:dyDescent="0.25">
      <c r="A169" s="208"/>
      <c r="B169" s="209"/>
      <c r="C169" s="209"/>
      <c r="D169" s="209"/>
      <c r="E169" s="209"/>
      <c r="F169" s="209"/>
      <c r="G169" s="209"/>
      <c r="H169" s="209"/>
      <c r="I169" s="209"/>
      <c r="J169" s="209"/>
      <c r="K169" s="209"/>
      <c r="L169" s="209"/>
      <c r="M169" s="209"/>
      <c r="N169" s="209"/>
      <c r="O169" s="209"/>
      <c r="P169" s="209"/>
      <c r="Q169" s="246"/>
      <c r="Y169" s="83">
        <v>2018</v>
      </c>
      <c r="Z169" s="15">
        <v>158</v>
      </c>
    </row>
    <row r="170" spans="1:30" x14ac:dyDescent="0.25">
      <c r="A170" s="208"/>
      <c r="B170" s="209"/>
      <c r="C170" s="209"/>
      <c r="D170" s="209"/>
      <c r="E170" s="209"/>
      <c r="F170" s="209"/>
      <c r="G170" s="209"/>
      <c r="H170" s="209"/>
      <c r="I170" s="209"/>
      <c r="J170" s="209"/>
      <c r="K170" s="209"/>
      <c r="L170" s="209"/>
      <c r="M170" s="209"/>
      <c r="N170" s="209"/>
      <c r="O170" s="209"/>
      <c r="P170" s="209"/>
      <c r="Q170" s="246"/>
      <c r="Y170" s="84" t="s">
        <v>323</v>
      </c>
      <c r="Z170" s="15">
        <v>46</v>
      </c>
    </row>
    <row r="171" spans="1:30" x14ac:dyDescent="0.25">
      <c r="A171" s="208"/>
      <c r="B171" s="209"/>
      <c r="C171" s="209"/>
      <c r="D171" s="209"/>
      <c r="E171" s="209"/>
      <c r="F171" s="209"/>
      <c r="G171" s="209"/>
      <c r="H171" s="209"/>
      <c r="I171" s="209"/>
      <c r="J171" s="209"/>
      <c r="K171" s="209"/>
      <c r="L171" s="209"/>
      <c r="M171" s="209"/>
      <c r="N171" s="209"/>
      <c r="O171" s="209"/>
      <c r="P171" s="209"/>
      <c r="Q171" s="246"/>
      <c r="Y171" s="84" t="s">
        <v>324</v>
      </c>
      <c r="Z171" s="15">
        <v>60</v>
      </c>
    </row>
    <row r="172" spans="1:30" x14ac:dyDescent="0.25">
      <c r="A172" s="208"/>
      <c r="B172" s="209"/>
      <c r="C172" s="209"/>
      <c r="D172" s="209"/>
      <c r="E172" s="209"/>
      <c r="F172" s="209"/>
      <c r="G172" s="209"/>
      <c r="H172" s="209"/>
      <c r="I172" s="209"/>
      <c r="J172" s="209"/>
      <c r="K172" s="209"/>
      <c r="L172" s="209"/>
      <c r="M172" s="209"/>
      <c r="N172" s="209"/>
      <c r="O172" s="209"/>
      <c r="P172" s="209"/>
      <c r="Q172" s="246"/>
      <c r="Y172" s="84" t="s">
        <v>325</v>
      </c>
      <c r="Z172" s="15">
        <v>52</v>
      </c>
    </row>
    <row r="173" spans="1:30" x14ac:dyDescent="0.25">
      <c r="A173" s="208"/>
      <c r="B173" s="209"/>
      <c r="C173" s="209"/>
      <c r="D173" s="209"/>
      <c r="E173" s="209"/>
      <c r="F173" s="209"/>
      <c r="G173" s="209"/>
      <c r="H173" s="209"/>
      <c r="I173" s="209"/>
      <c r="J173" s="209"/>
      <c r="K173" s="209"/>
      <c r="L173" s="209"/>
      <c r="M173" s="209"/>
      <c r="N173" s="209"/>
      <c r="O173" s="209"/>
      <c r="P173" s="209"/>
      <c r="Q173" s="246"/>
      <c r="Y173" s="83">
        <v>2019</v>
      </c>
      <c r="Z173" s="15">
        <v>215</v>
      </c>
    </row>
    <row r="174" spans="1:30" x14ac:dyDescent="0.25">
      <c r="A174" s="208"/>
      <c r="B174" s="209"/>
      <c r="C174" s="209"/>
      <c r="D174" s="209"/>
      <c r="E174" s="209"/>
      <c r="F174" s="209"/>
      <c r="G174" s="209"/>
      <c r="H174" s="209"/>
      <c r="I174" s="209"/>
      <c r="J174" s="209"/>
      <c r="K174" s="209"/>
      <c r="L174" s="209"/>
      <c r="M174" s="209"/>
      <c r="N174" s="209"/>
      <c r="O174" s="209"/>
      <c r="P174" s="209"/>
      <c r="Q174" s="246"/>
      <c r="Y174" s="84" t="s">
        <v>326</v>
      </c>
      <c r="Z174" s="15">
        <v>68</v>
      </c>
    </row>
    <row r="175" spans="1:30" x14ac:dyDescent="0.25">
      <c r="A175" s="208"/>
      <c r="B175" s="209"/>
      <c r="C175" s="209"/>
      <c r="D175" s="209"/>
      <c r="E175" s="209"/>
      <c r="F175" s="209"/>
      <c r="G175" s="209"/>
      <c r="H175" s="209"/>
      <c r="I175" s="209"/>
      <c r="J175" s="209"/>
      <c r="K175" s="209"/>
      <c r="L175" s="209"/>
      <c r="M175" s="209"/>
      <c r="N175" s="209"/>
      <c r="O175" s="209"/>
      <c r="P175" s="209"/>
      <c r="Q175" s="246"/>
      <c r="Y175" s="84" t="s">
        <v>327</v>
      </c>
      <c r="Z175" s="15">
        <v>83</v>
      </c>
    </row>
    <row r="176" spans="1:30" x14ac:dyDescent="0.25">
      <c r="A176" s="208"/>
      <c r="B176" s="209"/>
      <c r="C176" s="209"/>
      <c r="D176" s="209"/>
      <c r="E176" s="209"/>
      <c r="F176" s="209"/>
      <c r="G176" s="209"/>
      <c r="H176" s="209"/>
      <c r="I176" s="209"/>
      <c r="J176" s="209"/>
      <c r="K176" s="209"/>
      <c r="L176" s="209"/>
      <c r="M176" s="209"/>
      <c r="N176" s="209"/>
      <c r="O176" s="209"/>
      <c r="P176" s="209"/>
      <c r="Q176" s="246"/>
      <c r="Y176" s="84" t="s">
        <v>328</v>
      </c>
      <c r="Z176" s="15">
        <v>64</v>
      </c>
    </row>
    <row r="177" spans="1:26" x14ac:dyDescent="0.25">
      <c r="A177" s="208"/>
      <c r="B177" s="209"/>
      <c r="C177" s="209"/>
      <c r="D177" s="209"/>
      <c r="E177" s="209"/>
      <c r="F177" s="209"/>
      <c r="G177" s="209"/>
      <c r="H177" s="209"/>
      <c r="I177" s="209"/>
      <c r="J177" s="209"/>
      <c r="K177" s="209"/>
      <c r="L177" s="209"/>
      <c r="M177" s="209"/>
      <c r="N177" s="209"/>
      <c r="O177" s="209"/>
      <c r="P177" s="209"/>
      <c r="Q177" s="246"/>
      <c r="Y177" s="83" t="s">
        <v>25</v>
      </c>
      <c r="Z177" s="15">
        <v>373</v>
      </c>
    </row>
    <row r="178" spans="1:26" x14ac:dyDescent="0.25">
      <c r="A178" s="208"/>
      <c r="B178" s="209"/>
      <c r="C178" s="209"/>
      <c r="D178" s="209"/>
      <c r="E178" s="209"/>
      <c r="F178" s="209"/>
      <c r="G178" s="209"/>
      <c r="H178" s="209"/>
      <c r="I178" s="209"/>
      <c r="J178" s="209"/>
      <c r="K178" s="209"/>
      <c r="L178" s="209"/>
      <c r="M178" s="209"/>
      <c r="N178" s="209"/>
      <c r="O178" s="209"/>
      <c r="P178" s="209"/>
      <c r="Q178" s="246"/>
    </row>
    <row r="179" spans="1:26" x14ac:dyDescent="0.25">
      <c r="A179" s="208"/>
      <c r="B179" s="209"/>
      <c r="C179" s="209"/>
      <c r="D179" s="209"/>
      <c r="E179" s="209"/>
      <c r="F179" s="209"/>
      <c r="G179" s="209"/>
      <c r="H179" s="209"/>
      <c r="I179" s="209"/>
      <c r="J179" s="209"/>
      <c r="K179" s="209"/>
      <c r="L179" s="209"/>
      <c r="M179" s="209"/>
      <c r="N179" s="209"/>
      <c r="O179" s="209"/>
      <c r="P179" s="209"/>
      <c r="Q179" s="246"/>
    </row>
    <row r="180" spans="1:26" x14ac:dyDescent="0.25">
      <c r="A180" s="208"/>
      <c r="B180" s="209"/>
      <c r="C180" s="209"/>
      <c r="D180" s="209"/>
      <c r="E180" s="209"/>
      <c r="F180" s="209"/>
      <c r="G180" s="209"/>
      <c r="H180" s="209"/>
      <c r="I180" s="209"/>
      <c r="J180" s="209"/>
      <c r="K180" s="209"/>
      <c r="L180" s="209"/>
      <c r="M180" s="209"/>
      <c r="N180" s="209"/>
      <c r="O180" s="209"/>
      <c r="P180" s="209"/>
      <c r="Q180" s="246"/>
    </row>
    <row r="181" spans="1:26" x14ac:dyDescent="0.25">
      <c r="A181" s="208"/>
      <c r="B181" s="209"/>
      <c r="C181" s="209"/>
      <c r="D181" s="209"/>
      <c r="E181" s="209"/>
      <c r="F181" s="209"/>
      <c r="G181" s="209"/>
      <c r="H181" s="209"/>
      <c r="I181" s="209"/>
      <c r="J181" s="209"/>
      <c r="K181" s="209"/>
      <c r="L181" s="209"/>
      <c r="M181" s="209"/>
      <c r="N181" s="209"/>
      <c r="O181" s="209"/>
      <c r="P181" s="209"/>
      <c r="Q181" s="246"/>
    </row>
    <row r="182" spans="1:26" x14ac:dyDescent="0.25">
      <c r="A182" s="208"/>
      <c r="B182" s="209"/>
      <c r="C182" s="209"/>
      <c r="D182" s="209"/>
      <c r="E182" s="209"/>
      <c r="F182" s="209"/>
      <c r="G182" s="209"/>
      <c r="H182" s="209"/>
      <c r="I182" s="209"/>
      <c r="J182" s="209"/>
      <c r="K182" s="209"/>
      <c r="L182" s="209"/>
      <c r="M182" s="209"/>
      <c r="N182" s="209"/>
      <c r="O182" s="209"/>
      <c r="P182" s="209"/>
      <c r="Q182" s="246"/>
    </row>
    <row r="183" spans="1:26" x14ac:dyDescent="0.25">
      <c r="A183" s="208"/>
      <c r="B183" s="209"/>
      <c r="C183" s="209"/>
      <c r="D183" s="209"/>
      <c r="E183" s="209"/>
      <c r="F183" s="209"/>
      <c r="G183" s="209"/>
      <c r="H183" s="209"/>
      <c r="I183" s="209"/>
      <c r="J183" s="209"/>
      <c r="K183" s="209"/>
      <c r="L183" s="209"/>
      <c r="M183" s="209"/>
      <c r="N183" s="209"/>
      <c r="O183" s="209"/>
      <c r="P183" s="209"/>
      <c r="Q183" s="246"/>
    </row>
    <row r="184" spans="1:26" x14ac:dyDescent="0.25">
      <c r="A184" s="208"/>
      <c r="B184" s="209"/>
      <c r="C184" s="209"/>
      <c r="D184" s="209"/>
      <c r="E184" s="209"/>
      <c r="F184" s="209"/>
      <c r="G184" s="209"/>
      <c r="H184" s="209"/>
      <c r="I184" s="209"/>
      <c r="J184" s="209"/>
      <c r="K184" s="209"/>
      <c r="L184" s="209"/>
      <c r="M184" s="209"/>
      <c r="N184" s="209"/>
      <c r="O184" s="209"/>
      <c r="P184" s="209"/>
      <c r="Q184" s="246"/>
    </row>
    <row r="185" spans="1:26" x14ac:dyDescent="0.25">
      <c r="A185" s="208"/>
      <c r="B185" s="209"/>
      <c r="C185" s="209"/>
      <c r="D185" s="209"/>
      <c r="E185" s="209"/>
      <c r="F185" s="209"/>
      <c r="G185" s="209"/>
      <c r="H185" s="209"/>
      <c r="I185" s="209"/>
      <c r="J185" s="209"/>
      <c r="K185" s="209"/>
      <c r="L185" s="209"/>
      <c r="M185" s="209"/>
      <c r="N185" s="209"/>
      <c r="O185" s="209"/>
      <c r="P185" s="209"/>
      <c r="Q185" s="246"/>
    </row>
    <row r="186" spans="1:26" x14ac:dyDescent="0.25">
      <c r="A186" s="208"/>
      <c r="B186" s="209"/>
      <c r="C186" s="209"/>
      <c r="D186" s="209"/>
      <c r="E186" s="209"/>
      <c r="F186" s="209"/>
      <c r="G186" s="209"/>
      <c r="H186" s="209"/>
      <c r="I186" s="209"/>
      <c r="J186" s="209"/>
      <c r="K186" s="209"/>
      <c r="L186" s="209"/>
      <c r="M186" s="209"/>
      <c r="N186" s="209"/>
      <c r="O186" s="209"/>
      <c r="P186" s="209"/>
      <c r="Q186" s="246"/>
    </row>
    <row r="187" spans="1:26" x14ac:dyDescent="0.25">
      <c r="A187" s="208"/>
      <c r="B187" s="209"/>
      <c r="C187" s="209"/>
      <c r="D187" s="209"/>
      <c r="E187" s="209"/>
      <c r="F187" s="209"/>
      <c r="G187" s="209"/>
      <c r="H187" s="209"/>
      <c r="I187" s="209"/>
      <c r="J187" s="209"/>
      <c r="K187" s="209"/>
      <c r="L187" s="209"/>
      <c r="M187" s="209"/>
      <c r="N187" s="209"/>
      <c r="O187" s="209"/>
      <c r="P187" s="209"/>
      <c r="Q187" s="246"/>
    </row>
    <row r="188" spans="1:26" x14ac:dyDescent="0.25">
      <c r="A188" s="208"/>
      <c r="B188" s="209"/>
      <c r="C188" s="209"/>
      <c r="D188" s="209"/>
      <c r="E188" s="209"/>
      <c r="F188" s="209"/>
      <c r="G188" s="209"/>
      <c r="H188" s="209"/>
      <c r="I188" s="209"/>
      <c r="J188" s="209"/>
      <c r="K188" s="209"/>
      <c r="L188" s="209"/>
      <c r="M188" s="209"/>
      <c r="N188" s="209"/>
      <c r="O188" s="209"/>
      <c r="P188" s="209"/>
      <c r="Q188" s="246"/>
    </row>
    <row r="189" spans="1:26" x14ac:dyDescent="0.25">
      <c r="A189" s="208"/>
      <c r="B189" s="209"/>
      <c r="C189" s="209"/>
      <c r="D189" s="209"/>
      <c r="E189" s="209"/>
      <c r="F189" s="209"/>
      <c r="G189" s="209"/>
      <c r="H189" s="209"/>
      <c r="I189" s="209"/>
      <c r="J189" s="209"/>
      <c r="K189" s="209"/>
      <c r="L189" s="209"/>
      <c r="M189" s="209"/>
      <c r="N189" s="209"/>
      <c r="O189" s="209"/>
      <c r="P189" s="209"/>
      <c r="Q189" s="246"/>
    </row>
    <row r="190" spans="1:26" x14ac:dyDescent="0.25">
      <c r="A190" s="208"/>
      <c r="B190" s="209"/>
      <c r="C190" s="209"/>
      <c r="D190" s="209"/>
      <c r="E190" s="209"/>
      <c r="F190" s="209"/>
      <c r="G190" s="209"/>
      <c r="H190" s="209"/>
      <c r="I190" s="209"/>
      <c r="J190" s="209"/>
      <c r="K190" s="209"/>
      <c r="L190" s="209"/>
      <c r="M190" s="209"/>
      <c r="N190" s="209"/>
      <c r="O190" s="209"/>
      <c r="P190" s="209"/>
      <c r="Q190" s="246"/>
    </row>
    <row r="191" spans="1:26" x14ac:dyDescent="0.25">
      <c r="A191" s="208"/>
      <c r="B191" s="209"/>
      <c r="C191" s="209"/>
      <c r="D191" s="209"/>
      <c r="E191" s="209"/>
      <c r="F191" s="209"/>
      <c r="G191" s="209"/>
      <c r="H191" s="209"/>
      <c r="I191" s="209"/>
      <c r="J191" s="209"/>
      <c r="K191" s="209"/>
      <c r="L191" s="209"/>
      <c r="M191" s="209"/>
      <c r="N191" s="209"/>
      <c r="O191" s="209"/>
      <c r="P191" s="209"/>
      <c r="Q191" s="246"/>
    </row>
    <row r="192" spans="1:26" x14ac:dyDescent="0.25">
      <c r="A192" s="208"/>
      <c r="B192" s="209"/>
      <c r="C192" s="209"/>
      <c r="D192" s="209"/>
      <c r="E192" s="209"/>
      <c r="F192" s="209"/>
      <c r="G192" s="209"/>
      <c r="H192" s="209"/>
      <c r="I192" s="209"/>
      <c r="J192" s="209"/>
      <c r="K192" s="209"/>
      <c r="L192" s="209"/>
      <c r="M192" s="209"/>
      <c r="N192" s="209"/>
      <c r="O192" s="209"/>
      <c r="P192" s="209"/>
      <c r="Q192" s="246"/>
    </row>
    <row r="193" spans="1:17" x14ac:dyDescent="0.25">
      <c r="A193" s="208"/>
      <c r="B193" s="209"/>
      <c r="C193" s="209"/>
      <c r="D193" s="209"/>
      <c r="E193" s="209"/>
      <c r="F193" s="209"/>
      <c r="G193" s="209"/>
      <c r="H193" s="209"/>
      <c r="I193" s="209"/>
      <c r="J193" s="209"/>
      <c r="K193" s="209"/>
      <c r="L193" s="209"/>
      <c r="M193" s="209"/>
      <c r="N193" s="209"/>
      <c r="O193" s="209"/>
      <c r="P193" s="209"/>
      <c r="Q193" s="246"/>
    </row>
    <row r="194" spans="1:17" x14ac:dyDescent="0.25">
      <c r="A194" s="208"/>
      <c r="B194" s="209"/>
      <c r="C194" s="209"/>
      <c r="D194" s="209"/>
      <c r="E194" s="209"/>
      <c r="F194" s="209"/>
      <c r="G194" s="209"/>
      <c r="H194" s="209"/>
      <c r="I194" s="209"/>
      <c r="J194" s="209"/>
      <c r="K194" s="209"/>
      <c r="L194" s="209"/>
      <c r="M194" s="209"/>
      <c r="N194" s="209"/>
      <c r="O194" s="209"/>
      <c r="P194" s="209"/>
      <c r="Q194" s="246"/>
    </row>
    <row r="195" spans="1:17" x14ac:dyDescent="0.25">
      <c r="A195" s="208"/>
      <c r="B195" s="209"/>
      <c r="C195" s="209"/>
      <c r="D195" s="209"/>
      <c r="E195" s="209"/>
      <c r="F195" s="209"/>
      <c r="G195" s="209"/>
      <c r="H195" s="209"/>
      <c r="I195" s="209"/>
      <c r="J195" s="209"/>
      <c r="K195" s="209"/>
      <c r="L195" s="209"/>
      <c r="M195" s="209"/>
      <c r="N195" s="209"/>
      <c r="O195" s="209"/>
      <c r="P195" s="209"/>
      <c r="Q195" s="246"/>
    </row>
    <row r="196" spans="1:17" x14ac:dyDescent="0.25">
      <c r="A196" s="208"/>
      <c r="B196" s="209"/>
      <c r="C196" s="209"/>
      <c r="D196" s="209"/>
      <c r="E196" s="209"/>
      <c r="F196" s="209"/>
      <c r="G196" s="209"/>
      <c r="H196" s="209"/>
      <c r="I196" s="209"/>
      <c r="J196" s="209"/>
      <c r="K196" s="209"/>
      <c r="L196" s="209"/>
      <c r="M196" s="209"/>
      <c r="N196" s="209"/>
      <c r="O196" s="209"/>
      <c r="P196" s="209"/>
      <c r="Q196" s="246"/>
    </row>
    <row r="197" spans="1:17" x14ac:dyDescent="0.25">
      <c r="A197" s="208"/>
      <c r="B197" s="209"/>
      <c r="C197" s="209"/>
      <c r="D197" s="209"/>
      <c r="E197" s="209"/>
      <c r="F197" s="209"/>
      <c r="G197" s="209"/>
      <c r="H197" s="209"/>
      <c r="I197" s="209"/>
      <c r="J197" s="209"/>
      <c r="K197" s="209"/>
      <c r="L197" s="209"/>
      <c r="M197" s="209"/>
      <c r="N197" s="209"/>
      <c r="O197" s="209"/>
      <c r="P197" s="209"/>
      <c r="Q197" s="246"/>
    </row>
    <row r="198" spans="1:17" x14ac:dyDescent="0.25">
      <c r="A198" s="208"/>
      <c r="B198" s="209"/>
      <c r="C198" s="209"/>
      <c r="D198" s="209"/>
      <c r="E198" s="209"/>
      <c r="F198" s="209"/>
      <c r="G198" s="209"/>
      <c r="H198" s="209"/>
      <c r="I198" s="209"/>
      <c r="J198" s="209"/>
      <c r="K198" s="209"/>
      <c r="L198" s="209"/>
      <c r="M198" s="209"/>
      <c r="N198" s="209"/>
      <c r="O198" s="209"/>
      <c r="P198" s="209"/>
      <c r="Q198" s="246"/>
    </row>
    <row r="199" spans="1:17" x14ac:dyDescent="0.25">
      <c r="A199" s="208"/>
      <c r="B199" s="209"/>
      <c r="C199" s="209"/>
      <c r="D199" s="209"/>
      <c r="E199" s="209"/>
      <c r="F199" s="209"/>
      <c r="G199" s="209"/>
      <c r="H199" s="209"/>
      <c r="I199" s="209"/>
      <c r="J199" s="209"/>
      <c r="K199" s="209"/>
      <c r="L199" s="209"/>
      <c r="M199" s="209"/>
      <c r="N199" s="209"/>
      <c r="O199" s="209"/>
      <c r="P199" s="209"/>
      <c r="Q199" s="246"/>
    </row>
    <row r="200" spans="1:17" x14ac:dyDescent="0.25">
      <c r="A200" s="208"/>
      <c r="B200" s="209"/>
      <c r="C200" s="209"/>
      <c r="D200" s="209"/>
      <c r="E200" s="209"/>
      <c r="F200" s="209"/>
      <c r="G200" s="209"/>
      <c r="H200" s="209"/>
      <c r="I200" s="209"/>
      <c r="J200" s="209"/>
      <c r="K200" s="209"/>
      <c r="L200" s="209"/>
      <c r="M200" s="209"/>
      <c r="N200" s="209"/>
      <c r="O200" s="209"/>
      <c r="P200" s="209"/>
      <c r="Q200" s="246"/>
    </row>
    <row r="201" spans="1:17" x14ac:dyDescent="0.25">
      <c r="A201" s="208"/>
      <c r="B201" s="209"/>
      <c r="C201" s="209"/>
      <c r="D201" s="209"/>
      <c r="E201" s="209"/>
      <c r="F201" s="209"/>
      <c r="G201" s="209"/>
      <c r="H201" s="209"/>
      <c r="I201" s="209"/>
      <c r="J201" s="209"/>
      <c r="K201" s="209"/>
      <c r="L201" s="209"/>
      <c r="M201" s="209"/>
      <c r="N201" s="209"/>
      <c r="O201" s="209"/>
      <c r="P201" s="209"/>
      <c r="Q201" s="246"/>
    </row>
    <row r="202" spans="1:17" x14ac:dyDescent="0.25">
      <c r="A202" s="208"/>
      <c r="B202" s="209"/>
      <c r="C202" s="209"/>
      <c r="D202" s="209"/>
      <c r="E202" s="209"/>
      <c r="F202" s="209"/>
      <c r="G202" s="209"/>
      <c r="H202" s="209"/>
      <c r="I202" s="209"/>
      <c r="J202" s="209"/>
      <c r="K202" s="209"/>
      <c r="L202" s="209"/>
      <c r="M202" s="209"/>
      <c r="N202" s="209"/>
      <c r="O202" s="209"/>
      <c r="P202" s="209"/>
      <c r="Q202" s="246"/>
    </row>
    <row r="203" spans="1:17" x14ac:dyDescent="0.25">
      <c r="A203" s="208"/>
      <c r="B203" s="209"/>
      <c r="C203" s="209"/>
      <c r="D203" s="209"/>
      <c r="E203" s="209"/>
      <c r="F203" s="209"/>
      <c r="G203" s="209"/>
      <c r="H203" s="209"/>
      <c r="I203" s="209"/>
      <c r="J203" s="209"/>
      <c r="K203" s="209"/>
      <c r="L203" s="209"/>
      <c r="M203" s="209"/>
      <c r="N203" s="209"/>
      <c r="O203" s="209"/>
      <c r="P203" s="209"/>
      <c r="Q203" s="246"/>
    </row>
    <row r="204" spans="1:17" ht="15.75" thickBot="1" x14ac:dyDescent="0.3">
      <c r="A204" s="210"/>
      <c r="B204" s="211"/>
      <c r="C204" s="211"/>
      <c r="D204" s="211"/>
      <c r="E204" s="211"/>
      <c r="F204" s="211"/>
      <c r="G204" s="211"/>
      <c r="H204" s="211"/>
      <c r="I204" s="211"/>
      <c r="J204" s="211"/>
      <c r="K204" s="211"/>
      <c r="L204" s="211"/>
      <c r="M204" s="211"/>
      <c r="N204" s="211"/>
      <c r="O204" s="211"/>
      <c r="P204" s="211"/>
      <c r="Q204" s="247"/>
    </row>
  </sheetData>
  <mergeCells count="21">
    <mergeCell ref="H88:J88"/>
    <mergeCell ref="H89:J90"/>
    <mergeCell ref="A125:Q159"/>
    <mergeCell ref="A160:Q182"/>
    <mergeCell ref="A183:Q204"/>
    <mergeCell ref="A14:Q19"/>
    <mergeCell ref="A1:B5"/>
    <mergeCell ref="C1:K5"/>
    <mergeCell ref="L1:Q4"/>
    <mergeCell ref="L5:Q5"/>
    <mergeCell ref="A6:K8"/>
    <mergeCell ref="L6:Q13"/>
    <mergeCell ref="A9:A13"/>
    <mergeCell ref="B9:C10"/>
    <mergeCell ref="D9:E13"/>
    <mergeCell ref="F9:J10"/>
    <mergeCell ref="K9:K12"/>
    <mergeCell ref="B11:C13"/>
    <mergeCell ref="F11:G12"/>
    <mergeCell ref="H11:J11"/>
    <mergeCell ref="F13:G13"/>
  </mergeCells>
  <pageMargins left="0.7" right="0.7" top="0.75" bottom="0.75" header="0.3" footer="0.3"/>
  <pageSetup paperSize="8" scale="36" orientation="portrait" r:id="rId7"/>
  <drawing r:id="rId8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B113C1-188B-4530-9C52-FE38017B599A}">
          <x14:formula1>
            <xm:f>'T:\QSE\PREPARATIONS LOGISTIQUE\[F-EVAFOU - Evaluation transporteur-fournisseur.xlsm]FDD Réception'!#REF!</xm:f>
          </x14:formula1>
          <xm:sqref>B11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8F89E-5468-4427-B0B1-AFEAC819B238}">
  <sheetPr codeName="Feuil6">
    <tabColor rgb="FF0070C0"/>
    <pageSetUpPr fitToPage="1"/>
  </sheetPr>
  <dimension ref="A1:Z137"/>
  <sheetViews>
    <sheetView topLeftCell="A52" zoomScale="70" zoomScaleNormal="70" workbookViewId="0">
      <selection activeCell="Q21" sqref="Q21"/>
    </sheetView>
  </sheetViews>
  <sheetFormatPr baseColWidth="10" defaultRowHeight="15" x14ac:dyDescent="0.25"/>
  <cols>
    <col min="2" max="2" width="21" bestFit="1" customWidth="1"/>
    <col min="3" max="3" width="15.5703125" bestFit="1" customWidth="1"/>
    <col min="4" max="4" width="27" bestFit="1" customWidth="1"/>
    <col min="7" max="7" width="27.28515625" bestFit="1" customWidth="1"/>
    <col min="8" max="8" width="33.85546875" bestFit="1" customWidth="1"/>
    <col min="16" max="16" width="27.28515625" bestFit="1" customWidth="1"/>
    <col min="17" max="17" width="33.85546875" bestFit="1" customWidth="1"/>
    <col min="18" max="18" width="6.42578125" bestFit="1" customWidth="1"/>
    <col min="19" max="19" width="5.140625" bestFit="1" customWidth="1"/>
    <col min="20" max="21" width="27.28515625" bestFit="1" customWidth="1"/>
    <col min="22" max="22" width="35.42578125" bestFit="1" customWidth="1"/>
    <col min="24" max="24" width="27.28515625" bestFit="1" customWidth="1"/>
    <col min="25" max="25" width="33.85546875" bestFit="1" customWidth="1"/>
  </cols>
  <sheetData>
    <row r="1" spans="1:26" x14ac:dyDescent="0.25">
      <c r="A1" s="206"/>
      <c r="B1" s="245"/>
      <c r="C1" s="300" t="s">
        <v>220</v>
      </c>
      <c r="D1" s="301"/>
      <c r="E1" s="301"/>
      <c r="F1" s="301"/>
      <c r="G1" s="301"/>
      <c r="H1" s="301"/>
      <c r="I1" s="301"/>
      <c r="J1" s="301"/>
      <c r="K1" s="302"/>
      <c r="L1" s="306" t="s">
        <v>221</v>
      </c>
      <c r="M1" s="213"/>
      <c r="O1" s="60"/>
      <c r="P1" s="61"/>
      <c r="Q1" s="349" t="s">
        <v>365</v>
      </c>
      <c r="R1" s="349"/>
      <c r="S1" s="349"/>
      <c r="T1" s="349"/>
      <c r="U1" s="349"/>
      <c r="V1" s="61"/>
      <c r="W1" s="61"/>
      <c r="X1" s="61"/>
      <c r="Y1" s="61"/>
      <c r="Z1" s="77"/>
    </row>
    <row r="2" spans="1:26" x14ac:dyDescent="0.25">
      <c r="A2" s="208"/>
      <c r="B2" s="246"/>
      <c r="C2" s="300"/>
      <c r="D2" s="301"/>
      <c r="E2" s="301"/>
      <c r="F2" s="301"/>
      <c r="G2" s="301"/>
      <c r="H2" s="301"/>
      <c r="I2" s="301"/>
      <c r="J2" s="301"/>
      <c r="K2" s="302"/>
      <c r="L2" s="308"/>
      <c r="M2" s="215"/>
      <c r="O2" s="80"/>
      <c r="P2" s="78"/>
      <c r="Q2" s="350"/>
      <c r="R2" s="350"/>
      <c r="S2" s="350"/>
      <c r="T2" s="350"/>
      <c r="U2" s="350"/>
      <c r="V2" s="78"/>
      <c r="W2" s="78"/>
      <c r="X2" s="78"/>
      <c r="Y2" s="78"/>
      <c r="Z2" s="79"/>
    </row>
    <row r="3" spans="1:26" x14ac:dyDescent="0.25">
      <c r="A3" s="208"/>
      <c r="B3" s="246"/>
      <c r="C3" s="300"/>
      <c r="D3" s="301"/>
      <c r="E3" s="301"/>
      <c r="F3" s="301"/>
      <c r="G3" s="301"/>
      <c r="H3" s="301"/>
      <c r="I3" s="301"/>
      <c r="J3" s="301"/>
      <c r="K3" s="302"/>
      <c r="L3" s="308"/>
      <c r="M3" s="215"/>
      <c r="O3" s="80"/>
      <c r="P3" s="78"/>
      <c r="Q3" s="78"/>
      <c r="R3" s="78"/>
      <c r="S3" s="78"/>
      <c r="T3" s="78"/>
      <c r="U3" s="78"/>
      <c r="V3" s="78"/>
      <c r="W3" s="78"/>
      <c r="X3" s="78"/>
      <c r="Y3" s="78"/>
      <c r="Z3" s="79"/>
    </row>
    <row r="4" spans="1:26" ht="15.75" thickBot="1" x14ac:dyDescent="0.3">
      <c r="A4" s="208"/>
      <c r="B4" s="246"/>
      <c r="C4" s="300"/>
      <c r="D4" s="301"/>
      <c r="E4" s="301"/>
      <c r="F4" s="301"/>
      <c r="G4" s="301"/>
      <c r="H4" s="301"/>
      <c r="I4" s="301"/>
      <c r="J4" s="301"/>
      <c r="K4" s="302"/>
      <c r="L4" s="309"/>
      <c r="M4" s="217"/>
      <c r="O4" s="80"/>
      <c r="P4" s="78"/>
      <c r="Q4" s="78"/>
      <c r="R4" s="78"/>
      <c r="S4" s="78"/>
      <c r="T4" s="78"/>
      <c r="U4" s="78"/>
      <c r="V4" s="78"/>
      <c r="W4" s="78"/>
      <c r="X4" s="78"/>
      <c r="Y4" s="78"/>
      <c r="Z4" s="79"/>
    </row>
    <row r="5" spans="1:26" ht="15.75" thickBot="1" x14ac:dyDescent="0.3">
      <c r="A5" s="210"/>
      <c r="B5" s="247"/>
      <c r="C5" s="303"/>
      <c r="D5" s="304"/>
      <c r="E5" s="304"/>
      <c r="F5" s="304"/>
      <c r="G5" s="304"/>
      <c r="H5" s="304"/>
      <c r="I5" s="304"/>
      <c r="J5" s="304"/>
      <c r="K5" s="305"/>
      <c r="L5" s="210" t="s">
        <v>366</v>
      </c>
      <c r="M5" s="247"/>
      <c r="O5" s="80"/>
      <c r="P5" s="78"/>
      <c r="Q5" s="78"/>
      <c r="R5" s="78"/>
      <c r="S5" s="78"/>
      <c r="T5" s="78"/>
      <c r="U5" s="78"/>
      <c r="V5" s="78"/>
      <c r="W5" s="78"/>
      <c r="X5" s="78"/>
      <c r="Y5" s="78"/>
      <c r="Z5" s="79"/>
    </row>
    <row r="6" spans="1:26" ht="15.75" thickBot="1" x14ac:dyDescent="0.3">
      <c r="A6" s="60"/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77"/>
      <c r="O6" s="80"/>
      <c r="P6" s="187" t="s">
        <v>367</v>
      </c>
      <c r="Q6" s="180" t="s">
        <v>368</v>
      </c>
      <c r="R6" s="78"/>
      <c r="S6" s="78"/>
      <c r="U6" s="187" t="s">
        <v>367</v>
      </c>
      <c r="V6" s="180" t="s">
        <v>368</v>
      </c>
      <c r="W6" s="78"/>
      <c r="X6" s="78"/>
      <c r="Y6" s="78"/>
      <c r="Z6" s="79"/>
    </row>
    <row r="7" spans="1:26" ht="15.75" thickBot="1" x14ac:dyDescent="0.3">
      <c r="A7" s="80"/>
      <c r="B7" s="78"/>
      <c r="C7" s="78"/>
      <c r="D7" s="78"/>
      <c r="E7" s="78"/>
      <c r="F7" s="78"/>
      <c r="G7" s="78"/>
      <c r="H7" s="78"/>
      <c r="I7" s="78"/>
      <c r="J7" s="78"/>
      <c r="K7" s="78"/>
      <c r="L7" s="78"/>
      <c r="M7" s="79"/>
      <c r="O7" s="80"/>
      <c r="P7" s="78"/>
      <c r="Q7" s="78"/>
      <c r="R7" s="78"/>
      <c r="S7" s="78"/>
      <c r="U7" s="78"/>
      <c r="V7" s="78"/>
      <c r="W7" s="78"/>
      <c r="X7" s="78"/>
      <c r="Y7" s="78"/>
      <c r="Z7" s="79"/>
    </row>
    <row r="8" spans="1:26" ht="15.75" thickBot="1" x14ac:dyDescent="0.3">
      <c r="A8" s="80"/>
      <c r="B8" s="78"/>
      <c r="C8" s="78"/>
      <c r="D8" s="78"/>
      <c r="E8" s="78"/>
      <c r="F8" s="78"/>
      <c r="G8" s="78"/>
      <c r="H8" s="78"/>
      <c r="I8" s="78"/>
      <c r="J8" s="78"/>
      <c r="K8" s="78"/>
      <c r="L8" s="78"/>
      <c r="M8" s="79"/>
      <c r="O8" s="80"/>
      <c r="P8" s="188" t="s">
        <v>31</v>
      </c>
      <c r="Q8" s="184" t="s">
        <v>369</v>
      </c>
      <c r="R8" s="78"/>
      <c r="S8" s="78"/>
      <c r="U8" s="188" t="s">
        <v>31</v>
      </c>
      <c r="V8" s="184" t="s">
        <v>370</v>
      </c>
      <c r="W8" s="78"/>
      <c r="X8" s="188" t="s">
        <v>31</v>
      </c>
      <c r="Y8" s="184" t="s">
        <v>369</v>
      </c>
      <c r="Z8" s="79"/>
    </row>
    <row r="9" spans="1:26" ht="15.75" thickBot="1" x14ac:dyDescent="0.3">
      <c r="A9" s="80"/>
      <c r="B9" s="78"/>
      <c r="C9" s="78"/>
      <c r="D9" s="78"/>
      <c r="E9" s="78"/>
      <c r="F9" s="78"/>
      <c r="G9" s="78"/>
      <c r="H9" s="78"/>
      <c r="I9" s="78"/>
      <c r="J9" s="78"/>
      <c r="K9" s="78"/>
      <c r="L9" s="78"/>
      <c r="M9" s="79"/>
      <c r="O9" s="80"/>
      <c r="P9" s="85" t="s">
        <v>371</v>
      </c>
      <c r="Q9" s="63">
        <v>1</v>
      </c>
      <c r="R9" s="78"/>
      <c r="S9" s="78"/>
      <c r="U9" s="85" t="s">
        <v>371</v>
      </c>
      <c r="V9" s="185">
        <v>3.4722222222222224E-2</v>
      </c>
      <c r="W9" s="78"/>
      <c r="X9" s="62" t="s">
        <v>372</v>
      </c>
      <c r="Y9" s="63">
        <v>1</v>
      </c>
      <c r="Z9" s="79"/>
    </row>
    <row r="10" spans="1:26" ht="15.75" thickBot="1" x14ac:dyDescent="0.3">
      <c r="A10" s="80"/>
      <c r="B10" s="78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9"/>
      <c r="O10" s="80"/>
      <c r="P10" s="85" t="s">
        <v>25</v>
      </c>
      <c r="Q10" s="82">
        <v>1</v>
      </c>
      <c r="R10" s="78"/>
      <c r="S10" s="78"/>
      <c r="U10" s="85" t="s">
        <v>25</v>
      </c>
      <c r="V10" s="186">
        <v>3.4722222222222224E-2</v>
      </c>
      <c r="W10" s="78"/>
      <c r="X10" s="94" t="s">
        <v>373</v>
      </c>
      <c r="Y10" s="64">
        <v>2</v>
      </c>
      <c r="Z10" s="79"/>
    </row>
    <row r="11" spans="1:26" x14ac:dyDescent="0.25">
      <c r="A11" s="80"/>
      <c r="B11" s="78"/>
      <c r="C11" s="78"/>
      <c r="D11" s="78"/>
      <c r="E11" s="78"/>
      <c r="F11" s="78"/>
      <c r="G11" s="78"/>
      <c r="H11" s="78"/>
      <c r="I11" s="78"/>
      <c r="J11" s="78"/>
      <c r="K11" s="78"/>
      <c r="L11" s="78"/>
      <c r="M11" s="79"/>
      <c r="O11" s="80"/>
      <c r="R11" s="78"/>
      <c r="S11" s="78"/>
      <c r="W11" s="78"/>
      <c r="X11" s="94" t="s">
        <v>374</v>
      </c>
      <c r="Y11" s="64">
        <v>2</v>
      </c>
      <c r="Z11" s="79"/>
    </row>
    <row r="12" spans="1:26" x14ac:dyDescent="0.25">
      <c r="A12" s="80"/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9"/>
      <c r="O12" s="80"/>
      <c r="R12" s="78"/>
      <c r="S12" s="78"/>
      <c r="W12" s="78"/>
      <c r="X12" s="94" t="s">
        <v>375</v>
      </c>
      <c r="Y12" s="64">
        <v>4</v>
      </c>
      <c r="Z12" s="79"/>
    </row>
    <row r="13" spans="1:26" x14ac:dyDescent="0.25">
      <c r="A13" s="80"/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9"/>
      <c r="O13" s="80"/>
      <c r="R13" s="78"/>
      <c r="S13" s="78"/>
      <c r="T13" s="78"/>
      <c r="W13" s="78"/>
      <c r="X13" s="94" t="s">
        <v>368</v>
      </c>
      <c r="Y13" s="64">
        <v>1</v>
      </c>
      <c r="Z13" s="79"/>
    </row>
    <row r="14" spans="1:26" x14ac:dyDescent="0.25">
      <c r="A14" s="80"/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9"/>
      <c r="O14" s="80"/>
      <c r="R14" s="78"/>
      <c r="S14" s="78"/>
      <c r="T14" s="78"/>
      <c r="W14" s="78"/>
      <c r="X14" s="94" t="s">
        <v>378</v>
      </c>
      <c r="Y14" s="64">
        <v>2</v>
      </c>
      <c r="Z14" s="79"/>
    </row>
    <row r="15" spans="1:26" x14ac:dyDescent="0.25">
      <c r="A15" s="80"/>
      <c r="B15" s="78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9"/>
      <c r="O15" s="80"/>
      <c r="R15" s="78"/>
      <c r="S15" s="78"/>
      <c r="T15" s="78"/>
      <c r="W15" s="78"/>
      <c r="X15" s="94" t="s">
        <v>379</v>
      </c>
      <c r="Y15" s="64">
        <v>1</v>
      </c>
      <c r="Z15" s="79"/>
    </row>
    <row r="16" spans="1:26" ht="15.75" thickBot="1" x14ac:dyDescent="0.3">
      <c r="A16" s="80"/>
      <c r="B16" s="78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9"/>
      <c r="O16" s="80"/>
      <c r="R16" s="78"/>
      <c r="S16" s="78"/>
      <c r="T16" s="78"/>
      <c r="W16" s="78"/>
      <c r="X16" s="95" t="s">
        <v>380</v>
      </c>
      <c r="Y16" s="64">
        <v>1</v>
      </c>
      <c r="Z16" s="79"/>
    </row>
    <row r="17" spans="1:26" ht="15.75" thickBot="1" x14ac:dyDescent="0.3">
      <c r="A17" s="80"/>
      <c r="B17" s="78"/>
      <c r="C17" s="78"/>
      <c r="D17" s="78"/>
      <c r="E17" s="78"/>
      <c r="F17" s="78"/>
      <c r="G17" s="78"/>
      <c r="H17" s="78"/>
      <c r="I17" s="78"/>
      <c r="J17" s="78"/>
      <c r="K17" s="78"/>
      <c r="L17" s="78"/>
      <c r="M17" s="79"/>
      <c r="O17" s="80"/>
      <c r="P17" s="78"/>
      <c r="Q17" s="78"/>
      <c r="R17" s="78"/>
      <c r="S17" s="78"/>
      <c r="T17" s="78"/>
      <c r="U17" s="78"/>
      <c r="V17" s="78"/>
      <c r="W17" s="78"/>
      <c r="X17" s="85" t="s">
        <v>25</v>
      </c>
      <c r="Y17" s="82">
        <v>14</v>
      </c>
      <c r="Z17" s="79"/>
    </row>
    <row r="18" spans="1:26" x14ac:dyDescent="0.25">
      <c r="A18" s="80"/>
      <c r="B18" s="78"/>
      <c r="C18" s="78"/>
      <c r="D18" s="78"/>
      <c r="E18" s="78"/>
      <c r="F18" s="78"/>
      <c r="G18" s="78"/>
      <c r="H18" s="78"/>
      <c r="I18" s="78"/>
      <c r="J18" s="78"/>
      <c r="K18" s="78"/>
      <c r="L18" s="78"/>
      <c r="M18" s="79"/>
      <c r="O18" s="80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9"/>
    </row>
    <row r="19" spans="1:26" x14ac:dyDescent="0.25">
      <c r="A19" s="80"/>
      <c r="B19" s="78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9"/>
      <c r="O19" s="80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9"/>
    </row>
    <row r="20" spans="1:26" x14ac:dyDescent="0.25">
      <c r="A20" s="80"/>
      <c r="B20" s="78"/>
      <c r="C20" s="78"/>
      <c r="D20" s="78"/>
      <c r="E20" s="78"/>
      <c r="F20" s="78"/>
      <c r="G20" s="78"/>
      <c r="H20" s="78"/>
      <c r="I20" s="78"/>
      <c r="J20" s="78"/>
      <c r="K20" s="78"/>
      <c r="L20" s="78"/>
      <c r="M20" s="79"/>
      <c r="O20" s="80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9"/>
    </row>
    <row r="21" spans="1:26" x14ac:dyDescent="0.25">
      <c r="A21" s="80"/>
      <c r="B21" s="78"/>
      <c r="C21" s="78"/>
      <c r="D21" s="78"/>
      <c r="E21" s="78"/>
      <c r="F21" s="78"/>
      <c r="G21" s="78"/>
      <c r="H21" s="78"/>
      <c r="I21" s="78"/>
      <c r="J21" s="78"/>
      <c r="K21" s="78"/>
      <c r="L21" s="78"/>
      <c r="M21" s="79"/>
      <c r="O21" s="80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9"/>
    </row>
    <row r="22" spans="1:26" ht="15.75" thickBot="1" x14ac:dyDescent="0.3">
      <c r="A22" s="101"/>
      <c r="B22" s="65"/>
      <c r="C22" s="65"/>
      <c r="D22" s="65"/>
      <c r="E22" s="65"/>
      <c r="F22" s="65"/>
      <c r="G22" s="65"/>
      <c r="H22" s="65"/>
      <c r="I22" s="65"/>
      <c r="J22" s="65"/>
      <c r="K22" s="65"/>
      <c r="L22" s="65"/>
      <c r="M22" s="81"/>
      <c r="O22" s="80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9"/>
    </row>
    <row r="23" spans="1:26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77"/>
      <c r="O23" s="80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9"/>
    </row>
    <row r="24" spans="1:26" x14ac:dyDescent="0.25">
      <c r="A24" s="80"/>
      <c r="B24" s="78"/>
      <c r="C24" s="78"/>
      <c r="D24" s="78"/>
      <c r="E24" s="78"/>
      <c r="F24" s="78"/>
      <c r="G24" s="78"/>
      <c r="H24" s="78"/>
      <c r="I24" s="78"/>
      <c r="J24" s="78"/>
      <c r="K24" s="78"/>
      <c r="L24" s="78"/>
      <c r="M24" s="79"/>
      <c r="O24" s="80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9"/>
    </row>
    <row r="25" spans="1:26" x14ac:dyDescent="0.25">
      <c r="A25" s="80"/>
      <c r="B25" s="78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9"/>
      <c r="O25" s="80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9"/>
    </row>
    <row r="26" spans="1:26" x14ac:dyDescent="0.25">
      <c r="A26" s="80"/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9"/>
      <c r="O26" s="80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9"/>
    </row>
    <row r="27" spans="1:26" x14ac:dyDescent="0.25">
      <c r="A27" s="80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9"/>
      <c r="O27" s="80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9"/>
    </row>
    <row r="28" spans="1:26" x14ac:dyDescent="0.25">
      <c r="A28" s="80"/>
      <c r="B28" s="78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9"/>
      <c r="O28" s="80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9"/>
    </row>
    <row r="29" spans="1:26" x14ac:dyDescent="0.25">
      <c r="A29" s="80"/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9"/>
      <c r="O29" s="80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9"/>
    </row>
    <row r="30" spans="1:26" x14ac:dyDescent="0.25">
      <c r="A30" s="80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9"/>
      <c r="O30" s="80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9"/>
    </row>
    <row r="31" spans="1:26" x14ac:dyDescent="0.25">
      <c r="A31" s="80"/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9"/>
      <c r="O31" s="80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9"/>
    </row>
    <row r="32" spans="1:26" x14ac:dyDescent="0.25">
      <c r="A32" s="80"/>
      <c r="B32" s="78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9"/>
      <c r="O32" s="80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9"/>
    </row>
    <row r="33" spans="1:26" x14ac:dyDescent="0.25">
      <c r="A33" s="80"/>
      <c r="B33" s="78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9"/>
      <c r="O33" s="80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9"/>
    </row>
    <row r="34" spans="1:26" x14ac:dyDescent="0.25">
      <c r="A34" s="80"/>
      <c r="B34" s="78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9"/>
      <c r="O34" s="80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9"/>
    </row>
    <row r="35" spans="1:26" x14ac:dyDescent="0.25">
      <c r="A35" s="80"/>
      <c r="B35" s="78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9"/>
      <c r="O35" s="80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9"/>
    </row>
    <row r="36" spans="1:26" x14ac:dyDescent="0.25">
      <c r="A36" s="80"/>
      <c r="B36" s="78"/>
      <c r="C36" s="78"/>
      <c r="D36" s="78"/>
      <c r="E36" s="78"/>
      <c r="F36" s="78"/>
      <c r="G36" s="78"/>
      <c r="H36" s="78"/>
      <c r="I36" s="78"/>
      <c r="J36" s="78"/>
      <c r="K36" s="78"/>
      <c r="L36" s="78"/>
      <c r="M36" s="79"/>
      <c r="O36" s="80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9"/>
    </row>
    <row r="37" spans="1:26" x14ac:dyDescent="0.25">
      <c r="A37" s="80"/>
      <c r="B37" s="78"/>
      <c r="C37" s="78"/>
      <c r="D37" s="78"/>
      <c r="E37" s="78"/>
      <c r="F37" s="78"/>
      <c r="G37" s="78"/>
      <c r="H37" s="78"/>
      <c r="I37" s="78"/>
      <c r="J37" s="78"/>
      <c r="K37" s="78"/>
      <c r="L37" s="78"/>
      <c r="M37" s="79"/>
      <c r="O37" s="80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9"/>
    </row>
    <row r="38" spans="1:26" x14ac:dyDescent="0.25">
      <c r="A38" s="80"/>
      <c r="B38" s="78"/>
      <c r="C38" s="78"/>
      <c r="D38" s="78"/>
      <c r="E38" s="78"/>
      <c r="F38" s="78"/>
      <c r="G38" s="78"/>
      <c r="H38" s="78"/>
      <c r="I38" s="78"/>
      <c r="J38" s="78"/>
      <c r="K38" s="78"/>
      <c r="L38" s="78"/>
      <c r="M38" s="79"/>
      <c r="O38" s="80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9"/>
    </row>
    <row r="39" spans="1:26" x14ac:dyDescent="0.25">
      <c r="A39" s="80"/>
      <c r="B39" s="78"/>
      <c r="C39" s="78"/>
      <c r="D39" s="78"/>
      <c r="E39" s="78"/>
      <c r="F39" s="78"/>
      <c r="G39" s="78"/>
      <c r="H39" s="78"/>
      <c r="I39" s="78"/>
      <c r="J39" s="78"/>
      <c r="K39" s="78"/>
      <c r="L39" s="78"/>
      <c r="M39" s="79"/>
      <c r="O39" s="80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9"/>
    </row>
    <row r="40" spans="1:26" x14ac:dyDescent="0.25">
      <c r="A40" s="80"/>
      <c r="B40" s="78"/>
      <c r="C40" s="78"/>
      <c r="D40" s="78"/>
      <c r="E40" s="78"/>
      <c r="F40" s="78"/>
      <c r="G40" s="78"/>
      <c r="H40" s="78"/>
      <c r="I40" s="78"/>
      <c r="J40" s="78"/>
      <c r="K40" s="78"/>
      <c r="L40" s="78"/>
      <c r="M40" s="79"/>
      <c r="O40" s="80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9"/>
    </row>
    <row r="41" spans="1:26" x14ac:dyDescent="0.25">
      <c r="A41" s="80"/>
      <c r="B41" s="78"/>
      <c r="C41" s="78"/>
      <c r="D41" s="78"/>
      <c r="E41" s="78"/>
      <c r="F41" s="78"/>
      <c r="G41" s="78"/>
      <c r="H41" s="78"/>
      <c r="I41" s="78"/>
      <c r="J41" s="78"/>
      <c r="K41" s="78"/>
      <c r="L41" s="78"/>
      <c r="M41" s="79"/>
      <c r="O41" s="80"/>
      <c r="R41" s="78"/>
      <c r="S41" s="78"/>
      <c r="T41" s="78"/>
      <c r="U41" s="78"/>
      <c r="V41" s="78"/>
      <c r="W41" s="78"/>
      <c r="X41" s="78"/>
      <c r="Y41" s="78"/>
      <c r="Z41" s="79"/>
    </row>
    <row r="42" spans="1:26" ht="15.75" thickBot="1" x14ac:dyDescent="0.3">
      <c r="A42" s="101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81"/>
      <c r="O42" s="80"/>
      <c r="R42" s="78"/>
      <c r="S42" s="78"/>
      <c r="T42" s="78"/>
      <c r="U42" s="78"/>
      <c r="V42" s="78"/>
      <c r="W42" s="78"/>
      <c r="X42" s="78"/>
      <c r="Y42" s="78"/>
      <c r="Z42" s="79"/>
    </row>
    <row r="43" spans="1:26" x14ac:dyDescent="0.25">
      <c r="A43" s="60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77"/>
      <c r="O43" s="80"/>
      <c r="R43" s="78"/>
      <c r="S43" s="78"/>
      <c r="T43" s="78"/>
      <c r="U43" s="78"/>
      <c r="V43" s="78"/>
      <c r="W43" s="78"/>
      <c r="X43" s="78"/>
      <c r="Y43" s="78"/>
      <c r="Z43" s="79"/>
    </row>
    <row r="44" spans="1:26" x14ac:dyDescent="0.25">
      <c r="A44" s="80"/>
      <c r="B44" s="78"/>
      <c r="C44" s="78"/>
      <c r="D44" s="78"/>
      <c r="E44" s="78"/>
      <c r="F44" s="78"/>
      <c r="G44" s="78"/>
      <c r="H44" s="78"/>
      <c r="I44" s="78"/>
      <c r="J44" s="78"/>
      <c r="K44" s="78"/>
      <c r="L44" s="78"/>
      <c r="M44" s="79"/>
      <c r="O44" s="80"/>
      <c r="R44" s="78"/>
      <c r="S44" s="78"/>
      <c r="T44" s="78"/>
      <c r="U44" s="78"/>
      <c r="V44" s="78"/>
      <c r="W44" s="78"/>
      <c r="X44" s="78"/>
      <c r="Y44" s="78"/>
      <c r="Z44" s="79"/>
    </row>
    <row r="45" spans="1:26" x14ac:dyDescent="0.25">
      <c r="A45" s="80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9"/>
      <c r="O45" s="80"/>
      <c r="R45" s="78"/>
      <c r="S45" s="78"/>
      <c r="T45" s="78"/>
      <c r="U45" s="78"/>
      <c r="V45" s="78"/>
      <c r="W45" s="78"/>
      <c r="X45" s="78"/>
      <c r="Y45" s="78"/>
      <c r="Z45" s="79"/>
    </row>
    <row r="46" spans="1:26" x14ac:dyDescent="0.25">
      <c r="A46" s="80"/>
      <c r="B46" s="78"/>
      <c r="C46" s="78"/>
      <c r="D46" s="78"/>
      <c r="E46" s="78"/>
      <c r="F46" s="78"/>
      <c r="G46" s="78"/>
      <c r="H46" s="78"/>
      <c r="I46" s="78"/>
      <c r="J46" s="78"/>
      <c r="K46" s="78"/>
      <c r="L46" s="78"/>
      <c r="M46" s="79"/>
      <c r="O46" s="80"/>
      <c r="R46" s="78"/>
      <c r="S46" s="78"/>
      <c r="T46" s="78"/>
      <c r="U46" s="78"/>
      <c r="V46" s="78"/>
      <c r="W46" s="78"/>
      <c r="X46" s="78"/>
      <c r="Y46" s="78"/>
      <c r="Z46" s="79"/>
    </row>
    <row r="47" spans="1:26" x14ac:dyDescent="0.25">
      <c r="A47" s="80"/>
      <c r="B47" s="78"/>
      <c r="C47" s="78"/>
      <c r="D47" s="78"/>
      <c r="E47" s="78"/>
      <c r="F47" s="78"/>
      <c r="G47" s="78"/>
      <c r="H47" s="78"/>
      <c r="I47" s="78"/>
      <c r="J47" s="78"/>
      <c r="K47" s="78"/>
      <c r="L47" s="78"/>
      <c r="M47" s="79"/>
      <c r="O47" s="80"/>
      <c r="R47" s="78"/>
      <c r="S47" s="78"/>
      <c r="T47" s="78"/>
      <c r="U47" s="78"/>
      <c r="V47" s="78"/>
      <c r="W47" s="78"/>
      <c r="X47" s="78"/>
      <c r="Y47" s="78"/>
      <c r="Z47" s="79"/>
    </row>
    <row r="48" spans="1:26" x14ac:dyDescent="0.25">
      <c r="A48" s="80"/>
      <c r="B48" s="78"/>
      <c r="C48" s="78"/>
      <c r="D48" s="78"/>
      <c r="E48" s="78"/>
      <c r="F48" s="78"/>
      <c r="G48" s="78"/>
      <c r="H48" s="78"/>
      <c r="I48" s="78"/>
      <c r="J48" s="78"/>
      <c r="K48" s="78"/>
      <c r="L48" s="78"/>
      <c r="M48" s="79"/>
      <c r="O48" s="80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9"/>
    </row>
    <row r="49" spans="1:26" x14ac:dyDescent="0.25">
      <c r="A49" s="80"/>
      <c r="B49" s="78"/>
      <c r="C49" s="78"/>
      <c r="D49" s="78"/>
      <c r="E49" s="78"/>
      <c r="F49" s="78"/>
      <c r="G49" s="78"/>
      <c r="H49" s="78"/>
      <c r="I49" s="78"/>
      <c r="J49" s="78"/>
      <c r="K49" s="78"/>
      <c r="L49" s="78"/>
      <c r="M49" s="79"/>
      <c r="O49" s="80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9"/>
    </row>
    <row r="50" spans="1:26" x14ac:dyDescent="0.25">
      <c r="A50" s="80"/>
      <c r="B50" s="78"/>
      <c r="C50" s="78"/>
      <c r="D50" s="78"/>
      <c r="E50" s="78"/>
      <c r="F50" s="78"/>
      <c r="G50" s="78"/>
      <c r="H50" s="78"/>
      <c r="I50" s="78"/>
      <c r="J50" s="78"/>
      <c r="K50" s="78"/>
      <c r="L50" s="78"/>
      <c r="M50" s="79"/>
      <c r="O50" s="80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9"/>
    </row>
    <row r="51" spans="1:26" x14ac:dyDescent="0.25">
      <c r="A51" s="80"/>
      <c r="B51" s="78"/>
      <c r="C51" s="78"/>
      <c r="D51" s="78"/>
      <c r="E51" s="78"/>
      <c r="F51" s="78"/>
      <c r="G51" s="78"/>
      <c r="H51" s="78"/>
      <c r="I51" s="78"/>
      <c r="J51" s="78"/>
      <c r="K51" s="78"/>
      <c r="L51" s="78"/>
      <c r="M51" s="79"/>
      <c r="O51" s="80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9"/>
    </row>
    <row r="52" spans="1:26" x14ac:dyDescent="0.25">
      <c r="A52" s="80"/>
      <c r="B52" s="78"/>
      <c r="C52" s="78"/>
      <c r="D52" s="78"/>
      <c r="E52" s="78"/>
      <c r="F52" s="78"/>
      <c r="G52" s="78"/>
      <c r="H52" s="78"/>
      <c r="I52" s="78"/>
      <c r="J52" s="78"/>
      <c r="K52" s="78"/>
      <c r="L52" s="78"/>
      <c r="M52" s="79"/>
      <c r="O52" s="80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9"/>
    </row>
    <row r="53" spans="1:26" x14ac:dyDescent="0.25">
      <c r="A53" s="80"/>
      <c r="B53" s="78"/>
      <c r="C53" s="78"/>
      <c r="D53" s="78"/>
      <c r="E53" s="78"/>
      <c r="F53" s="78"/>
      <c r="G53" s="78"/>
      <c r="H53" s="78"/>
      <c r="I53" s="78"/>
      <c r="J53" s="78"/>
      <c r="K53" s="78"/>
      <c r="L53" s="78"/>
      <c r="M53" s="79"/>
      <c r="O53" s="80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9"/>
    </row>
    <row r="54" spans="1:26" x14ac:dyDescent="0.25">
      <c r="A54" s="80"/>
      <c r="B54" s="78"/>
      <c r="C54" s="78"/>
      <c r="D54" s="78"/>
      <c r="E54" s="78"/>
      <c r="F54" s="78"/>
      <c r="G54" s="78"/>
      <c r="H54" s="78"/>
      <c r="I54" s="78"/>
      <c r="J54" s="78"/>
      <c r="K54" s="78"/>
      <c r="L54" s="78"/>
      <c r="M54" s="79"/>
      <c r="O54" s="80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9"/>
    </row>
    <row r="55" spans="1:26" x14ac:dyDescent="0.25">
      <c r="A55" s="80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79"/>
      <c r="O55" s="80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9"/>
    </row>
    <row r="56" spans="1:26" x14ac:dyDescent="0.25">
      <c r="A56" s="80"/>
      <c r="B56" s="78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79"/>
      <c r="O56" s="80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9"/>
    </row>
    <row r="57" spans="1:26" x14ac:dyDescent="0.25">
      <c r="A57" s="80"/>
      <c r="B57" s="78"/>
      <c r="C57" s="78"/>
      <c r="D57" s="78"/>
      <c r="E57" s="78"/>
      <c r="F57" s="78"/>
      <c r="G57" s="78"/>
      <c r="H57" s="78"/>
      <c r="I57" s="78"/>
      <c r="J57" s="78"/>
      <c r="K57" s="78"/>
      <c r="L57" s="78"/>
      <c r="M57" s="79"/>
      <c r="O57" s="80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9"/>
    </row>
    <row r="58" spans="1:26" x14ac:dyDescent="0.25">
      <c r="A58" s="80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  <c r="M58" s="79"/>
      <c r="O58" s="80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9"/>
    </row>
    <row r="59" spans="1:26" ht="15.75" thickBot="1" x14ac:dyDescent="0.3">
      <c r="A59" s="101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81"/>
      <c r="O59" s="80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9"/>
    </row>
    <row r="60" spans="1:26" x14ac:dyDescent="0.25">
      <c r="O60" s="80"/>
      <c r="P60" s="92" t="s">
        <v>376</v>
      </c>
      <c r="Q60" t="s">
        <v>42</v>
      </c>
      <c r="R60" s="78"/>
      <c r="S60" s="78"/>
      <c r="T60" s="78"/>
      <c r="U60" s="78"/>
      <c r="V60" s="78"/>
      <c r="W60" s="78"/>
      <c r="X60" s="78"/>
      <c r="Y60" s="78"/>
      <c r="Z60" s="79"/>
    </row>
    <row r="61" spans="1:26" x14ac:dyDescent="0.25">
      <c r="O61" s="80"/>
      <c r="R61" s="78"/>
      <c r="S61" s="78"/>
      <c r="T61" s="78"/>
      <c r="U61" s="78"/>
      <c r="V61" s="78"/>
      <c r="W61" s="78"/>
      <c r="X61" s="78"/>
      <c r="Y61" s="78"/>
      <c r="Z61" s="79"/>
    </row>
    <row r="62" spans="1:26" x14ac:dyDescent="0.25">
      <c r="O62" s="80"/>
      <c r="P62" s="92" t="s">
        <v>31</v>
      </c>
      <c r="Q62" t="s">
        <v>369</v>
      </c>
      <c r="R62" s="78"/>
      <c r="S62" s="78"/>
      <c r="T62" s="78"/>
      <c r="U62" s="78"/>
      <c r="V62" s="78"/>
      <c r="W62" s="78"/>
      <c r="X62" s="78"/>
      <c r="Y62" s="78"/>
      <c r="Z62" s="79"/>
    </row>
    <row r="63" spans="1:26" x14ac:dyDescent="0.25">
      <c r="O63" s="80"/>
      <c r="P63" s="83" t="s">
        <v>327</v>
      </c>
      <c r="Q63" s="15">
        <v>1</v>
      </c>
      <c r="R63" s="78"/>
      <c r="S63" s="78"/>
      <c r="T63" s="78"/>
      <c r="U63" s="78"/>
      <c r="V63" s="78"/>
      <c r="W63" s="78"/>
      <c r="X63" s="78"/>
      <c r="Y63" s="78"/>
      <c r="Z63" s="79"/>
    </row>
    <row r="64" spans="1:26" x14ac:dyDescent="0.25">
      <c r="O64" s="80"/>
      <c r="P64" s="83" t="s">
        <v>25</v>
      </c>
      <c r="Q64" s="15">
        <v>1</v>
      </c>
      <c r="R64" s="78"/>
      <c r="S64" s="78"/>
      <c r="T64" s="78"/>
      <c r="U64" s="78"/>
      <c r="V64" s="78"/>
      <c r="W64" s="78"/>
      <c r="X64" s="78"/>
      <c r="Y64" s="78"/>
      <c r="Z64" s="79"/>
    </row>
    <row r="65" spans="15:26" x14ac:dyDescent="0.25">
      <c r="O65" s="80"/>
      <c r="R65" s="78"/>
      <c r="S65" s="78"/>
      <c r="T65" s="78"/>
      <c r="U65" s="78"/>
      <c r="V65" s="78"/>
      <c r="W65" s="78"/>
      <c r="X65" s="78"/>
      <c r="Y65" s="78"/>
      <c r="Z65" s="79"/>
    </row>
    <row r="66" spans="15:26" x14ac:dyDescent="0.25">
      <c r="O66" s="80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9"/>
    </row>
    <row r="67" spans="15:26" x14ac:dyDescent="0.25">
      <c r="O67" s="80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9"/>
    </row>
    <row r="68" spans="15:26" x14ac:dyDescent="0.25">
      <c r="O68" s="80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9"/>
    </row>
    <row r="69" spans="15:26" x14ac:dyDescent="0.25">
      <c r="O69" s="80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9"/>
    </row>
    <row r="70" spans="15:26" x14ac:dyDescent="0.25">
      <c r="O70" s="80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9"/>
    </row>
    <row r="71" spans="15:26" x14ac:dyDescent="0.25">
      <c r="O71" s="80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9"/>
    </row>
    <row r="72" spans="15:26" x14ac:dyDescent="0.25">
      <c r="O72" s="80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9"/>
    </row>
    <row r="73" spans="15:26" x14ac:dyDescent="0.25">
      <c r="O73" s="80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9"/>
    </row>
    <row r="74" spans="15:26" x14ac:dyDescent="0.25">
      <c r="O74" s="80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9"/>
    </row>
    <row r="75" spans="15:26" x14ac:dyDescent="0.25">
      <c r="O75" s="80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9"/>
    </row>
    <row r="76" spans="15:26" x14ac:dyDescent="0.25">
      <c r="O76" s="80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9"/>
    </row>
    <row r="77" spans="15:26" x14ac:dyDescent="0.25">
      <c r="O77" s="80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9"/>
    </row>
    <row r="78" spans="15:26" x14ac:dyDescent="0.25">
      <c r="O78" s="80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9"/>
    </row>
    <row r="79" spans="15:26" x14ac:dyDescent="0.25">
      <c r="O79" s="80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9"/>
    </row>
    <row r="80" spans="15:26" x14ac:dyDescent="0.25">
      <c r="O80" s="80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9"/>
    </row>
    <row r="81" spans="15:26" x14ac:dyDescent="0.25">
      <c r="O81" s="80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9"/>
    </row>
    <row r="82" spans="15:26" x14ac:dyDescent="0.25">
      <c r="O82" s="80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9"/>
    </row>
    <row r="83" spans="15:26" x14ac:dyDescent="0.25">
      <c r="O83" s="80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9"/>
    </row>
    <row r="84" spans="15:26" x14ac:dyDescent="0.25">
      <c r="O84" s="80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9"/>
    </row>
    <row r="85" spans="15:26" x14ac:dyDescent="0.25">
      <c r="O85" s="80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9"/>
    </row>
    <row r="86" spans="15:26" x14ac:dyDescent="0.25">
      <c r="O86" s="80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9"/>
    </row>
    <row r="87" spans="15:26" x14ac:dyDescent="0.25">
      <c r="O87" s="80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9"/>
    </row>
    <row r="88" spans="15:26" x14ac:dyDescent="0.25">
      <c r="O88" s="80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9"/>
    </row>
    <row r="89" spans="15:26" x14ac:dyDescent="0.25">
      <c r="O89" s="80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9"/>
    </row>
    <row r="90" spans="15:26" x14ac:dyDescent="0.25">
      <c r="O90" s="80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9"/>
    </row>
    <row r="91" spans="15:26" x14ac:dyDescent="0.25">
      <c r="O91" s="80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9"/>
    </row>
    <row r="92" spans="15:26" x14ac:dyDescent="0.25">
      <c r="O92" s="80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9"/>
    </row>
    <row r="93" spans="15:26" x14ac:dyDescent="0.25">
      <c r="O93" s="80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9"/>
    </row>
    <row r="94" spans="15:26" x14ac:dyDescent="0.25">
      <c r="O94" s="80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9"/>
    </row>
    <row r="95" spans="15:26" x14ac:dyDescent="0.25">
      <c r="O95" s="80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9"/>
    </row>
    <row r="96" spans="15:26" x14ac:dyDescent="0.25">
      <c r="O96" s="80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9"/>
    </row>
    <row r="97" spans="15:26" x14ac:dyDescent="0.25">
      <c r="O97" s="80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9"/>
    </row>
    <row r="98" spans="15:26" x14ac:dyDescent="0.25">
      <c r="O98" s="80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9"/>
    </row>
    <row r="99" spans="15:26" x14ac:dyDescent="0.25">
      <c r="O99" s="80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9"/>
    </row>
    <row r="100" spans="15:26" x14ac:dyDescent="0.25">
      <c r="O100" s="80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9"/>
    </row>
    <row r="101" spans="15:26" x14ac:dyDescent="0.25">
      <c r="O101" s="80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9"/>
    </row>
    <row r="102" spans="15:26" x14ac:dyDescent="0.25">
      <c r="O102" s="80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9"/>
    </row>
    <row r="103" spans="15:26" x14ac:dyDescent="0.25">
      <c r="O103" s="80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9"/>
    </row>
    <row r="104" spans="15:26" x14ac:dyDescent="0.25">
      <c r="O104" s="80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9"/>
    </row>
    <row r="105" spans="15:26" x14ac:dyDescent="0.25">
      <c r="O105" s="80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9"/>
    </row>
    <row r="106" spans="15:26" x14ac:dyDescent="0.25">
      <c r="O106" s="80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9"/>
    </row>
    <row r="107" spans="15:26" x14ac:dyDescent="0.25">
      <c r="O107" s="80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9"/>
    </row>
    <row r="108" spans="15:26" x14ac:dyDescent="0.25">
      <c r="O108" s="80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9"/>
    </row>
    <row r="109" spans="15:26" x14ac:dyDescent="0.25">
      <c r="O109" s="80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9"/>
    </row>
    <row r="110" spans="15:26" x14ac:dyDescent="0.25">
      <c r="O110" s="80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9"/>
    </row>
    <row r="111" spans="15:26" x14ac:dyDescent="0.25">
      <c r="O111" s="80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9"/>
    </row>
    <row r="112" spans="15:26" x14ac:dyDescent="0.25">
      <c r="O112" s="80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9"/>
    </row>
    <row r="113" spans="15:26" x14ac:dyDescent="0.25">
      <c r="O113" s="80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9"/>
    </row>
    <row r="114" spans="15:26" x14ac:dyDescent="0.25">
      <c r="O114" s="80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9"/>
    </row>
    <row r="115" spans="15:26" x14ac:dyDescent="0.25">
      <c r="O115" s="80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9"/>
    </row>
    <row r="116" spans="15:26" x14ac:dyDescent="0.25">
      <c r="O116" s="80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9"/>
    </row>
    <row r="117" spans="15:26" x14ac:dyDescent="0.25">
      <c r="O117" s="80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9"/>
    </row>
    <row r="118" spans="15:26" x14ac:dyDescent="0.25">
      <c r="O118" s="80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9"/>
    </row>
    <row r="119" spans="15:26" x14ac:dyDescent="0.25">
      <c r="O119" s="80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9"/>
    </row>
    <row r="120" spans="15:26" x14ac:dyDescent="0.25">
      <c r="O120" s="80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9"/>
    </row>
    <row r="121" spans="15:26" x14ac:dyDescent="0.25">
      <c r="O121" s="80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9"/>
    </row>
    <row r="122" spans="15:26" x14ac:dyDescent="0.25">
      <c r="O122" s="80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9"/>
    </row>
    <row r="123" spans="15:26" x14ac:dyDescent="0.25">
      <c r="O123" s="80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9"/>
    </row>
    <row r="124" spans="15:26" x14ac:dyDescent="0.25">
      <c r="O124" s="80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9"/>
    </row>
    <row r="125" spans="15:26" x14ac:dyDescent="0.25">
      <c r="O125" s="80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9"/>
    </row>
    <row r="126" spans="15:26" x14ac:dyDescent="0.25">
      <c r="O126" s="80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9"/>
    </row>
    <row r="127" spans="15:26" x14ac:dyDescent="0.25">
      <c r="O127" s="80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9"/>
    </row>
    <row r="128" spans="15:26" x14ac:dyDescent="0.25">
      <c r="O128" s="80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9"/>
    </row>
    <row r="129" spans="15:26" x14ac:dyDescent="0.25">
      <c r="O129" s="80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9"/>
    </row>
    <row r="130" spans="15:26" x14ac:dyDescent="0.25">
      <c r="O130" s="80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9"/>
    </row>
    <row r="131" spans="15:26" x14ac:dyDescent="0.25">
      <c r="O131" s="80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9"/>
    </row>
    <row r="132" spans="15:26" x14ac:dyDescent="0.25">
      <c r="O132" s="80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9"/>
    </row>
    <row r="133" spans="15:26" x14ac:dyDescent="0.25">
      <c r="O133" s="80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9"/>
    </row>
    <row r="134" spans="15:26" x14ac:dyDescent="0.25">
      <c r="O134" s="80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9"/>
    </row>
    <row r="135" spans="15:26" x14ac:dyDescent="0.25">
      <c r="O135" s="80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9"/>
    </row>
    <row r="136" spans="15:26" x14ac:dyDescent="0.25">
      <c r="O136" s="80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9"/>
    </row>
    <row r="137" spans="15:26" ht="15.75" thickBot="1" x14ac:dyDescent="0.3">
      <c r="O137" s="101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81"/>
    </row>
  </sheetData>
  <mergeCells count="5">
    <mergeCell ref="A1:B5"/>
    <mergeCell ref="C1:K5"/>
    <mergeCell ref="L1:M4"/>
    <mergeCell ref="Q1:U2"/>
    <mergeCell ref="L5:M5"/>
  </mergeCells>
  <pageMargins left="0.7" right="0.7" top="0.75" bottom="0.75" header="0.3" footer="0.3"/>
  <pageSetup paperSize="8" scale="26" fitToHeight="0" orientation="portrait" r:id="rId5"/>
  <drawing r:id="rId6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DE627-A9A4-4461-816D-9FC3E35E75F2}">
  <sheetPr codeName="Feuil2">
    <tabColor rgb="FF7030A0"/>
  </sheetPr>
  <dimension ref="A3:C24"/>
  <sheetViews>
    <sheetView tabSelected="1" workbookViewId="0">
      <selection activeCell="J23" sqref="J23"/>
    </sheetView>
  </sheetViews>
  <sheetFormatPr baseColWidth="10" defaultRowHeight="15" x14ac:dyDescent="0.25"/>
  <cols>
    <col min="1" max="1" width="14.28515625" bestFit="1" customWidth="1"/>
    <col min="2" max="2" width="9.7109375" bestFit="1" customWidth="1"/>
    <col min="3" max="3" width="5.42578125" bestFit="1" customWidth="1"/>
    <col min="4" max="4" width="17.5703125" bestFit="1" customWidth="1"/>
    <col min="5" max="5" width="21.85546875" bestFit="1" customWidth="1"/>
    <col min="6" max="6" width="26.85546875" bestFit="1" customWidth="1"/>
    <col min="7" max="7" width="22.5703125" bestFit="1" customWidth="1"/>
    <col min="8" max="9" width="21.85546875" bestFit="1" customWidth="1"/>
    <col min="10" max="10" width="26.85546875" bestFit="1" customWidth="1"/>
    <col min="11" max="11" width="22.5703125" bestFit="1" customWidth="1"/>
  </cols>
  <sheetData>
    <row r="3" spans="1:3" ht="46.5" customHeight="1" thickBot="1" x14ac:dyDescent="0.3"/>
    <row r="4" spans="1:3" ht="45" customHeight="1" thickBot="1" x14ac:dyDescent="0.3">
      <c r="A4" s="195" t="s">
        <v>23</v>
      </c>
      <c r="B4" s="196">
        <f>'[5]Veille réglementaire'!B3</f>
        <v>1</v>
      </c>
    </row>
    <row r="5" spans="1:3" ht="27.75" customHeight="1" x14ac:dyDescent="0.25"/>
    <row r="6" spans="1:3" ht="30" customHeight="1" x14ac:dyDescent="0.25">
      <c r="A6" s="36"/>
      <c r="B6" s="93" t="s">
        <v>26</v>
      </c>
      <c r="C6" s="36"/>
    </row>
    <row r="7" spans="1:3" ht="33" customHeight="1" x14ac:dyDescent="0.25">
      <c r="A7" s="93" t="s">
        <v>22</v>
      </c>
      <c r="B7" s="36" t="s">
        <v>24</v>
      </c>
      <c r="C7" s="36" t="s">
        <v>27</v>
      </c>
    </row>
    <row r="8" spans="1:3" ht="28.5" customHeight="1" x14ac:dyDescent="0.25">
      <c r="A8" s="14" t="s">
        <v>19</v>
      </c>
      <c r="B8" s="15">
        <v>1</v>
      </c>
      <c r="C8" s="15">
        <v>1</v>
      </c>
    </row>
    <row r="9" spans="1:3" ht="28.5" customHeight="1" x14ac:dyDescent="0.25">
      <c r="A9" s="14" t="s">
        <v>17</v>
      </c>
      <c r="B9" s="15">
        <v>14</v>
      </c>
      <c r="C9" s="15">
        <v>14</v>
      </c>
    </row>
    <row r="10" spans="1:3" x14ac:dyDescent="0.25">
      <c r="A10" s="14" t="s">
        <v>20</v>
      </c>
      <c r="B10" s="15">
        <v>55</v>
      </c>
      <c r="C10" s="15">
        <v>55</v>
      </c>
    </row>
    <row r="11" spans="1:3" x14ac:dyDescent="0.25">
      <c r="A11" s="14" t="s">
        <v>18</v>
      </c>
      <c r="B11" s="15">
        <v>1</v>
      </c>
      <c r="C11" s="15">
        <v>1</v>
      </c>
    </row>
    <row r="12" spans="1:3" x14ac:dyDescent="0.25">
      <c r="A12" s="14" t="s">
        <v>28</v>
      </c>
      <c r="B12" s="15"/>
      <c r="C12" s="15"/>
    </row>
    <row r="13" spans="1:3" x14ac:dyDescent="0.25">
      <c r="A13" s="14" t="s">
        <v>25</v>
      </c>
      <c r="B13" s="15">
        <v>71</v>
      </c>
      <c r="C13" s="15">
        <v>71</v>
      </c>
    </row>
    <row r="17" spans="1:3" x14ac:dyDescent="0.25">
      <c r="A17" s="93" t="s">
        <v>27</v>
      </c>
      <c r="B17" s="36"/>
      <c r="C17" s="36"/>
    </row>
    <row r="18" spans="1:3" x14ac:dyDescent="0.25">
      <c r="A18" s="93" t="s">
        <v>22</v>
      </c>
      <c r="B18" s="93" t="s">
        <v>21</v>
      </c>
      <c r="C18" t="s">
        <v>29</v>
      </c>
    </row>
    <row r="19" spans="1:3" x14ac:dyDescent="0.25">
      <c r="A19" t="s">
        <v>19</v>
      </c>
      <c r="C19" s="15">
        <v>1</v>
      </c>
    </row>
    <row r="20" spans="1:3" x14ac:dyDescent="0.25">
      <c r="A20" t="s">
        <v>17</v>
      </c>
      <c r="C20" s="15">
        <v>14</v>
      </c>
    </row>
    <row r="21" spans="1:3" x14ac:dyDescent="0.25">
      <c r="A21" t="s">
        <v>20</v>
      </c>
      <c r="C21" s="15">
        <v>55</v>
      </c>
    </row>
    <row r="22" spans="1:3" x14ac:dyDescent="0.25">
      <c r="A22" t="s">
        <v>18</v>
      </c>
      <c r="C22" s="15">
        <v>1</v>
      </c>
    </row>
    <row r="23" spans="1:3" x14ac:dyDescent="0.25">
      <c r="A23" t="s">
        <v>28</v>
      </c>
      <c r="C23" s="15"/>
    </row>
    <row r="24" spans="1:3" x14ac:dyDescent="0.25">
      <c r="A24" t="s">
        <v>25</v>
      </c>
      <c r="C24" s="15">
        <v>71</v>
      </c>
    </row>
  </sheetData>
  <dataConsolidate/>
  <conditionalFormatting sqref="B4">
    <cfRule type="colorScale" priority="1">
      <colorScale>
        <cfvo type="percent" val="0"/>
        <cfvo type="percent" val="50"/>
        <cfvo type="percent" val="100"/>
        <color rgb="FFF8696B"/>
        <color rgb="FFFFEB84"/>
        <color rgb="FF63BE7B"/>
      </colorScale>
    </cfRule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{F2DC6C7B-4253-41EA-BDA7-C469D4DF9891}</x14:id>
        </ext>
      </extLst>
    </cfRule>
  </conditionalFormatting>
  <pageMargins left="0.7" right="0.7" top="0.75" bottom="0.75" header="0.3" footer="0.3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2DC6C7B-4253-41EA-BDA7-C469D4DF989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Description</vt:lpstr>
      <vt:lpstr>Répertoire QSE</vt:lpstr>
      <vt:lpstr>Fiche de commande</vt:lpstr>
      <vt:lpstr>Suivi Maintenance 2019</vt:lpstr>
      <vt:lpstr>Indicateur formation</vt:lpstr>
      <vt:lpstr>Synthèse ICPE</vt:lpstr>
      <vt:lpstr>Indicateur Qualité FdP</vt:lpstr>
      <vt:lpstr>Indicateur Fournisseurs </vt:lpstr>
      <vt:lpstr>Indicateur Expédition</vt:lpstr>
      <vt:lpstr>Suivi réglementaire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</dc:creator>
  <cp:lastModifiedBy>Administration</cp:lastModifiedBy>
  <cp:lastPrinted>2019-01-14T13:44:31Z</cp:lastPrinted>
  <dcterms:created xsi:type="dcterms:W3CDTF">2018-05-16T07:43:10Z</dcterms:created>
  <dcterms:modified xsi:type="dcterms:W3CDTF">2019-03-27T10:01:31Z</dcterms:modified>
</cp:coreProperties>
</file>