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bougeob\Dropbox\GMSI\PROJETS\Projet EVOLUTION\"/>
    </mc:Choice>
  </mc:AlternateContent>
  <xr:revisionPtr revIDLastSave="0" documentId="13_ncr:1_{032EFF77-82B4-417C-8A9D-373773E7C413}" xr6:coauthVersionLast="36" xr6:coauthVersionMax="41" xr10:uidLastSave="{00000000-0000-0000-0000-000000000000}"/>
  <bookViews>
    <workbookView xWindow="-120" yWindow="-120" windowWidth="20736" windowHeight="11160" xr2:uid="{CEA65BBC-B112-4100-8EEE-79520222DF90}"/>
  </bookViews>
  <sheets>
    <sheet name="Tableau" sheetId="1" r:id="rId1"/>
    <sheet name="Liste" sheetId="2" r:id="rId2"/>
    <sheet name="Graph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40" i="1" l="1"/>
  <c r="D38" i="1"/>
  <c r="G4" i="1"/>
  <c r="K4" i="1" s="1"/>
  <c r="G5" i="1"/>
  <c r="K5" i="1" s="1"/>
  <c r="G6" i="1"/>
  <c r="K6" i="1" s="1"/>
  <c r="G7" i="1"/>
  <c r="K7" i="1" s="1"/>
  <c r="G8" i="1"/>
  <c r="K8" i="1" s="1"/>
  <c r="G9" i="1"/>
  <c r="K9" i="1" s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" i="1"/>
  <c r="K10" i="1"/>
  <c r="K11" i="1"/>
  <c r="K12" i="1"/>
  <c r="K13" i="1"/>
  <c r="K14" i="1"/>
  <c r="K2" i="1"/>
  <c r="D4" i="3" l="1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" i="3"/>
  <c r="D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2" i="3"/>
  <c r="H2" i="1"/>
  <c r="A36" i="3"/>
  <c r="A30" i="3"/>
  <c r="A31" i="3"/>
  <c r="A32" i="3"/>
  <c r="A33" i="3"/>
  <c r="A34" i="3"/>
  <c r="A35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4" i="3"/>
  <c r="A3" i="3"/>
  <c r="A2" i="3"/>
  <c r="H3" i="1"/>
  <c r="C2" i="3" s="1"/>
  <c r="H4" i="1"/>
  <c r="C3" i="3" s="1"/>
  <c r="H6" i="1"/>
  <c r="C5" i="3" s="1"/>
  <c r="H7" i="1"/>
  <c r="C6" i="3" s="1"/>
  <c r="H8" i="1"/>
  <c r="C7" i="3" s="1"/>
  <c r="H9" i="1"/>
  <c r="C8" i="3" s="1"/>
  <c r="H10" i="1"/>
  <c r="C9" i="3" s="1"/>
  <c r="H11" i="1"/>
  <c r="C10" i="3" s="1"/>
  <c r="H12" i="1"/>
  <c r="C11" i="3" s="1"/>
  <c r="H13" i="1"/>
  <c r="C12" i="3" s="1"/>
  <c r="H14" i="1"/>
  <c r="C13" i="3" s="1"/>
  <c r="H15" i="1"/>
  <c r="C14" i="3" s="1"/>
  <c r="H16" i="1"/>
  <c r="C15" i="3" s="1"/>
  <c r="H17" i="1"/>
  <c r="C16" i="3" s="1"/>
  <c r="H18" i="1"/>
  <c r="C17" i="3" s="1"/>
  <c r="H19" i="1"/>
  <c r="C18" i="3" s="1"/>
  <c r="H20" i="1"/>
  <c r="C19" i="3" s="1"/>
  <c r="H21" i="1"/>
  <c r="C20" i="3" s="1"/>
  <c r="H22" i="1"/>
  <c r="C21" i="3" s="1"/>
  <c r="H23" i="1"/>
  <c r="C22" i="3" s="1"/>
  <c r="H24" i="1"/>
  <c r="C23" i="3" s="1"/>
  <c r="H25" i="1"/>
  <c r="C24" i="3" s="1"/>
  <c r="H26" i="1"/>
  <c r="C25" i="3" s="1"/>
  <c r="H27" i="1"/>
  <c r="C26" i="3" s="1"/>
  <c r="H28" i="1"/>
  <c r="C27" i="3" s="1"/>
  <c r="H29" i="1"/>
  <c r="C28" i="3" s="1"/>
  <c r="H30" i="1"/>
  <c r="C29" i="3" s="1"/>
  <c r="H31" i="1"/>
  <c r="C30" i="3" s="1"/>
  <c r="H32" i="1"/>
  <c r="C31" i="3" s="1"/>
  <c r="H33" i="1"/>
  <c r="C32" i="3" s="1"/>
  <c r="H34" i="1"/>
  <c r="C33" i="3" s="1"/>
  <c r="H35" i="1"/>
  <c r="C34" i="3" s="1"/>
  <c r="H36" i="1"/>
  <c r="C35" i="3" s="1"/>
  <c r="H37" i="1"/>
  <c r="C36" i="3" s="1"/>
  <c r="H5" i="1"/>
  <c r="C4" i="3" s="1"/>
  <c r="I8" i="1"/>
  <c r="M8" i="1"/>
  <c r="H38" i="1" l="1"/>
  <c r="M7" i="1"/>
  <c r="I7" i="1"/>
  <c r="L2" i="1"/>
  <c r="M23" i="1"/>
  <c r="M22" i="1"/>
  <c r="M6" i="1"/>
  <c r="I6" i="1"/>
  <c r="M5" i="1"/>
  <c r="I20" i="1"/>
  <c r="I21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2" i="1"/>
  <c r="I3" i="1"/>
  <c r="I4" i="1"/>
  <c r="I5" i="1"/>
  <c r="I9" i="1"/>
  <c r="I10" i="1"/>
  <c r="I11" i="1"/>
  <c r="I12" i="1"/>
  <c r="I13" i="1"/>
  <c r="I14" i="1"/>
  <c r="I15" i="1"/>
  <c r="I16" i="1"/>
  <c r="I17" i="1"/>
  <c r="I18" i="1"/>
  <c r="M20" i="1"/>
  <c r="M21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14" i="1" l="1"/>
  <c r="I19" i="1" l="1"/>
  <c r="G40" i="1"/>
  <c r="M11" i="1" l="1"/>
  <c r="M10" i="1" l="1"/>
  <c r="M9" i="1"/>
  <c r="M12" i="1"/>
  <c r="M13" i="1"/>
  <c r="M15" i="1"/>
  <c r="M16" i="1"/>
  <c r="M17" i="1"/>
  <c r="M18" i="1"/>
  <c r="M19" i="1"/>
  <c r="M4" i="1"/>
  <c r="M3" i="1"/>
  <c r="M2" i="1" l="1"/>
</calcChain>
</file>

<file path=xl/sharedStrings.xml><?xml version="1.0" encoding="utf-8"?>
<sst xmlns="http://schemas.openxmlformats.org/spreadsheetml/2006/main" count="138" uniqueCount="66">
  <si>
    <t xml:space="preserve">Liste des Taches </t>
  </si>
  <si>
    <t>Qui le fait</t>
  </si>
  <si>
    <t>Prévus pour quand</t>
  </si>
  <si>
    <t>Avancement réel</t>
  </si>
  <si>
    <t>Fini</t>
  </si>
  <si>
    <t>En cours</t>
  </si>
  <si>
    <t>à faire</t>
  </si>
  <si>
    <t>Avancement</t>
  </si>
  <si>
    <t>Qui ?</t>
  </si>
  <si>
    <t>Geoffrey</t>
  </si>
  <si>
    <t>Etat</t>
  </si>
  <si>
    <t>Présentation ppt</t>
  </si>
  <si>
    <t>Logo</t>
  </si>
  <si>
    <t>Charte Graphique</t>
  </si>
  <si>
    <t>Plan de nommage Machines</t>
  </si>
  <si>
    <t>Plan de nommage Utilisateurs</t>
  </si>
  <si>
    <t>Proposition sur la faisabilité du projet</t>
  </si>
  <si>
    <t>Pourcentage</t>
  </si>
  <si>
    <t>Explication des choix</t>
  </si>
  <si>
    <t>Terminé le</t>
  </si>
  <si>
    <t>Analyse des besoin</t>
  </si>
  <si>
    <t xml:space="preserve">Commentaire : </t>
  </si>
  <si>
    <t>Groupe</t>
  </si>
  <si>
    <t>Aujourd'hui :</t>
  </si>
  <si>
    <t>Échéance</t>
  </si>
  <si>
    <t>Charge</t>
  </si>
  <si>
    <t>Liste des équipements</t>
  </si>
  <si>
    <t>Nath</t>
  </si>
  <si>
    <t>Alex</t>
  </si>
  <si>
    <t>Pierre</t>
  </si>
  <si>
    <t>Projet EVOLUTION</t>
  </si>
  <si>
    <t>Schémas logique simplifié</t>
  </si>
  <si>
    <t>Schémas logique détaillé</t>
  </si>
  <si>
    <t>Procédure Serveur Linux</t>
  </si>
  <si>
    <t>Tableau de budgetisation équipement serveur</t>
  </si>
  <si>
    <t>Devis</t>
  </si>
  <si>
    <t>Procédure installation AD DS</t>
  </si>
  <si>
    <t>Procédure installation DHCP</t>
  </si>
  <si>
    <t>Procédure installation DNS</t>
  </si>
  <si>
    <t>Procédure installation WDS</t>
  </si>
  <si>
    <t>Procédure installation WPS</t>
  </si>
  <si>
    <t>Procédure Installation serveur Windows</t>
  </si>
  <si>
    <t>Procédure Samba FTP</t>
  </si>
  <si>
    <t>Demo AD DS</t>
  </si>
  <si>
    <t>Demo DHCP</t>
  </si>
  <si>
    <t>Demo DNS</t>
  </si>
  <si>
    <t>Demo WDS</t>
  </si>
  <si>
    <t>Demo WPS</t>
  </si>
  <si>
    <t>Demo Serveur Linux</t>
  </si>
  <si>
    <t>Plan d'adressage Serveur</t>
  </si>
  <si>
    <t>Script de déploiement</t>
  </si>
  <si>
    <t>Script d'administration serveur</t>
  </si>
  <si>
    <t>Présentation Entreprise</t>
  </si>
  <si>
    <t>Rédaction du Document Final</t>
  </si>
  <si>
    <t>Charte informatique</t>
  </si>
  <si>
    <t>Date de début</t>
  </si>
  <si>
    <t>Temps de travail</t>
  </si>
  <si>
    <t>Tâches</t>
  </si>
  <si>
    <t>Date début</t>
  </si>
  <si>
    <t>Date fin</t>
  </si>
  <si>
    <t>Durée</t>
  </si>
  <si>
    <t>Procédure installation ACCES (bdd) + WAMP</t>
  </si>
  <si>
    <t>Total charge</t>
  </si>
  <si>
    <t>Durée estimée</t>
  </si>
  <si>
    <t>Total</t>
  </si>
  <si>
    <t>Total charge individuel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</si>
</sst>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TERMINÉ&quot;;&quot;&quot;;&quot;&quot;"/>
    <numFmt numFmtId="168" formatCode="0&quot; heure(s)&quot;"/>
    <numFmt numFmtId="172" formatCode="0&quot; jour(s)&quot;"/>
  </numFmts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 tint="0.2499465926084170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14" fontId="4" fillId="0" borderId="0" applyFill="0" applyBorder="0">
      <alignment horizontal="right" vertical="center"/>
    </xf>
    <xf numFmtId="164" fontId="3" fillId="0" borderId="0">
      <alignment horizontal="center" vertical="center"/>
    </xf>
  </cellStyleXfs>
  <cellXfs count="43">
    <xf numFmtId="0" fontId="0" fillId="0" borderId="0" xfId="0"/>
    <xf numFmtId="0" fontId="0" fillId="0" borderId="1" xfId="0" applyBorder="1"/>
    <xf numFmtId="14" fontId="0" fillId="0" borderId="0" xfId="0" applyNumberFormat="1"/>
    <xf numFmtId="10" fontId="0" fillId="0" borderId="0" xfId="0" applyNumberFormat="1"/>
    <xf numFmtId="9" fontId="0" fillId="0" borderId="0" xfId="0" applyNumberFormat="1"/>
    <xf numFmtId="9" fontId="0" fillId="0" borderId="0" xfId="1" applyFont="1"/>
    <xf numFmtId="49" fontId="0" fillId="0" borderId="0" xfId="0" applyNumberFormat="1"/>
    <xf numFmtId="0" fontId="1" fillId="0" borderId="1" xfId="0" applyFont="1" applyBorder="1"/>
    <xf numFmtId="0" fontId="0" fillId="0" borderId="3" xfId="0" applyBorder="1"/>
    <xf numFmtId="0" fontId="0" fillId="0" borderId="4" xfId="0" applyBorder="1"/>
    <xf numFmtId="14" fontId="0" fillId="0" borderId="4" xfId="0" applyNumberFormat="1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14" fontId="0" fillId="0" borderId="8" xfId="0" applyNumberFormat="1" applyBorder="1"/>
    <xf numFmtId="9" fontId="0" fillId="0" borderId="10" xfId="1" applyFont="1" applyBorder="1"/>
    <xf numFmtId="9" fontId="0" fillId="0" borderId="2" xfId="0" applyNumberFormat="1" applyBorder="1"/>
    <xf numFmtId="9" fontId="0" fillId="0" borderId="11" xfId="0" applyNumberFormat="1" applyBorder="1"/>
    <xf numFmtId="0" fontId="5" fillId="0" borderId="1" xfId="0" applyFont="1" applyBorder="1"/>
    <xf numFmtId="14" fontId="5" fillId="0" borderId="1" xfId="0" applyNumberFormat="1" applyFont="1" applyBorder="1"/>
    <xf numFmtId="0" fontId="0" fillId="0" borderId="10" xfId="0" applyBorder="1"/>
    <xf numFmtId="14" fontId="0" fillId="0" borderId="10" xfId="0" applyNumberFormat="1" applyBorder="1"/>
    <xf numFmtId="0" fontId="0" fillId="0" borderId="2" xfId="0" applyBorder="1"/>
    <xf numFmtId="14" fontId="0" fillId="0" borderId="2" xfId="0" applyNumberFormat="1" applyBorder="1"/>
    <xf numFmtId="0" fontId="0" fillId="0" borderId="11" xfId="0" applyBorder="1"/>
    <xf numFmtId="14" fontId="0" fillId="0" borderId="11" xfId="0" applyNumberFormat="1" applyBorder="1"/>
    <xf numFmtId="14" fontId="0" fillId="0" borderId="0" xfId="0" applyNumberFormat="1" applyBorder="1"/>
    <xf numFmtId="0" fontId="1" fillId="0" borderId="1" xfId="0" applyNumberFormat="1" applyFont="1" applyBorder="1" applyAlignment="1">
      <alignment horizontal="right"/>
    </xf>
    <xf numFmtId="0" fontId="0" fillId="0" borderId="6" xfId="0" applyNumberFormat="1" applyBorder="1" applyAlignment="1">
      <alignment horizontal="right"/>
    </xf>
    <xf numFmtId="0" fontId="0" fillId="0" borderId="9" xfId="0" applyNumberFormat="1" applyBorder="1" applyAlignment="1">
      <alignment horizontal="right"/>
    </xf>
    <xf numFmtId="0" fontId="0" fillId="0" borderId="0" xfId="0" applyNumberFormat="1" applyAlignment="1">
      <alignment horizontal="right"/>
    </xf>
    <xf numFmtId="14" fontId="6" fillId="2" borderId="1" xfId="0" applyNumberFormat="1" applyFont="1" applyFill="1" applyBorder="1" applyAlignment="1">
      <alignment horizontal="right"/>
    </xf>
    <xf numFmtId="0" fontId="6" fillId="3" borderId="1" xfId="0" applyFont="1" applyFill="1" applyBorder="1"/>
    <xf numFmtId="0" fontId="1" fillId="0" borderId="1" xfId="0" applyNumberFormat="1" applyFont="1" applyBorder="1"/>
    <xf numFmtId="168" fontId="0" fillId="0" borderId="4" xfId="0" applyNumberFormat="1" applyBorder="1"/>
    <xf numFmtId="168" fontId="0" fillId="0" borderId="0" xfId="0" applyNumberFormat="1"/>
    <xf numFmtId="168" fontId="6" fillId="3" borderId="1" xfId="0" applyNumberFormat="1" applyFont="1" applyFill="1" applyBorder="1"/>
    <xf numFmtId="172" fontId="0" fillId="0" borderId="0" xfId="0" applyNumberFormat="1"/>
    <xf numFmtId="172" fontId="0" fillId="0" borderId="8" xfId="0" applyNumberFormat="1" applyBorder="1"/>
    <xf numFmtId="172" fontId="6" fillId="2" borderId="1" xfId="0" applyNumberFormat="1" applyFont="1" applyFill="1" applyBorder="1"/>
    <xf numFmtId="172" fontId="0" fillId="0" borderId="4" xfId="0" applyNumberFormat="1" applyBorder="1"/>
    <xf numFmtId="0" fontId="0" fillId="0" borderId="0" xfId="0" applyAlignment="1">
      <alignment horizontal="right"/>
    </xf>
    <xf numFmtId="0" fontId="6" fillId="0" borderId="0" xfId="0" applyFont="1" applyAlignment="1">
      <alignment horizontal="right"/>
    </xf>
  </cellXfs>
  <cellStyles count="4">
    <cellStyle name="Date" xfId="2" xr:uid="{A5647431-F34C-41A1-9D1D-8F87B34C4BDC}"/>
    <cellStyle name="Normal" xfId="0" builtinId="0"/>
    <cellStyle name="Pourcentage" xfId="1" builtinId="5"/>
    <cellStyle name="Terminé" xfId="3" xr:uid="{8AA2DEDE-6278-43BF-B7B3-985E46F80FF4}"/>
  </cellStyles>
  <dxfs count="15">
    <dxf>
      <fill>
        <patternFill>
          <bgColor theme="8" tint="0.59996337778862885"/>
        </patternFill>
      </fill>
    </dxf>
    <dxf>
      <fill>
        <patternFill>
          <bgColor rgb="FFFDA9EF"/>
        </patternFill>
      </fill>
    </dxf>
    <dxf>
      <fill>
        <patternFill>
          <bgColor rgb="FFFB9E37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B9E37"/>
        </patternFill>
      </fill>
    </dxf>
    <dxf>
      <fill>
        <patternFill>
          <bgColor rgb="FFFDA9EF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B9E37"/>
        </patternFill>
      </fill>
    </dxf>
    <dxf>
      <fill>
        <patternFill>
          <bgColor rgb="FFFDA9EF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DA9EF"/>
      <color rgb="FFFB9E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9449475065616798"/>
          <c:y val="0.11717788542465446"/>
          <c:w val="0.6878770442156269"/>
          <c:h val="0.86104855954763371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Graph!$B$1</c:f>
              <c:strCache>
                <c:ptCount val="1"/>
                <c:pt idx="0">
                  <c:v>Date début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Graph!$A$2:$A$35</c:f>
              <c:strCache>
                <c:ptCount val="34"/>
                <c:pt idx="0">
                  <c:v>Rédaction du Document Final</c:v>
                </c:pt>
                <c:pt idx="1">
                  <c:v>Présentation ppt</c:v>
                </c:pt>
                <c:pt idx="2">
                  <c:v>Logo</c:v>
                </c:pt>
                <c:pt idx="3">
                  <c:v>Charte Graphique</c:v>
                </c:pt>
                <c:pt idx="4">
                  <c:v>Présentation Entreprise</c:v>
                </c:pt>
                <c:pt idx="5">
                  <c:v>Charte informatique</c:v>
                </c:pt>
                <c:pt idx="6">
                  <c:v>Analyse des besoin</c:v>
                </c:pt>
                <c:pt idx="7">
                  <c:v>Explication des choix</c:v>
                </c:pt>
                <c:pt idx="8">
                  <c:v>Schémas logique simplifié</c:v>
                </c:pt>
                <c:pt idx="9">
                  <c:v>Schémas logique détaillé</c:v>
                </c:pt>
                <c:pt idx="10">
                  <c:v>Procédure Installation serveur Windows</c:v>
                </c:pt>
                <c:pt idx="11">
                  <c:v>Procédure installation AD DS</c:v>
                </c:pt>
                <c:pt idx="12">
                  <c:v>Procédure installation DHCP</c:v>
                </c:pt>
                <c:pt idx="13">
                  <c:v>Procédure installation DNS</c:v>
                </c:pt>
                <c:pt idx="14">
                  <c:v>Procédure installation WDS</c:v>
                </c:pt>
                <c:pt idx="15">
                  <c:v>Procédure installation WPS</c:v>
                </c:pt>
                <c:pt idx="16">
                  <c:v>Procédure Serveur Linux</c:v>
                </c:pt>
                <c:pt idx="17">
                  <c:v>Procédure installation ACCES (bdd) + WAMP</c:v>
                </c:pt>
                <c:pt idx="18">
                  <c:v>Procédure Samba FTP</c:v>
                </c:pt>
                <c:pt idx="19">
                  <c:v>Script d'administration serveur</c:v>
                </c:pt>
                <c:pt idx="20">
                  <c:v>Script de déploiement</c:v>
                </c:pt>
                <c:pt idx="21">
                  <c:v>Demo AD DS</c:v>
                </c:pt>
                <c:pt idx="22">
                  <c:v>Demo DHCP</c:v>
                </c:pt>
                <c:pt idx="23">
                  <c:v>Demo DNS</c:v>
                </c:pt>
                <c:pt idx="24">
                  <c:v>Demo WDS</c:v>
                </c:pt>
                <c:pt idx="25">
                  <c:v>Demo WPS</c:v>
                </c:pt>
                <c:pt idx="26">
                  <c:v>Demo Serveur Linux</c:v>
                </c:pt>
                <c:pt idx="27">
                  <c:v>Liste des équipements</c:v>
                </c:pt>
                <c:pt idx="28">
                  <c:v>Plan de nommage Machines</c:v>
                </c:pt>
                <c:pt idx="29">
                  <c:v>Plan de nommage Utilisateurs</c:v>
                </c:pt>
                <c:pt idx="30">
                  <c:v>Plan d'adressage Serveur</c:v>
                </c:pt>
                <c:pt idx="31">
                  <c:v>Proposition sur la faisabilité du projet</c:v>
                </c:pt>
                <c:pt idx="32">
                  <c:v>Tableau de budgetisation équipement serveur</c:v>
                </c:pt>
                <c:pt idx="33">
                  <c:v>Devis</c:v>
                </c:pt>
              </c:strCache>
            </c:strRef>
          </c:cat>
          <c:val>
            <c:numRef>
              <c:f>Graph!$B$2:$B$35</c:f>
              <c:numCache>
                <c:formatCode>m/d/yyyy</c:formatCode>
                <c:ptCount val="34"/>
                <c:pt idx="0">
                  <c:v>43539</c:v>
                </c:pt>
                <c:pt idx="1">
                  <c:v>43539</c:v>
                </c:pt>
                <c:pt idx="2">
                  <c:v>43539</c:v>
                </c:pt>
                <c:pt idx="3">
                  <c:v>43539</c:v>
                </c:pt>
                <c:pt idx="4">
                  <c:v>43539</c:v>
                </c:pt>
                <c:pt idx="5">
                  <c:v>43539</c:v>
                </c:pt>
                <c:pt idx="6">
                  <c:v>43539</c:v>
                </c:pt>
                <c:pt idx="7">
                  <c:v>43539</c:v>
                </c:pt>
                <c:pt idx="8">
                  <c:v>43541</c:v>
                </c:pt>
                <c:pt idx="9">
                  <c:v>43549</c:v>
                </c:pt>
                <c:pt idx="10">
                  <c:v>43554</c:v>
                </c:pt>
                <c:pt idx="11">
                  <c:v>43570</c:v>
                </c:pt>
                <c:pt idx="12">
                  <c:v>43600</c:v>
                </c:pt>
                <c:pt idx="13">
                  <c:v>43539</c:v>
                </c:pt>
                <c:pt idx="14">
                  <c:v>43539</c:v>
                </c:pt>
                <c:pt idx="15">
                  <c:v>43539</c:v>
                </c:pt>
                <c:pt idx="16">
                  <c:v>43539</c:v>
                </c:pt>
                <c:pt idx="17">
                  <c:v>43539</c:v>
                </c:pt>
                <c:pt idx="18">
                  <c:v>43539</c:v>
                </c:pt>
                <c:pt idx="19">
                  <c:v>43539</c:v>
                </c:pt>
                <c:pt idx="20">
                  <c:v>43539</c:v>
                </c:pt>
                <c:pt idx="21">
                  <c:v>43539</c:v>
                </c:pt>
                <c:pt idx="22">
                  <c:v>43539</c:v>
                </c:pt>
                <c:pt idx="23">
                  <c:v>43539</c:v>
                </c:pt>
                <c:pt idx="24">
                  <c:v>43539</c:v>
                </c:pt>
                <c:pt idx="25">
                  <c:v>43539</c:v>
                </c:pt>
                <c:pt idx="26">
                  <c:v>43539</c:v>
                </c:pt>
                <c:pt idx="27">
                  <c:v>43539</c:v>
                </c:pt>
                <c:pt idx="28">
                  <c:v>43539</c:v>
                </c:pt>
                <c:pt idx="29">
                  <c:v>43539</c:v>
                </c:pt>
                <c:pt idx="30">
                  <c:v>43539</c:v>
                </c:pt>
                <c:pt idx="31">
                  <c:v>43539</c:v>
                </c:pt>
                <c:pt idx="32">
                  <c:v>43539</c:v>
                </c:pt>
                <c:pt idx="33">
                  <c:v>43539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812-4ED8-8037-792B8A0AB19A}"/>
            </c:ext>
          </c:extLst>
        </c:ser>
        <c:ser>
          <c:idx val="1"/>
          <c:order val="1"/>
          <c:tx>
            <c:strRef>
              <c:f>Graph!$C$1</c:f>
              <c:strCache>
                <c:ptCount val="1"/>
                <c:pt idx="0">
                  <c:v>Durée</c:v>
                </c:pt>
              </c:strCache>
            </c:strRef>
          </c:tx>
          <c:spPr>
            <a:gradFill flip="none" rotWithShape="1">
              <a:gsLst>
                <a:gs pos="0">
                  <a:srgbClr val="FDA9EF">
                    <a:shade val="30000"/>
                    <a:satMod val="115000"/>
                  </a:srgbClr>
                </a:gs>
                <a:gs pos="50000">
                  <a:srgbClr val="FDA9EF">
                    <a:shade val="67500"/>
                    <a:satMod val="115000"/>
                  </a:srgbClr>
                </a:gs>
                <a:gs pos="100000">
                  <a:srgbClr val="FDA9EF">
                    <a:shade val="100000"/>
                    <a:satMod val="115000"/>
                  </a:srgbClr>
                </a:gs>
              </a:gsLst>
              <a:lin ang="16200000" scaled="1"/>
              <a:tileRect/>
            </a:gradFill>
            <a:ln>
              <a:noFill/>
            </a:ln>
            <a:effectLst>
              <a:outerShdw blurRad="50800" dist="38100" dir="5400000" algn="t" rotWithShape="0">
                <a:prstClr val="black">
                  <a:alpha val="40000"/>
                </a:prst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Graph!$A$2:$A$35</c:f>
              <c:strCache>
                <c:ptCount val="34"/>
                <c:pt idx="0">
                  <c:v>Rédaction du Document Final</c:v>
                </c:pt>
                <c:pt idx="1">
                  <c:v>Présentation ppt</c:v>
                </c:pt>
                <c:pt idx="2">
                  <c:v>Logo</c:v>
                </c:pt>
                <c:pt idx="3">
                  <c:v>Charte Graphique</c:v>
                </c:pt>
                <c:pt idx="4">
                  <c:v>Présentation Entreprise</c:v>
                </c:pt>
                <c:pt idx="5">
                  <c:v>Charte informatique</c:v>
                </c:pt>
                <c:pt idx="6">
                  <c:v>Analyse des besoin</c:v>
                </c:pt>
                <c:pt idx="7">
                  <c:v>Explication des choix</c:v>
                </c:pt>
                <c:pt idx="8">
                  <c:v>Schémas logique simplifié</c:v>
                </c:pt>
                <c:pt idx="9">
                  <c:v>Schémas logique détaillé</c:v>
                </c:pt>
                <c:pt idx="10">
                  <c:v>Procédure Installation serveur Windows</c:v>
                </c:pt>
                <c:pt idx="11">
                  <c:v>Procédure installation AD DS</c:v>
                </c:pt>
                <c:pt idx="12">
                  <c:v>Procédure installation DHCP</c:v>
                </c:pt>
                <c:pt idx="13">
                  <c:v>Procédure installation DNS</c:v>
                </c:pt>
                <c:pt idx="14">
                  <c:v>Procédure installation WDS</c:v>
                </c:pt>
                <c:pt idx="15">
                  <c:v>Procédure installation WPS</c:v>
                </c:pt>
                <c:pt idx="16">
                  <c:v>Procédure Serveur Linux</c:v>
                </c:pt>
                <c:pt idx="17">
                  <c:v>Procédure installation ACCES (bdd) + WAMP</c:v>
                </c:pt>
                <c:pt idx="18">
                  <c:v>Procédure Samba FTP</c:v>
                </c:pt>
                <c:pt idx="19">
                  <c:v>Script d'administration serveur</c:v>
                </c:pt>
                <c:pt idx="20">
                  <c:v>Script de déploiement</c:v>
                </c:pt>
                <c:pt idx="21">
                  <c:v>Demo AD DS</c:v>
                </c:pt>
                <c:pt idx="22">
                  <c:v>Demo DHCP</c:v>
                </c:pt>
                <c:pt idx="23">
                  <c:v>Demo DNS</c:v>
                </c:pt>
                <c:pt idx="24">
                  <c:v>Demo WDS</c:v>
                </c:pt>
                <c:pt idx="25">
                  <c:v>Demo WPS</c:v>
                </c:pt>
                <c:pt idx="26">
                  <c:v>Demo Serveur Linux</c:v>
                </c:pt>
                <c:pt idx="27">
                  <c:v>Liste des équipements</c:v>
                </c:pt>
                <c:pt idx="28">
                  <c:v>Plan de nommage Machines</c:v>
                </c:pt>
                <c:pt idx="29">
                  <c:v>Plan de nommage Utilisateurs</c:v>
                </c:pt>
                <c:pt idx="30">
                  <c:v>Plan d'adressage Serveur</c:v>
                </c:pt>
                <c:pt idx="31">
                  <c:v>Proposition sur la faisabilité du projet</c:v>
                </c:pt>
                <c:pt idx="32">
                  <c:v>Tableau de budgetisation équipement serveur</c:v>
                </c:pt>
                <c:pt idx="33">
                  <c:v>Devis</c:v>
                </c:pt>
              </c:strCache>
            </c:strRef>
          </c:cat>
          <c:val>
            <c:numRef>
              <c:f>Graph!$C$2:$C$35</c:f>
              <c:numCache>
                <c:formatCode>General</c:formatCode>
                <c:ptCount val="34"/>
                <c:pt idx="0">
                  <c:v>0</c:v>
                </c:pt>
                <c:pt idx="1">
                  <c:v>32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812-4ED8-8037-792B8A0AB1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"/>
        <c:overlap val="100"/>
        <c:axId val="565689736"/>
        <c:axId val="565689408"/>
      </c:barChart>
      <c:catAx>
        <c:axId val="56568973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5689408"/>
        <c:crosses val="autoZero"/>
        <c:auto val="1"/>
        <c:lblAlgn val="ctr"/>
        <c:lblOffset val="100"/>
        <c:noMultiLvlLbl val="0"/>
      </c:catAx>
      <c:valAx>
        <c:axId val="565689408"/>
        <c:scaling>
          <c:orientation val="minMax"/>
          <c:max val="43712"/>
          <c:min val="43539"/>
        </c:scaling>
        <c:delete val="0"/>
        <c:axPos val="t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5689736"/>
        <c:crosses val="autoZero"/>
        <c:crossBetween val="between"/>
        <c:majorUnit val="7"/>
        <c:minorUnit val="1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0</xdr:rowOff>
    </xdr:from>
    <xdr:to>
      <xdr:col>23</xdr:col>
      <xdr:colOff>7620</xdr:colOff>
      <xdr:row>45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E79D215-0FE0-4707-8783-781820EEED7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00C367-41C2-4B92-8C2F-69157779602E}">
  <dimension ref="A1:O49"/>
  <sheetViews>
    <sheetView tabSelected="1" workbookViewId="0">
      <selection activeCell="D13" sqref="D13"/>
    </sheetView>
  </sheetViews>
  <sheetFormatPr baseColWidth="10" defaultRowHeight="14.4" x14ac:dyDescent="0.3"/>
  <cols>
    <col min="2" max="2" width="37.88671875" bestFit="1" customWidth="1"/>
    <col min="3" max="3" width="11.88671875" customWidth="1"/>
    <col min="4" max="4" width="11.109375" customWidth="1"/>
    <col min="5" max="5" width="16.33203125" bestFit="1" customWidth="1"/>
    <col min="6" max="6" width="17.21875" style="37" customWidth="1"/>
    <col min="7" max="7" width="21.109375" style="2" customWidth="1"/>
    <col min="8" max="8" width="19.44140625" style="37" customWidth="1"/>
    <col min="9" max="9" width="11.6640625" customWidth="1"/>
    <col min="10" max="10" width="12.5546875" style="2" customWidth="1"/>
    <col min="11" max="11" width="3.21875" style="30" customWidth="1"/>
    <col min="12" max="12" width="20.88671875" style="3" bestFit="1" customWidth="1"/>
    <col min="13" max="13" width="2.88671875" customWidth="1"/>
  </cols>
  <sheetData>
    <row r="1" spans="1:15" ht="18" x14ac:dyDescent="0.35">
      <c r="A1" s="7" t="s">
        <v>10</v>
      </c>
      <c r="B1" s="7" t="s">
        <v>0</v>
      </c>
      <c r="C1" s="7" t="s">
        <v>1</v>
      </c>
      <c r="D1" s="7" t="s">
        <v>25</v>
      </c>
      <c r="E1" s="7" t="s">
        <v>55</v>
      </c>
      <c r="F1" s="33" t="s">
        <v>63</v>
      </c>
      <c r="G1" s="7" t="s">
        <v>2</v>
      </c>
      <c r="H1" s="7" t="s">
        <v>56</v>
      </c>
      <c r="I1" s="7" t="s">
        <v>24</v>
      </c>
      <c r="J1" s="7" t="s">
        <v>19</v>
      </c>
      <c r="K1" s="27"/>
      <c r="L1" s="7" t="s">
        <v>3</v>
      </c>
    </row>
    <row r="2" spans="1:15" x14ac:dyDescent="0.3">
      <c r="A2" s="8" t="s">
        <v>5</v>
      </c>
      <c r="B2" s="9" t="s">
        <v>30</v>
      </c>
      <c r="C2" s="9" t="s">
        <v>22</v>
      </c>
      <c r="D2" s="34"/>
      <c r="E2" s="10">
        <v>43539</v>
      </c>
      <c r="F2" s="40"/>
      <c r="G2" s="10">
        <v>43712</v>
      </c>
      <c r="H2" s="37" t="str">
        <f>IF(J2="","",DATEDIF(E2,J2,"d")+1)</f>
        <v/>
      </c>
      <c r="I2">
        <f t="shared" ref="I2:I37" ca="1" si="0">IF(G2="","",NETWORKDAYS(TODAY(),G2))</f>
        <v>120</v>
      </c>
      <c r="J2" s="10"/>
      <c r="K2" s="28" t="str">
        <f>IF(J2="","",IF(G2="","",IF(J2&lt;G2,2,IF(J2=G2,1,0))))</f>
        <v/>
      </c>
      <c r="L2" s="15">
        <f>SUM(L3:L37)/33</f>
        <v>0.15151515151515152</v>
      </c>
      <c r="M2" s="5">
        <f t="shared" ref="M2:M8" si="1">L2</f>
        <v>0.15151515151515152</v>
      </c>
    </row>
    <row r="3" spans="1:15" x14ac:dyDescent="0.3">
      <c r="A3" s="11" t="s">
        <v>6</v>
      </c>
      <c r="B3" t="s">
        <v>53</v>
      </c>
      <c r="C3" t="s">
        <v>22</v>
      </c>
      <c r="D3" s="35"/>
      <c r="E3" s="2">
        <v>43539</v>
      </c>
      <c r="F3" s="37">
        <v>10</v>
      </c>
      <c r="G3" s="2">
        <f>IF(F3="","",WORKDAY(E3,F3-1))</f>
        <v>43552</v>
      </c>
      <c r="H3" s="37" t="str">
        <f t="shared" ref="H3:H4" si="2">IF(J3="","",DATEDIF(E3,J3,"d")+1)</f>
        <v/>
      </c>
      <c r="I3">
        <f t="shared" ca="1" si="0"/>
        <v>6</v>
      </c>
      <c r="J3" s="26"/>
      <c r="K3" s="28" t="str">
        <f t="shared" ref="K3:K37" si="3">IF(J3="","",IF(G3="","",IF(J3&lt;G3,2,IF(J3=G3,1,0))))</f>
        <v/>
      </c>
      <c r="L3" s="16">
        <v>0</v>
      </c>
      <c r="M3" s="4">
        <f t="shared" si="1"/>
        <v>0</v>
      </c>
      <c r="O3" s="6"/>
    </row>
    <row r="4" spans="1:15" x14ac:dyDescent="0.3">
      <c r="A4" s="11" t="s">
        <v>6</v>
      </c>
      <c r="B4" t="s">
        <v>11</v>
      </c>
      <c r="C4" t="s">
        <v>22</v>
      </c>
      <c r="D4" s="35"/>
      <c r="E4" s="2">
        <v>43539</v>
      </c>
      <c r="G4" s="2" t="str">
        <f t="shared" ref="G4:G37" si="4">IF(F4="","",WORKDAY(E4,F4-1))</f>
        <v/>
      </c>
      <c r="H4" s="37">
        <f t="shared" si="2"/>
        <v>32</v>
      </c>
      <c r="I4" t="str">
        <f t="shared" ca="1" si="0"/>
        <v/>
      </c>
      <c r="J4" s="26">
        <v>43570</v>
      </c>
      <c r="K4" s="28" t="str">
        <f t="shared" si="3"/>
        <v/>
      </c>
      <c r="L4" s="16">
        <v>0</v>
      </c>
      <c r="M4" s="4">
        <f t="shared" si="1"/>
        <v>0</v>
      </c>
    </row>
    <row r="5" spans="1:15" x14ac:dyDescent="0.3">
      <c r="A5" s="11" t="s">
        <v>4</v>
      </c>
      <c r="B5" t="s">
        <v>12</v>
      </c>
      <c r="C5" t="s">
        <v>27</v>
      </c>
      <c r="D5" s="35">
        <v>1</v>
      </c>
      <c r="E5" s="2">
        <v>43539</v>
      </c>
      <c r="F5" s="37">
        <v>1</v>
      </c>
      <c r="G5" s="2">
        <f t="shared" si="4"/>
        <v>43539</v>
      </c>
      <c r="H5" s="37">
        <f>IF(J5="","",DATEDIF(E5,J5,"d")+1)</f>
        <v>1</v>
      </c>
      <c r="I5">
        <f t="shared" ca="1" si="0"/>
        <v>-5</v>
      </c>
      <c r="J5" s="26">
        <v>43539</v>
      </c>
      <c r="K5" s="28">
        <f t="shared" si="3"/>
        <v>1</v>
      </c>
      <c r="L5" s="16">
        <v>1</v>
      </c>
      <c r="M5" s="4">
        <f t="shared" si="1"/>
        <v>1</v>
      </c>
    </row>
    <row r="6" spans="1:15" x14ac:dyDescent="0.3">
      <c r="A6" s="11" t="s">
        <v>4</v>
      </c>
      <c r="B6" t="s">
        <v>13</v>
      </c>
      <c r="C6" t="s">
        <v>27</v>
      </c>
      <c r="D6" s="35">
        <v>1</v>
      </c>
      <c r="E6" s="2">
        <v>43539</v>
      </c>
      <c r="F6" s="37">
        <v>1</v>
      </c>
      <c r="G6" s="2">
        <f t="shared" si="4"/>
        <v>43539</v>
      </c>
      <c r="H6" s="37">
        <f t="shared" ref="H6:H37" si="5">IF(J6="","",DATEDIF(E6,J6,"d")+1)</f>
        <v>1</v>
      </c>
      <c r="I6">
        <f t="shared" ca="1" si="0"/>
        <v>-5</v>
      </c>
      <c r="J6" s="26">
        <v>43539</v>
      </c>
      <c r="K6" s="28">
        <f t="shared" si="3"/>
        <v>1</v>
      </c>
      <c r="L6" s="16">
        <v>1</v>
      </c>
      <c r="M6" s="4">
        <f t="shared" si="1"/>
        <v>1</v>
      </c>
    </row>
    <row r="7" spans="1:15" x14ac:dyDescent="0.3">
      <c r="A7" s="11" t="s">
        <v>4</v>
      </c>
      <c r="B7" t="s">
        <v>52</v>
      </c>
      <c r="C7" t="s">
        <v>27</v>
      </c>
      <c r="D7" s="35">
        <v>1</v>
      </c>
      <c r="E7" s="2">
        <v>43539</v>
      </c>
      <c r="F7" s="37">
        <v>1</v>
      </c>
      <c r="G7" s="2">
        <f t="shared" si="4"/>
        <v>43539</v>
      </c>
      <c r="H7" s="37">
        <f t="shared" si="5"/>
        <v>1</v>
      </c>
      <c r="I7">
        <f t="shared" ca="1" si="0"/>
        <v>-5</v>
      </c>
      <c r="J7" s="26">
        <v>43539</v>
      </c>
      <c r="K7" s="28">
        <f t="shared" si="3"/>
        <v>1</v>
      </c>
      <c r="L7" s="16">
        <v>1</v>
      </c>
      <c r="M7" s="4">
        <f t="shared" si="1"/>
        <v>1</v>
      </c>
    </row>
    <row r="8" spans="1:15" x14ac:dyDescent="0.3">
      <c r="A8" s="11" t="s">
        <v>4</v>
      </c>
      <c r="B8" t="s">
        <v>54</v>
      </c>
      <c r="C8" t="s">
        <v>27</v>
      </c>
      <c r="D8" s="35">
        <v>1</v>
      </c>
      <c r="E8" s="2">
        <v>43539</v>
      </c>
      <c r="F8" s="37">
        <v>1</v>
      </c>
      <c r="G8" s="2">
        <f t="shared" si="4"/>
        <v>43539</v>
      </c>
      <c r="H8" s="37">
        <f t="shared" si="5"/>
        <v>1</v>
      </c>
      <c r="I8">
        <f t="shared" ca="1" si="0"/>
        <v>-5</v>
      </c>
      <c r="J8" s="26">
        <v>43539</v>
      </c>
      <c r="K8" s="28">
        <f t="shared" si="3"/>
        <v>1</v>
      </c>
      <c r="L8" s="16">
        <v>1</v>
      </c>
      <c r="M8" s="4">
        <f t="shared" si="1"/>
        <v>1</v>
      </c>
    </row>
    <row r="9" spans="1:15" x14ac:dyDescent="0.3">
      <c r="A9" s="11" t="s">
        <v>4</v>
      </c>
      <c r="B9" t="s">
        <v>20</v>
      </c>
      <c r="C9" t="s">
        <v>27</v>
      </c>
      <c r="D9" s="35">
        <v>1</v>
      </c>
      <c r="E9" s="2">
        <v>43539</v>
      </c>
      <c r="F9" s="37">
        <v>1</v>
      </c>
      <c r="G9" s="2">
        <f t="shared" si="4"/>
        <v>43539</v>
      </c>
      <c r="H9" s="37">
        <f t="shared" si="5"/>
        <v>1</v>
      </c>
      <c r="I9">
        <f t="shared" ca="1" si="0"/>
        <v>-5</v>
      </c>
      <c r="J9" s="26">
        <v>43539</v>
      </c>
      <c r="K9" s="28">
        <f t="shared" si="3"/>
        <v>1</v>
      </c>
      <c r="L9" s="16">
        <v>1</v>
      </c>
      <c r="M9" s="4">
        <f t="shared" ref="M9:M37" si="6">L9</f>
        <v>1</v>
      </c>
    </row>
    <row r="10" spans="1:15" x14ac:dyDescent="0.3">
      <c r="A10" s="11" t="s">
        <v>6</v>
      </c>
      <c r="B10" t="s">
        <v>18</v>
      </c>
      <c r="C10" t="s">
        <v>9</v>
      </c>
      <c r="D10" s="35"/>
      <c r="E10" s="2">
        <v>43539</v>
      </c>
      <c r="G10" s="2" t="str">
        <f t="shared" si="4"/>
        <v/>
      </c>
      <c r="H10" s="37" t="str">
        <f t="shared" si="5"/>
        <v/>
      </c>
      <c r="I10" t="str">
        <f ca="1">IF(G10="","",NETWORKDAYS(TODAY(),G10))</f>
        <v/>
      </c>
      <c r="J10" s="26"/>
      <c r="K10" s="28" t="str">
        <f t="shared" si="3"/>
        <v/>
      </c>
      <c r="L10" s="16">
        <v>0</v>
      </c>
      <c r="M10" s="4">
        <f>L10</f>
        <v>0</v>
      </c>
    </row>
    <row r="11" spans="1:15" x14ac:dyDescent="0.3">
      <c r="A11" s="11" t="s">
        <v>6</v>
      </c>
      <c r="B11" t="s">
        <v>31</v>
      </c>
      <c r="C11" t="s">
        <v>22</v>
      </c>
      <c r="D11" s="35"/>
      <c r="E11" s="2">
        <v>43541</v>
      </c>
      <c r="G11" s="2" t="str">
        <f t="shared" si="4"/>
        <v/>
      </c>
      <c r="H11" s="37" t="str">
        <f t="shared" si="5"/>
        <v/>
      </c>
      <c r="I11" t="str">
        <f ca="1">IF(G11="","",NETWORKDAYS(TODAY(),G11))</f>
        <v/>
      </c>
      <c r="J11" s="26"/>
      <c r="K11" s="28" t="str">
        <f t="shared" si="3"/>
        <v/>
      </c>
      <c r="L11" s="16">
        <v>0</v>
      </c>
      <c r="M11" s="4">
        <f>L11</f>
        <v>0</v>
      </c>
    </row>
    <row r="12" spans="1:15" x14ac:dyDescent="0.3">
      <c r="A12" s="11" t="s">
        <v>6</v>
      </c>
      <c r="B12" t="s">
        <v>32</v>
      </c>
      <c r="C12" t="s">
        <v>22</v>
      </c>
      <c r="D12" s="35"/>
      <c r="E12" s="2">
        <v>43549</v>
      </c>
      <c r="G12" s="2" t="str">
        <f t="shared" si="4"/>
        <v/>
      </c>
      <c r="H12" s="37" t="str">
        <f t="shared" si="5"/>
        <v/>
      </c>
      <c r="I12" t="str">
        <f ca="1">IF(G12="","",NETWORKDAYS(TODAY(),G12))</f>
        <v/>
      </c>
      <c r="J12" s="26"/>
      <c r="K12" s="28" t="str">
        <f t="shared" si="3"/>
        <v/>
      </c>
      <c r="L12" s="16">
        <v>0</v>
      </c>
      <c r="M12" s="4">
        <f t="shared" si="6"/>
        <v>0</v>
      </c>
    </row>
    <row r="13" spans="1:15" x14ac:dyDescent="0.3">
      <c r="A13" s="11" t="s">
        <v>6</v>
      </c>
      <c r="B13" t="s">
        <v>41</v>
      </c>
      <c r="C13" t="s">
        <v>29</v>
      </c>
      <c r="D13" s="35"/>
      <c r="E13" s="2">
        <v>43554</v>
      </c>
      <c r="G13" s="2" t="str">
        <f t="shared" si="4"/>
        <v/>
      </c>
      <c r="H13" s="37" t="str">
        <f t="shared" si="5"/>
        <v/>
      </c>
      <c r="I13" t="str">
        <f ca="1">IF(G13="","",NETWORKDAYS(TODAY(),G13))</f>
        <v/>
      </c>
      <c r="J13" s="26"/>
      <c r="K13" s="28" t="str">
        <f t="shared" si="3"/>
        <v/>
      </c>
      <c r="L13" s="16">
        <v>0</v>
      </c>
      <c r="M13" s="5">
        <f t="shared" si="6"/>
        <v>0</v>
      </c>
    </row>
    <row r="14" spans="1:15" x14ac:dyDescent="0.3">
      <c r="A14" s="11" t="s">
        <v>6</v>
      </c>
      <c r="B14" t="s">
        <v>36</v>
      </c>
      <c r="C14" t="s">
        <v>29</v>
      </c>
      <c r="D14" s="35"/>
      <c r="E14" s="2">
        <v>43570</v>
      </c>
      <c r="G14" s="2" t="str">
        <f t="shared" si="4"/>
        <v/>
      </c>
      <c r="H14" s="37" t="str">
        <f t="shared" si="5"/>
        <v/>
      </c>
      <c r="I14" t="str">
        <f t="shared" ca="1" si="0"/>
        <v/>
      </c>
      <c r="J14" s="26"/>
      <c r="K14" s="28" t="str">
        <f t="shared" si="3"/>
        <v/>
      </c>
      <c r="L14" s="16">
        <v>0</v>
      </c>
      <c r="M14" s="5">
        <f>L14</f>
        <v>0</v>
      </c>
    </row>
    <row r="15" spans="1:15" x14ac:dyDescent="0.3">
      <c r="A15" s="11" t="s">
        <v>6</v>
      </c>
      <c r="B15" t="s">
        <v>37</v>
      </c>
      <c r="C15" t="s">
        <v>29</v>
      </c>
      <c r="D15" s="35"/>
      <c r="E15" s="2">
        <v>43600</v>
      </c>
      <c r="G15" s="2" t="str">
        <f t="shared" si="4"/>
        <v/>
      </c>
      <c r="H15" s="37" t="str">
        <f t="shared" si="5"/>
        <v/>
      </c>
      <c r="I15" t="str">
        <f t="shared" ca="1" si="0"/>
        <v/>
      </c>
      <c r="J15" s="26"/>
      <c r="K15" s="28" t="str">
        <f t="shared" si="3"/>
        <v/>
      </c>
      <c r="L15" s="16">
        <v>0</v>
      </c>
      <c r="M15" s="4">
        <f t="shared" si="6"/>
        <v>0</v>
      </c>
    </row>
    <row r="16" spans="1:15" x14ac:dyDescent="0.3">
      <c r="A16" s="11" t="s">
        <v>6</v>
      </c>
      <c r="B16" t="s">
        <v>38</v>
      </c>
      <c r="C16" t="s">
        <v>29</v>
      </c>
      <c r="D16" s="35"/>
      <c r="E16" s="2">
        <v>43539</v>
      </c>
      <c r="G16" s="2" t="str">
        <f t="shared" si="4"/>
        <v/>
      </c>
      <c r="H16" s="37" t="str">
        <f t="shared" si="5"/>
        <v/>
      </c>
      <c r="I16" t="str">
        <f t="shared" ca="1" si="0"/>
        <v/>
      </c>
      <c r="J16" s="26"/>
      <c r="K16" s="28" t="str">
        <f t="shared" si="3"/>
        <v/>
      </c>
      <c r="L16" s="16">
        <v>0</v>
      </c>
      <c r="M16" s="4">
        <f t="shared" si="6"/>
        <v>0</v>
      </c>
    </row>
    <row r="17" spans="1:13" x14ac:dyDescent="0.3">
      <c r="A17" s="11" t="s">
        <v>6</v>
      </c>
      <c r="B17" t="s">
        <v>39</v>
      </c>
      <c r="C17" t="s">
        <v>29</v>
      </c>
      <c r="D17" s="35"/>
      <c r="E17" s="2">
        <v>43539</v>
      </c>
      <c r="G17" s="2" t="str">
        <f t="shared" si="4"/>
        <v/>
      </c>
      <c r="H17" s="37" t="str">
        <f t="shared" si="5"/>
        <v/>
      </c>
      <c r="I17" t="str">
        <f t="shared" ca="1" si="0"/>
        <v/>
      </c>
      <c r="J17" s="26"/>
      <c r="K17" s="28" t="str">
        <f t="shared" si="3"/>
        <v/>
      </c>
      <c r="L17" s="16">
        <v>0</v>
      </c>
      <c r="M17" s="5">
        <f t="shared" si="6"/>
        <v>0</v>
      </c>
    </row>
    <row r="18" spans="1:13" x14ac:dyDescent="0.3">
      <c r="A18" s="11" t="s">
        <v>6</v>
      </c>
      <c r="B18" t="s">
        <v>40</v>
      </c>
      <c r="C18" t="s">
        <v>29</v>
      </c>
      <c r="D18" s="35"/>
      <c r="E18" s="2">
        <v>43539</v>
      </c>
      <c r="G18" s="2" t="str">
        <f t="shared" si="4"/>
        <v/>
      </c>
      <c r="H18" s="37" t="str">
        <f t="shared" si="5"/>
        <v/>
      </c>
      <c r="I18" t="str">
        <f t="shared" ca="1" si="0"/>
        <v/>
      </c>
      <c r="J18" s="26"/>
      <c r="K18" s="28" t="str">
        <f t="shared" si="3"/>
        <v/>
      </c>
      <c r="L18" s="16">
        <v>0</v>
      </c>
      <c r="M18" s="4">
        <f t="shared" si="6"/>
        <v>0</v>
      </c>
    </row>
    <row r="19" spans="1:13" x14ac:dyDescent="0.3">
      <c r="A19" s="11" t="s">
        <v>6</v>
      </c>
      <c r="B19" t="s">
        <v>33</v>
      </c>
      <c r="C19" t="s">
        <v>27</v>
      </c>
      <c r="D19" s="35"/>
      <c r="E19" s="2">
        <v>43539</v>
      </c>
      <c r="G19" s="2" t="str">
        <f t="shared" si="4"/>
        <v/>
      </c>
      <c r="H19" s="37" t="str">
        <f t="shared" si="5"/>
        <v/>
      </c>
      <c r="I19" t="str">
        <f t="shared" ca="1" si="0"/>
        <v/>
      </c>
      <c r="J19" s="26"/>
      <c r="K19" s="28" t="str">
        <f t="shared" si="3"/>
        <v/>
      </c>
      <c r="L19" s="16">
        <v>0</v>
      </c>
      <c r="M19" s="5">
        <f t="shared" si="6"/>
        <v>0</v>
      </c>
    </row>
    <row r="20" spans="1:13" x14ac:dyDescent="0.3">
      <c r="A20" s="11" t="s">
        <v>6</v>
      </c>
      <c r="B20" t="s">
        <v>61</v>
      </c>
      <c r="C20" t="s">
        <v>27</v>
      </c>
      <c r="D20" s="35"/>
      <c r="E20" s="2">
        <v>43539</v>
      </c>
      <c r="G20" s="2" t="str">
        <f t="shared" si="4"/>
        <v/>
      </c>
      <c r="H20" s="37" t="str">
        <f t="shared" si="5"/>
        <v/>
      </c>
      <c r="I20" t="str">
        <f t="shared" ca="1" si="0"/>
        <v/>
      </c>
      <c r="J20" s="26"/>
      <c r="K20" s="28" t="str">
        <f t="shared" si="3"/>
        <v/>
      </c>
      <c r="L20" s="16">
        <v>0</v>
      </c>
      <c r="M20" s="5">
        <f t="shared" si="6"/>
        <v>0</v>
      </c>
    </row>
    <row r="21" spans="1:13" x14ac:dyDescent="0.3">
      <c r="A21" s="11" t="s">
        <v>6</v>
      </c>
      <c r="B21" t="s">
        <v>42</v>
      </c>
      <c r="C21" t="s">
        <v>27</v>
      </c>
      <c r="D21" s="35"/>
      <c r="E21" s="2">
        <v>43539</v>
      </c>
      <c r="G21" s="2" t="str">
        <f t="shared" si="4"/>
        <v/>
      </c>
      <c r="H21" s="37" t="str">
        <f t="shared" si="5"/>
        <v/>
      </c>
      <c r="I21" t="str">
        <f t="shared" ca="1" si="0"/>
        <v/>
      </c>
      <c r="J21" s="26"/>
      <c r="K21" s="28" t="str">
        <f t="shared" si="3"/>
        <v/>
      </c>
      <c r="L21" s="16">
        <v>0</v>
      </c>
      <c r="M21" s="5">
        <f t="shared" si="6"/>
        <v>0</v>
      </c>
    </row>
    <row r="22" spans="1:13" x14ac:dyDescent="0.3">
      <c r="A22" s="11" t="s">
        <v>6</v>
      </c>
      <c r="B22" t="s">
        <v>51</v>
      </c>
      <c r="C22" t="s">
        <v>27</v>
      </c>
      <c r="D22" s="35"/>
      <c r="E22" s="2">
        <v>43539</v>
      </c>
      <c r="G22" s="2" t="str">
        <f t="shared" si="4"/>
        <v/>
      </c>
      <c r="H22" s="37" t="str">
        <f t="shared" si="5"/>
        <v/>
      </c>
      <c r="J22" s="26"/>
      <c r="K22" s="28" t="str">
        <f t="shared" si="3"/>
        <v/>
      </c>
      <c r="L22" s="16">
        <v>0</v>
      </c>
      <c r="M22" s="5">
        <f t="shared" si="6"/>
        <v>0</v>
      </c>
    </row>
    <row r="23" spans="1:13" x14ac:dyDescent="0.3">
      <c r="A23" s="11" t="s">
        <v>6</v>
      </c>
      <c r="B23" t="s">
        <v>50</v>
      </c>
      <c r="C23" t="s">
        <v>27</v>
      </c>
      <c r="D23" s="35"/>
      <c r="E23" s="2">
        <v>43539</v>
      </c>
      <c r="G23" s="2" t="str">
        <f t="shared" si="4"/>
        <v/>
      </c>
      <c r="H23" s="37" t="str">
        <f t="shared" si="5"/>
        <v/>
      </c>
      <c r="J23" s="26"/>
      <c r="K23" s="28" t="str">
        <f t="shared" si="3"/>
        <v/>
      </c>
      <c r="L23" s="16">
        <v>0</v>
      </c>
      <c r="M23" s="5">
        <f t="shared" si="6"/>
        <v>0</v>
      </c>
    </row>
    <row r="24" spans="1:13" x14ac:dyDescent="0.3">
      <c r="A24" s="11" t="s">
        <v>6</v>
      </c>
      <c r="B24" t="s">
        <v>43</v>
      </c>
      <c r="C24" t="s">
        <v>22</v>
      </c>
      <c r="D24" s="35"/>
      <c r="E24" s="2">
        <v>43539</v>
      </c>
      <c r="G24" s="2" t="str">
        <f t="shared" si="4"/>
        <v/>
      </c>
      <c r="H24" s="37" t="str">
        <f t="shared" si="5"/>
        <v/>
      </c>
      <c r="I24" t="str">
        <f t="shared" ca="1" si="0"/>
        <v/>
      </c>
      <c r="J24" s="26"/>
      <c r="K24" s="28" t="str">
        <f t="shared" si="3"/>
        <v/>
      </c>
      <c r="L24" s="16">
        <v>0</v>
      </c>
      <c r="M24" s="5">
        <f t="shared" si="6"/>
        <v>0</v>
      </c>
    </row>
    <row r="25" spans="1:13" x14ac:dyDescent="0.3">
      <c r="A25" s="11" t="s">
        <v>6</v>
      </c>
      <c r="B25" t="s">
        <v>44</v>
      </c>
      <c r="C25" t="s">
        <v>22</v>
      </c>
      <c r="D25" s="35"/>
      <c r="E25" s="2">
        <v>43539</v>
      </c>
      <c r="G25" s="2" t="str">
        <f t="shared" si="4"/>
        <v/>
      </c>
      <c r="H25" s="37" t="str">
        <f t="shared" si="5"/>
        <v/>
      </c>
      <c r="I25" t="str">
        <f t="shared" ca="1" si="0"/>
        <v/>
      </c>
      <c r="J25" s="26"/>
      <c r="K25" s="28" t="str">
        <f t="shared" si="3"/>
        <v/>
      </c>
      <c r="L25" s="16">
        <v>0</v>
      </c>
      <c r="M25" s="5">
        <f t="shared" si="6"/>
        <v>0</v>
      </c>
    </row>
    <row r="26" spans="1:13" x14ac:dyDescent="0.3">
      <c r="A26" s="11" t="s">
        <v>6</v>
      </c>
      <c r="B26" t="s">
        <v>45</v>
      </c>
      <c r="C26" t="s">
        <v>22</v>
      </c>
      <c r="D26" s="35"/>
      <c r="E26" s="2">
        <v>43539</v>
      </c>
      <c r="G26" s="2" t="str">
        <f t="shared" si="4"/>
        <v/>
      </c>
      <c r="H26" s="37" t="str">
        <f t="shared" si="5"/>
        <v/>
      </c>
      <c r="I26" t="str">
        <f t="shared" ca="1" si="0"/>
        <v/>
      </c>
      <c r="J26" s="26"/>
      <c r="K26" s="28" t="str">
        <f t="shared" si="3"/>
        <v/>
      </c>
      <c r="L26" s="16">
        <v>0</v>
      </c>
      <c r="M26" s="5">
        <f t="shared" si="6"/>
        <v>0</v>
      </c>
    </row>
    <row r="27" spans="1:13" x14ac:dyDescent="0.3">
      <c r="A27" s="11" t="s">
        <v>6</v>
      </c>
      <c r="B27" t="s">
        <v>46</v>
      </c>
      <c r="C27" t="s">
        <v>22</v>
      </c>
      <c r="D27" s="35"/>
      <c r="E27" s="2">
        <v>43539</v>
      </c>
      <c r="G27" s="2" t="str">
        <f t="shared" si="4"/>
        <v/>
      </c>
      <c r="H27" s="37" t="str">
        <f t="shared" si="5"/>
        <v/>
      </c>
      <c r="I27" t="str">
        <f t="shared" ca="1" si="0"/>
        <v/>
      </c>
      <c r="J27" s="26"/>
      <c r="K27" s="28" t="str">
        <f t="shared" si="3"/>
        <v/>
      </c>
      <c r="L27" s="16">
        <v>0</v>
      </c>
      <c r="M27" s="5">
        <f t="shared" si="6"/>
        <v>0</v>
      </c>
    </row>
    <row r="28" spans="1:13" x14ac:dyDescent="0.3">
      <c r="A28" s="11" t="s">
        <v>6</v>
      </c>
      <c r="B28" t="s">
        <v>47</v>
      </c>
      <c r="C28" t="s">
        <v>22</v>
      </c>
      <c r="D28" s="35"/>
      <c r="E28" s="2">
        <v>43539</v>
      </c>
      <c r="G28" s="2" t="str">
        <f t="shared" si="4"/>
        <v/>
      </c>
      <c r="H28" s="37" t="str">
        <f t="shared" si="5"/>
        <v/>
      </c>
      <c r="I28" t="str">
        <f t="shared" ca="1" si="0"/>
        <v/>
      </c>
      <c r="J28" s="26"/>
      <c r="K28" s="28" t="str">
        <f t="shared" si="3"/>
        <v/>
      </c>
      <c r="L28" s="16">
        <v>0</v>
      </c>
      <c r="M28" s="5">
        <f t="shared" si="6"/>
        <v>0</v>
      </c>
    </row>
    <row r="29" spans="1:13" x14ac:dyDescent="0.3">
      <c r="A29" s="11" t="s">
        <v>6</v>
      </c>
      <c r="B29" t="s">
        <v>48</v>
      </c>
      <c r="C29" t="s">
        <v>22</v>
      </c>
      <c r="D29" s="35"/>
      <c r="E29" s="2">
        <v>43539</v>
      </c>
      <c r="G29" s="2" t="str">
        <f t="shared" si="4"/>
        <v/>
      </c>
      <c r="H29" s="37" t="str">
        <f t="shared" si="5"/>
        <v/>
      </c>
      <c r="I29" t="str">
        <f t="shared" ca="1" si="0"/>
        <v/>
      </c>
      <c r="J29" s="26"/>
      <c r="K29" s="28" t="str">
        <f t="shared" si="3"/>
        <v/>
      </c>
      <c r="L29" s="16">
        <v>0</v>
      </c>
      <c r="M29" s="5">
        <f t="shared" si="6"/>
        <v>0</v>
      </c>
    </row>
    <row r="30" spans="1:13" x14ac:dyDescent="0.3">
      <c r="A30" s="11" t="s">
        <v>6</v>
      </c>
      <c r="B30" t="s">
        <v>26</v>
      </c>
      <c r="C30" t="s">
        <v>9</v>
      </c>
      <c r="D30" s="35"/>
      <c r="E30" s="2">
        <v>43539</v>
      </c>
      <c r="G30" s="2" t="str">
        <f t="shared" si="4"/>
        <v/>
      </c>
      <c r="H30" s="37" t="str">
        <f t="shared" si="5"/>
        <v/>
      </c>
      <c r="I30" t="str">
        <f t="shared" ca="1" si="0"/>
        <v/>
      </c>
      <c r="J30" s="26"/>
      <c r="K30" s="28" t="str">
        <f t="shared" si="3"/>
        <v/>
      </c>
      <c r="L30" s="16">
        <v>0</v>
      </c>
      <c r="M30" s="5">
        <f t="shared" si="6"/>
        <v>0</v>
      </c>
    </row>
    <row r="31" spans="1:13" x14ac:dyDescent="0.3">
      <c r="A31" s="11" t="s">
        <v>6</v>
      </c>
      <c r="B31" t="s">
        <v>14</v>
      </c>
      <c r="C31" t="s">
        <v>28</v>
      </c>
      <c r="D31" s="35"/>
      <c r="E31" s="2">
        <v>43539</v>
      </c>
      <c r="G31" s="2" t="str">
        <f t="shared" si="4"/>
        <v/>
      </c>
      <c r="H31" s="37" t="str">
        <f t="shared" si="5"/>
        <v/>
      </c>
      <c r="I31" t="str">
        <f t="shared" ca="1" si="0"/>
        <v/>
      </c>
      <c r="J31" s="26"/>
      <c r="K31" s="28" t="str">
        <f t="shared" si="3"/>
        <v/>
      </c>
      <c r="L31" s="16">
        <v>0</v>
      </c>
      <c r="M31" s="5">
        <f t="shared" si="6"/>
        <v>0</v>
      </c>
    </row>
    <row r="32" spans="1:13" x14ac:dyDescent="0.3">
      <c r="A32" s="11" t="s">
        <v>6</v>
      </c>
      <c r="B32" t="s">
        <v>15</v>
      </c>
      <c r="C32" t="s">
        <v>28</v>
      </c>
      <c r="D32" s="35"/>
      <c r="E32" s="2">
        <v>43539</v>
      </c>
      <c r="G32" s="2" t="str">
        <f t="shared" si="4"/>
        <v/>
      </c>
      <c r="H32" s="37" t="str">
        <f t="shared" si="5"/>
        <v/>
      </c>
      <c r="I32" t="str">
        <f t="shared" ca="1" si="0"/>
        <v/>
      </c>
      <c r="J32" s="26"/>
      <c r="K32" s="28" t="str">
        <f t="shared" si="3"/>
        <v/>
      </c>
      <c r="L32" s="16">
        <v>0</v>
      </c>
      <c r="M32" s="5">
        <f t="shared" si="6"/>
        <v>0</v>
      </c>
    </row>
    <row r="33" spans="1:13" x14ac:dyDescent="0.3">
      <c r="A33" s="11" t="s">
        <v>6</v>
      </c>
      <c r="B33" t="s">
        <v>49</v>
      </c>
      <c r="C33" t="s">
        <v>28</v>
      </c>
      <c r="D33" s="35"/>
      <c r="E33" s="2">
        <v>43539</v>
      </c>
      <c r="G33" s="2" t="str">
        <f t="shared" si="4"/>
        <v/>
      </c>
      <c r="H33" s="37" t="str">
        <f t="shared" si="5"/>
        <v/>
      </c>
      <c r="I33" t="str">
        <f t="shared" ca="1" si="0"/>
        <v/>
      </c>
      <c r="J33" s="26"/>
      <c r="K33" s="28" t="str">
        <f t="shared" si="3"/>
        <v/>
      </c>
      <c r="L33" s="16">
        <v>0</v>
      </c>
      <c r="M33" s="5">
        <f t="shared" si="6"/>
        <v>0</v>
      </c>
    </row>
    <row r="34" spans="1:13" x14ac:dyDescent="0.3">
      <c r="A34" s="11" t="s">
        <v>6</v>
      </c>
      <c r="B34" t="s">
        <v>16</v>
      </c>
      <c r="C34" t="s">
        <v>9</v>
      </c>
      <c r="D34" s="35"/>
      <c r="E34" s="2">
        <v>43539</v>
      </c>
      <c r="G34" s="2" t="str">
        <f t="shared" si="4"/>
        <v/>
      </c>
      <c r="H34" s="37" t="str">
        <f t="shared" si="5"/>
        <v/>
      </c>
      <c r="I34" t="str">
        <f t="shared" ca="1" si="0"/>
        <v/>
      </c>
      <c r="J34" s="26"/>
      <c r="K34" s="28" t="str">
        <f t="shared" si="3"/>
        <v/>
      </c>
      <c r="L34" s="16">
        <v>0</v>
      </c>
      <c r="M34" s="5">
        <f t="shared" si="6"/>
        <v>0</v>
      </c>
    </row>
    <row r="35" spans="1:13" x14ac:dyDescent="0.3">
      <c r="A35" s="11" t="s">
        <v>6</v>
      </c>
      <c r="B35" t="s">
        <v>34</v>
      </c>
      <c r="C35" t="s">
        <v>28</v>
      </c>
      <c r="D35" s="35"/>
      <c r="E35" s="2">
        <v>43539</v>
      </c>
      <c r="G35" s="2" t="str">
        <f t="shared" si="4"/>
        <v/>
      </c>
      <c r="H35" s="37" t="str">
        <f t="shared" si="5"/>
        <v/>
      </c>
      <c r="I35" t="str">
        <f t="shared" ca="1" si="0"/>
        <v/>
      </c>
      <c r="J35" s="26"/>
      <c r="K35" s="28" t="str">
        <f t="shared" si="3"/>
        <v/>
      </c>
      <c r="L35" s="16">
        <v>0</v>
      </c>
      <c r="M35" s="5">
        <f t="shared" si="6"/>
        <v>0</v>
      </c>
    </row>
    <row r="36" spans="1:13" x14ac:dyDescent="0.3">
      <c r="A36" s="11" t="s">
        <v>6</v>
      </c>
      <c r="B36" t="s">
        <v>35</v>
      </c>
      <c r="C36" t="s">
        <v>28</v>
      </c>
      <c r="D36" s="35"/>
      <c r="E36" s="2">
        <v>43539</v>
      </c>
      <c r="G36" s="2" t="str">
        <f t="shared" si="4"/>
        <v/>
      </c>
      <c r="H36" s="37" t="str">
        <f t="shared" si="5"/>
        <v/>
      </c>
      <c r="I36" t="str">
        <f t="shared" ca="1" si="0"/>
        <v/>
      </c>
      <c r="J36" s="26"/>
      <c r="K36" s="28" t="str">
        <f t="shared" si="3"/>
        <v/>
      </c>
      <c r="L36" s="16">
        <v>0</v>
      </c>
      <c r="M36" s="5">
        <f t="shared" si="6"/>
        <v>0</v>
      </c>
    </row>
    <row r="37" spans="1:13" x14ac:dyDescent="0.3">
      <c r="A37" s="12" t="s">
        <v>6</v>
      </c>
      <c r="B37" s="13"/>
      <c r="C37" s="13"/>
      <c r="D37" s="35"/>
      <c r="E37" s="14">
        <v>43539</v>
      </c>
      <c r="F37" s="38"/>
      <c r="G37" s="2" t="str">
        <f t="shared" si="4"/>
        <v/>
      </c>
      <c r="H37" s="38" t="str">
        <f t="shared" si="5"/>
        <v/>
      </c>
      <c r="I37" s="13" t="str">
        <f t="shared" ca="1" si="0"/>
        <v/>
      </c>
      <c r="J37" s="14"/>
      <c r="K37" s="29" t="str">
        <f t="shared" si="3"/>
        <v/>
      </c>
      <c r="L37" s="17">
        <v>0</v>
      </c>
      <c r="M37" s="5">
        <f t="shared" si="6"/>
        <v>0</v>
      </c>
    </row>
    <row r="38" spans="1:13" x14ac:dyDescent="0.3">
      <c r="C38" s="32" t="s">
        <v>62</v>
      </c>
      <c r="D38" s="36">
        <f>SUM(D3:D37)</f>
        <v>5</v>
      </c>
      <c r="G38" s="31" t="s">
        <v>64</v>
      </c>
      <c r="H38" s="39">
        <f>SUM(H3:H37)</f>
        <v>37</v>
      </c>
      <c r="L38" s="4"/>
    </row>
    <row r="39" spans="1:13" x14ac:dyDescent="0.3">
      <c r="L39" s="4"/>
    </row>
    <row r="40" spans="1:13" x14ac:dyDescent="0.3">
      <c r="B40" s="42" t="s">
        <v>65</v>
      </c>
      <c r="C40" t="s">
        <v>9</v>
      </c>
      <c r="D40">
        <f>IF(C40=Liste!C2,"",IF(C40=Liste!C3,SUM(Tableau!D2:D37),IF(C40=Liste!C4,SUM(Tableau!D2:D37),IF(C40=Liste!C5,SUM(Tableau!D2:D37),IF(C40=Liste!C6,SUM(Tableau!D2:D37),IF(C40=Liste!C7,SUM(Tableau!D2:D37),""))))))</f>
        <v>5</v>
      </c>
      <c r="F40" s="37" t="s">
        <v>23</v>
      </c>
      <c r="G40" s="2">
        <f ca="1">TODAY()</f>
        <v>43545</v>
      </c>
      <c r="L40" s="4"/>
    </row>
    <row r="41" spans="1:13" x14ac:dyDescent="0.3">
      <c r="B41" s="41" t="s">
        <v>21</v>
      </c>
      <c r="L41" s="4"/>
    </row>
    <row r="42" spans="1:13" x14ac:dyDescent="0.3">
      <c r="L42" s="4"/>
    </row>
    <row r="43" spans="1:13" x14ac:dyDescent="0.3">
      <c r="L43" s="4"/>
    </row>
    <row r="44" spans="1:13" x14ac:dyDescent="0.3">
      <c r="L44" s="4"/>
    </row>
    <row r="45" spans="1:13" x14ac:dyDescent="0.3">
      <c r="L45" s="4"/>
    </row>
    <row r="46" spans="1:13" x14ac:dyDescent="0.3">
      <c r="L46" s="4"/>
    </row>
    <row r="47" spans="1:13" x14ac:dyDescent="0.3">
      <c r="L47" s="4"/>
    </row>
    <row r="48" spans="1:13" x14ac:dyDescent="0.3">
      <c r="L48" s="4"/>
    </row>
    <row r="49" spans="12:12" x14ac:dyDescent="0.3">
      <c r="L49" s="4"/>
    </row>
  </sheetData>
  <conditionalFormatting sqref="M2:M37">
    <cfRule type="iconSet" priority="43">
      <iconSet iconSet="3Symbols">
        <cfvo type="percent" val="0"/>
        <cfvo type="percent" val="33"/>
        <cfvo type="percent" val="67"/>
      </iconSet>
    </cfRule>
  </conditionalFormatting>
  <conditionalFormatting sqref="L2:L37">
    <cfRule type="dataBar" priority="4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{6AE80969-ABF2-41AC-B360-7F44D6139C37}</x14:id>
        </ext>
      </extLst>
    </cfRule>
  </conditionalFormatting>
  <conditionalFormatting sqref="K2:K37">
    <cfRule type="iconSet" priority="45">
      <iconSet iconSet="3Flags">
        <cfvo type="percent" val="0"/>
        <cfvo type="formula" val="0" gte="0"/>
        <cfvo type="formula" val="1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AE80969-ABF2-41AC-B360-7F44D6139C37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L2:L37</xm:sqref>
        </x14:conditionalFormatting>
        <x14:conditionalFormatting xmlns:xm="http://schemas.microsoft.com/office/excel/2006/main">
          <x14:cfRule type="expression" priority="1" id="{39284DE3-CB87-42B4-A0AC-F096EC121538}">
            <xm:f>$C2=Liste!$C$7</xm:f>
            <x14:dxf>
              <fill>
                <patternFill>
                  <bgColor theme="7" tint="0.59996337778862885"/>
                </patternFill>
              </fill>
            </x14:dxf>
          </x14:cfRule>
          <xm:sqref>B40 C40 A2:K36 A37:C37 E37:K37 D37:D40</xm:sqref>
        </x14:conditionalFormatting>
        <x14:conditionalFormatting xmlns:xm="http://schemas.microsoft.com/office/excel/2006/main">
          <x14:cfRule type="expression" priority="7" id="{57EC118F-3E52-4D1A-A9F8-312B8F63CF9E}">
            <xm:f>$C2=Liste!$C$3</xm:f>
            <x14:dxf>
              <fill>
                <patternFill>
                  <bgColor theme="9" tint="0.59996337778862885"/>
                </patternFill>
              </fill>
            </x14:dxf>
          </x14:cfRule>
          <xm:sqref>B40:C40 A2:K36 A37:C37 E37:K37 D37:D40</xm:sqref>
        </x14:conditionalFormatting>
        <x14:conditionalFormatting xmlns:xm="http://schemas.microsoft.com/office/excel/2006/main">
          <x14:cfRule type="expression" priority="6" id="{C323691B-2117-485E-8A33-8AFEC3E74D37}">
            <xm:f>$C2=Liste!$C$5</xm:f>
            <x14:dxf>
              <fill>
                <patternFill>
                  <bgColor rgb="FFFB9E37"/>
                </patternFill>
              </fill>
            </x14:dxf>
          </x14:cfRule>
          <xm:sqref>B40:C40 A2:K36 A37:C37 E37:K37 D37:D40</xm:sqref>
        </x14:conditionalFormatting>
        <x14:conditionalFormatting xmlns:xm="http://schemas.microsoft.com/office/excel/2006/main">
          <x14:cfRule type="expression" priority="5" id="{5FEF6DD2-F95A-44FB-9841-8958BAFEC594}">
            <xm:f>$C2=Liste!$C$4</xm:f>
            <x14:dxf>
              <fill>
                <patternFill>
                  <bgColor rgb="FFFDA9EF"/>
                </patternFill>
              </fill>
            </x14:dxf>
          </x14:cfRule>
          <xm:sqref>B40:C40 A2:K36 A37:C37 E37:K37 D37:D40</xm:sqref>
        </x14:conditionalFormatting>
        <x14:conditionalFormatting xmlns:xm="http://schemas.microsoft.com/office/excel/2006/main">
          <x14:cfRule type="expression" priority="4" id="{6CE9CC23-F300-4EDD-B718-61020E3867AF}">
            <xm:f>$C2=Liste!$C$6</xm:f>
            <x14:dxf>
              <fill>
                <patternFill>
                  <bgColor theme="8" tint="0.59996337778862885"/>
                </patternFill>
              </fill>
            </x14:dxf>
          </x14:cfRule>
          <xm:sqref>B40:C40 A2:K36 A37:C37 E37:K37 D37:D40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1E0DE3D-A257-42CC-B0EB-8603F106AA2C}">
          <x14:formula1>
            <xm:f>Liste!$B$2:$B$5</xm:f>
          </x14:formula1>
          <xm:sqref>A2:A1048576</xm:sqref>
        </x14:dataValidation>
        <x14:dataValidation type="list" allowBlank="1" showInputMessage="1" showErrorMessage="1" xr:uid="{5609E18D-69C3-47D4-8B16-D40F29B07413}">
          <x14:formula1>
            <xm:f>Liste!$C$2:$C$7</xm:f>
          </x14:formula1>
          <xm:sqref>C2:C37 C43:C1048576 C40</xm:sqref>
        </x14:dataValidation>
        <x14:dataValidation type="list" allowBlank="1" showInputMessage="1" showErrorMessage="1" xr:uid="{65EFEFF8-3AD2-4818-843C-C9DA8C4EBFA5}">
          <x14:formula1>
            <xm:f>Liste!$D$2:$D$10</xm:f>
          </x14:formula1>
          <xm:sqref>L3:L1048576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E6B8CB-1203-4571-9D72-D9F6D0792007}">
  <dimension ref="B1:D10"/>
  <sheetViews>
    <sheetView workbookViewId="0">
      <selection activeCell="C16" sqref="C16"/>
    </sheetView>
  </sheetViews>
  <sheetFormatPr baseColWidth="10" defaultRowHeight="14.4" x14ac:dyDescent="0.3"/>
  <cols>
    <col min="2" max="2" width="12.109375" bestFit="1" customWidth="1"/>
    <col min="3" max="3" width="12" bestFit="1" customWidth="1"/>
    <col min="4" max="4" width="12.109375" bestFit="1" customWidth="1"/>
  </cols>
  <sheetData>
    <row r="1" spans="2:4" x14ac:dyDescent="0.3">
      <c r="B1" s="1" t="s">
        <v>7</v>
      </c>
      <c r="C1" s="1" t="s">
        <v>8</v>
      </c>
      <c r="D1" s="1" t="s">
        <v>17</v>
      </c>
    </row>
    <row r="2" spans="2:4" x14ac:dyDescent="0.3">
      <c r="B2" s="1"/>
      <c r="C2" s="1"/>
      <c r="D2" s="1">
        <v>0</v>
      </c>
    </row>
    <row r="3" spans="2:4" x14ac:dyDescent="0.3">
      <c r="B3" s="1" t="s">
        <v>4</v>
      </c>
      <c r="C3" s="1" t="s">
        <v>9</v>
      </c>
      <c r="D3" s="1">
        <v>0.125</v>
      </c>
    </row>
    <row r="4" spans="2:4" x14ac:dyDescent="0.3">
      <c r="B4" s="1" t="s">
        <v>5</v>
      </c>
      <c r="C4" s="1" t="s">
        <v>27</v>
      </c>
      <c r="D4" s="1">
        <v>0.25</v>
      </c>
    </row>
    <row r="5" spans="2:4" x14ac:dyDescent="0.3">
      <c r="B5" s="1" t="s">
        <v>6</v>
      </c>
      <c r="C5" s="1" t="s">
        <v>28</v>
      </c>
      <c r="D5" s="1">
        <v>0.375</v>
      </c>
    </row>
    <row r="6" spans="2:4" x14ac:dyDescent="0.3">
      <c r="C6" s="1" t="s">
        <v>29</v>
      </c>
      <c r="D6" s="1">
        <v>0.5</v>
      </c>
    </row>
    <row r="7" spans="2:4" x14ac:dyDescent="0.3">
      <c r="C7" s="1" t="s">
        <v>22</v>
      </c>
      <c r="D7" s="1">
        <v>0.625</v>
      </c>
    </row>
    <row r="8" spans="2:4" x14ac:dyDescent="0.3">
      <c r="D8" s="1">
        <v>0.75</v>
      </c>
    </row>
    <row r="9" spans="2:4" x14ac:dyDescent="0.3">
      <c r="D9" s="1">
        <v>0.875</v>
      </c>
    </row>
    <row r="10" spans="2:4" x14ac:dyDescent="0.3">
      <c r="D10" s="1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32FA6F-05D6-4B65-9D74-72ECF13915C9}">
  <dimension ref="A1:G36"/>
  <sheetViews>
    <sheetView zoomScale="85" zoomScaleNormal="85" workbookViewId="0">
      <selection activeCell="D19" sqref="D19"/>
    </sheetView>
  </sheetViews>
  <sheetFormatPr baseColWidth="10" defaultRowHeight="14.4" x14ac:dyDescent="0.3"/>
  <cols>
    <col min="1" max="1" width="38.44140625" bestFit="1" customWidth="1"/>
    <col min="2" max="2" width="11.5546875" style="2" bestFit="1" customWidth="1"/>
  </cols>
  <sheetData>
    <row r="1" spans="1:7" ht="15.6" x14ac:dyDescent="0.3">
      <c r="A1" s="18" t="s">
        <v>57</v>
      </c>
      <c r="B1" s="19" t="s">
        <v>58</v>
      </c>
      <c r="C1" s="18" t="s">
        <v>60</v>
      </c>
      <c r="D1" s="18" t="s">
        <v>59</v>
      </c>
    </row>
    <row r="2" spans="1:7" x14ac:dyDescent="0.3">
      <c r="A2" s="20" t="str">
        <f>Tableau!B3</f>
        <v>Rédaction du Document Final</v>
      </c>
      <c r="B2" s="21">
        <f>IF(Tableau!E3="","",Tableau!E3)</f>
        <v>43539</v>
      </c>
      <c r="C2" s="20" t="str">
        <f>Tableau!H3</f>
        <v/>
      </c>
      <c r="D2" s="21" t="str">
        <f>IF(Tableau!J3="","",Tableau!J3)</f>
        <v/>
      </c>
      <c r="G2" s="2"/>
    </row>
    <row r="3" spans="1:7" x14ac:dyDescent="0.3">
      <c r="A3" s="22" t="str">
        <f>Tableau!B4</f>
        <v>Présentation ppt</v>
      </c>
      <c r="B3" s="23">
        <f>IF(Tableau!E4="","",Tableau!E4)</f>
        <v>43539</v>
      </c>
      <c r="C3" s="22">
        <f>Tableau!H4</f>
        <v>32</v>
      </c>
      <c r="D3" s="23">
        <f>IF(Tableau!J4="","",Tableau!J4)</f>
        <v>43570</v>
      </c>
    </row>
    <row r="4" spans="1:7" x14ac:dyDescent="0.3">
      <c r="A4" s="22" t="str">
        <f>Tableau!B5</f>
        <v>Logo</v>
      </c>
      <c r="B4" s="23">
        <f>IF(Tableau!E5="","",Tableau!E5)</f>
        <v>43539</v>
      </c>
      <c r="C4" s="22">
        <f>Tableau!H5</f>
        <v>1</v>
      </c>
      <c r="D4" s="23">
        <f>IF(Tableau!J5="","",Tableau!J5)</f>
        <v>43539</v>
      </c>
    </row>
    <row r="5" spans="1:7" x14ac:dyDescent="0.3">
      <c r="A5" s="22" t="str">
        <f>Tableau!B6</f>
        <v>Charte Graphique</v>
      </c>
      <c r="B5" s="23">
        <f>IF(Tableau!E6="","",Tableau!E6)</f>
        <v>43539</v>
      </c>
      <c r="C5" s="22">
        <f>Tableau!H6</f>
        <v>1</v>
      </c>
      <c r="D5" s="23">
        <f>IF(Tableau!J6="","",Tableau!J6)</f>
        <v>43539</v>
      </c>
    </row>
    <row r="6" spans="1:7" x14ac:dyDescent="0.3">
      <c r="A6" s="22" t="str">
        <f>Tableau!B7</f>
        <v>Présentation Entreprise</v>
      </c>
      <c r="B6" s="23">
        <f>IF(Tableau!E7="","",Tableau!E7)</f>
        <v>43539</v>
      </c>
      <c r="C6" s="22">
        <f>Tableau!H7</f>
        <v>1</v>
      </c>
      <c r="D6" s="23">
        <f>IF(Tableau!J7="","",Tableau!J7)</f>
        <v>43539</v>
      </c>
    </row>
    <row r="7" spans="1:7" x14ac:dyDescent="0.3">
      <c r="A7" s="22" t="str">
        <f>Tableau!B8</f>
        <v>Charte informatique</v>
      </c>
      <c r="B7" s="23">
        <f>IF(Tableau!E8="","",Tableau!E8)</f>
        <v>43539</v>
      </c>
      <c r="C7" s="22">
        <f>Tableau!H8</f>
        <v>1</v>
      </c>
      <c r="D7" s="23">
        <f>IF(Tableau!J8="","",Tableau!J8)</f>
        <v>43539</v>
      </c>
    </row>
    <row r="8" spans="1:7" x14ac:dyDescent="0.3">
      <c r="A8" s="22" t="str">
        <f>Tableau!B9</f>
        <v>Analyse des besoin</v>
      </c>
      <c r="B8" s="23">
        <f>IF(Tableau!E9="","",Tableau!E9)</f>
        <v>43539</v>
      </c>
      <c r="C8" s="22">
        <f>Tableau!H9</f>
        <v>1</v>
      </c>
      <c r="D8" s="23">
        <f>IF(Tableau!J9="","",Tableau!J9)</f>
        <v>43539</v>
      </c>
    </row>
    <row r="9" spans="1:7" x14ac:dyDescent="0.3">
      <c r="A9" s="22" t="str">
        <f>Tableau!B10</f>
        <v>Explication des choix</v>
      </c>
      <c r="B9" s="23">
        <f>IF(Tableau!E10="","",Tableau!E10)</f>
        <v>43539</v>
      </c>
      <c r="C9" s="22" t="str">
        <f>Tableau!H10</f>
        <v/>
      </c>
      <c r="D9" s="23" t="str">
        <f>IF(Tableau!J10="","",Tableau!J10)</f>
        <v/>
      </c>
    </row>
    <row r="10" spans="1:7" x14ac:dyDescent="0.3">
      <c r="A10" s="22" t="str">
        <f>Tableau!B11</f>
        <v>Schémas logique simplifié</v>
      </c>
      <c r="B10" s="23">
        <f>IF(Tableau!E11="","",Tableau!E11)</f>
        <v>43541</v>
      </c>
      <c r="C10" s="22" t="str">
        <f>Tableau!H11</f>
        <v/>
      </c>
      <c r="D10" s="23" t="str">
        <f>IF(Tableau!J11="","",Tableau!J11)</f>
        <v/>
      </c>
    </row>
    <row r="11" spans="1:7" x14ac:dyDescent="0.3">
      <c r="A11" s="22" t="str">
        <f>Tableau!B12</f>
        <v>Schémas logique détaillé</v>
      </c>
      <c r="B11" s="23">
        <f>IF(Tableau!E12="","",Tableau!E12)</f>
        <v>43549</v>
      </c>
      <c r="C11" s="22" t="str">
        <f>Tableau!H12</f>
        <v/>
      </c>
      <c r="D11" s="23" t="str">
        <f>IF(Tableau!J12="","",Tableau!J12)</f>
        <v/>
      </c>
    </row>
    <row r="12" spans="1:7" x14ac:dyDescent="0.3">
      <c r="A12" s="22" t="str">
        <f>Tableau!B13</f>
        <v>Procédure Installation serveur Windows</v>
      </c>
      <c r="B12" s="23">
        <f>IF(Tableau!E13="","",Tableau!E13)</f>
        <v>43554</v>
      </c>
      <c r="C12" s="22" t="str">
        <f>Tableau!H13</f>
        <v/>
      </c>
      <c r="D12" s="23" t="str">
        <f>IF(Tableau!J13="","",Tableau!J13)</f>
        <v/>
      </c>
    </row>
    <row r="13" spans="1:7" x14ac:dyDescent="0.3">
      <c r="A13" s="22" t="str">
        <f>Tableau!B14</f>
        <v>Procédure installation AD DS</v>
      </c>
      <c r="B13" s="23">
        <f>IF(Tableau!E14="","",Tableau!E14)</f>
        <v>43570</v>
      </c>
      <c r="C13" s="22" t="str">
        <f>Tableau!H14</f>
        <v/>
      </c>
      <c r="D13" s="23" t="str">
        <f>IF(Tableau!J14="","",Tableau!J14)</f>
        <v/>
      </c>
    </row>
    <row r="14" spans="1:7" x14ac:dyDescent="0.3">
      <c r="A14" s="22" t="str">
        <f>Tableau!B15</f>
        <v>Procédure installation DHCP</v>
      </c>
      <c r="B14" s="23">
        <f>IF(Tableau!E15="","",Tableau!E15)</f>
        <v>43600</v>
      </c>
      <c r="C14" s="22" t="str">
        <f>Tableau!H15</f>
        <v/>
      </c>
      <c r="D14" s="23" t="str">
        <f>IF(Tableau!J15="","",Tableau!J15)</f>
        <v/>
      </c>
    </row>
    <row r="15" spans="1:7" x14ac:dyDescent="0.3">
      <c r="A15" s="22" t="str">
        <f>Tableau!B16</f>
        <v>Procédure installation DNS</v>
      </c>
      <c r="B15" s="23">
        <f>IF(Tableau!E16="","",Tableau!E16)</f>
        <v>43539</v>
      </c>
      <c r="C15" s="22" t="str">
        <f>Tableau!H16</f>
        <v/>
      </c>
      <c r="D15" s="23" t="str">
        <f>IF(Tableau!J16="","",Tableau!J16)</f>
        <v/>
      </c>
    </row>
    <row r="16" spans="1:7" x14ac:dyDescent="0.3">
      <c r="A16" s="22" t="str">
        <f>Tableau!B17</f>
        <v>Procédure installation WDS</v>
      </c>
      <c r="B16" s="23">
        <f>IF(Tableau!E17="","",Tableau!E17)</f>
        <v>43539</v>
      </c>
      <c r="C16" s="22" t="str">
        <f>Tableau!H17</f>
        <v/>
      </c>
      <c r="D16" s="23" t="str">
        <f>IF(Tableau!J17="","",Tableau!J17)</f>
        <v/>
      </c>
    </row>
    <row r="17" spans="1:4" x14ac:dyDescent="0.3">
      <c r="A17" s="22" t="str">
        <f>Tableau!B18</f>
        <v>Procédure installation WPS</v>
      </c>
      <c r="B17" s="23">
        <f>IF(Tableau!E18="","",Tableau!E18)</f>
        <v>43539</v>
      </c>
      <c r="C17" s="22" t="str">
        <f>Tableau!H18</f>
        <v/>
      </c>
      <c r="D17" s="23" t="str">
        <f>IF(Tableau!J18="","",Tableau!J18)</f>
        <v/>
      </c>
    </row>
    <row r="18" spans="1:4" x14ac:dyDescent="0.3">
      <c r="A18" s="22" t="str">
        <f>Tableau!B19</f>
        <v>Procédure Serveur Linux</v>
      </c>
      <c r="B18" s="23">
        <f>IF(Tableau!E19="","",Tableau!E19)</f>
        <v>43539</v>
      </c>
      <c r="C18" s="22" t="str">
        <f>Tableau!H19</f>
        <v/>
      </c>
      <c r="D18" s="23" t="str">
        <f>IF(Tableau!J19="","",Tableau!J19)</f>
        <v/>
      </c>
    </row>
    <row r="19" spans="1:4" x14ac:dyDescent="0.3">
      <c r="A19" s="22" t="str">
        <f>Tableau!B20</f>
        <v>Procédure installation ACCES (bdd) + WAMP</v>
      </c>
      <c r="B19" s="23">
        <f>IF(Tableau!E20="","",Tableau!E20)</f>
        <v>43539</v>
      </c>
      <c r="C19" s="22" t="str">
        <f>Tableau!H20</f>
        <v/>
      </c>
      <c r="D19" s="23" t="str">
        <f>IF(Tableau!J20="","",Tableau!J20)</f>
        <v/>
      </c>
    </row>
    <row r="20" spans="1:4" x14ac:dyDescent="0.3">
      <c r="A20" s="22" t="str">
        <f>Tableau!B21</f>
        <v>Procédure Samba FTP</v>
      </c>
      <c r="B20" s="23">
        <f>IF(Tableau!E21="","",Tableau!E21)</f>
        <v>43539</v>
      </c>
      <c r="C20" s="22" t="str">
        <f>Tableau!H21</f>
        <v/>
      </c>
      <c r="D20" s="23" t="str">
        <f>IF(Tableau!J21="","",Tableau!J21)</f>
        <v/>
      </c>
    </row>
    <row r="21" spans="1:4" x14ac:dyDescent="0.3">
      <c r="A21" s="22" t="str">
        <f>Tableau!B22</f>
        <v>Script d'administration serveur</v>
      </c>
      <c r="B21" s="23">
        <f>IF(Tableau!E22="","",Tableau!E22)</f>
        <v>43539</v>
      </c>
      <c r="C21" s="22" t="str">
        <f>Tableau!H22</f>
        <v/>
      </c>
      <c r="D21" s="23" t="str">
        <f>IF(Tableau!J22="","",Tableau!J22)</f>
        <v/>
      </c>
    </row>
    <row r="22" spans="1:4" x14ac:dyDescent="0.3">
      <c r="A22" s="22" t="str">
        <f>Tableau!B23</f>
        <v>Script de déploiement</v>
      </c>
      <c r="B22" s="23">
        <f>IF(Tableau!E23="","",Tableau!E23)</f>
        <v>43539</v>
      </c>
      <c r="C22" s="22" t="str">
        <f>Tableau!H23</f>
        <v/>
      </c>
      <c r="D22" s="23" t="str">
        <f>IF(Tableau!J23="","",Tableau!J23)</f>
        <v/>
      </c>
    </row>
    <row r="23" spans="1:4" x14ac:dyDescent="0.3">
      <c r="A23" s="22" t="str">
        <f>Tableau!B24</f>
        <v>Demo AD DS</v>
      </c>
      <c r="B23" s="23">
        <f>IF(Tableau!E24="","",Tableau!E24)</f>
        <v>43539</v>
      </c>
      <c r="C23" s="22" t="str">
        <f>Tableau!H24</f>
        <v/>
      </c>
      <c r="D23" s="23" t="str">
        <f>IF(Tableau!J24="","",Tableau!J24)</f>
        <v/>
      </c>
    </row>
    <row r="24" spans="1:4" x14ac:dyDescent="0.3">
      <c r="A24" s="22" t="str">
        <f>Tableau!B25</f>
        <v>Demo DHCP</v>
      </c>
      <c r="B24" s="23">
        <f>IF(Tableau!E25="","",Tableau!E25)</f>
        <v>43539</v>
      </c>
      <c r="C24" s="22" t="str">
        <f>Tableau!H25</f>
        <v/>
      </c>
      <c r="D24" s="23" t="str">
        <f>IF(Tableau!J25="","",Tableau!J25)</f>
        <v/>
      </c>
    </row>
    <row r="25" spans="1:4" x14ac:dyDescent="0.3">
      <c r="A25" s="22" t="str">
        <f>Tableau!B26</f>
        <v>Demo DNS</v>
      </c>
      <c r="B25" s="23">
        <f>IF(Tableau!E26="","",Tableau!E26)</f>
        <v>43539</v>
      </c>
      <c r="C25" s="22" t="str">
        <f>Tableau!H26</f>
        <v/>
      </c>
      <c r="D25" s="23" t="str">
        <f>IF(Tableau!J26="","",Tableau!J26)</f>
        <v/>
      </c>
    </row>
    <row r="26" spans="1:4" x14ac:dyDescent="0.3">
      <c r="A26" s="22" t="str">
        <f>Tableau!B27</f>
        <v>Demo WDS</v>
      </c>
      <c r="B26" s="23">
        <f>IF(Tableau!E27="","",Tableau!E27)</f>
        <v>43539</v>
      </c>
      <c r="C26" s="22" t="str">
        <f>Tableau!H27</f>
        <v/>
      </c>
      <c r="D26" s="23" t="str">
        <f>IF(Tableau!J27="","",Tableau!J27)</f>
        <v/>
      </c>
    </row>
    <row r="27" spans="1:4" x14ac:dyDescent="0.3">
      <c r="A27" s="22" t="str">
        <f>Tableau!B28</f>
        <v>Demo WPS</v>
      </c>
      <c r="B27" s="23">
        <f>IF(Tableau!E28="","",Tableau!E28)</f>
        <v>43539</v>
      </c>
      <c r="C27" s="22" t="str">
        <f>Tableau!H28</f>
        <v/>
      </c>
      <c r="D27" s="23" t="str">
        <f>IF(Tableau!J28="","",Tableau!J28)</f>
        <v/>
      </c>
    </row>
    <row r="28" spans="1:4" x14ac:dyDescent="0.3">
      <c r="A28" s="22" t="str">
        <f>Tableau!B29</f>
        <v>Demo Serveur Linux</v>
      </c>
      <c r="B28" s="23">
        <f>IF(Tableau!E29="","",Tableau!E29)</f>
        <v>43539</v>
      </c>
      <c r="C28" s="22" t="str">
        <f>Tableau!H29</f>
        <v/>
      </c>
      <c r="D28" s="23" t="str">
        <f>IF(Tableau!J29="","",Tableau!J29)</f>
        <v/>
      </c>
    </row>
    <row r="29" spans="1:4" x14ac:dyDescent="0.3">
      <c r="A29" s="22" t="str">
        <f>Tableau!B30</f>
        <v>Liste des équipements</v>
      </c>
      <c r="B29" s="23">
        <f>IF(Tableau!E30="","",Tableau!E30)</f>
        <v>43539</v>
      </c>
      <c r="C29" s="22" t="str">
        <f>Tableau!H30</f>
        <v/>
      </c>
      <c r="D29" s="23" t="str">
        <f>IF(Tableau!J30="","",Tableau!J30)</f>
        <v/>
      </c>
    </row>
    <row r="30" spans="1:4" x14ac:dyDescent="0.3">
      <c r="A30" s="22" t="str">
        <f>Tableau!B31</f>
        <v>Plan de nommage Machines</v>
      </c>
      <c r="B30" s="23">
        <f>IF(Tableau!E31="","",Tableau!E31)</f>
        <v>43539</v>
      </c>
      <c r="C30" s="22" t="str">
        <f>Tableau!H31</f>
        <v/>
      </c>
      <c r="D30" s="23" t="str">
        <f>IF(Tableau!J31="","",Tableau!J31)</f>
        <v/>
      </c>
    </row>
    <row r="31" spans="1:4" x14ac:dyDescent="0.3">
      <c r="A31" s="22" t="str">
        <f>Tableau!B32</f>
        <v>Plan de nommage Utilisateurs</v>
      </c>
      <c r="B31" s="23">
        <f>IF(Tableau!E32="","",Tableau!E32)</f>
        <v>43539</v>
      </c>
      <c r="C31" s="22" t="str">
        <f>Tableau!H32</f>
        <v/>
      </c>
      <c r="D31" s="23" t="str">
        <f>IF(Tableau!J32="","",Tableau!J32)</f>
        <v/>
      </c>
    </row>
    <row r="32" spans="1:4" x14ac:dyDescent="0.3">
      <c r="A32" s="22" t="str">
        <f>Tableau!B33</f>
        <v>Plan d'adressage Serveur</v>
      </c>
      <c r="B32" s="23">
        <f>IF(Tableau!E33="","",Tableau!E33)</f>
        <v>43539</v>
      </c>
      <c r="C32" s="22" t="str">
        <f>Tableau!H33</f>
        <v/>
      </c>
      <c r="D32" s="23" t="str">
        <f>IF(Tableau!J33="","",Tableau!J33)</f>
        <v/>
      </c>
    </row>
    <row r="33" spans="1:4" x14ac:dyDescent="0.3">
      <c r="A33" s="22" t="str">
        <f>Tableau!B34</f>
        <v>Proposition sur la faisabilité du projet</v>
      </c>
      <c r="B33" s="23">
        <f>IF(Tableau!E34="","",Tableau!E34)</f>
        <v>43539</v>
      </c>
      <c r="C33" s="22" t="str">
        <f>Tableau!H34</f>
        <v/>
      </c>
      <c r="D33" s="23" t="str">
        <f>IF(Tableau!J34="","",Tableau!J34)</f>
        <v/>
      </c>
    </row>
    <row r="34" spans="1:4" x14ac:dyDescent="0.3">
      <c r="A34" s="22" t="str">
        <f>Tableau!B35</f>
        <v>Tableau de budgetisation équipement serveur</v>
      </c>
      <c r="B34" s="23">
        <f>IF(Tableau!E35="","",Tableau!E35)</f>
        <v>43539</v>
      </c>
      <c r="C34" s="22" t="str">
        <f>Tableau!H35</f>
        <v/>
      </c>
      <c r="D34" s="23" t="str">
        <f>IF(Tableau!J35="","",Tableau!J35)</f>
        <v/>
      </c>
    </row>
    <row r="35" spans="1:4" x14ac:dyDescent="0.3">
      <c r="A35" s="22" t="str">
        <f>Tableau!B36</f>
        <v>Devis</v>
      </c>
      <c r="B35" s="23">
        <f>IF(Tableau!E36="","",Tableau!E36)</f>
        <v>43539</v>
      </c>
      <c r="C35" s="22" t="str">
        <f>Tableau!H36</f>
        <v/>
      </c>
      <c r="D35" s="23" t="str">
        <f>IF(Tableau!J36="","",Tableau!J36)</f>
        <v/>
      </c>
    </row>
    <row r="36" spans="1:4" x14ac:dyDescent="0.3">
      <c r="A36" s="24">
        <f>Tableau!B37</f>
        <v>0</v>
      </c>
      <c r="B36" s="25">
        <f>IF(Tableau!E37="","",Tableau!E37)</f>
        <v>43539</v>
      </c>
      <c r="C36" s="24" t="str">
        <f>Tableau!H37</f>
        <v/>
      </c>
      <c r="D36" s="25" t="str">
        <f>IF(Tableau!J37="","",Tableau!J37)</f>
        <v/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Liste</vt:lpstr>
      <vt:lpstr>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Reiki</dc:creator>
  <cp:lastModifiedBy>Geoffrey Balivet</cp:lastModifiedBy>
  <dcterms:created xsi:type="dcterms:W3CDTF">2019-01-14T17:20:02Z</dcterms:created>
  <dcterms:modified xsi:type="dcterms:W3CDTF">2019-03-21T19:02:13Z</dcterms:modified>
</cp:coreProperties>
</file>