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Brice\Desktop\#ESTELLE\Analyses\LCY Deep dive\"/>
    </mc:Choice>
  </mc:AlternateContent>
  <bookViews>
    <workbookView xWindow="0" yWindow="0" windowWidth="25200" windowHeight="12360" tabRatio="555" activeTab="2"/>
  </bookViews>
  <sheets>
    <sheet name="Parameters" sheetId="6" r:id="rId1"/>
    <sheet name="Floor Plan" sheetId="3" r:id="rId2"/>
    <sheet name="Dynamic Plan" sheetId="7" r:id="rId3"/>
    <sheet name="Analysis" sheetId="2" r:id="rId4"/>
  </sheets>
  <definedNames>
    <definedName name="_xlnm._FilterDatabase" localSheetId="3" hidden="1">Analysis!$A$8:$J$20</definedName>
    <definedName name="CATEGORY">Parameters!$C$5:$C$10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2" l="1"/>
  <c r="J9" i="2" s="1"/>
  <c r="H9" i="2" l="1"/>
  <c r="K13" i="2" l="1"/>
  <c r="K14" i="2"/>
  <c r="K15" i="2"/>
  <c r="K16" i="2"/>
  <c r="K17" i="2"/>
  <c r="K18" i="2"/>
  <c r="K19" i="2"/>
  <c r="K20" i="2"/>
  <c r="K9" i="2"/>
  <c r="K10" i="2"/>
  <c r="K11" i="2"/>
  <c r="K12" i="2"/>
  <c r="G10" i="2"/>
  <c r="I10" i="2" l="1"/>
  <c r="J10" i="2" s="1"/>
  <c r="H10" i="2"/>
  <c r="G11" i="2"/>
  <c r="H11" i="2" l="1"/>
  <c r="I11" i="2"/>
  <c r="J11" i="2" s="1"/>
  <c r="G12" i="2"/>
  <c r="K7" i="2"/>
  <c r="L7" i="2"/>
  <c r="D7" i="6" s="1"/>
  <c r="M7" i="2"/>
  <c r="D8" i="6" s="1"/>
  <c r="N7" i="2"/>
  <c r="D9" i="6" s="1"/>
  <c r="O7" i="2"/>
  <c r="D10" i="6" s="1"/>
  <c r="I12" i="2" l="1"/>
  <c r="J12" i="2" s="1"/>
  <c r="H12" i="2"/>
  <c r="G13" i="2"/>
  <c r="B7" i="2"/>
  <c r="D5" i="6" s="1"/>
  <c r="C7" i="2"/>
  <c r="D7" i="2"/>
  <c r="D6" i="6" s="1"/>
  <c r="E7" i="2"/>
  <c r="F7" i="2"/>
  <c r="G7" i="2"/>
  <c r="H7" i="2"/>
  <c r="I7" i="2"/>
  <c r="J7" i="2"/>
  <c r="A7" i="2"/>
  <c r="I13" i="2" l="1"/>
  <c r="J13" i="2" s="1"/>
  <c r="H13" i="2"/>
  <c r="G14" i="2"/>
  <c r="G15" i="2" l="1"/>
  <c r="I14" i="2"/>
  <c r="J14" i="2" s="1"/>
  <c r="H14" i="2"/>
  <c r="G16" i="2" l="1"/>
  <c r="H15" i="2"/>
  <c r="I15" i="2"/>
  <c r="J15" i="2" s="1"/>
  <c r="G17" i="2" l="1"/>
  <c r="I16" i="2"/>
  <c r="J16" i="2" s="1"/>
  <c r="H16" i="2"/>
  <c r="G18" i="2" l="1"/>
  <c r="I17" i="2"/>
  <c r="J17" i="2" s="1"/>
  <c r="H17" i="2"/>
  <c r="G19" i="2" l="1"/>
  <c r="I18" i="2"/>
  <c r="J18" i="2" s="1"/>
  <c r="H18" i="2"/>
  <c r="G20" i="2" l="1"/>
  <c r="H19" i="2"/>
  <c r="I19" i="2"/>
  <c r="J19" i="2" s="1"/>
  <c r="I20" i="2" l="1"/>
  <c r="J20" i="2" s="1"/>
  <c r="H20" i="2"/>
  <c r="N14" i="2" l="1"/>
  <c r="M15" i="2"/>
  <c r="N12" i="2"/>
  <c r="O10" i="2"/>
  <c r="M20" i="2"/>
  <c r="M11" i="2"/>
  <c r="M19" i="2"/>
  <c r="N17" i="2"/>
  <c r="M13" i="2"/>
  <c r="M9" i="2"/>
  <c r="N16" i="2"/>
  <c r="L9" i="2" l="1"/>
  <c r="O11" i="2"/>
  <c r="N11" i="2"/>
  <c r="L11" i="2"/>
  <c r="O9" i="2"/>
  <c r="N15" i="2"/>
  <c r="S14" i="7" s="1"/>
  <c r="L10" i="2"/>
  <c r="M10" i="2"/>
  <c r="N10" i="2"/>
  <c r="P12" i="7" s="1"/>
  <c r="O15" i="2"/>
  <c r="N20" i="2"/>
  <c r="L15" i="2"/>
  <c r="I7" i="7"/>
  <c r="L13" i="2"/>
  <c r="N13" i="2"/>
  <c r="M12" i="2"/>
  <c r="L12" i="2"/>
  <c r="M18" i="2"/>
  <c r="O18" i="2"/>
  <c r="O16" i="2"/>
  <c r="M16" i="2"/>
  <c r="N9" i="2"/>
  <c r="U7" i="7" s="1"/>
  <c r="L16" i="2"/>
  <c r="G9" i="7"/>
  <c r="O13" i="2"/>
  <c r="L17" i="2"/>
  <c r="M17" i="2"/>
  <c r="O17" i="2"/>
  <c r="O12" i="2"/>
  <c r="N18" i="2"/>
  <c r="O14" i="2"/>
  <c r="L14" i="2"/>
  <c r="M14" i="2"/>
  <c r="L19" i="2"/>
  <c r="N19" i="2"/>
  <c r="O19" i="2"/>
  <c r="O20" i="2"/>
  <c r="L20" i="2"/>
  <c r="L18" i="2"/>
  <c r="G21" i="7" l="1"/>
  <c r="P19" i="7"/>
  <c r="G15" i="7"/>
  <c r="P24" i="7"/>
  <c r="Q14" i="7"/>
  <c r="X19" i="7"/>
  <c r="R14" i="7"/>
  <c r="P14" i="7"/>
  <c r="Y19" i="7"/>
  <c r="V19" i="7"/>
  <c r="W19" i="7"/>
  <c r="R19" i="7"/>
  <c r="S19" i="7"/>
  <c r="Q19" i="7"/>
  <c r="V14" i="7"/>
  <c r="Y14" i="7"/>
  <c r="W14" i="7"/>
  <c r="X14" i="7"/>
</calcChain>
</file>

<file path=xl/sharedStrings.xml><?xml version="1.0" encoding="utf-8"?>
<sst xmlns="http://schemas.openxmlformats.org/spreadsheetml/2006/main" count="97" uniqueCount="41">
  <si>
    <t>BRAND CODE</t>
  </si>
  <si>
    <t>BRAND NAME</t>
  </si>
  <si>
    <t>LENGHT</t>
  </si>
  <si>
    <t>METERS</t>
  </si>
  <si>
    <t>Perfume</t>
  </si>
  <si>
    <t>Skincare</t>
  </si>
  <si>
    <t>Other</t>
  </si>
  <si>
    <t>SALES</t>
  </si>
  <si>
    <t>MARGIN</t>
  </si>
  <si>
    <t>CATEGORY</t>
  </si>
  <si>
    <r>
      <t xml:space="preserve">precedant of the </t>
    </r>
    <r>
      <rPr>
        <b/>
        <sz val="10"/>
        <color theme="0" tint="-0.499984740745262"/>
        <rFont val="Calibri"/>
        <family val="2"/>
        <scheme val="minor"/>
      </rPr>
      <t>column index num</t>
    </r>
    <r>
      <rPr>
        <sz val="10"/>
        <color theme="0" tint="-0.499984740745262"/>
        <rFont val="Calibri"/>
        <family val="2"/>
        <scheme val="minor"/>
      </rPr>
      <t xml:space="preserve"> Vlookup criteria (</t>
    </r>
    <r>
      <rPr>
        <b/>
        <i/>
        <sz val="10"/>
        <color theme="0" tint="-0.499984740745262"/>
        <rFont val="Calibri"/>
        <family val="2"/>
        <scheme val="minor"/>
      </rPr>
      <t>Dynamic plan</t>
    </r>
    <r>
      <rPr>
        <sz val="10"/>
        <color theme="0" tint="-0.499984740745262"/>
        <rFont val="Calibri"/>
        <family val="2"/>
        <scheme val="minor"/>
      </rPr>
      <t xml:space="preserve"> tab) </t>
    </r>
  </si>
  <si>
    <t>x</t>
  </si>
  <si>
    <t>SHELF</t>
  </si>
  <si>
    <t>precedant of the Analysis tab headers</t>
  </si>
  <si>
    <t>Drop-down list</t>
  </si>
  <si>
    <t>Make-Up</t>
  </si>
  <si>
    <t>Conditionnal formatting</t>
  </si>
  <si>
    <t>Category</t>
  </si>
  <si>
    <t>on the dynamic plan</t>
  </si>
  <si>
    <t>SALES/LM</t>
  </si>
  <si>
    <t>MARGIN/LM</t>
  </si>
  <si>
    <t>Promotion</t>
  </si>
  <si>
    <t>Espace plan</t>
  </si>
  <si>
    <t>SALES2</t>
  </si>
  <si>
    <t>SALES/LM3</t>
  </si>
  <si>
    <t>MARGIN4</t>
  </si>
  <si>
    <t>MARGIN/LM5</t>
  </si>
  <si>
    <t>Pour simplification du fichier, les cellules ci-dessous sont en valeur.</t>
  </si>
  <si>
    <t>Pour information, les cellules des colonnes de Sales à Margin/LM contiennent une fonction SOMMESI dans le fichier original.</t>
  </si>
  <si>
    <t>Brand 1</t>
  </si>
  <si>
    <t>Brand 2</t>
  </si>
  <si>
    <t>Brand 3</t>
  </si>
  <si>
    <t>Brand 4</t>
  </si>
  <si>
    <t>Brand 5</t>
  </si>
  <si>
    <t>Brand 6</t>
  </si>
  <si>
    <t>PC01</t>
  </si>
  <si>
    <t>PC02</t>
  </si>
  <si>
    <t>PC03</t>
  </si>
  <si>
    <t>PC04</t>
  </si>
  <si>
    <t>PC05</t>
  </si>
  <si>
    <t>PC06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</si>
</sst>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7" formatCode="_-* #,##0_-;\-* #,##0_-;_-* &quot;-&quot;??_-;_-@_-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6"/>
      <color theme="1"/>
      <name val="Arial"/>
      <family val="2"/>
    </font>
    <font>
      <sz val="10"/>
      <color theme="1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i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16"/>
      <color theme="1"/>
      <name val="Calibri Light"/>
      <family val="2"/>
      <scheme val="major"/>
    </font>
    <font>
      <sz val="12"/>
      <name val="Calibri Light"/>
      <family val="2"/>
      <scheme val="major"/>
    </font>
    <font>
      <sz val="1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6"/>
      <name val="Calibri Light"/>
      <family val="2"/>
      <scheme val="major"/>
    </font>
    <font>
      <sz val="10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"/>
      <name val="Calibri Light"/>
      <family val="2"/>
      <scheme val="major"/>
    </font>
    <font>
      <sz val="10"/>
      <color theme="0"/>
      <name val="Calibri Light"/>
      <family val="2"/>
      <scheme val="major"/>
    </font>
    <font>
      <sz val="16"/>
      <color theme="0"/>
      <name val="Calibri Light"/>
      <family val="2"/>
      <scheme val="maj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name val="Calibri Light"/>
      <family val="2"/>
      <scheme val="maj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0.5">
          <color theme="2"/>
        </stop>
        <stop position="1">
          <color theme="0"/>
        </stop>
      </gradient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DashDotDot">
        <color rgb="FFFF0000"/>
      </top>
      <bottom/>
      <diagonal/>
    </border>
    <border>
      <left style="mediumDashDotDot">
        <color rgb="FFFF0000"/>
      </left>
      <right/>
      <top/>
      <bottom/>
      <diagonal/>
    </border>
    <border>
      <left/>
      <right style="mediumDashDotDot">
        <color rgb="FFFF0000"/>
      </right>
      <top/>
      <bottom/>
      <diagonal/>
    </border>
    <border>
      <left style="mediumDashDotDot">
        <color rgb="FFFF0000"/>
      </left>
      <right/>
      <top/>
      <bottom style="mediumDashDotDot">
        <color rgb="FFFF0000"/>
      </bottom>
      <diagonal/>
    </border>
    <border>
      <left/>
      <right/>
      <top/>
      <bottom style="mediumDashDotDot">
        <color rgb="FFFF0000"/>
      </bottom>
      <diagonal/>
    </border>
    <border>
      <left/>
      <right style="mediumDashDotDot">
        <color rgb="FFFF0000"/>
      </right>
      <top/>
      <bottom style="mediumDashDotDot">
        <color rgb="FFFF0000"/>
      </bottom>
      <diagonal/>
    </border>
    <border>
      <left/>
      <right style="thin">
        <color indexed="64"/>
      </right>
      <top style="mediumDashDotDot">
        <color rgb="FFFF0000"/>
      </top>
      <bottom/>
      <diagonal/>
    </border>
    <border>
      <left style="thin">
        <color indexed="64"/>
      </left>
      <right/>
      <top style="mediumDashDotDot">
        <color rgb="FFFF0000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theme="3" tint="0.39997558519241921"/>
      </right>
      <top/>
      <bottom/>
      <diagonal/>
    </border>
    <border>
      <left style="double">
        <color theme="3" tint="0.39997558519241921"/>
      </left>
      <right/>
      <top/>
      <bottom/>
      <diagonal/>
    </border>
    <border>
      <left/>
      <right style="double">
        <color theme="3" tint="0.39997558519241921"/>
      </right>
      <top style="thin">
        <color indexed="64"/>
      </top>
      <bottom style="double">
        <color indexed="64"/>
      </bottom>
      <diagonal/>
    </border>
    <border>
      <left style="double">
        <color theme="3" tint="0.39997558519241921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double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 style="double">
        <color indexed="64"/>
      </bottom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43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17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70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34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1" fillId="34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0" fillId="0" borderId="0" xfId="0"/>
    <xf numFmtId="0" fontId="24" fillId="0" borderId="13" xfId="0" applyFont="1" applyFill="1" applyBorder="1" applyAlignment="1">
      <alignment vertical="center" textRotation="90"/>
    </xf>
    <xf numFmtId="0" fontId="19" fillId="34" borderId="22" xfId="0" applyFont="1" applyFill="1" applyBorder="1" applyAlignment="1">
      <alignment horizontal="center" vertical="center"/>
    </xf>
    <xf numFmtId="0" fontId="19" fillId="34" borderId="24" xfId="0" applyFont="1" applyFill="1" applyBorder="1" applyAlignment="1">
      <alignment horizontal="center" vertical="center"/>
    </xf>
    <xf numFmtId="0" fontId="19" fillId="34" borderId="25" xfId="0" applyFont="1" applyFill="1" applyBorder="1" applyAlignment="1">
      <alignment horizontal="center" vertical="center"/>
    </xf>
    <xf numFmtId="0" fontId="19" fillId="34" borderId="27" xfId="0" applyFont="1" applyFill="1" applyBorder="1" applyAlignment="1">
      <alignment horizontal="center" vertical="center"/>
    </xf>
    <xf numFmtId="0" fontId="19" fillId="34" borderId="23" xfId="0" applyFont="1" applyFill="1" applyBorder="1" applyAlignment="1">
      <alignment horizontal="center" vertical="center"/>
    </xf>
    <xf numFmtId="0" fontId="22" fillId="34" borderId="30" xfId="0" applyFont="1" applyFill="1" applyBorder="1" applyAlignment="1">
      <alignment vertical="center" textRotation="90" wrapText="1"/>
    </xf>
    <xf numFmtId="0" fontId="19" fillId="34" borderId="26" xfId="0" applyFont="1" applyFill="1" applyBorder="1" applyAlignment="1">
      <alignment horizontal="center" vertical="center"/>
    </xf>
    <xf numFmtId="0" fontId="22" fillId="34" borderId="31" xfId="0" applyFont="1" applyFill="1" applyBorder="1" applyAlignment="1">
      <alignment vertical="center" textRotation="90" wrapText="1"/>
    </xf>
    <xf numFmtId="0" fontId="22" fillId="34" borderId="32" xfId="0" applyFont="1" applyFill="1" applyBorder="1" applyAlignment="1">
      <alignment vertical="center" textRotation="90" wrapText="1"/>
    </xf>
    <xf numFmtId="0" fontId="22" fillId="34" borderId="33" xfId="0" applyFont="1" applyFill="1" applyBorder="1" applyAlignment="1">
      <alignment vertical="center" textRotation="90" wrapText="1"/>
    </xf>
    <xf numFmtId="0" fontId="19" fillId="34" borderId="28" xfId="0" applyFont="1" applyFill="1" applyBorder="1" applyAlignment="1">
      <alignment horizontal="center" vertical="center"/>
    </xf>
    <xf numFmtId="0" fontId="19" fillId="34" borderId="29" xfId="0" applyFont="1" applyFill="1" applyBorder="1" applyAlignment="1">
      <alignment horizontal="center" vertical="center"/>
    </xf>
    <xf numFmtId="0" fontId="21" fillId="34" borderId="28" xfId="0" applyFont="1" applyFill="1" applyBorder="1" applyAlignment="1">
      <alignment horizontal="center" vertical="center"/>
    </xf>
    <xf numFmtId="0" fontId="21" fillId="34" borderId="29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vertical="center" textRotation="180"/>
    </xf>
    <xf numFmtId="0" fontId="28" fillId="0" borderId="0" xfId="0" applyFont="1" applyAlignment="1">
      <alignment horizontal="center"/>
    </xf>
    <xf numFmtId="0" fontId="14" fillId="36" borderId="34" xfId="0" applyFont="1" applyFill="1" applyBorder="1" applyAlignment="1">
      <alignment horizontal="center"/>
    </xf>
    <xf numFmtId="0" fontId="0" fillId="0" borderId="0" xfId="0" applyAlignment="1"/>
    <xf numFmtId="0" fontId="0" fillId="0" borderId="13" xfId="0" applyBorder="1"/>
    <xf numFmtId="0" fontId="0" fillId="38" borderId="0" xfId="0" applyFill="1"/>
    <xf numFmtId="0" fontId="29" fillId="0" borderId="0" xfId="0" applyFont="1" applyAlignment="1">
      <alignment horizontal="left" indent="1"/>
    </xf>
    <xf numFmtId="0" fontId="29" fillId="0" borderId="0" xfId="0" applyFont="1" applyAlignment="1">
      <alignment horizontal="right" indent="2"/>
    </xf>
    <xf numFmtId="3" fontId="32" fillId="38" borderId="0" xfId="0" applyNumberFormat="1" applyFont="1" applyFill="1" applyBorder="1" applyAlignment="1">
      <alignment horizontal="center" vertical="center"/>
    </xf>
    <xf numFmtId="3" fontId="32" fillId="38" borderId="0" xfId="0" applyNumberFormat="1" applyFont="1" applyFill="1" applyAlignment="1">
      <alignment horizontal="center" vertical="center"/>
    </xf>
    <xf numFmtId="3" fontId="32" fillId="0" borderId="0" xfId="0" applyNumberFormat="1" applyFont="1" applyFill="1" applyAlignment="1">
      <alignment horizontal="center" vertical="center"/>
    </xf>
    <xf numFmtId="3" fontId="32" fillId="0" borderId="0" xfId="0" applyNumberFormat="1" applyFont="1" applyFill="1" applyBorder="1" applyAlignment="1">
      <alignment horizontal="center" vertical="center"/>
    </xf>
    <xf numFmtId="3" fontId="32" fillId="34" borderId="22" xfId="0" applyNumberFormat="1" applyFont="1" applyFill="1" applyBorder="1" applyAlignment="1">
      <alignment horizontal="center" vertical="center"/>
    </xf>
    <xf numFmtId="3" fontId="32" fillId="34" borderId="23" xfId="0" applyNumberFormat="1" applyFont="1" applyFill="1" applyBorder="1" applyAlignment="1">
      <alignment horizontal="center" vertical="center"/>
    </xf>
    <xf numFmtId="3" fontId="32" fillId="34" borderId="24" xfId="0" applyNumberFormat="1" applyFont="1" applyFill="1" applyBorder="1" applyAlignment="1">
      <alignment horizontal="center" vertical="center"/>
    </xf>
    <xf numFmtId="3" fontId="33" fillId="34" borderId="32" xfId="0" applyNumberFormat="1" applyFont="1" applyFill="1" applyBorder="1" applyAlignment="1">
      <alignment vertical="center" textRotation="90" wrapText="1"/>
    </xf>
    <xf numFmtId="3" fontId="33" fillId="34" borderId="30" xfId="0" applyNumberFormat="1" applyFont="1" applyFill="1" applyBorder="1" applyAlignment="1">
      <alignment vertical="center" textRotation="90" wrapText="1"/>
    </xf>
    <xf numFmtId="3" fontId="32" fillId="34" borderId="25" xfId="0" applyNumberFormat="1" applyFont="1" applyFill="1" applyBorder="1" applyAlignment="1">
      <alignment horizontal="center" vertical="center"/>
    </xf>
    <xf numFmtId="3" fontId="32" fillId="34" borderId="26" xfId="0" applyNumberFormat="1" applyFont="1" applyFill="1" applyBorder="1" applyAlignment="1">
      <alignment horizontal="center" vertical="center"/>
    </xf>
    <xf numFmtId="3" fontId="32" fillId="34" borderId="27" xfId="0" applyNumberFormat="1" applyFont="1" applyFill="1" applyBorder="1" applyAlignment="1">
      <alignment horizontal="center" vertical="center"/>
    </xf>
    <xf numFmtId="3" fontId="33" fillId="34" borderId="33" xfId="0" applyNumberFormat="1" applyFont="1" applyFill="1" applyBorder="1" applyAlignment="1">
      <alignment vertical="center" textRotation="90" wrapText="1"/>
    </xf>
    <xf numFmtId="3" fontId="33" fillId="34" borderId="31" xfId="0" applyNumberFormat="1" applyFont="1" applyFill="1" applyBorder="1" applyAlignment="1">
      <alignment vertical="center" textRotation="90" wrapText="1"/>
    </xf>
    <xf numFmtId="3" fontId="32" fillId="34" borderId="28" xfId="0" applyNumberFormat="1" applyFont="1" applyFill="1" applyBorder="1" applyAlignment="1">
      <alignment horizontal="center" vertical="center"/>
    </xf>
    <xf numFmtId="3" fontId="32" fillId="34" borderId="0" xfId="0" applyNumberFormat="1" applyFont="1" applyFill="1" applyBorder="1" applyAlignment="1">
      <alignment horizontal="center" vertical="center"/>
    </xf>
    <xf numFmtId="3" fontId="32" fillId="34" borderId="29" xfId="0" applyNumberFormat="1" applyFont="1" applyFill="1" applyBorder="1" applyAlignment="1">
      <alignment horizontal="center" vertical="center"/>
    </xf>
    <xf numFmtId="3" fontId="35" fillId="0" borderId="13" xfId="0" applyNumberFormat="1" applyFont="1" applyFill="1" applyBorder="1" applyAlignment="1">
      <alignment vertical="center" textRotation="90"/>
    </xf>
    <xf numFmtId="3" fontId="33" fillId="0" borderId="0" xfId="0" applyNumberFormat="1" applyFont="1" applyFill="1" applyBorder="1" applyAlignment="1">
      <alignment horizontal="center" vertical="center" wrapText="1"/>
    </xf>
    <xf numFmtId="3" fontId="35" fillId="0" borderId="0" xfId="0" applyNumberFormat="1" applyFont="1" applyFill="1" applyBorder="1" applyAlignment="1">
      <alignment horizontal="center" vertical="center"/>
    </xf>
    <xf numFmtId="3" fontId="36" fillId="34" borderId="28" xfId="0" applyNumberFormat="1" applyFont="1" applyFill="1" applyBorder="1" applyAlignment="1">
      <alignment horizontal="center" vertical="center"/>
    </xf>
    <xf numFmtId="3" fontId="36" fillId="34" borderId="0" xfId="0" applyNumberFormat="1" applyFont="1" applyFill="1" applyBorder="1" applyAlignment="1">
      <alignment horizontal="center" vertical="center"/>
    </xf>
    <xf numFmtId="3" fontId="36" fillId="34" borderId="29" xfId="0" applyNumberFormat="1" applyFont="1" applyFill="1" applyBorder="1" applyAlignment="1">
      <alignment horizontal="center" vertical="center"/>
    </xf>
    <xf numFmtId="3" fontId="37" fillId="0" borderId="0" xfId="0" applyNumberFormat="1" applyFont="1" applyFill="1" applyBorder="1" applyAlignment="1">
      <alignment horizontal="center" vertical="center"/>
    </xf>
    <xf numFmtId="3" fontId="38" fillId="0" borderId="0" xfId="0" applyNumberFormat="1" applyFont="1" applyFill="1" applyBorder="1" applyAlignment="1">
      <alignment horizontal="center" vertical="center"/>
    </xf>
    <xf numFmtId="3" fontId="41" fillId="0" borderId="35" xfId="0" applyNumberFormat="1" applyFont="1" applyFill="1" applyBorder="1" applyAlignment="1">
      <alignment horizontal="center" vertical="center"/>
    </xf>
    <xf numFmtId="3" fontId="41" fillId="38" borderId="0" xfId="0" applyNumberFormat="1" applyFont="1" applyFill="1" applyAlignment="1">
      <alignment horizontal="center" vertical="center"/>
    </xf>
    <xf numFmtId="0" fontId="42" fillId="0" borderId="0" xfId="0" applyFont="1"/>
    <xf numFmtId="0" fontId="0" fillId="0" borderId="0" xfId="0" applyAlignment="1">
      <alignment horizontal="left" indent="2"/>
    </xf>
    <xf numFmtId="0" fontId="0" fillId="37" borderId="0" xfId="0" applyFill="1"/>
    <xf numFmtId="0" fontId="0" fillId="40" borderId="0" xfId="0" applyFill="1"/>
    <xf numFmtId="0" fontId="0" fillId="35" borderId="0" xfId="0" applyFill="1"/>
    <xf numFmtId="0" fontId="23" fillId="33" borderId="0" xfId="0" applyFont="1" applyFill="1"/>
    <xf numFmtId="0" fontId="43" fillId="0" borderId="0" xfId="0" applyFont="1"/>
    <xf numFmtId="0" fontId="29" fillId="0" borderId="0" xfId="0" applyFont="1" applyAlignment="1">
      <alignment horizontal="left"/>
    </xf>
    <xf numFmtId="3" fontId="0" fillId="0" borderId="0" xfId="0" applyNumberFormat="1"/>
    <xf numFmtId="3" fontId="41" fillId="0" borderId="41" xfId="0" applyNumberFormat="1" applyFont="1" applyFill="1" applyBorder="1" applyAlignment="1">
      <alignment horizontal="center" vertical="center"/>
    </xf>
    <xf numFmtId="3" fontId="41" fillId="0" borderId="42" xfId="0" applyNumberFormat="1" applyFont="1" applyFill="1" applyBorder="1" applyAlignment="1">
      <alignment horizontal="center" vertical="center"/>
    </xf>
    <xf numFmtId="3" fontId="32" fillId="0" borderId="43" xfId="0" applyNumberFormat="1" applyFont="1" applyFill="1" applyBorder="1" applyAlignment="1">
      <alignment horizontal="center" vertical="center"/>
    </xf>
    <xf numFmtId="3" fontId="32" fillId="0" borderId="26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3" fontId="32" fillId="0" borderId="13" xfId="0" applyNumberFormat="1" applyFont="1" applyFill="1" applyBorder="1" applyAlignment="1">
      <alignment horizontal="center" vertical="center"/>
    </xf>
    <xf numFmtId="3" fontId="32" fillId="0" borderId="14" xfId="0" applyNumberFormat="1" applyFont="1" applyFill="1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/>
    </xf>
    <xf numFmtId="3" fontId="32" fillId="38" borderId="0" xfId="0" applyNumberFormat="1" applyFont="1" applyFill="1" applyBorder="1" applyAlignment="1">
      <alignment horizontal="left" vertical="center"/>
    </xf>
    <xf numFmtId="3" fontId="0" fillId="0" borderId="0" xfId="0" applyNumberFormat="1" applyBorder="1" applyAlignment="1">
      <alignment horizontal="center"/>
    </xf>
    <xf numFmtId="3" fontId="0" fillId="0" borderId="4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167" fontId="0" fillId="0" borderId="0" xfId="1" applyNumberFormat="1" applyFont="1" applyBorder="1"/>
    <xf numFmtId="164" fontId="0" fillId="0" borderId="44" xfId="0" applyNumberFormat="1" applyBorder="1"/>
    <xf numFmtId="167" fontId="0" fillId="0" borderId="45" xfId="1" applyNumberFormat="1" applyFont="1" applyBorder="1"/>
    <xf numFmtId="0" fontId="0" fillId="41" borderId="50" xfId="0" applyFont="1" applyFill="1" applyBorder="1"/>
    <xf numFmtId="0" fontId="0" fillId="41" borderId="51" xfId="0" applyFont="1" applyFill="1" applyBorder="1"/>
    <xf numFmtId="0" fontId="0" fillId="0" borderId="50" xfId="0" applyFont="1" applyBorder="1"/>
    <xf numFmtId="0" fontId="0" fillId="0" borderId="51" xfId="0" applyFont="1" applyBorder="1"/>
    <xf numFmtId="0" fontId="0" fillId="0" borderId="49" xfId="0" applyFont="1" applyBorder="1"/>
    <xf numFmtId="0" fontId="0" fillId="0" borderId="48" xfId="0" applyFont="1" applyBorder="1"/>
    <xf numFmtId="0" fontId="25" fillId="0" borderId="10" xfId="0" applyFont="1" applyFill="1" applyBorder="1" applyAlignment="1">
      <alignment horizontal="center" vertical="center" textRotation="180"/>
    </xf>
    <xf numFmtId="0" fontId="25" fillId="0" borderId="10" xfId="0" applyFont="1" applyFill="1" applyBorder="1" applyAlignment="1">
      <alignment horizontal="center" vertical="center" textRotation="90"/>
    </xf>
    <xf numFmtId="0" fontId="25" fillId="0" borderId="11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2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 textRotation="180"/>
    </xf>
    <xf numFmtId="0" fontId="26" fillId="34" borderId="10" xfId="0" applyFont="1" applyFill="1" applyBorder="1" applyAlignment="1">
      <alignment horizontal="center" vertical="center" textRotation="90"/>
    </xf>
    <xf numFmtId="0" fontId="22" fillId="0" borderId="15" xfId="0" applyFont="1" applyFill="1" applyBorder="1" applyAlignment="1">
      <alignment horizontal="center" vertical="center" textRotation="90"/>
    </xf>
    <xf numFmtId="0" fontId="22" fillId="0" borderId="12" xfId="0" applyFont="1" applyFill="1" applyBorder="1" applyAlignment="1">
      <alignment horizontal="center" vertical="center" textRotation="90"/>
    </xf>
    <xf numFmtId="0" fontId="22" fillId="0" borderId="0" xfId="0" applyFont="1" applyFill="1" applyBorder="1" applyAlignment="1">
      <alignment horizontal="center" vertical="center" textRotation="90"/>
    </xf>
    <xf numFmtId="0" fontId="22" fillId="0" borderId="14" xfId="0" applyFont="1" applyFill="1" applyBorder="1" applyAlignment="1">
      <alignment horizontal="center" vertical="center" textRotation="90"/>
    </xf>
    <xf numFmtId="0" fontId="22" fillId="0" borderId="17" xfId="0" applyFont="1" applyFill="1" applyBorder="1" applyAlignment="1">
      <alignment horizontal="center" vertical="center" textRotation="90"/>
    </xf>
    <xf numFmtId="0" fontId="22" fillId="0" borderId="18" xfId="0" applyFont="1" applyFill="1" applyBorder="1" applyAlignment="1">
      <alignment horizontal="center" vertical="center" textRotation="90"/>
    </xf>
    <xf numFmtId="0" fontId="22" fillId="0" borderId="0" xfId="0" applyFont="1" applyFill="1" applyBorder="1" applyAlignment="1">
      <alignment horizontal="center" vertical="center" textRotation="90" wrapText="1"/>
    </xf>
    <xf numFmtId="0" fontId="22" fillId="0" borderId="14" xfId="0" applyFont="1" applyFill="1" applyBorder="1" applyAlignment="1">
      <alignment horizontal="center" vertical="center" textRotation="90" wrapText="1"/>
    </xf>
    <xf numFmtId="0" fontId="22" fillId="0" borderId="17" xfId="0" applyFont="1" applyFill="1" applyBorder="1" applyAlignment="1">
      <alignment horizontal="center" vertical="center" textRotation="90" wrapText="1"/>
    </xf>
    <xf numFmtId="0" fontId="22" fillId="0" borderId="18" xfId="0" applyFont="1" applyFill="1" applyBorder="1" applyAlignment="1">
      <alignment horizontal="center" vertical="center" textRotation="90" wrapText="1"/>
    </xf>
    <xf numFmtId="0" fontId="27" fillId="0" borderId="10" xfId="0" applyFont="1" applyFill="1" applyBorder="1" applyAlignment="1">
      <alignment horizontal="center" vertical="center" textRotation="180"/>
    </xf>
    <xf numFmtId="0" fontId="44" fillId="39" borderId="36" xfId="0" applyFont="1" applyFill="1" applyBorder="1" applyAlignment="1">
      <alignment horizontal="center" vertical="center"/>
    </xf>
    <xf numFmtId="0" fontId="44" fillId="39" borderId="0" xfId="0" applyFont="1" applyFill="1" applyBorder="1" applyAlignment="1">
      <alignment horizontal="center" vertical="center"/>
    </xf>
    <xf numFmtId="0" fontId="44" fillId="39" borderId="37" xfId="0" applyFont="1" applyFill="1" applyBorder="1" applyAlignment="1">
      <alignment horizontal="center" vertical="center"/>
    </xf>
    <xf numFmtId="0" fontId="44" fillId="39" borderId="38" xfId="0" applyFont="1" applyFill="1" applyBorder="1" applyAlignment="1">
      <alignment horizontal="center" vertical="center"/>
    </xf>
    <xf numFmtId="0" fontId="44" fillId="39" borderId="39" xfId="0" applyFont="1" applyFill="1" applyBorder="1" applyAlignment="1">
      <alignment horizontal="center" vertical="center"/>
    </xf>
    <xf numFmtId="0" fontId="44" fillId="39" borderId="40" xfId="0" applyFont="1" applyFill="1" applyBorder="1" applyAlignment="1">
      <alignment horizontal="center" vertical="center"/>
    </xf>
    <xf numFmtId="3" fontId="0" fillId="0" borderId="19" xfId="0" applyNumberFormat="1" applyFont="1" applyFill="1" applyBorder="1" applyAlignment="1">
      <alignment horizontal="center" vertical="center" textRotation="90"/>
    </xf>
    <xf numFmtId="3" fontId="0" fillId="0" borderId="20" xfId="0" applyNumberFormat="1" applyFont="1" applyFill="1" applyBorder="1" applyAlignment="1">
      <alignment horizontal="center" vertical="center" textRotation="90"/>
    </xf>
    <xf numFmtId="3" fontId="0" fillId="0" borderId="21" xfId="0" applyNumberFormat="1" applyFont="1" applyFill="1" applyBorder="1" applyAlignment="1">
      <alignment horizontal="center" vertical="center" textRotation="90"/>
    </xf>
    <xf numFmtId="3" fontId="0" fillId="0" borderId="10" xfId="0" applyNumberFormat="1" applyFont="1" applyFill="1" applyBorder="1" applyAlignment="1">
      <alignment horizontal="center" vertical="center" textRotation="180"/>
    </xf>
    <xf numFmtId="3" fontId="39" fillId="0" borderId="10" xfId="0" applyNumberFormat="1" applyFont="1" applyFill="1" applyBorder="1" applyAlignment="1">
      <alignment horizontal="center" vertical="center" textRotation="180"/>
    </xf>
    <xf numFmtId="3" fontId="0" fillId="0" borderId="11" xfId="0" applyNumberFormat="1" applyFont="1" applyFill="1" applyBorder="1" applyAlignment="1">
      <alignment horizontal="center" vertical="center" wrapText="1"/>
    </xf>
    <xf numFmtId="3" fontId="37" fillId="0" borderId="15" xfId="0" applyNumberFormat="1" applyFont="1" applyFill="1" applyBorder="1" applyAlignment="1">
      <alignment horizontal="center" vertical="center" wrapText="1"/>
    </xf>
    <xf numFmtId="3" fontId="37" fillId="0" borderId="12" xfId="0" applyNumberFormat="1" applyFont="1" applyFill="1" applyBorder="1" applyAlignment="1">
      <alignment horizontal="center" vertical="center" wrapText="1"/>
    </xf>
    <xf numFmtId="3" fontId="37" fillId="0" borderId="16" xfId="0" applyNumberFormat="1" applyFont="1" applyFill="1" applyBorder="1" applyAlignment="1">
      <alignment horizontal="center" vertical="center" wrapText="1"/>
    </xf>
    <xf numFmtId="3" fontId="37" fillId="0" borderId="17" xfId="0" applyNumberFormat="1" applyFont="1" applyFill="1" applyBorder="1" applyAlignment="1">
      <alignment horizontal="center" vertical="center" wrapText="1"/>
    </xf>
    <xf numFmtId="3" fontId="37" fillId="0" borderId="18" xfId="0" applyNumberFormat="1" applyFont="1" applyFill="1" applyBorder="1" applyAlignment="1">
      <alignment horizontal="center" vertical="center" wrapText="1"/>
    </xf>
    <xf numFmtId="3" fontId="40" fillId="34" borderId="15" xfId="0" applyNumberFormat="1" applyFont="1" applyFill="1" applyBorder="1" applyAlignment="1">
      <alignment horizontal="center" vertical="center" textRotation="180"/>
    </xf>
    <xf numFmtId="3" fontId="40" fillId="34" borderId="0" xfId="0" applyNumberFormat="1" applyFont="1" applyFill="1" applyBorder="1" applyAlignment="1">
      <alignment horizontal="center" vertical="center" textRotation="180"/>
    </xf>
    <xf numFmtId="3" fontId="40" fillId="34" borderId="17" xfId="0" applyNumberFormat="1" applyFont="1" applyFill="1" applyBorder="1" applyAlignment="1">
      <alignment horizontal="center" vertical="center" textRotation="180"/>
    </xf>
    <xf numFmtId="3" fontId="0" fillId="0" borderId="22" xfId="0" applyNumberFormat="1" applyFont="1" applyFill="1" applyBorder="1" applyAlignment="1">
      <alignment horizontal="center" vertical="center"/>
    </xf>
    <xf numFmtId="3" fontId="33" fillId="0" borderId="23" xfId="0" applyNumberFormat="1" applyFont="1" applyFill="1" applyBorder="1" applyAlignment="1">
      <alignment horizontal="center" vertical="center"/>
    </xf>
    <xf numFmtId="3" fontId="33" fillId="0" borderId="24" xfId="0" applyNumberFormat="1" applyFont="1" applyFill="1" applyBorder="1" applyAlignment="1">
      <alignment horizontal="center" vertical="center"/>
    </xf>
    <xf numFmtId="3" fontId="33" fillId="0" borderId="25" xfId="0" applyNumberFormat="1" applyFont="1" applyFill="1" applyBorder="1" applyAlignment="1">
      <alignment horizontal="center" vertical="center"/>
    </xf>
    <xf numFmtId="3" fontId="33" fillId="0" borderId="26" xfId="0" applyNumberFormat="1" applyFont="1" applyFill="1" applyBorder="1" applyAlignment="1">
      <alignment horizontal="center" vertical="center"/>
    </xf>
    <xf numFmtId="3" fontId="33" fillId="0" borderId="27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 textRotation="90" wrapText="1"/>
    </xf>
    <xf numFmtId="3" fontId="34" fillId="0" borderId="14" xfId="0" applyNumberFormat="1" applyFont="1" applyFill="1" applyBorder="1" applyAlignment="1">
      <alignment horizontal="center" vertical="center" textRotation="90" wrapText="1"/>
    </xf>
    <xf numFmtId="3" fontId="34" fillId="0" borderId="0" xfId="0" applyNumberFormat="1" applyFont="1" applyFill="1" applyBorder="1" applyAlignment="1">
      <alignment horizontal="center" vertical="center" textRotation="90" wrapText="1"/>
    </xf>
    <xf numFmtId="3" fontId="34" fillId="0" borderId="17" xfId="0" applyNumberFormat="1" applyFont="1" applyFill="1" applyBorder="1" applyAlignment="1">
      <alignment horizontal="center" vertical="center" textRotation="90" wrapText="1"/>
    </xf>
    <xf numFmtId="3" fontId="34" fillId="0" borderId="18" xfId="0" applyNumberFormat="1" applyFont="1" applyFill="1" applyBorder="1" applyAlignment="1">
      <alignment horizontal="center" vertical="center" textRotation="90" wrapText="1"/>
    </xf>
    <xf numFmtId="3" fontId="0" fillId="0" borderId="15" xfId="0" applyNumberFormat="1" applyFont="1" applyFill="1" applyBorder="1" applyAlignment="1">
      <alignment horizontal="center" vertical="center" textRotation="90"/>
    </xf>
    <xf numFmtId="3" fontId="34" fillId="0" borderId="12" xfId="0" applyNumberFormat="1" applyFont="1" applyFill="1" applyBorder="1" applyAlignment="1">
      <alignment horizontal="center" vertical="center" textRotation="90"/>
    </xf>
    <xf numFmtId="3" fontId="34" fillId="0" borderId="0" xfId="0" applyNumberFormat="1" applyFont="1" applyFill="1" applyBorder="1" applyAlignment="1">
      <alignment horizontal="center" vertical="center" textRotation="90"/>
    </xf>
    <xf numFmtId="3" fontId="34" fillId="0" borderId="14" xfId="0" applyNumberFormat="1" applyFont="1" applyFill="1" applyBorder="1" applyAlignment="1">
      <alignment horizontal="center" vertical="center" textRotation="90"/>
    </xf>
    <xf numFmtId="3" fontId="34" fillId="0" borderId="17" xfId="0" applyNumberFormat="1" applyFont="1" applyFill="1" applyBorder="1" applyAlignment="1">
      <alignment horizontal="center" vertical="center" textRotation="90"/>
    </xf>
    <xf numFmtId="3" fontId="34" fillId="0" borderId="18" xfId="0" applyNumberFormat="1" applyFont="1" applyFill="1" applyBorder="1" applyAlignment="1">
      <alignment horizontal="center" vertical="center" textRotation="90"/>
    </xf>
    <xf numFmtId="0" fontId="25" fillId="0" borderId="10" xfId="0" applyFont="1" applyFill="1" applyBorder="1" applyAlignment="1">
      <alignment horizontal="center" vertical="center" textRotation="180" wrapText="1"/>
    </xf>
    <xf numFmtId="0" fontId="14" fillId="42" borderId="47" xfId="0" applyFont="1" applyFill="1" applyBorder="1" applyAlignment="1">
      <alignment horizontal="center"/>
    </xf>
    <xf numFmtId="0" fontId="14" fillId="42" borderId="34" xfId="0" applyFont="1" applyFill="1" applyBorder="1" applyAlignment="1">
      <alignment horizontal="center"/>
    </xf>
    <xf numFmtId="0" fontId="14" fillId="42" borderId="46" xfId="0" applyFont="1" applyFill="1" applyBorder="1" applyAlignment="1">
      <alignment horizontal="center"/>
    </xf>
    <xf numFmtId="0" fontId="0" fillId="42" borderId="0" xfId="0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20">
    <dxf>
      <font>
        <b val="0"/>
        <i val="0"/>
      </font>
      <fill>
        <patternFill>
          <bgColor rgb="FF9999FF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CFF"/>
        </patternFill>
      </fill>
    </dxf>
    <dxf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 patternType="lightUp">
          <fgColor rgb="FFFF9999"/>
        </patternFill>
      </fill>
    </dxf>
    <dxf>
      <numFmt numFmtId="0" formatCode="General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/>
        <right style="double">
          <color theme="3" tint="0.39997558519241921"/>
        </right>
        <top/>
        <bottom/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double">
          <color theme="3" tint="0.39997558519241921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double">
          <color theme="3" tint="0.39997558519241921"/>
        </left>
        <right style="double">
          <color theme="3" tint="0.39997558519241921"/>
        </right>
        <top/>
        <bottom/>
        <vertical/>
        <horizontal/>
      </border>
    </dxf>
    <dxf>
      <numFmt numFmtId="164" formatCode="_-* #,##0.00_-;\-* #,##0.00_-;_-* &quot;-&quot;??_-;_-@_-"/>
      <border diagonalUp="0" diagonalDown="0">
        <left/>
        <right style="double">
          <color theme="3" tint="0.39997558519241921"/>
        </right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_-* #,##0_-;\-* #,##0_-;_-* &quot;-&quot;??_-;_-@_-"/>
      <border diagonalUp="0" diagonalDown="0">
        <left style="double">
          <color theme="3" tint="0.39997558519241921"/>
        </left>
        <right/>
        <vertic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CC"/>
      <color rgb="FFFFCCFF"/>
      <color rgb="FFFF5050"/>
      <color rgb="FFFF7C80"/>
      <color rgb="FF9999FF"/>
      <color rgb="FFFF9999"/>
      <color rgb="FFFFCC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114300</xdr:rowOff>
        </xdr:from>
        <xdr:to>
          <xdr:col>20</xdr:col>
          <xdr:colOff>152399</xdr:colOff>
          <xdr:row>2</xdr:row>
          <xdr:rowOff>123825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8:O20" totalsRowShown="0" headerRowDxfId="19">
  <autoFilter ref="A8:O20"/>
  <sortState ref="A9:O20">
    <sortCondition ref="A8:A20"/>
  </sortState>
  <tableColumns count="15">
    <tableColumn id="1" name="SHELF" dataDxfId="18"/>
    <tableColumn id="3" name="CATEGORY" dataDxfId="17"/>
    <tableColumn id="5" name="BRAND CODE"/>
    <tableColumn id="6" name="BRAND NAME"/>
    <tableColumn id="8" name="LENGHT"/>
    <tableColumn id="9" name="METERS" dataDxfId="7"/>
    <tableColumn id="10" name="SALES" dataDxfId="16" dataCellStyle="Comma"/>
    <tableColumn id="11" name="SALES/LM" dataDxfId="15" dataCellStyle="Comma">
      <calculatedColumnFormula>Table2[[#This Row],[SALES]]/Table2[[#This Row],[METERS]]</calculatedColumnFormula>
    </tableColumn>
    <tableColumn id="12" name="MARGIN" dataDxfId="14" dataCellStyle="Comma">
      <calculatedColumnFormula>0.2*Table2[[#This Row],[SALES]]</calculatedColumnFormula>
    </tableColumn>
    <tableColumn id="13" name="MARGIN/LM" dataDxfId="13">
      <calculatedColumnFormula>Table2[[#This Row],[MARGIN]]/Table2[[#This Row],[METERS]]</calculatedColumnFormula>
    </tableColumn>
    <tableColumn id="14" name="Espace plan" dataDxfId="12"/>
    <tableColumn id="15" name="SALES2" dataDxfId="11">
      <calculatedColumnFormula>G9/$K9</calculatedColumnFormula>
    </tableColumn>
    <tableColumn id="16" name="SALES/LM3" dataDxfId="10">
      <calculatedColumnFormula>H9/$K9</calculatedColumnFormula>
    </tableColumn>
    <tableColumn id="17" name="MARGIN4" dataDxfId="9">
      <calculatedColumnFormula>I9/$K9</calculatedColumnFormula>
    </tableColumn>
    <tableColumn id="18" name="MARGIN/LM5" dataDxfId="8">
      <calculatedColumnFormula>J9/$K9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2" tint="-0.749992370372631"/>
  </sheetPr>
  <dimension ref="B2:E21"/>
  <sheetViews>
    <sheetView showGridLines="0" zoomScale="85" zoomScaleNormal="85" workbookViewId="0">
      <selection activeCell="B1" sqref="B1"/>
    </sheetView>
  </sheetViews>
  <sheetFormatPr defaultRowHeight="15" x14ac:dyDescent="0.25"/>
  <cols>
    <col min="3" max="3" width="18.42578125" customWidth="1"/>
    <col min="4" max="4" width="11" customWidth="1"/>
    <col min="6" max="6" width="20.5703125" customWidth="1"/>
  </cols>
  <sheetData>
    <row r="2" spans="2:4" x14ac:dyDescent="0.25">
      <c r="B2" s="68" t="s">
        <v>14</v>
      </c>
    </row>
    <row r="3" spans="2:4" x14ac:dyDescent="0.25">
      <c r="C3" s="34" t="s">
        <v>13</v>
      </c>
      <c r="D3" s="33" t="s">
        <v>10</v>
      </c>
    </row>
    <row r="5" spans="2:4" x14ac:dyDescent="0.25">
      <c r="C5" s="89" t="s">
        <v>9</v>
      </c>
      <c r="D5" s="90">
        <f>Analysis!B7</f>
        <v>2</v>
      </c>
    </row>
    <row r="6" spans="2:4" x14ac:dyDescent="0.25">
      <c r="C6" s="91" t="s">
        <v>1</v>
      </c>
      <c r="D6" s="92">
        <f>Analysis!D7</f>
        <v>4</v>
      </c>
    </row>
    <row r="7" spans="2:4" x14ac:dyDescent="0.25">
      <c r="C7" s="89" t="s">
        <v>7</v>
      </c>
      <c r="D7" s="90">
        <f>Analysis!L7</f>
        <v>12</v>
      </c>
    </row>
    <row r="8" spans="2:4" x14ac:dyDescent="0.25">
      <c r="C8" s="91" t="s">
        <v>19</v>
      </c>
      <c r="D8" s="92">
        <f>Analysis!M7</f>
        <v>13</v>
      </c>
    </row>
    <row r="9" spans="2:4" x14ac:dyDescent="0.25">
      <c r="C9" s="89" t="s">
        <v>8</v>
      </c>
      <c r="D9" s="90">
        <f>Analysis!N7</f>
        <v>14</v>
      </c>
    </row>
    <row r="10" spans="2:4" ht="15.75" thickBot="1" x14ac:dyDescent="0.3">
      <c r="C10" s="93" t="s">
        <v>20</v>
      </c>
      <c r="D10" s="94">
        <f>Analysis!O7</f>
        <v>15</v>
      </c>
    </row>
    <row r="11" spans="2:4" ht="15.75" thickTop="1" x14ac:dyDescent="0.25"/>
    <row r="13" spans="2:4" x14ac:dyDescent="0.25">
      <c r="B13" s="68" t="s">
        <v>16</v>
      </c>
      <c r="D13" s="69" t="s">
        <v>18</v>
      </c>
    </row>
    <row r="14" spans="2:4" s="11" customFormat="1" x14ac:dyDescent="0.25"/>
    <row r="15" spans="2:4" x14ac:dyDescent="0.25">
      <c r="C15" s="62" t="s">
        <v>17</v>
      </c>
    </row>
    <row r="16" spans="2:4" x14ac:dyDescent="0.25">
      <c r="C16" s="63" t="s">
        <v>4</v>
      </c>
      <c r="D16" s="66"/>
    </row>
    <row r="17" spans="2:5" x14ac:dyDescent="0.25">
      <c r="C17" s="63" t="s">
        <v>5</v>
      </c>
      <c r="D17" s="65"/>
    </row>
    <row r="18" spans="2:5" x14ac:dyDescent="0.25">
      <c r="C18" s="63" t="s">
        <v>15</v>
      </c>
      <c r="D18" s="67"/>
    </row>
    <row r="19" spans="2:5" x14ac:dyDescent="0.25">
      <c r="C19" s="63" t="s">
        <v>6</v>
      </c>
      <c r="D19" s="64"/>
    </row>
    <row r="20" spans="2:5" x14ac:dyDescent="0.25">
      <c r="C20" s="63" t="s">
        <v>21</v>
      </c>
    </row>
    <row r="21" spans="2:5" x14ac:dyDescent="0.25">
      <c r="B21" s="11"/>
      <c r="C21" s="11"/>
      <c r="D21" s="11"/>
      <c r="E21" s="1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323"/>
  <sheetViews>
    <sheetView zoomScale="70" zoomScaleNormal="70" workbookViewId="0">
      <selection activeCell="P19" sqref="P19:S23"/>
    </sheetView>
  </sheetViews>
  <sheetFormatPr defaultColWidth="2.7109375" defaultRowHeight="14.25" customHeight="1" x14ac:dyDescent="0.25"/>
  <cols>
    <col min="1" max="49" width="2.85546875" style="4" customWidth="1"/>
    <col min="50" max="16384" width="2.7109375" style="4"/>
  </cols>
  <sheetData>
    <row r="1" spans="1:26" ht="14.25" customHeight="1" x14ac:dyDescent="0.25">
      <c r="A1"/>
      <c r="B1"/>
      <c r="C1"/>
      <c r="D1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25" customHeight="1" x14ac:dyDescent="0.25">
      <c r="A2"/>
      <c r="B2"/>
      <c r="C2"/>
      <c r="D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 x14ac:dyDescent="0.25">
      <c r="A3"/>
      <c r="B3"/>
      <c r="C3"/>
      <c r="D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4.25" customHeight="1" x14ac:dyDescent="0.25">
      <c r="A4"/>
      <c r="B4"/>
      <c r="C4"/>
      <c r="D4"/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4.25" customHeight="1" x14ac:dyDescent="0.25">
      <c r="A5" s="31"/>
      <c r="B5" s="79"/>
      <c r="C5" s="79"/>
      <c r="D5" s="79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/>
      <c r="Y5"/>
      <c r="Z5" s="3"/>
    </row>
    <row r="6" spans="1:26" ht="14.25" customHeight="1" thickBot="1" x14ac:dyDescent="0.3">
      <c r="A6" s="7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/>
      <c r="Y6"/>
      <c r="Z6" s="76"/>
    </row>
    <row r="7" spans="1:26" ht="14.25" customHeight="1" x14ac:dyDescent="0.25">
      <c r="A7"/>
      <c r="B7"/>
      <c r="C7" s="13"/>
      <c r="D7" s="17"/>
      <c r="E7" s="17"/>
      <c r="F7" s="14"/>
      <c r="G7" s="21"/>
      <c r="H7" s="18"/>
      <c r="I7" s="109">
        <v>4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1"/>
      <c r="U7" s="109">
        <v>5</v>
      </c>
      <c r="V7" s="110"/>
      <c r="W7" s="110"/>
      <c r="X7" s="110"/>
      <c r="Y7" s="110"/>
      <c r="Z7" s="111"/>
    </row>
    <row r="8" spans="1:26" ht="14.25" customHeight="1" thickBot="1" x14ac:dyDescent="0.3">
      <c r="A8"/>
      <c r="B8"/>
      <c r="C8" s="15"/>
      <c r="D8" s="19"/>
      <c r="E8" s="19"/>
      <c r="F8" s="16"/>
      <c r="G8" s="22"/>
      <c r="H8" s="20"/>
      <c r="I8" s="112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4"/>
      <c r="U8" s="112"/>
      <c r="V8" s="113"/>
      <c r="W8" s="113"/>
      <c r="X8" s="113"/>
      <c r="Y8" s="113"/>
      <c r="Z8" s="114"/>
    </row>
    <row r="9" spans="1:26" ht="14.25" customHeight="1" x14ac:dyDescent="0.25">
      <c r="A9"/>
      <c r="B9"/>
      <c r="C9" s="23"/>
      <c r="D9" s="5"/>
      <c r="E9" s="5"/>
      <c r="F9" s="24"/>
      <c r="G9" s="123">
        <v>3</v>
      </c>
      <c r="H9" s="124"/>
      <c r="I9" s="12"/>
      <c r="J9" s="6"/>
      <c r="K9" s="6"/>
      <c r="L9" s="6"/>
      <c r="M9" s="6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4.25" customHeight="1" x14ac:dyDescent="0.25">
      <c r="A10"/>
      <c r="B10"/>
      <c r="C10" s="25"/>
      <c r="D10" s="8"/>
      <c r="E10" s="8"/>
      <c r="F10" s="26"/>
      <c r="G10" s="123"/>
      <c r="H10" s="124"/>
      <c r="I10" s="1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4.25" customHeight="1" x14ac:dyDescent="0.25">
      <c r="A11"/>
      <c r="B11"/>
      <c r="C11" s="23"/>
      <c r="D11" s="5"/>
      <c r="E11" s="5"/>
      <c r="F11" s="24"/>
      <c r="G11" s="123"/>
      <c r="H11" s="124"/>
      <c r="I11" s="12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4.25" customHeight="1" x14ac:dyDescent="0.25">
      <c r="A12"/>
      <c r="B12"/>
      <c r="C12" s="23"/>
      <c r="D12" s="5"/>
      <c r="E12" s="5"/>
      <c r="F12" s="24"/>
      <c r="G12" s="123"/>
      <c r="H12" s="124"/>
      <c r="I12" s="12"/>
      <c r="J12" s="3"/>
      <c r="K12" s="3"/>
      <c r="L12" s="3"/>
      <c r="M12" s="3"/>
      <c r="N12" s="3"/>
      <c r="O12" s="3"/>
      <c r="P12" s="103">
        <v>6</v>
      </c>
      <c r="Q12" s="104"/>
      <c r="R12" s="104"/>
      <c r="S12" s="104"/>
      <c r="T12" s="104"/>
      <c r="U12" s="104"/>
      <c r="V12" s="104"/>
      <c r="W12" s="104"/>
      <c r="X12" s="104"/>
      <c r="Y12" s="105"/>
      <c r="Z12" s="9"/>
    </row>
    <row r="13" spans="1:26" ht="14.25" customHeight="1" x14ac:dyDescent="0.25">
      <c r="A13"/>
      <c r="B13"/>
      <c r="C13" s="23"/>
      <c r="D13" s="5"/>
      <c r="E13" s="5"/>
      <c r="F13" s="24"/>
      <c r="G13" s="123"/>
      <c r="H13" s="124"/>
      <c r="I13" s="12"/>
      <c r="J13" s="3"/>
      <c r="K13" s="3"/>
      <c r="L13" s="3"/>
      <c r="M13" s="3"/>
      <c r="N13" s="3"/>
      <c r="O13" s="3"/>
      <c r="P13" s="106"/>
      <c r="Q13" s="107"/>
      <c r="R13" s="107"/>
      <c r="S13" s="107"/>
      <c r="T13" s="107"/>
      <c r="U13" s="107"/>
      <c r="V13" s="107"/>
      <c r="W13" s="107"/>
      <c r="X13" s="107"/>
      <c r="Y13" s="108"/>
      <c r="Z13" s="9"/>
    </row>
    <row r="14" spans="1:26" ht="14.25" customHeight="1" x14ac:dyDescent="0.25">
      <c r="A14"/>
      <c r="B14"/>
      <c r="C14" s="23"/>
      <c r="D14" s="5"/>
      <c r="E14" s="5"/>
      <c r="F14" s="24"/>
      <c r="G14" s="125"/>
      <c r="H14" s="126"/>
      <c r="I14" s="12"/>
      <c r="J14" s="3"/>
      <c r="K14" s="3"/>
      <c r="L14" s="3"/>
      <c r="M14" s="3"/>
      <c r="N14" s="3"/>
      <c r="P14" s="95">
        <v>7</v>
      </c>
      <c r="Q14" s="127">
        <v>7</v>
      </c>
      <c r="R14" s="127">
        <v>7</v>
      </c>
      <c r="S14" s="127">
        <v>7</v>
      </c>
      <c r="T14" s="115"/>
      <c r="U14" s="116"/>
      <c r="V14" s="96">
        <v>8</v>
      </c>
      <c r="W14" s="96">
        <v>8</v>
      </c>
      <c r="X14" s="96">
        <v>9</v>
      </c>
      <c r="Y14" s="96">
        <v>9</v>
      </c>
      <c r="Z14" s="10"/>
    </row>
    <row r="15" spans="1:26" ht="14.25" customHeight="1" x14ac:dyDescent="0.25">
      <c r="A15"/>
      <c r="B15"/>
      <c r="C15" s="23"/>
      <c r="D15" s="5"/>
      <c r="E15" s="5"/>
      <c r="F15" s="24"/>
      <c r="G15" s="117">
        <v>2</v>
      </c>
      <c r="H15" s="118"/>
      <c r="I15" s="12"/>
      <c r="J15" s="3"/>
      <c r="K15" s="3"/>
      <c r="L15" s="3"/>
      <c r="M15" s="3"/>
      <c r="N15" s="3"/>
      <c r="P15" s="95"/>
      <c r="Q15" s="127"/>
      <c r="R15" s="127"/>
      <c r="S15" s="127"/>
      <c r="T15" s="115"/>
      <c r="U15" s="116"/>
      <c r="V15" s="96"/>
      <c r="W15" s="96"/>
      <c r="X15" s="96"/>
      <c r="Y15" s="96"/>
      <c r="Z15" s="10"/>
    </row>
    <row r="16" spans="1:26" ht="14.25" customHeight="1" x14ac:dyDescent="0.25">
      <c r="A16"/>
      <c r="B16"/>
      <c r="C16" s="23"/>
      <c r="D16" s="5"/>
      <c r="E16" s="5"/>
      <c r="F16" s="24"/>
      <c r="G16" s="119"/>
      <c r="H16" s="120"/>
      <c r="I16" s="12"/>
      <c r="J16" s="3"/>
      <c r="K16" s="3"/>
      <c r="L16" s="3"/>
      <c r="M16" s="3"/>
      <c r="N16" s="3"/>
      <c r="P16" s="95"/>
      <c r="Q16" s="127"/>
      <c r="R16" s="127"/>
      <c r="S16" s="127"/>
      <c r="T16" s="115"/>
      <c r="U16" s="116"/>
      <c r="V16" s="96"/>
      <c r="W16" s="96"/>
      <c r="X16" s="96"/>
      <c r="Y16" s="96"/>
      <c r="Z16" s="10"/>
    </row>
    <row r="17" spans="1:26" ht="14.25" customHeight="1" x14ac:dyDescent="0.25">
      <c r="A17"/>
      <c r="B17"/>
      <c r="C17" s="23"/>
      <c r="D17" s="5"/>
      <c r="E17" s="5"/>
      <c r="F17" s="24"/>
      <c r="G17" s="119"/>
      <c r="H17" s="120"/>
      <c r="I17" s="12"/>
      <c r="J17" s="3"/>
      <c r="K17" s="3"/>
      <c r="L17" s="3"/>
      <c r="M17" s="3"/>
      <c r="N17" s="3"/>
      <c r="P17" s="95"/>
      <c r="Q17" s="127"/>
      <c r="R17" s="127"/>
      <c r="S17" s="127"/>
      <c r="T17" s="115"/>
      <c r="U17" s="116"/>
      <c r="V17" s="96"/>
      <c r="W17" s="96"/>
      <c r="X17" s="96"/>
      <c r="Y17" s="96"/>
      <c r="Z17" s="10"/>
    </row>
    <row r="18" spans="1:26" ht="14.25" customHeight="1" x14ac:dyDescent="0.25">
      <c r="A18"/>
      <c r="B18"/>
      <c r="C18" s="23"/>
      <c r="D18" s="5"/>
      <c r="E18" s="5"/>
      <c r="F18" s="24"/>
      <c r="G18" s="119"/>
      <c r="H18" s="120"/>
      <c r="I18" s="12"/>
      <c r="J18" s="3"/>
      <c r="K18" s="3"/>
      <c r="L18" s="3"/>
      <c r="M18" s="3"/>
      <c r="N18" s="3"/>
      <c r="P18" s="95"/>
      <c r="Q18" s="127"/>
      <c r="R18" s="127"/>
      <c r="S18" s="127"/>
      <c r="T18" s="115"/>
      <c r="U18" s="116"/>
      <c r="V18" s="96"/>
      <c r="W18" s="96"/>
      <c r="X18" s="96"/>
      <c r="Y18" s="96"/>
      <c r="Z18" s="10"/>
    </row>
    <row r="19" spans="1:26" ht="14.25" customHeight="1" x14ac:dyDescent="0.25">
      <c r="A19"/>
      <c r="B19"/>
      <c r="C19" s="25"/>
      <c r="D19" s="8"/>
      <c r="E19" s="8"/>
      <c r="F19" s="26"/>
      <c r="G19" s="119"/>
      <c r="H19" s="120"/>
      <c r="I19" s="12"/>
      <c r="J19" s="3"/>
      <c r="K19" s="3"/>
      <c r="L19" s="3"/>
      <c r="M19" s="3"/>
      <c r="N19" s="3"/>
      <c r="O19" s="3"/>
      <c r="P19" s="165">
        <v>10</v>
      </c>
      <c r="Q19" s="95">
        <v>10</v>
      </c>
      <c r="R19" s="95">
        <v>10</v>
      </c>
      <c r="S19" s="95">
        <v>10</v>
      </c>
      <c r="T19" s="27"/>
      <c r="U19" s="27"/>
      <c r="V19" s="96">
        <v>11</v>
      </c>
      <c r="W19" s="96">
        <v>11</v>
      </c>
      <c r="X19" s="96">
        <v>9</v>
      </c>
      <c r="Y19" s="96">
        <v>9</v>
      </c>
      <c r="Z19" s="10"/>
    </row>
    <row r="20" spans="1:26" ht="14.25" customHeight="1" x14ac:dyDescent="0.25">
      <c r="A20"/>
      <c r="B20"/>
      <c r="C20" s="23"/>
      <c r="D20" s="5"/>
      <c r="E20" s="5"/>
      <c r="F20" s="24"/>
      <c r="G20" s="121"/>
      <c r="H20" s="122"/>
      <c r="I20" s="12"/>
      <c r="J20" s="3"/>
      <c r="K20" s="3"/>
      <c r="L20" s="3"/>
      <c r="M20" s="3"/>
      <c r="N20" s="3"/>
      <c r="O20" s="3"/>
      <c r="P20" s="165"/>
      <c r="Q20" s="95"/>
      <c r="R20" s="95"/>
      <c r="S20" s="95"/>
      <c r="T20" s="27"/>
      <c r="U20" s="27"/>
      <c r="V20" s="96"/>
      <c r="W20" s="96"/>
      <c r="X20" s="96"/>
      <c r="Y20" s="96"/>
      <c r="Z20" s="10"/>
    </row>
    <row r="21" spans="1:26" ht="14.25" customHeight="1" x14ac:dyDescent="0.25">
      <c r="A21"/>
      <c r="B21"/>
      <c r="C21" s="23"/>
      <c r="D21" s="5"/>
      <c r="E21" s="5"/>
      <c r="F21" s="24"/>
      <c r="G21" s="117">
        <v>1</v>
      </c>
      <c r="H21" s="118"/>
      <c r="I21" s="12"/>
      <c r="J21" s="3"/>
      <c r="K21" s="3"/>
      <c r="L21" s="3"/>
      <c r="M21" s="3"/>
      <c r="N21" s="3"/>
      <c r="O21" s="3"/>
      <c r="P21" s="165"/>
      <c r="Q21" s="95"/>
      <c r="R21" s="95"/>
      <c r="S21" s="95"/>
      <c r="T21" s="27"/>
      <c r="U21" s="27"/>
      <c r="V21" s="96"/>
      <c r="W21" s="96"/>
      <c r="X21" s="96"/>
      <c r="Y21" s="96"/>
      <c r="Z21" s="10"/>
    </row>
    <row r="22" spans="1:26" ht="14.25" customHeight="1" x14ac:dyDescent="0.25">
      <c r="A22"/>
      <c r="B22"/>
      <c r="C22" s="23"/>
      <c r="D22" s="5"/>
      <c r="E22" s="5"/>
      <c r="F22" s="24"/>
      <c r="G22" s="119"/>
      <c r="H22" s="120"/>
      <c r="I22" s="12"/>
      <c r="J22" s="3"/>
      <c r="K22" s="3"/>
      <c r="L22" s="3"/>
      <c r="M22" s="3"/>
      <c r="N22" s="3"/>
      <c r="O22" s="3"/>
      <c r="P22" s="165"/>
      <c r="Q22" s="95"/>
      <c r="R22" s="95"/>
      <c r="S22" s="95"/>
      <c r="T22" s="27"/>
      <c r="U22" s="27"/>
      <c r="V22" s="96"/>
      <c r="W22" s="96"/>
      <c r="X22" s="96"/>
      <c r="Y22" s="96"/>
      <c r="Z22" s="10"/>
    </row>
    <row r="23" spans="1:26" ht="14.25" customHeight="1" x14ac:dyDescent="0.25">
      <c r="A23"/>
      <c r="B23"/>
      <c r="C23" s="23"/>
      <c r="D23" s="5"/>
      <c r="E23" s="5"/>
      <c r="F23" s="24"/>
      <c r="G23" s="119"/>
      <c r="H23" s="120"/>
      <c r="I23" s="12"/>
      <c r="J23" s="3"/>
      <c r="K23" s="3"/>
      <c r="L23" s="3"/>
      <c r="M23" s="3"/>
      <c r="N23" s="3"/>
      <c r="O23" s="3"/>
      <c r="P23" s="165"/>
      <c r="Q23" s="95"/>
      <c r="R23" s="95"/>
      <c r="S23" s="95"/>
      <c r="T23" s="27"/>
      <c r="U23" s="27"/>
      <c r="V23" s="96"/>
      <c r="W23" s="96"/>
      <c r="X23" s="96"/>
      <c r="Y23" s="96"/>
      <c r="Z23" s="9"/>
    </row>
    <row r="24" spans="1:26" ht="14.25" customHeight="1" x14ac:dyDescent="0.25">
      <c r="A24"/>
      <c r="B24"/>
      <c r="C24" s="23"/>
      <c r="D24" s="5"/>
      <c r="E24" s="5"/>
      <c r="F24" s="24"/>
      <c r="G24" s="119"/>
      <c r="H24" s="120"/>
      <c r="I24" s="12"/>
      <c r="J24" s="3"/>
      <c r="K24" s="3"/>
      <c r="L24" s="3"/>
      <c r="M24" s="3"/>
      <c r="N24" s="3"/>
      <c r="O24" s="3"/>
      <c r="P24" s="97">
        <v>12</v>
      </c>
      <c r="Q24" s="98"/>
      <c r="R24" s="98"/>
      <c r="S24" s="98"/>
      <c r="T24" s="98"/>
      <c r="U24" s="98"/>
      <c r="V24" s="98"/>
      <c r="W24" s="98"/>
      <c r="X24" s="98"/>
      <c r="Y24" s="99"/>
      <c r="Z24" s="9"/>
    </row>
    <row r="25" spans="1:26" ht="14.25" customHeight="1" x14ac:dyDescent="0.25">
      <c r="A25"/>
      <c r="B25"/>
      <c r="C25" s="25"/>
      <c r="D25" s="8"/>
      <c r="E25" s="8"/>
      <c r="F25" s="26"/>
      <c r="G25" s="119"/>
      <c r="H25" s="120"/>
      <c r="I25" s="12"/>
      <c r="J25" s="3"/>
      <c r="K25" s="3"/>
      <c r="L25" s="3"/>
      <c r="M25" s="3"/>
      <c r="N25" s="3"/>
      <c r="O25" s="3"/>
      <c r="P25" s="100"/>
      <c r="Q25" s="101"/>
      <c r="R25" s="101"/>
      <c r="S25" s="101"/>
      <c r="T25" s="101"/>
      <c r="U25" s="101"/>
      <c r="V25" s="101"/>
      <c r="W25" s="101"/>
      <c r="X25" s="101"/>
      <c r="Y25" s="102"/>
      <c r="Z25" s="3"/>
    </row>
    <row r="26" spans="1:26" ht="14.25" customHeight="1" thickBot="1" x14ac:dyDescent="0.3">
      <c r="A26"/>
      <c r="B26"/>
      <c r="C26" s="15"/>
      <c r="D26" s="19"/>
      <c r="E26" s="19"/>
      <c r="F26" s="16"/>
      <c r="G26" s="121"/>
      <c r="H26" s="122"/>
      <c r="I26" s="1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s="3" customFormat="1" ht="14.25" customHeight="1" x14ac:dyDescent="0.25"/>
    <row r="28" spans="1:26" s="3" customFormat="1" ht="14.25" customHeight="1" x14ac:dyDescent="0.25"/>
    <row r="29" spans="1:26" s="3" customFormat="1" ht="14.25" customHeight="1" x14ac:dyDescent="0.25"/>
    <row r="30" spans="1:26" s="3" customFormat="1" ht="14.25" customHeight="1" x14ac:dyDescent="0.25"/>
    <row r="31" spans="1:26" s="3" customFormat="1" ht="14.25" customHeight="1" x14ac:dyDescent="0.25"/>
    <row r="32" spans="1:26" s="3" customFormat="1" ht="14.25" customHeight="1" x14ac:dyDescent="0.25"/>
    <row r="33" s="3" customFormat="1" ht="14.25" customHeight="1" x14ac:dyDescent="0.25"/>
    <row r="34" s="3" customFormat="1" ht="14.25" customHeight="1" x14ac:dyDescent="0.25"/>
    <row r="35" s="3" customFormat="1" ht="14.25" customHeight="1" x14ac:dyDescent="0.25"/>
    <row r="36" s="3" customFormat="1" ht="14.25" customHeight="1" x14ac:dyDescent="0.25"/>
    <row r="37" s="3" customFormat="1" ht="14.25" customHeight="1" x14ac:dyDescent="0.25"/>
    <row r="38" s="3" customFormat="1" ht="14.25" customHeight="1" x14ac:dyDescent="0.25"/>
    <row r="39" s="3" customFormat="1" ht="14.25" customHeight="1" x14ac:dyDescent="0.25"/>
    <row r="40" s="3" customFormat="1" ht="14.25" customHeight="1" x14ac:dyDescent="0.25"/>
    <row r="41" s="3" customFormat="1" ht="14.25" customHeight="1" x14ac:dyDescent="0.25"/>
    <row r="42" s="3" customFormat="1" ht="14.25" customHeight="1" x14ac:dyDescent="0.25"/>
    <row r="43" s="3" customFormat="1" ht="14.25" customHeight="1" x14ac:dyDescent="0.25"/>
    <row r="44" s="3" customFormat="1" ht="14.25" customHeight="1" x14ac:dyDescent="0.25"/>
    <row r="45" s="3" customFormat="1" ht="14.25" customHeight="1" x14ac:dyDescent="0.25"/>
    <row r="46" s="3" customFormat="1" ht="14.25" customHeight="1" x14ac:dyDescent="0.25"/>
    <row r="47" s="3" customFormat="1" ht="14.25" customHeight="1" x14ac:dyDescent="0.25"/>
    <row r="48" s="3" customFormat="1" ht="14.25" customHeight="1" x14ac:dyDescent="0.25"/>
    <row r="49" s="3" customFormat="1" ht="14.25" customHeight="1" x14ac:dyDescent="0.25"/>
    <row r="50" s="3" customFormat="1" ht="14.25" customHeight="1" x14ac:dyDescent="0.25"/>
    <row r="51" s="3" customFormat="1" ht="14.25" customHeight="1" x14ac:dyDescent="0.25"/>
    <row r="52" s="3" customFormat="1" ht="14.25" customHeight="1" x14ac:dyDescent="0.25"/>
    <row r="53" s="3" customFormat="1" ht="14.25" customHeight="1" x14ac:dyDescent="0.25"/>
    <row r="54" s="3" customFormat="1" ht="14.25" customHeight="1" x14ac:dyDescent="0.25"/>
    <row r="55" s="3" customFormat="1" ht="14.25" customHeight="1" x14ac:dyDescent="0.25"/>
    <row r="56" s="3" customFormat="1" ht="14.25" customHeight="1" x14ac:dyDescent="0.25"/>
    <row r="57" s="3" customFormat="1" ht="14.25" customHeight="1" x14ac:dyDescent="0.25"/>
    <row r="58" s="3" customFormat="1" ht="14.25" customHeight="1" x14ac:dyDescent="0.25"/>
    <row r="59" s="3" customFormat="1" ht="14.25" customHeight="1" x14ac:dyDescent="0.25"/>
    <row r="60" s="3" customFormat="1" ht="14.25" customHeight="1" x14ac:dyDescent="0.25"/>
    <row r="61" s="3" customFormat="1" ht="14.25" customHeight="1" x14ac:dyDescent="0.25"/>
    <row r="62" s="3" customFormat="1" ht="14.25" customHeight="1" x14ac:dyDescent="0.25"/>
    <row r="63" s="3" customFormat="1" ht="14.25" customHeight="1" x14ac:dyDescent="0.25"/>
    <row r="64" s="3" customFormat="1" ht="14.25" customHeight="1" x14ac:dyDescent="0.25"/>
    <row r="65" s="3" customFormat="1" ht="14.25" customHeight="1" x14ac:dyDescent="0.25"/>
    <row r="66" s="3" customFormat="1" ht="14.25" customHeight="1" x14ac:dyDescent="0.25"/>
    <row r="67" s="3" customFormat="1" ht="14.25" customHeight="1" x14ac:dyDescent="0.25"/>
    <row r="68" s="3" customFormat="1" ht="14.25" customHeight="1" x14ac:dyDescent="0.25"/>
    <row r="69" s="3" customFormat="1" ht="14.25" customHeight="1" x14ac:dyDescent="0.25"/>
    <row r="70" s="3" customFormat="1" ht="14.25" customHeight="1" x14ac:dyDescent="0.25"/>
    <row r="71" s="3" customFormat="1" ht="14.25" customHeight="1" x14ac:dyDescent="0.25"/>
    <row r="72" s="3" customFormat="1" ht="14.25" customHeight="1" x14ac:dyDescent="0.25"/>
    <row r="73" s="3" customFormat="1" ht="14.25" customHeight="1" x14ac:dyDescent="0.25"/>
    <row r="74" s="3" customFormat="1" ht="14.25" customHeight="1" x14ac:dyDescent="0.25"/>
    <row r="75" s="3" customFormat="1" ht="14.25" customHeight="1" x14ac:dyDescent="0.25"/>
    <row r="76" s="3" customFormat="1" ht="14.25" customHeight="1" x14ac:dyDescent="0.25"/>
    <row r="77" s="3" customFormat="1" ht="14.25" customHeight="1" x14ac:dyDescent="0.25"/>
    <row r="78" s="3" customFormat="1" ht="14.25" customHeight="1" x14ac:dyDescent="0.25"/>
    <row r="79" s="3" customFormat="1" ht="14.25" customHeight="1" x14ac:dyDescent="0.25"/>
    <row r="80" s="3" customFormat="1" ht="14.25" customHeight="1" x14ac:dyDescent="0.25"/>
    <row r="81" s="3" customFormat="1" ht="14.25" customHeight="1" x14ac:dyDescent="0.25"/>
    <row r="82" s="3" customFormat="1" ht="14.25" customHeight="1" x14ac:dyDescent="0.25"/>
    <row r="83" s="3" customFormat="1" ht="14.25" customHeight="1" x14ac:dyDescent="0.25"/>
    <row r="84" s="3" customFormat="1" ht="14.25" customHeight="1" x14ac:dyDescent="0.25"/>
    <row r="85" s="3" customFormat="1" ht="14.25" customHeight="1" x14ac:dyDescent="0.25"/>
    <row r="86" s="3" customFormat="1" ht="14.25" customHeight="1" x14ac:dyDescent="0.25"/>
    <row r="87" s="3" customFormat="1" ht="14.25" customHeight="1" x14ac:dyDescent="0.25"/>
    <row r="88" s="3" customFormat="1" ht="14.25" customHeight="1" x14ac:dyDescent="0.25"/>
    <row r="89" s="3" customFormat="1" ht="14.25" customHeight="1" x14ac:dyDescent="0.25"/>
    <row r="90" s="3" customFormat="1" ht="14.25" customHeight="1" x14ac:dyDescent="0.25"/>
    <row r="91" s="3" customFormat="1" ht="14.25" customHeight="1" x14ac:dyDescent="0.25"/>
    <row r="92" s="3" customFormat="1" ht="14.25" customHeight="1" x14ac:dyDescent="0.25"/>
    <row r="93" s="3" customFormat="1" ht="14.25" customHeight="1" x14ac:dyDescent="0.25"/>
    <row r="94" s="3" customFormat="1" ht="14.25" customHeight="1" x14ac:dyDescent="0.25"/>
    <row r="95" s="3" customFormat="1" ht="14.25" customHeight="1" x14ac:dyDescent="0.25"/>
    <row r="96" s="3" customFormat="1" ht="14.25" customHeight="1" x14ac:dyDescent="0.25"/>
    <row r="97" s="3" customFormat="1" ht="14.25" customHeight="1" x14ac:dyDescent="0.25"/>
    <row r="98" s="3" customFormat="1" ht="14.25" customHeight="1" x14ac:dyDescent="0.25"/>
    <row r="99" s="3" customFormat="1" ht="14.25" customHeight="1" x14ac:dyDescent="0.25"/>
    <row r="100" s="3" customFormat="1" ht="14.25" customHeight="1" x14ac:dyDescent="0.25"/>
    <row r="101" s="3" customFormat="1" ht="14.25" customHeight="1" x14ac:dyDescent="0.25"/>
    <row r="102" s="3" customFormat="1" ht="14.25" customHeight="1" x14ac:dyDescent="0.25"/>
    <row r="103" s="3" customFormat="1" ht="14.25" customHeight="1" x14ac:dyDescent="0.25"/>
    <row r="104" s="3" customFormat="1" ht="14.25" customHeight="1" x14ac:dyDescent="0.25"/>
    <row r="105" s="3" customFormat="1" ht="14.25" customHeight="1" x14ac:dyDescent="0.25"/>
    <row r="106" s="3" customFormat="1" ht="14.25" customHeight="1" x14ac:dyDescent="0.25"/>
    <row r="107" s="3" customFormat="1" ht="14.25" customHeight="1" x14ac:dyDescent="0.25"/>
    <row r="108" s="3" customFormat="1" ht="14.25" customHeight="1" x14ac:dyDescent="0.25"/>
    <row r="109" s="3" customFormat="1" ht="14.25" customHeight="1" x14ac:dyDescent="0.25"/>
    <row r="110" s="3" customFormat="1" ht="14.25" customHeight="1" x14ac:dyDescent="0.25"/>
    <row r="111" s="3" customFormat="1" ht="14.25" customHeight="1" x14ac:dyDescent="0.25"/>
    <row r="112" s="3" customFormat="1" ht="14.25" customHeight="1" x14ac:dyDescent="0.25"/>
    <row r="113" s="3" customFormat="1" ht="14.25" customHeight="1" x14ac:dyDescent="0.25"/>
    <row r="114" s="3" customFormat="1" ht="14.25" customHeight="1" x14ac:dyDescent="0.25"/>
    <row r="115" s="3" customFormat="1" ht="14.25" customHeight="1" x14ac:dyDescent="0.25"/>
    <row r="116" s="3" customFormat="1" ht="14.25" customHeight="1" x14ac:dyDescent="0.25"/>
    <row r="117" s="3" customFormat="1" ht="14.25" customHeight="1" x14ac:dyDescent="0.25"/>
    <row r="118" s="3" customFormat="1" ht="14.25" customHeight="1" x14ac:dyDescent="0.25"/>
    <row r="119" s="3" customFormat="1" ht="14.25" customHeight="1" x14ac:dyDescent="0.25"/>
    <row r="120" s="3" customFormat="1" ht="14.25" customHeight="1" x14ac:dyDescent="0.25"/>
    <row r="121" s="3" customFormat="1" ht="14.25" customHeight="1" x14ac:dyDescent="0.25"/>
    <row r="122" s="3" customFormat="1" ht="14.25" customHeight="1" x14ac:dyDescent="0.25"/>
    <row r="123" s="3" customFormat="1" ht="14.25" customHeight="1" x14ac:dyDescent="0.25"/>
    <row r="124" s="3" customFormat="1" ht="14.25" customHeight="1" x14ac:dyDescent="0.25"/>
    <row r="125" s="3" customFormat="1" ht="14.25" customHeight="1" x14ac:dyDescent="0.25"/>
    <row r="126" s="3" customFormat="1" ht="14.25" customHeight="1" x14ac:dyDescent="0.25"/>
    <row r="127" s="3" customFormat="1" ht="14.25" customHeight="1" x14ac:dyDescent="0.25"/>
    <row r="128" s="3" customFormat="1" ht="14.25" customHeight="1" x14ac:dyDescent="0.25"/>
    <row r="129" s="3" customFormat="1" ht="14.25" customHeight="1" x14ac:dyDescent="0.25"/>
    <row r="130" s="3" customFormat="1" ht="14.25" customHeight="1" x14ac:dyDescent="0.25"/>
    <row r="131" s="3" customFormat="1" ht="14.25" customHeight="1" x14ac:dyDescent="0.25"/>
    <row r="132" s="3" customFormat="1" ht="14.25" customHeight="1" x14ac:dyDescent="0.25"/>
    <row r="133" s="3" customFormat="1" ht="14.25" customHeight="1" x14ac:dyDescent="0.25"/>
    <row r="134" s="3" customFormat="1" ht="14.25" customHeight="1" x14ac:dyDescent="0.25"/>
    <row r="135" s="3" customFormat="1" ht="14.25" customHeight="1" x14ac:dyDescent="0.25"/>
    <row r="136" s="3" customFormat="1" ht="14.25" customHeight="1" x14ac:dyDescent="0.25"/>
    <row r="137" s="3" customFormat="1" ht="14.25" customHeight="1" x14ac:dyDescent="0.25"/>
    <row r="138" s="3" customFormat="1" ht="14.25" customHeight="1" x14ac:dyDescent="0.25"/>
    <row r="139" s="3" customFormat="1" ht="14.25" customHeight="1" x14ac:dyDescent="0.25"/>
    <row r="140" s="3" customFormat="1" ht="14.25" customHeight="1" x14ac:dyDescent="0.25"/>
    <row r="141" s="3" customFormat="1" ht="14.25" customHeight="1" x14ac:dyDescent="0.25"/>
    <row r="142" s="3" customFormat="1" ht="14.25" customHeight="1" x14ac:dyDescent="0.25"/>
    <row r="143" s="3" customFormat="1" ht="14.25" customHeight="1" x14ac:dyDescent="0.25"/>
    <row r="144" s="3" customFormat="1" ht="14.25" customHeight="1" x14ac:dyDescent="0.25"/>
    <row r="145" s="3" customFormat="1" ht="14.25" customHeight="1" x14ac:dyDescent="0.25"/>
    <row r="146" s="3" customFormat="1" ht="14.25" customHeight="1" x14ac:dyDescent="0.25"/>
    <row r="147" s="3" customFormat="1" ht="14.25" customHeight="1" x14ac:dyDescent="0.25"/>
    <row r="148" s="3" customFormat="1" ht="14.25" customHeight="1" x14ac:dyDescent="0.25"/>
    <row r="149" s="3" customFormat="1" ht="14.25" customHeight="1" x14ac:dyDescent="0.25"/>
    <row r="150" s="3" customFormat="1" ht="14.25" customHeight="1" x14ac:dyDescent="0.25"/>
    <row r="151" s="3" customFormat="1" ht="14.25" customHeight="1" x14ac:dyDescent="0.25"/>
    <row r="152" s="3" customFormat="1" ht="14.25" customHeight="1" x14ac:dyDescent="0.25"/>
    <row r="153" s="3" customFormat="1" ht="14.25" customHeight="1" x14ac:dyDescent="0.25"/>
    <row r="154" s="3" customFormat="1" ht="14.25" customHeight="1" x14ac:dyDescent="0.25"/>
    <row r="155" s="3" customFormat="1" ht="14.25" customHeight="1" x14ac:dyDescent="0.25"/>
    <row r="156" s="3" customFormat="1" ht="14.25" customHeight="1" x14ac:dyDescent="0.25"/>
    <row r="157" s="3" customFormat="1" ht="14.25" customHeight="1" x14ac:dyDescent="0.25"/>
    <row r="158" s="3" customFormat="1" ht="14.25" customHeight="1" x14ac:dyDescent="0.25"/>
    <row r="159" s="3" customFormat="1" ht="14.25" customHeight="1" x14ac:dyDescent="0.25"/>
    <row r="160" s="3" customFormat="1" ht="14.25" customHeight="1" x14ac:dyDescent="0.25"/>
    <row r="161" s="3" customFormat="1" ht="14.25" customHeight="1" x14ac:dyDescent="0.25"/>
    <row r="162" s="3" customFormat="1" ht="14.25" customHeight="1" x14ac:dyDescent="0.25"/>
    <row r="163" s="3" customFormat="1" ht="14.25" customHeight="1" x14ac:dyDescent="0.25"/>
    <row r="164" s="3" customFormat="1" ht="14.25" customHeight="1" x14ac:dyDescent="0.25"/>
    <row r="165" s="3" customFormat="1" ht="14.25" customHeight="1" x14ac:dyDescent="0.25"/>
    <row r="166" s="3" customFormat="1" ht="14.25" customHeight="1" x14ac:dyDescent="0.25"/>
    <row r="167" s="3" customFormat="1" ht="14.25" customHeight="1" x14ac:dyDescent="0.25"/>
    <row r="168" s="3" customFormat="1" ht="14.25" customHeight="1" x14ac:dyDescent="0.25"/>
    <row r="169" s="3" customFormat="1" ht="14.25" customHeight="1" x14ac:dyDescent="0.25"/>
    <row r="170" s="3" customFormat="1" ht="14.25" customHeight="1" x14ac:dyDescent="0.25"/>
    <row r="171" s="3" customFormat="1" ht="14.25" customHeight="1" x14ac:dyDescent="0.25"/>
    <row r="172" s="3" customFormat="1" ht="14.25" customHeight="1" x14ac:dyDescent="0.25"/>
    <row r="173" s="3" customFormat="1" ht="14.25" customHeight="1" x14ac:dyDescent="0.25"/>
    <row r="174" s="3" customFormat="1" ht="14.25" customHeight="1" x14ac:dyDescent="0.25"/>
    <row r="175" s="3" customFormat="1" ht="14.25" customHeight="1" x14ac:dyDescent="0.25"/>
    <row r="176" s="3" customFormat="1" ht="14.25" customHeight="1" x14ac:dyDescent="0.25"/>
    <row r="177" s="3" customFormat="1" ht="14.25" customHeight="1" x14ac:dyDescent="0.25"/>
    <row r="178" s="3" customFormat="1" ht="14.25" customHeight="1" x14ac:dyDescent="0.25"/>
    <row r="179" s="3" customFormat="1" ht="14.25" customHeight="1" x14ac:dyDescent="0.25"/>
    <row r="180" s="3" customFormat="1" ht="14.25" customHeight="1" x14ac:dyDescent="0.25"/>
    <row r="181" s="3" customFormat="1" ht="14.25" customHeight="1" x14ac:dyDescent="0.25"/>
    <row r="182" s="3" customFormat="1" ht="14.25" customHeight="1" x14ac:dyDescent="0.25"/>
    <row r="183" s="3" customFormat="1" ht="14.25" customHeight="1" x14ac:dyDescent="0.25"/>
    <row r="184" s="3" customFormat="1" ht="14.25" customHeight="1" x14ac:dyDescent="0.25"/>
    <row r="185" s="3" customFormat="1" ht="14.25" customHeight="1" x14ac:dyDescent="0.25"/>
    <row r="186" s="3" customFormat="1" ht="14.25" customHeight="1" x14ac:dyDescent="0.25"/>
    <row r="187" s="3" customFormat="1" ht="14.25" customHeight="1" x14ac:dyDescent="0.25"/>
    <row r="188" s="3" customFormat="1" ht="14.25" customHeight="1" x14ac:dyDescent="0.25"/>
    <row r="189" s="3" customFormat="1" ht="14.25" customHeight="1" x14ac:dyDescent="0.25"/>
    <row r="190" s="3" customFormat="1" ht="14.25" customHeight="1" x14ac:dyDescent="0.25"/>
    <row r="191" s="3" customFormat="1" ht="14.25" customHeight="1" x14ac:dyDescent="0.25"/>
    <row r="192" s="3" customFormat="1" ht="14.25" customHeight="1" x14ac:dyDescent="0.25"/>
    <row r="193" s="3" customFormat="1" ht="14.25" customHeight="1" x14ac:dyDescent="0.25"/>
    <row r="194" s="3" customFormat="1" ht="14.25" customHeight="1" x14ac:dyDescent="0.25"/>
    <row r="195" s="3" customFormat="1" ht="14.25" customHeight="1" x14ac:dyDescent="0.25"/>
    <row r="196" s="3" customFormat="1" ht="14.25" customHeight="1" x14ac:dyDescent="0.25"/>
    <row r="197" s="3" customFormat="1" ht="14.25" customHeight="1" x14ac:dyDescent="0.25"/>
    <row r="198" s="3" customFormat="1" ht="14.25" customHeight="1" x14ac:dyDescent="0.25"/>
    <row r="199" s="3" customFormat="1" ht="14.25" customHeight="1" x14ac:dyDescent="0.25"/>
    <row r="200" s="3" customFormat="1" ht="14.25" customHeight="1" x14ac:dyDescent="0.25"/>
    <row r="201" s="3" customFormat="1" ht="14.25" customHeight="1" x14ac:dyDescent="0.25"/>
    <row r="202" s="3" customFormat="1" ht="14.25" customHeight="1" x14ac:dyDescent="0.25"/>
    <row r="203" s="3" customFormat="1" ht="14.25" customHeight="1" x14ac:dyDescent="0.25"/>
    <row r="204" s="3" customFormat="1" ht="14.25" customHeight="1" x14ac:dyDescent="0.25"/>
    <row r="205" s="3" customFormat="1" ht="14.25" customHeight="1" x14ac:dyDescent="0.25"/>
    <row r="206" s="3" customFormat="1" ht="14.25" customHeight="1" x14ac:dyDescent="0.25"/>
    <row r="207" s="3" customFormat="1" ht="14.25" customHeight="1" x14ac:dyDescent="0.25"/>
    <row r="208" s="3" customFormat="1" ht="14.25" customHeight="1" x14ac:dyDescent="0.25"/>
    <row r="209" s="3" customFormat="1" ht="14.25" customHeight="1" x14ac:dyDescent="0.25"/>
    <row r="210" s="3" customFormat="1" ht="14.25" customHeight="1" x14ac:dyDescent="0.25"/>
    <row r="211" s="3" customFormat="1" ht="14.25" customHeight="1" x14ac:dyDescent="0.25"/>
    <row r="212" s="3" customFormat="1" ht="14.25" customHeight="1" x14ac:dyDescent="0.25"/>
    <row r="213" s="3" customFormat="1" ht="14.25" customHeight="1" x14ac:dyDescent="0.25"/>
    <row r="214" s="3" customFormat="1" ht="14.25" customHeight="1" x14ac:dyDescent="0.25"/>
    <row r="215" s="3" customFormat="1" ht="14.25" customHeight="1" x14ac:dyDescent="0.25"/>
    <row r="216" s="3" customFormat="1" ht="14.25" customHeight="1" x14ac:dyDescent="0.25"/>
    <row r="217" s="3" customFormat="1" ht="14.25" customHeight="1" x14ac:dyDescent="0.25"/>
    <row r="218" s="3" customFormat="1" ht="14.25" customHeight="1" x14ac:dyDescent="0.25"/>
    <row r="219" s="3" customFormat="1" ht="14.25" customHeight="1" x14ac:dyDescent="0.25"/>
    <row r="220" s="3" customFormat="1" ht="14.25" customHeight="1" x14ac:dyDescent="0.25"/>
    <row r="221" s="3" customFormat="1" ht="14.25" customHeight="1" x14ac:dyDescent="0.25"/>
    <row r="222" s="3" customFormat="1" ht="14.25" customHeight="1" x14ac:dyDescent="0.25"/>
    <row r="223" s="3" customFormat="1" ht="14.25" customHeight="1" x14ac:dyDescent="0.25"/>
    <row r="224" s="3" customFormat="1" ht="14.25" customHeight="1" x14ac:dyDescent="0.25"/>
    <row r="225" s="3" customFormat="1" ht="14.25" customHeight="1" x14ac:dyDescent="0.25"/>
    <row r="226" s="3" customFormat="1" ht="14.25" customHeight="1" x14ac:dyDescent="0.25"/>
    <row r="227" s="3" customFormat="1" ht="14.25" customHeight="1" x14ac:dyDescent="0.25"/>
    <row r="228" s="3" customFormat="1" ht="14.25" customHeight="1" x14ac:dyDescent="0.25"/>
    <row r="229" s="3" customFormat="1" ht="14.25" customHeight="1" x14ac:dyDescent="0.25"/>
    <row r="230" s="3" customFormat="1" ht="14.25" customHeight="1" x14ac:dyDescent="0.25"/>
    <row r="231" s="3" customFormat="1" ht="14.25" customHeight="1" x14ac:dyDescent="0.25"/>
    <row r="232" s="3" customFormat="1" ht="14.25" customHeight="1" x14ac:dyDescent="0.25"/>
    <row r="233" s="3" customFormat="1" ht="14.25" customHeight="1" x14ac:dyDescent="0.25"/>
    <row r="234" s="3" customFormat="1" ht="14.25" customHeight="1" x14ac:dyDescent="0.25"/>
    <row r="235" s="3" customFormat="1" ht="14.25" customHeight="1" x14ac:dyDescent="0.25"/>
    <row r="236" s="3" customFormat="1" ht="14.25" customHeight="1" x14ac:dyDescent="0.25"/>
    <row r="237" s="3" customFormat="1" ht="14.25" customHeight="1" x14ac:dyDescent="0.25"/>
    <row r="238" s="3" customFormat="1" ht="14.25" customHeight="1" x14ac:dyDescent="0.25"/>
    <row r="239" s="3" customFormat="1" ht="14.25" customHeight="1" x14ac:dyDescent="0.25"/>
    <row r="240" s="3" customFormat="1" ht="14.25" customHeight="1" x14ac:dyDescent="0.25"/>
    <row r="241" s="3" customFormat="1" ht="14.25" customHeight="1" x14ac:dyDescent="0.25"/>
    <row r="242" s="3" customFormat="1" ht="14.25" customHeight="1" x14ac:dyDescent="0.25"/>
    <row r="243" s="3" customFormat="1" ht="14.25" customHeight="1" x14ac:dyDescent="0.25"/>
    <row r="244" s="3" customFormat="1" ht="14.25" customHeight="1" x14ac:dyDescent="0.25"/>
    <row r="245" s="3" customFormat="1" ht="14.25" customHeight="1" x14ac:dyDescent="0.25"/>
    <row r="246" s="3" customFormat="1" ht="14.25" customHeight="1" x14ac:dyDescent="0.25"/>
    <row r="247" s="3" customFormat="1" ht="14.25" customHeight="1" x14ac:dyDescent="0.25"/>
    <row r="248" s="3" customFormat="1" ht="14.25" customHeight="1" x14ac:dyDescent="0.25"/>
    <row r="249" s="3" customFormat="1" ht="14.25" customHeight="1" x14ac:dyDescent="0.25"/>
    <row r="250" s="3" customFormat="1" ht="14.25" customHeight="1" x14ac:dyDescent="0.25"/>
    <row r="251" s="3" customFormat="1" ht="14.25" customHeight="1" x14ac:dyDescent="0.25"/>
    <row r="252" s="3" customFormat="1" ht="14.25" customHeight="1" x14ac:dyDescent="0.25"/>
    <row r="253" s="3" customFormat="1" ht="14.25" customHeight="1" x14ac:dyDescent="0.25"/>
    <row r="254" s="3" customFormat="1" ht="14.25" customHeight="1" x14ac:dyDescent="0.25"/>
    <row r="255" s="3" customFormat="1" ht="14.25" customHeight="1" x14ac:dyDescent="0.25"/>
    <row r="256" s="3" customFormat="1" ht="14.25" customHeight="1" x14ac:dyDescent="0.25"/>
    <row r="257" s="3" customFormat="1" ht="14.25" customHeight="1" x14ac:dyDescent="0.25"/>
    <row r="258" s="3" customFormat="1" ht="14.25" customHeight="1" x14ac:dyDescent="0.25"/>
    <row r="259" s="3" customFormat="1" ht="14.25" customHeight="1" x14ac:dyDescent="0.25"/>
    <row r="260" s="3" customFormat="1" ht="14.25" customHeight="1" x14ac:dyDescent="0.25"/>
    <row r="261" s="3" customFormat="1" ht="14.25" customHeight="1" x14ac:dyDescent="0.25"/>
    <row r="262" s="3" customFormat="1" ht="14.25" customHeight="1" x14ac:dyDescent="0.25"/>
    <row r="263" s="3" customFormat="1" ht="14.25" customHeight="1" x14ac:dyDescent="0.25"/>
    <row r="264" s="3" customFormat="1" ht="14.25" customHeight="1" x14ac:dyDescent="0.25"/>
    <row r="265" s="3" customFormat="1" ht="14.25" customHeight="1" x14ac:dyDescent="0.25"/>
    <row r="266" s="3" customFormat="1" ht="14.25" customHeight="1" x14ac:dyDescent="0.25"/>
    <row r="267" s="3" customFormat="1" ht="14.25" customHeight="1" x14ac:dyDescent="0.25"/>
    <row r="268" s="3" customFormat="1" ht="14.25" customHeight="1" x14ac:dyDescent="0.25"/>
    <row r="269" s="3" customFormat="1" ht="14.25" customHeight="1" x14ac:dyDescent="0.25"/>
    <row r="270" s="3" customFormat="1" ht="14.25" customHeight="1" x14ac:dyDescent="0.25"/>
    <row r="271" s="3" customFormat="1" ht="14.25" customHeight="1" x14ac:dyDescent="0.25"/>
    <row r="272" s="3" customFormat="1" ht="14.25" customHeight="1" x14ac:dyDescent="0.25"/>
    <row r="273" s="3" customFormat="1" ht="14.25" customHeight="1" x14ac:dyDescent="0.25"/>
    <row r="274" s="3" customFormat="1" ht="14.25" customHeight="1" x14ac:dyDescent="0.25"/>
    <row r="275" s="3" customFormat="1" ht="14.25" customHeight="1" x14ac:dyDescent="0.25"/>
    <row r="276" s="3" customFormat="1" ht="14.25" customHeight="1" x14ac:dyDescent="0.25"/>
    <row r="277" s="3" customFormat="1" ht="14.25" customHeight="1" x14ac:dyDescent="0.25"/>
    <row r="278" s="3" customFormat="1" ht="14.25" customHeight="1" x14ac:dyDescent="0.25"/>
    <row r="279" s="3" customFormat="1" ht="14.25" customHeight="1" x14ac:dyDescent="0.25"/>
    <row r="280" s="3" customFormat="1" ht="14.25" customHeight="1" x14ac:dyDescent="0.25"/>
    <row r="281" s="3" customFormat="1" ht="14.25" customHeight="1" x14ac:dyDescent="0.25"/>
    <row r="282" s="3" customFormat="1" ht="14.25" customHeight="1" x14ac:dyDescent="0.25"/>
    <row r="283" s="3" customFormat="1" ht="14.25" customHeight="1" x14ac:dyDescent="0.25"/>
    <row r="284" s="3" customFormat="1" ht="14.25" customHeight="1" x14ac:dyDescent="0.25"/>
    <row r="285" s="3" customFormat="1" ht="14.25" customHeight="1" x14ac:dyDescent="0.25"/>
    <row r="286" s="3" customFormat="1" ht="14.25" customHeight="1" x14ac:dyDescent="0.25"/>
    <row r="287" s="3" customFormat="1" ht="14.25" customHeight="1" x14ac:dyDescent="0.25"/>
    <row r="288" s="3" customFormat="1" ht="14.25" customHeight="1" x14ac:dyDescent="0.25"/>
    <row r="289" s="3" customFormat="1" ht="14.25" customHeight="1" x14ac:dyDescent="0.25"/>
    <row r="290" s="3" customFormat="1" ht="14.25" customHeight="1" x14ac:dyDescent="0.25"/>
    <row r="291" s="3" customFormat="1" ht="14.25" customHeight="1" x14ac:dyDescent="0.25"/>
    <row r="292" s="3" customFormat="1" ht="14.25" customHeight="1" x14ac:dyDescent="0.25"/>
    <row r="293" s="3" customFormat="1" ht="14.25" customHeight="1" x14ac:dyDescent="0.25"/>
    <row r="294" s="3" customFormat="1" ht="14.25" customHeight="1" x14ac:dyDescent="0.25"/>
    <row r="295" s="3" customFormat="1" ht="14.25" customHeight="1" x14ac:dyDescent="0.25"/>
    <row r="296" s="3" customFormat="1" ht="14.25" customHeight="1" x14ac:dyDescent="0.25"/>
    <row r="297" s="3" customFormat="1" ht="14.25" customHeight="1" x14ac:dyDescent="0.25"/>
    <row r="298" s="3" customFormat="1" ht="14.25" customHeight="1" x14ac:dyDescent="0.25"/>
    <row r="299" s="3" customFormat="1" ht="14.25" customHeight="1" x14ac:dyDescent="0.25"/>
    <row r="300" s="3" customFormat="1" ht="14.25" customHeight="1" x14ac:dyDescent="0.25"/>
    <row r="301" s="3" customFormat="1" ht="14.25" customHeight="1" x14ac:dyDescent="0.25"/>
    <row r="302" s="3" customFormat="1" ht="14.25" customHeight="1" x14ac:dyDescent="0.25"/>
    <row r="303" s="3" customFormat="1" ht="14.25" customHeight="1" x14ac:dyDescent="0.25"/>
    <row r="304" s="3" customFormat="1" ht="14.25" customHeight="1" x14ac:dyDescent="0.25"/>
    <row r="305" s="3" customFormat="1" ht="14.25" customHeight="1" x14ac:dyDescent="0.25"/>
    <row r="306" s="3" customFormat="1" ht="14.25" customHeight="1" x14ac:dyDescent="0.25"/>
    <row r="307" s="3" customFormat="1" ht="14.25" customHeight="1" x14ac:dyDescent="0.25"/>
    <row r="308" s="3" customFormat="1" ht="14.25" customHeight="1" x14ac:dyDescent="0.25"/>
    <row r="309" s="3" customFormat="1" ht="14.25" customHeight="1" x14ac:dyDescent="0.25"/>
    <row r="310" s="3" customFormat="1" ht="14.25" customHeight="1" x14ac:dyDescent="0.25"/>
    <row r="311" s="3" customFormat="1" ht="14.25" customHeight="1" x14ac:dyDescent="0.25"/>
    <row r="312" s="3" customFormat="1" ht="14.25" customHeight="1" x14ac:dyDescent="0.25"/>
    <row r="313" s="3" customFormat="1" ht="14.25" customHeight="1" x14ac:dyDescent="0.25"/>
    <row r="314" s="3" customFormat="1" ht="14.25" customHeight="1" x14ac:dyDescent="0.25"/>
    <row r="315" s="3" customFormat="1" ht="14.25" customHeight="1" x14ac:dyDescent="0.25"/>
    <row r="316" s="3" customFormat="1" ht="14.25" customHeight="1" x14ac:dyDescent="0.25"/>
    <row r="317" s="3" customFormat="1" ht="14.25" customHeight="1" x14ac:dyDescent="0.25"/>
    <row r="318" s="3" customFormat="1" ht="14.25" customHeight="1" x14ac:dyDescent="0.25"/>
    <row r="319" s="3" customFormat="1" ht="14.25" customHeight="1" x14ac:dyDescent="0.25"/>
    <row r="320" s="3" customFormat="1" ht="14.25" customHeight="1" x14ac:dyDescent="0.25"/>
    <row r="321" s="3" customFormat="1" ht="14.25" customHeight="1" x14ac:dyDescent="0.25"/>
    <row r="322" s="3" customFormat="1" ht="14.25" customHeight="1" x14ac:dyDescent="0.25"/>
    <row r="323" s="3" customFormat="1" ht="14.25" customHeight="1" x14ac:dyDescent="0.25"/>
  </sheetData>
  <mergeCells count="25">
    <mergeCell ref="G9:H14"/>
    <mergeCell ref="G15:H20"/>
    <mergeCell ref="P14:P18"/>
    <mergeCell ref="Q14:Q18"/>
    <mergeCell ref="R14:R18"/>
    <mergeCell ref="S14:S18"/>
    <mergeCell ref="G21:H26"/>
    <mergeCell ref="Y14:Y18"/>
    <mergeCell ref="P24:Y25"/>
    <mergeCell ref="T14:T18"/>
    <mergeCell ref="P19:P23"/>
    <mergeCell ref="Q19:Q23"/>
    <mergeCell ref="R19:R23"/>
    <mergeCell ref="S19:S23"/>
    <mergeCell ref="V19:V23"/>
    <mergeCell ref="W19:W23"/>
    <mergeCell ref="Y19:Y23"/>
    <mergeCell ref="X19:X23"/>
    <mergeCell ref="P12:Y13"/>
    <mergeCell ref="I7:T8"/>
    <mergeCell ref="U7:Z8"/>
    <mergeCell ref="V14:V18"/>
    <mergeCell ref="W14:W18"/>
    <mergeCell ref="X14:X18"/>
    <mergeCell ref="U14:U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/>
  </sheetPr>
  <dimension ref="A1:Z323"/>
  <sheetViews>
    <sheetView tabSelected="1" zoomScale="70" zoomScaleNormal="70" workbookViewId="0">
      <selection activeCell="Z2" sqref="Z2"/>
    </sheetView>
  </sheetViews>
  <sheetFormatPr defaultColWidth="2.7109375" defaultRowHeight="14.25" customHeight="1" x14ac:dyDescent="0.25"/>
  <cols>
    <col min="1" max="9" width="2.85546875" style="37" customWidth="1"/>
    <col min="10" max="10" width="4.85546875" style="37" bestFit="1" customWidth="1"/>
    <col min="11" max="12" width="2.85546875" style="37" customWidth="1"/>
    <col min="13" max="13" width="4.5703125" style="37" bestFit="1" customWidth="1"/>
    <col min="14" max="26" width="2.85546875" style="37" customWidth="1"/>
    <col min="27" max="16384" width="2.7109375" style="36"/>
  </cols>
  <sheetData>
    <row r="1" spans="1:26" ht="14.25" customHeight="1" x14ac:dyDescent="0.25">
      <c r="A1" s="128" t="s">
        <v>7</v>
      </c>
      <c r="B1" s="129"/>
      <c r="C1" s="129"/>
      <c r="D1" s="129"/>
      <c r="E1" s="129"/>
      <c r="F1" s="129"/>
      <c r="G1" s="129"/>
      <c r="H1" s="130"/>
      <c r="I1" s="35"/>
      <c r="J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4.25" customHeight="1" x14ac:dyDescent="0.25">
      <c r="A2" s="128"/>
      <c r="B2" s="129"/>
      <c r="C2" s="129"/>
      <c r="D2" s="129"/>
      <c r="E2" s="129"/>
      <c r="F2" s="129"/>
      <c r="G2" s="129"/>
      <c r="H2" s="130"/>
      <c r="I2" s="35"/>
      <c r="J2" s="35"/>
      <c r="K2" s="35"/>
      <c r="L2" s="35"/>
      <c r="M2" s="35"/>
      <c r="N2" s="35"/>
      <c r="O2" s="81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4.25" customHeight="1" thickBot="1" x14ac:dyDescent="0.3">
      <c r="A3" s="131"/>
      <c r="B3" s="132"/>
      <c r="C3" s="132"/>
      <c r="D3" s="132"/>
      <c r="E3" s="132"/>
      <c r="F3" s="132"/>
      <c r="G3" s="132"/>
      <c r="H3" s="133"/>
      <c r="I3" s="35"/>
      <c r="J3" s="35"/>
      <c r="L3" s="35"/>
      <c r="M3" s="35"/>
      <c r="N3" s="35"/>
      <c r="O3" s="81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spans="1:26" ht="14.25" customHeight="1" thickBo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spans="1:26" s="61" customFormat="1" ht="14.25" customHeight="1" x14ac:dyDescent="0.25">
      <c r="A5" s="72" t="s">
        <v>11</v>
      </c>
      <c r="B5" s="60" t="s">
        <v>11</v>
      </c>
      <c r="C5" s="60" t="s">
        <v>11</v>
      </c>
      <c r="D5" s="60" t="s">
        <v>11</v>
      </c>
      <c r="E5" s="60" t="s">
        <v>11</v>
      </c>
      <c r="F5" s="60" t="s">
        <v>11</v>
      </c>
      <c r="G5" s="60" t="s">
        <v>11</v>
      </c>
      <c r="H5" s="60" t="s">
        <v>11</v>
      </c>
      <c r="I5" s="60" t="s">
        <v>11</v>
      </c>
      <c r="J5" s="60" t="s">
        <v>11</v>
      </c>
      <c r="K5" s="60" t="s">
        <v>11</v>
      </c>
      <c r="L5" s="60" t="s">
        <v>11</v>
      </c>
      <c r="M5" s="60" t="s">
        <v>11</v>
      </c>
      <c r="N5" s="60" t="s">
        <v>11</v>
      </c>
      <c r="O5" s="60" t="s">
        <v>11</v>
      </c>
      <c r="P5" s="60" t="s">
        <v>11</v>
      </c>
      <c r="Q5" s="60" t="s">
        <v>11</v>
      </c>
      <c r="R5" s="60" t="s">
        <v>11</v>
      </c>
      <c r="S5" s="60" t="s">
        <v>11</v>
      </c>
      <c r="T5" s="60" t="s">
        <v>11</v>
      </c>
      <c r="U5" s="60" t="s">
        <v>11</v>
      </c>
      <c r="V5" s="60" t="s">
        <v>11</v>
      </c>
      <c r="W5" s="60" t="s">
        <v>11</v>
      </c>
      <c r="X5" s="71" t="s">
        <v>11</v>
      </c>
      <c r="Y5" s="72" t="s">
        <v>11</v>
      </c>
      <c r="Z5" s="60" t="s">
        <v>11</v>
      </c>
    </row>
    <row r="6" spans="1:26" ht="14.25" customHeight="1" thickBot="1" x14ac:dyDescent="0.3">
      <c r="A6" s="7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78"/>
      <c r="Y6" s="73"/>
      <c r="Z6" s="74"/>
    </row>
    <row r="7" spans="1:26" ht="14.25" customHeight="1" x14ac:dyDescent="0.25">
      <c r="A7"/>
      <c r="B7"/>
      <c r="C7" s="39"/>
      <c r="D7" s="40"/>
      <c r="E7" s="40"/>
      <c r="F7" s="41"/>
      <c r="G7" s="42"/>
      <c r="H7" s="43"/>
      <c r="I7" s="148">
        <f>VLOOKUP('Floor Plan'!I7:T8,Table2[],VLOOKUP('Dynamic Plan'!A1,Parameters!$C$5:$D$10,2,FALSE),FALSE)</f>
        <v>25000</v>
      </c>
      <c r="J7" s="149"/>
      <c r="K7" s="149"/>
      <c r="L7" s="149"/>
      <c r="M7" s="149"/>
      <c r="N7" s="149"/>
      <c r="O7" s="149"/>
      <c r="P7" s="149"/>
      <c r="Q7" s="149"/>
      <c r="R7" s="149"/>
      <c r="S7" s="149"/>
      <c r="T7" s="150"/>
      <c r="U7" s="148">
        <f>VLOOKUP('Floor Plan'!U7:Z8,Table2[],VLOOKUP('Dynamic Plan'!A1,Parameters!$C$5:$D$10,2,FALSE),FALSE)</f>
        <v>30000</v>
      </c>
      <c r="V7" s="149"/>
      <c r="W7" s="149"/>
      <c r="X7" s="149"/>
      <c r="Y7" s="149"/>
      <c r="Z7" s="150"/>
    </row>
    <row r="8" spans="1:26" ht="14.25" customHeight="1" thickBot="1" x14ac:dyDescent="0.3">
      <c r="A8"/>
      <c r="B8"/>
      <c r="C8" s="44"/>
      <c r="D8" s="45"/>
      <c r="E8" s="45"/>
      <c r="F8" s="46"/>
      <c r="G8" s="47"/>
      <c r="H8" s="48"/>
      <c r="I8" s="151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3"/>
      <c r="U8" s="151"/>
      <c r="V8" s="152"/>
      <c r="W8" s="152"/>
      <c r="X8" s="152"/>
      <c r="Y8" s="152"/>
      <c r="Z8" s="153"/>
    </row>
    <row r="9" spans="1:26" ht="14.25" customHeight="1" x14ac:dyDescent="0.25">
      <c r="A9"/>
      <c r="B9"/>
      <c r="C9" s="49"/>
      <c r="D9" s="50"/>
      <c r="E9" s="50"/>
      <c r="F9" s="51"/>
      <c r="G9" s="154">
        <f>VLOOKUP('Floor Plan'!G9:H14,Table2[],VLOOKUP('Dynamic Plan'!A1,Parameters!$C$5:$D$10,2,FALSE),FALSE)</f>
        <v>20000</v>
      </c>
      <c r="H9" s="155"/>
      <c r="I9" s="52"/>
      <c r="J9" s="53"/>
      <c r="K9" s="53"/>
      <c r="L9" s="53"/>
      <c r="M9" s="53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14.25" customHeight="1" x14ac:dyDescent="0.25">
      <c r="A10"/>
      <c r="B10"/>
      <c r="C10" s="55"/>
      <c r="D10" s="56"/>
      <c r="E10" s="56"/>
      <c r="F10" s="57"/>
      <c r="G10" s="156"/>
      <c r="H10" s="155"/>
      <c r="I10" s="52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ht="14.25" customHeight="1" x14ac:dyDescent="0.25">
      <c r="A11"/>
      <c r="B11"/>
      <c r="C11" s="49"/>
      <c r="D11" s="50"/>
      <c r="E11" s="50"/>
      <c r="F11" s="51"/>
      <c r="G11" s="156"/>
      <c r="H11" s="155"/>
      <c r="I11" s="52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ht="14.25" customHeight="1" x14ac:dyDescent="0.25">
      <c r="A12"/>
      <c r="B12"/>
      <c r="C12" s="49"/>
      <c r="D12" s="50"/>
      <c r="E12" s="50"/>
      <c r="F12" s="51"/>
      <c r="G12" s="156"/>
      <c r="H12" s="155"/>
      <c r="I12" s="52"/>
      <c r="J12" s="38"/>
      <c r="K12" s="38"/>
      <c r="L12" s="38"/>
      <c r="M12" s="38"/>
      <c r="N12" s="38"/>
      <c r="O12" s="38"/>
      <c r="P12" s="139">
        <f>VLOOKUP('Floor Plan'!P12:Y13,Table2[],VLOOKUP('Dynamic Plan'!A1,Parameters!$C$5:$D$10,2,FALSE),FALSE)</f>
        <v>35000</v>
      </c>
      <c r="Q12" s="140"/>
      <c r="R12" s="140"/>
      <c r="S12" s="140"/>
      <c r="T12" s="140"/>
      <c r="U12" s="140"/>
      <c r="V12" s="140"/>
      <c r="W12" s="140"/>
      <c r="X12" s="140"/>
      <c r="Y12" s="141"/>
      <c r="Z12" s="58"/>
    </row>
    <row r="13" spans="1:26" ht="14.25" customHeight="1" x14ac:dyDescent="0.25">
      <c r="A13"/>
      <c r="B13"/>
      <c r="C13" s="49"/>
      <c r="D13" s="50"/>
      <c r="E13" s="50"/>
      <c r="F13" s="51"/>
      <c r="G13" s="156"/>
      <c r="H13" s="155"/>
      <c r="I13" s="52"/>
      <c r="J13" s="38"/>
      <c r="K13" s="38"/>
      <c r="L13" s="38"/>
      <c r="M13" s="38"/>
      <c r="N13" s="38"/>
      <c r="O13" s="38"/>
      <c r="P13" s="142"/>
      <c r="Q13" s="143"/>
      <c r="R13" s="143"/>
      <c r="S13" s="143"/>
      <c r="T13" s="143"/>
      <c r="U13" s="143"/>
      <c r="V13" s="143"/>
      <c r="W13" s="143"/>
      <c r="X13" s="143"/>
      <c r="Y13" s="144"/>
      <c r="Z13" s="58"/>
    </row>
    <row r="14" spans="1:26" ht="14.25" customHeight="1" x14ac:dyDescent="0.25">
      <c r="A14"/>
      <c r="B14"/>
      <c r="C14" s="49"/>
      <c r="D14" s="50"/>
      <c r="E14" s="50"/>
      <c r="F14" s="51"/>
      <c r="G14" s="157"/>
      <c r="H14" s="158"/>
      <c r="I14" s="52"/>
      <c r="J14" s="38"/>
      <c r="K14" s="38"/>
      <c r="L14" s="38"/>
      <c r="M14" s="38"/>
      <c r="N14" s="38"/>
      <c r="O14" s="38"/>
      <c r="P14" s="137">
        <f>VLOOKUP('Floor Plan'!P14:P18,Table2[],VLOOKUP('Dynamic Plan'!A1,Parameters!$C$5:$D$10,2,FALSE),FALSE)</f>
        <v>10000</v>
      </c>
      <c r="Q14" s="137">
        <f>VLOOKUP('Floor Plan'!Q14:Q18,Table2[],VLOOKUP('Dynamic Plan'!A1,Parameters!$C$5:$D$10,2,FALSE),FALSE)</f>
        <v>10000</v>
      </c>
      <c r="R14" s="137">
        <f>VLOOKUP('Floor Plan'!R14:R18,Table2[],VLOOKUP('Dynamic Plan'!A1,Parameters!$C$5:$D$10,2,FALSE),FALSE)</f>
        <v>10000</v>
      </c>
      <c r="S14" s="137">
        <f>VLOOKUP('Floor Plan'!S14:S18,Table2[],VLOOKUP('Dynamic Plan'!A1,Parameters!$C$5:$D$10,2,FALSE),FALSE)</f>
        <v>10000</v>
      </c>
      <c r="T14" s="145"/>
      <c r="U14" s="145"/>
      <c r="V14" s="134">
        <f>VLOOKUP('Floor Plan'!V14:V18,Table2[],VLOOKUP('Dynamic Plan'!A1,Parameters!$C$5:$D$10,2,FALSE),FALSE)</f>
        <v>22500</v>
      </c>
      <c r="W14" s="134">
        <f>VLOOKUP('Floor Plan'!W14:W18,Table2[],VLOOKUP('Dynamic Plan'!A1,Parameters!$C$5:$D$10,2,FALSE),FALSE)</f>
        <v>22500</v>
      </c>
      <c r="X14" s="134">
        <f>VLOOKUP('Floor Plan'!X14:X18,Table2[],VLOOKUP('Dynamic Plan'!A1,Parameters!$C$5:$D$10,2,FALSE),FALSE)</f>
        <v>12500</v>
      </c>
      <c r="Y14" s="134">
        <f>VLOOKUP('Floor Plan'!Y14:Y18,Table2[],VLOOKUP('Dynamic Plan'!A1,Parameters!$C$5:$D$10,2,FALSE),FALSE)</f>
        <v>12500</v>
      </c>
      <c r="Z14" s="59"/>
    </row>
    <row r="15" spans="1:26" ht="14.25" customHeight="1" x14ac:dyDescent="0.25">
      <c r="A15"/>
      <c r="B15"/>
      <c r="C15" s="49"/>
      <c r="D15" s="50"/>
      <c r="E15" s="50"/>
      <c r="F15" s="51"/>
      <c r="G15" s="159">
        <f>VLOOKUP('Floor Plan'!G15:H20,Table2[],VLOOKUP('Dynamic Plan'!A1,Parameters!$C$5:$D$10,2,FALSE),FALSE)</f>
        <v>15000</v>
      </c>
      <c r="H15" s="160"/>
      <c r="I15" s="52"/>
      <c r="J15" s="38"/>
      <c r="K15" s="38"/>
      <c r="L15" s="38"/>
      <c r="M15" s="38"/>
      <c r="N15" s="38"/>
      <c r="O15" s="38"/>
      <c r="P15" s="138"/>
      <c r="Q15" s="138"/>
      <c r="R15" s="138"/>
      <c r="S15" s="138"/>
      <c r="T15" s="146"/>
      <c r="U15" s="146"/>
      <c r="V15" s="135"/>
      <c r="W15" s="135"/>
      <c r="X15" s="135"/>
      <c r="Y15" s="135"/>
      <c r="Z15" s="59"/>
    </row>
    <row r="16" spans="1:26" ht="14.25" customHeight="1" x14ac:dyDescent="0.25">
      <c r="A16"/>
      <c r="B16"/>
      <c r="C16" s="49"/>
      <c r="D16" s="50"/>
      <c r="E16" s="50"/>
      <c r="F16" s="51"/>
      <c r="G16" s="161"/>
      <c r="H16" s="162"/>
      <c r="I16" s="52"/>
      <c r="J16" s="38"/>
      <c r="K16" s="38"/>
      <c r="L16" s="38"/>
      <c r="M16" s="38"/>
      <c r="N16" s="38"/>
      <c r="O16" s="38"/>
      <c r="P16" s="138"/>
      <c r="Q16" s="138"/>
      <c r="R16" s="138"/>
      <c r="S16" s="138"/>
      <c r="T16" s="146"/>
      <c r="U16" s="146"/>
      <c r="V16" s="135"/>
      <c r="W16" s="135"/>
      <c r="X16" s="135"/>
      <c r="Y16" s="135"/>
      <c r="Z16" s="59"/>
    </row>
    <row r="17" spans="1:26" ht="14.25" customHeight="1" x14ac:dyDescent="0.25">
      <c r="A17"/>
      <c r="B17"/>
      <c r="C17" s="49"/>
      <c r="D17" s="50"/>
      <c r="E17" s="50"/>
      <c r="F17" s="51"/>
      <c r="G17" s="161"/>
      <c r="H17" s="162"/>
      <c r="I17" s="52"/>
      <c r="J17" s="38"/>
      <c r="K17" s="38"/>
      <c r="L17" s="38"/>
      <c r="M17" s="38"/>
      <c r="N17" s="38"/>
      <c r="O17" s="38"/>
      <c r="P17" s="138"/>
      <c r="Q17" s="138"/>
      <c r="R17" s="138"/>
      <c r="S17" s="138"/>
      <c r="T17" s="146"/>
      <c r="U17" s="146"/>
      <c r="V17" s="135"/>
      <c r="W17" s="135"/>
      <c r="X17" s="135"/>
      <c r="Y17" s="135"/>
      <c r="Z17" s="59"/>
    </row>
    <row r="18" spans="1:26" ht="14.25" customHeight="1" x14ac:dyDescent="0.25">
      <c r="A18"/>
      <c r="B18"/>
      <c r="C18" s="49"/>
      <c r="D18" s="50"/>
      <c r="E18" s="50"/>
      <c r="F18" s="51"/>
      <c r="G18" s="161"/>
      <c r="H18" s="162"/>
      <c r="I18" s="52"/>
      <c r="J18" s="38"/>
      <c r="K18" s="38"/>
      <c r="L18" s="38"/>
      <c r="M18" s="38"/>
      <c r="N18" s="38"/>
      <c r="O18" s="38"/>
      <c r="P18" s="138"/>
      <c r="Q18" s="138"/>
      <c r="R18" s="138"/>
      <c r="S18" s="138"/>
      <c r="T18" s="146"/>
      <c r="U18" s="146"/>
      <c r="V18" s="136"/>
      <c r="W18" s="136"/>
      <c r="X18" s="136"/>
      <c r="Y18" s="136"/>
      <c r="Z18" s="59"/>
    </row>
    <row r="19" spans="1:26" ht="14.25" customHeight="1" x14ac:dyDescent="0.25">
      <c r="A19"/>
      <c r="B19"/>
      <c r="C19" s="55"/>
      <c r="D19" s="56"/>
      <c r="E19" s="56"/>
      <c r="F19" s="57"/>
      <c r="G19" s="161"/>
      <c r="H19" s="162"/>
      <c r="I19" s="52"/>
      <c r="J19" s="38"/>
      <c r="K19" s="38"/>
      <c r="L19" s="38"/>
      <c r="M19" s="38"/>
      <c r="N19" s="38"/>
      <c r="O19" s="38"/>
      <c r="P19" s="137">
        <f>VLOOKUP('Floor Plan'!P19:P23,Table2[],VLOOKUP('Dynamic Plan'!A1,Parameters!$C$5:$D$10,2,FALSE),FALSE)</f>
        <v>13750</v>
      </c>
      <c r="Q19" s="137">
        <f>VLOOKUP('Floor Plan'!Q19:Q23,Table2[],VLOOKUP('Dynamic Plan'!A1,Parameters!$C$5:$D$10,2,FALSE),FALSE)</f>
        <v>13750</v>
      </c>
      <c r="R19" s="137">
        <f>VLOOKUP('Floor Plan'!R19:R23,Table2[],VLOOKUP('Dynamic Plan'!A1,Parameters!$C$5:$D$10,2,FALSE),FALSE)</f>
        <v>13750</v>
      </c>
      <c r="S19" s="137">
        <f>VLOOKUP('Floor Plan'!S19:S23,Table2[],VLOOKUP('Dynamic Plan'!A1,Parameters!$C$5:$D$10,2,FALSE),FALSE)</f>
        <v>13750</v>
      </c>
      <c r="T19" s="146"/>
      <c r="U19" s="146"/>
      <c r="V19" s="134">
        <f>VLOOKUP('Floor Plan'!V19:V23,Table2[],VLOOKUP('Dynamic Plan'!A1,Parameters!$C$5:$D$10,2,FALSE),FALSE)</f>
        <v>30000</v>
      </c>
      <c r="W19" s="134">
        <f>VLOOKUP('Floor Plan'!W19:W23,Table2[],VLOOKUP('Dynamic Plan'!A1,Parameters!$C$5:$D$10,2,FALSE),FALSE)</f>
        <v>30000</v>
      </c>
      <c r="X19" s="134">
        <f>VLOOKUP('Floor Plan'!X19:X23,Table2[],VLOOKUP('Dynamic Plan'!A1,Parameters!$C$5:$D$10,2,FALSE),FALSE)</f>
        <v>12500</v>
      </c>
      <c r="Y19" s="134">
        <f>VLOOKUP('Floor Plan'!Y19:Y23,Table2[],VLOOKUP('Dynamic Plan'!A1,Parameters!$C$5:$D$10,2,FALSE),FALSE)</f>
        <v>12500</v>
      </c>
      <c r="Z19" s="59"/>
    </row>
    <row r="20" spans="1:26" ht="14.25" customHeight="1" x14ac:dyDescent="0.25">
      <c r="A20"/>
      <c r="B20"/>
      <c r="C20" s="49"/>
      <c r="D20" s="50"/>
      <c r="E20" s="50"/>
      <c r="F20" s="51"/>
      <c r="G20" s="163"/>
      <c r="H20" s="164"/>
      <c r="I20" s="52"/>
      <c r="J20" s="38"/>
      <c r="K20" s="38"/>
      <c r="L20" s="38"/>
      <c r="M20" s="38"/>
      <c r="N20" s="38"/>
      <c r="O20" s="38"/>
      <c r="P20" s="138"/>
      <c r="Q20" s="138"/>
      <c r="R20" s="138"/>
      <c r="S20" s="138"/>
      <c r="T20" s="146"/>
      <c r="U20" s="146"/>
      <c r="V20" s="135"/>
      <c r="W20" s="135"/>
      <c r="X20" s="135"/>
      <c r="Y20" s="135"/>
      <c r="Z20" s="59"/>
    </row>
    <row r="21" spans="1:26" ht="14.25" customHeight="1" x14ac:dyDescent="0.25">
      <c r="A21"/>
      <c r="B21"/>
      <c r="C21" s="49"/>
      <c r="D21" s="50"/>
      <c r="E21" s="50"/>
      <c r="F21" s="51"/>
      <c r="G21" s="159">
        <f>VLOOKUP('Floor Plan'!G21:H26,Table2[],VLOOKUP('Dynamic Plan'!A1,Parameters!$C$5:$D$10,2,FALSE),FALSE)</f>
        <v>10000</v>
      </c>
      <c r="H21" s="160"/>
      <c r="I21" s="52"/>
      <c r="J21" s="38"/>
      <c r="K21" s="38"/>
      <c r="L21" s="38"/>
      <c r="M21" s="38"/>
      <c r="N21" s="38"/>
      <c r="O21" s="38"/>
      <c r="P21" s="138"/>
      <c r="Q21" s="138"/>
      <c r="R21" s="138"/>
      <c r="S21" s="138"/>
      <c r="T21" s="146"/>
      <c r="U21" s="146"/>
      <c r="V21" s="135"/>
      <c r="W21" s="135"/>
      <c r="X21" s="135"/>
      <c r="Y21" s="135"/>
      <c r="Z21" s="59"/>
    </row>
    <row r="22" spans="1:26" ht="14.25" customHeight="1" x14ac:dyDescent="0.25">
      <c r="A22"/>
      <c r="B22"/>
      <c r="C22" s="49"/>
      <c r="D22" s="50"/>
      <c r="E22" s="50"/>
      <c r="F22" s="51"/>
      <c r="G22" s="161"/>
      <c r="H22" s="162"/>
      <c r="I22" s="52"/>
      <c r="J22" s="38"/>
      <c r="K22" s="38"/>
      <c r="L22" s="38"/>
      <c r="M22" s="38"/>
      <c r="N22" s="38"/>
      <c r="O22" s="38"/>
      <c r="P22" s="138"/>
      <c r="Q22" s="138"/>
      <c r="R22" s="138"/>
      <c r="S22" s="138"/>
      <c r="T22" s="146"/>
      <c r="U22" s="146"/>
      <c r="V22" s="135"/>
      <c r="W22" s="135"/>
      <c r="X22" s="135"/>
      <c r="Y22" s="135"/>
      <c r="Z22" s="59"/>
    </row>
    <row r="23" spans="1:26" ht="14.25" customHeight="1" x14ac:dyDescent="0.25">
      <c r="A23"/>
      <c r="B23"/>
      <c r="C23" s="49"/>
      <c r="D23" s="50"/>
      <c r="E23" s="50"/>
      <c r="F23" s="51"/>
      <c r="G23" s="161"/>
      <c r="H23" s="162"/>
      <c r="I23" s="52"/>
      <c r="J23" s="38"/>
      <c r="K23" s="38"/>
      <c r="L23" s="38"/>
      <c r="M23" s="38"/>
      <c r="N23" s="38"/>
      <c r="O23" s="38"/>
      <c r="P23" s="138"/>
      <c r="Q23" s="138"/>
      <c r="R23" s="138"/>
      <c r="S23" s="138"/>
      <c r="T23" s="147"/>
      <c r="U23" s="147"/>
      <c r="V23" s="136"/>
      <c r="W23" s="136"/>
      <c r="X23" s="136"/>
      <c r="Y23" s="136"/>
      <c r="Z23" s="38"/>
    </row>
    <row r="24" spans="1:26" ht="14.25" customHeight="1" x14ac:dyDescent="0.25">
      <c r="A24"/>
      <c r="B24"/>
      <c r="C24" s="49"/>
      <c r="D24" s="50"/>
      <c r="E24" s="50"/>
      <c r="F24" s="51"/>
      <c r="G24" s="161"/>
      <c r="H24" s="162"/>
      <c r="I24" s="52"/>
      <c r="J24" s="38"/>
      <c r="K24" s="38"/>
      <c r="L24" s="38"/>
      <c r="M24" s="38"/>
      <c r="N24" s="38"/>
      <c r="O24" s="38"/>
      <c r="P24" s="139">
        <f>VLOOKUP('Floor Plan'!P24:Y25,Table2[],VLOOKUP('Dynamic Plan'!A1,Parameters!$C$5:$D$10,2,FALSE),FALSE)</f>
        <v>65000</v>
      </c>
      <c r="Q24" s="140"/>
      <c r="R24" s="140"/>
      <c r="S24" s="140"/>
      <c r="T24" s="140"/>
      <c r="U24" s="140"/>
      <c r="V24" s="140"/>
      <c r="W24" s="140"/>
      <c r="X24" s="140"/>
      <c r="Y24" s="141"/>
      <c r="Z24" s="58"/>
    </row>
    <row r="25" spans="1:26" ht="14.25" customHeight="1" x14ac:dyDescent="0.25">
      <c r="A25"/>
      <c r="B25"/>
      <c r="C25" s="55"/>
      <c r="D25" s="56"/>
      <c r="E25" s="56"/>
      <c r="F25" s="57"/>
      <c r="G25" s="161"/>
      <c r="H25" s="162"/>
      <c r="I25" s="52"/>
      <c r="J25" s="38"/>
      <c r="K25" s="38"/>
      <c r="L25" s="38"/>
      <c r="M25" s="38"/>
      <c r="N25" s="38"/>
      <c r="O25" s="38"/>
      <c r="P25" s="142"/>
      <c r="Q25" s="143"/>
      <c r="R25" s="143"/>
      <c r="S25" s="143"/>
      <c r="T25" s="143"/>
      <c r="U25" s="143"/>
      <c r="V25" s="143"/>
      <c r="W25" s="143"/>
      <c r="X25" s="143"/>
      <c r="Y25" s="144"/>
      <c r="Z25" s="58"/>
    </row>
    <row r="26" spans="1:26" ht="14.25" customHeight="1" thickBot="1" x14ac:dyDescent="0.3">
      <c r="A26"/>
      <c r="B26"/>
      <c r="C26" s="44"/>
      <c r="D26" s="45"/>
      <c r="E26" s="45"/>
      <c r="F26" s="46"/>
      <c r="G26" s="163"/>
      <c r="H26" s="164"/>
      <c r="I26" s="52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s="35" customFormat="1" ht="14.25" customHeight="1" x14ac:dyDescent="0.25"/>
    <row r="28" spans="1:26" s="35" customFormat="1" ht="14.25" customHeight="1" x14ac:dyDescent="0.25"/>
    <row r="29" spans="1:26" s="35" customFormat="1" ht="14.25" customHeight="1" x14ac:dyDescent="0.25"/>
    <row r="30" spans="1:26" s="35" customFormat="1" ht="14.25" customHeight="1" x14ac:dyDescent="0.25"/>
    <row r="31" spans="1:26" s="35" customFormat="1" ht="14.25" customHeight="1" x14ac:dyDescent="0.25"/>
    <row r="32" spans="1:26" s="35" customFormat="1" ht="14.25" customHeight="1" x14ac:dyDescent="0.25"/>
    <row r="33" s="35" customFormat="1" ht="14.25" customHeight="1" x14ac:dyDescent="0.25"/>
    <row r="34" s="35" customFormat="1" ht="14.25" customHeight="1" x14ac:dyDescent="0.25"/>
    <row r="35" s="35" customFormat="1" ht="14.25" customHeight="1" x14ac:dyDescent="0.25"/>
    <row r="36" s="35" customFormat="1" ht="14.25" customHeight="1" x14ac:dyDescent="0.25"/>
    <row r="37" s="35" customFormat="1" ht="14.25" customHeight="1" x14ac:dyDescent="0.25"/>
    <row r="38" s="35" customFormat="1" ht="14.25" customHeight="1" x14ac:dyDescent="0.25"/>
    <row r="39" s="35" customFormat="1" ht="14.25" customHeight="1" x14ac:dyDescent="0.25"/>
    <row r="40" s="35" customFormat="1" ht="14.25" customHeight="1" x14ac:dyDescent="0.25"/>
    <row r="41" s="35" customFormat="1" ht="14.25" customHeight="1" x14ac:dyDescent="0.25"/>
    <row r="42" s="35" customFormat="1" ht="14.25" customHeight="1" x14ac:dyDescent="0.25"/>
    <row r="43" s="35" customFormat="1" ht="14.25" customHeight="1" x14ac:dyDescent="0.25"/>
    <row r="44" s="35" customFormat="1" ht="14.25" customHeight="1" x14ac:dyDescent="0.25"/>
    <row r="45" s="35" customFormat="1" ht="14.25" customHeight="1" x14ac:dyDescent="0.25"/>
    <row r="46" s="35" customFormat="1" ht="14.25" customHeight="1" x14ac:dyDescent="0.25"/>
    <row r="47" s="35" customFormat="1" ht="14.25" customHeight="1" x14ac:dyDescent="0.25"/>
    <row r="48" s="35" customFormat="1" ht="14.25" customHeight="1" x14ac:dyDescent="0.25"/>
    <row r="49" s="35" customFormat="1" ht="14.25" customHeight="1" x14ac:dyDescent="0.25"/>
    <row r="50" s="35" customFormat="1" ht="14.25" customHeight="1" x14ac:dyDescent="0.25"/>
    <row r="51" s="35" customFormat="1" ht="14.25" customHeight="1" x14ac:dyDescent="0.25"/>
    <row r="52" s="35" customFormat="1" ht="14.25" customHeight="1" x14ac:dyDescent="0.25"/>
    <row r="53" s="35" customFormat="1" ht="14.25" customHeight="1" x14ac:dyDescent="0.25"/>
    <row r="54" s="35" customFormat="1" ht="14.25" customHeight="1" x14ac:dyDescent="0.25"/>
    <row r="55" s="35" customFormat="1" ht="14.25" customHeight="1" x14ac:dyDescent="0.25"/>
    <row r="56" s="35" customFormat="1" ht="14.25" customHeight="1" x14ac:dyDescent="0.25"/>
    <row r="57" s="35" customFormat="1" ht="14.25" customHeight="1" x14ac:dyDescent="0.25"/>
    <row r="58" s="35" customFormat="1" ht="14.25" customHeight="1" x14ac:dyDescent="0.25"/>
    <row r="59" s="35" customFormat="1" ht="14.25" customHeight="1" x14ac:dyDescent="0.25"/>
    <row r="60" s="35" customFormat="1" ht="14.25" customHeight="1" x14ac:dyDescent="0.25"/>
    <row r="61" s="35" customFormat="1" ht="14.25" customHeight="1" x14ac:dyDescent="0.25"/>
    <row r="62" s="35" customFormat="1" ht="14.25" customHeight="1" x14ac:dyDescent="0.25"/>
    <row r="63" s="35" customFormat="1" ht="14.25" customHeight="1" x14ac:dyDescent="0.25"/>
    <row r="64" s="35" customFormat="1" ht="14.25" customHeight="1" x14ac:dyDescent="0.25"/>
    <row r="65" s="35" customFormat="1" ht="14.25" customHeight="1" x14ac:dyDescent="0.25"/>
    <row r="66" s="35" customFormat="1" ht="14.25" customHeight="1" x14ac:dyDescent="0.25"/>
    <row r="67" s="35" customFormat="1" ht="14.25" customHeight="1" x14ac:dyDescent="0.25"/>
    <row r="68" s="35" customFormat="1" ht="14.25" customHeight="1" x14ac:dyDescent="0.25"/>
    <row r="69" s="35" customFormat="1" ht="14.25" customHeight="1" x14ac:dyDescent="0.25"/>
    <row r="70" s="35" customFormat="1" ht="14.25" customHeight="1" x14ac:dyDescent="0.25"/>
    <row r="71" s="35" customFormat="1" ht="14.25" customHeight="1" x14ac:dyDescent="0.25"/>
    <row r="72" s="35" customFormat="1" ht="14.25" customHeight="1" x14ac:dyDescent="0.25"/>
    <row r="73" s="35" customFormat="1" ht="14.25" customHeight="1" x14ac:dyDescent="0.25"/>
    <row r="74" s="35" customFormat="1" ht="14.25" customHeight="1" x14ac:dyDescent="0.25"/>
    <row r="75" s="35" customFormat="1" ht="14.25" customHeight="1" x14ac:dyDescent="0.25"/>
    <row r="76" s="35" customFormat="1" ht="14.25" customHeight="1" x14ac:dyDescent="0.25"/>
    <row r="77" s="35" customFormat="1" ht="14.25" customHeight="1" x14ac:dyDescent="0.25"/>
    <row r="78" s="35" customFormat="1" ht="14.25" customHeight="1" x14ac:dyDescent="0.25"/>
    <row r="79" s="35" customFormat="1" ht="14.25" customHeight="1" x14ac:dyDescent="0.25"/>
    <row r="80" s="35" customFormat="1" ht="14.25" customHeight="1" x14ac:dyDescent="0.25"/>
    <row r="81" s="35" customFormat="1" ht="14.25" customHeight="1" x14ac:dyDescent="0.25"/>
    <row r="82" s="35" customFormat="1" ht="14.25" customHeight="1" x14ac:dyDescent="0.25"/>
    <row r="83" s="35" customFormat="1" ht="14.25" customHeight="1" x14ac:dyDescent="0.25"/>
    <row r="84" s="35" customFormat="1" ht="14.25" customHeight="1" x14ac:dyDescent="0.25"/>
    <row r="85" s="35" customFormat="1" ht="14.25" customHeight="1" x14ac:dyDescent="0.25"/>
    <row r="86" s="35" customFormat="1" ht="14.25" customHeight="1" x14ac:dyDescent="0.25"/>
    <row r="87" s="35" customFormat="1" ht="14.25" customHeight="1" x14ac:dyDescent="0.25"/>
    <row r="88" s="35" customFormat="1" ht="14.25" customHeight="1" x14ac:dyDescent="0.25"/>
    <row r="89" s="35" customFormat="1" ht="14.25" customHeight="1" x14ac:dyDescent="0.25"/>
    <row r="90" s="35" customFormat="1" ht="14.25" customHeight="1" x14ac:dyDescent="0.25"/>
    <row r="91" s="35" customFormat="1" ht="14.25" customHeight="1" x14ac:dyDescent="0.25"/>
    <row r="92" s="35" customFormat="1" ht="14.25" customHeight="1" x14ac:dyDescent="0.25"/>
    <row r="93" s="35" customFormat="1" ht="14.25" customHeight="1" x14ac:dyDescent="0.25"/>
    <row r="94" s="35" customFormat="1" ht="14.25" customHeight="1" x14ac:dyDescent="0.25"/>
    <row r="95" s="35" customFormat="1" ht="14.25" customHeight="1" x14ac:dyDescent="0.25"/>
    <row r="96" s="35" customFormat="1" ht="14.25" customHeight="1" x14ac:dyDescent="0.25"/>
    <row r="97" s="35" customFormat="1" ht="14.25" customHeight="1" x14ac:dyDescent="0.25"/>
    <row r="98" s="35" customFormat="1" ht="14.25" customHeight="1" x14ac:dyDescent="0.25"/>
    <row r="99" s="35" customFormat="1" ht="14.25" customHeight="1" x14ac:dyDescent="0.25"/>
    <row r="100" s="35" customFormat="1" ht="14.25" customHeight="1" x14ac:dyDescent="0.25"/>
    <row r="101" s="35" customFormat="1" ht="14.25" customHeight="1" x14ac:dyDescent="0.25"/>
    <row r="102" s="35" customFormat="1" ht="14.25" customHeight="1" x14ac:dyDescent="0.25"/>
    <row r="103" s="35" customFormat="1" ht="14.25" customHeight="1" x14ac:dyDescent="0.25"/>
    <row r="104" s="35" customFormat="1" ht="14.25" customHeight="1" x14ac:dyDescent="0.25"/>
    <row r="105" s="35" customFormat="1" ht="14.25" customHeight="1" x14ac:dyDescent="0.25"/>
    <row r="106" s="35" customFormat="1" ht="14.25" customHeight="1" x14ac:dyDescent="0.25"/>
    <row r="107" s="35" customFormat="1" ht="14.25" customHeight="1" x14ac:dyDescent="0.25"/>
    <row r="108" s="35" customFormat="1" ht="14.25" customHeight="1" x14ac:dyDescent="0.25"/>
    <row r="109" s="35" customFormat="1" ht="14.25" customHeight="1" x14ac:dyDescent="0.25"/>
    <row r="110" s="35" customFormat="1" ht="14.25" customHeight="1" x14ac:dyDescent="0.25"/>
    <row r="111" s="35" customFormat="1" ht="14.25" customHeight="1" x14ac:dyDescent="0.25"/>
    <row r="112" s="35" customFormat="1" ht="14.25" customHeight="1" x14ac:dyDescent="0.25"/>
    <row r="113" s="35" customFormat="1" ht="14.25" customHeight="1" x14ac:dyDescent="0.25"/>
    <row r="114" s="35" customFormat="1" ht="14.25" customHeight="1" x14ac:dyDescent="0.25"/>
    <row r="115" s="35" customFormat="1" ht="14.25" customHeight="1" x14ac:dyDescent="0.25"/>
    <row r="116" s="35" customFormat="1" ht="14.25" customHeight="1" x14ac:dyDescent="0.25"/>
    <row r="117" s="35" customFormat="1" ht="14.25" customHeight="1" x14ac:dyDescent="0.25"/>
    <row r="118" s="35" customFormat="1" ht="14.25" customHeight="1" x14ac:dyDescent="0.25"/>
    <row r="119" s="35" customFormat="1" ht="14.25" customHeight="1" x14ac:dyDescent="0.25"/>
    <row r="120" s="35" customFormat="1" ht="14.25" customHeight="1" x14ac:dyDescent="0.25"/>
    <row r="121" s="35" customFormat="1" ht="14.25" customHeight="1" x14ac:dyDescent="0.25"/>
    <row r="122" s="35" customFormat="1" ht="14.25" customHeight="1" x14ac:dyDescent="0.25"/>
    <row r="123" s="35" customFormat="1" ht="14.25" customHeight="1" x14ac:dyDescent="0.25"/>
    <row r="124" s="35" customFormat="1" ht="14.25" customHeight="1" x14ac:dyDescent="0.25"/>
    <row r="125" s="35" customFormat="1" ht="14.25" customHeight="1" x14ac:dyDescent="0.25"/>
    <row r="126" s="35" customFormat="1" ht="14.25" customHeight="1" x14ac:dyDescent="0.25"/>
    <row r="127" s="35" customFormat="1" ht="14.25" customHeight="1" x14ac:dyDescent="0.25"/>
    <row r="128" s="35" customFormat="1" ht="14.25" customHeight="1" x14ac:dyDescent="0.25"/>
    <row r="129" s="35" customFormat="1" ht="14.25" customHeight="1" x14ac:dyDescent="0.25"/>
    <row r="130" s="35" customFormat="1" ht="14.25" customHeight="1" x14ac:dyDescent="0.25"/>
    <row r="131" s="35" customFormat="1" ht="14.25" customHeight="1" x14ac:dyDescent="0.25"/>
    <row r="132" s="35" customFormat="1" ht="14.25" customHeight="1" x14ac:dyDescent="0.25"/>
    <row r="133" s="35" customFormat="1" ht="14.25" customHeight="1" x14ac:dyDescent="0.25"/>
    <row r="134" s="35" customFormat="1" ht="14.25" customHeight="1" x14ac:dyDescent="0.25"/>
    <row r="135" s="35" customFormat="1" ht="14.25" customHeight="1" x14ac:dyDescent="0.25"/>
    <row r="136" s="35" customFormat="1" ht="14.25" customHeight="1" x14ac:dyDescent="0.25"/>
    <row r="137" s="35" customFormat="1" ht="14.25" customHeight="1" x14ac:dyDescent="0.25"/>
    <row r="138" s="35" customFormat="1" ht="14.25" customHeight="1" x14ac:dyDescent="0.25"/>
    <row r="139" s="35" customFormat="1" ht="14.25" customHeight="1" x14ac:dyDescent="0.25"/>
    <row r="140" s="35" customFormat="1" ht="14.25" customHeight="1" x14ac:dyDescent="0.25"/>
    <row r="141" s="35" customFormat="1" ht="14.25" customHeight="1" x14ac:dyDescent="0.25"/>
    <row r="142" s="35" customFormat="1" ht="14.25" customHeight="1" x14ac:dyDescent="0.25"/>
    <row r="143" s="35" customFormat="1" ht="14.25" customHeight="1" x14ac:dyDescent="0.25"/>
    <row r="144" s="35" customFormat="1" ht="14.25" customHeight="1" x14ac:dyDescent="0.25"/>
    <row r="145" s="35" customFormat="1" ht="14.25" customHeight="1" x14ac:dyDescent="0.25"/>
    <row r="146" s="35" customFormat="1" ht="14.25" customHeight="1" x14ac:dyDescent="0.25"/>
    <row r="147" s="35" customFormat="1" ht="14.25" customHeight="1" x14ac:dyDescent="0.25"/>
    <row r="148" s="35" customFormat="1" ht="14.25" customHeight="1" x14ac:dyDescent="0.25"/>
    <row r="149" s="35" customFormat="1" ht="14.25" customHeight="1" x14ac:dyDescent="0.25"/>
    <row r="150" s="35" customFormat="1" ht="14.25" customHeight="1" x14ac:dyDescent="0.25"/>
    <row r="151" s="35" customFormat="1" ht="14.25" customHeight="1" x14ac:dyDescent="0.25"/>
    <row r="152" s="35" customFormat="1" ht="14.25" customHeight="1" x14ac:dyDescent="0.25"/>
    <row r="153" s="35" customFormat="1" ht="14.25" customHeight="1" x14ac:dyDescent="0.25"/>
    <row r="154" s="35" customFormat="1" ht="14.25" customHeight="1" x14ac:dyDescent="0.25"/>
    <row r="155" s="35" customFormat="1" ht="14.25" customHeight="1" x14ac:dyDescent="0.25"/>
    <row r="156" s="35" customFormat="1" ht="14.25" customHeight="1" x14ac:dyDescent="0.25"/>
    <row r="157" s="35" customFormat="1" ht="14.25" customHeight="1" x14ac:dyDescent="0.25"/>
    <row r="158" s="35" customFormat="1" ht="14.25" customHeight="1" x14ac:dyDescent="0.25"/>
    <row r="159" s="35" customFormat="1" ht="14.25" customHeight="1" x14ac:dyDescent="0.25"/>
    <row r="160" s="35" customFormat="1" ht="14.25" customHeight="1" x14ac:dyDescent="0.25"/>
    <row r="161" s="35" customFormat="1" ht="14.25" customHeight="1" x14ac:dyDescent="0.25"/>
    <row r="162" s="35" customFormat="1" ht="14.25" customHeight="1" x14ac:dyDescent="0.25"/>
    <row r="163" s="35" customFormat="1" ht="14.25" customHeight="1" x14ac:dyDescent="0.25"/>
    <row r="164" s="35" customFormat="1" ht="14.25" customHeight="1" x14ac:dyDescent="0.25"/>
    <row r="165" s="35" customFormat="1" ht="14.25" customHeight="1" x14ac:dyDescent="0.25"/>
    <row r="166" s="35" customFormat="1" ht="14.25" customHeight="1" x14ac:dyDescent="0.25"/>
    <row r="167" s="35" customFormat="1" ht="14.25" customHeight="1" x14ac:dyDescent="0.25"/>
    <row r="168" s="35" customFormat="1" ht="14.25" customHeight="1" x14ac:dyDescent="0.25"/>
    <row r="169" s="35" customFormat="1" ht="14.25" customHeight="1" x14ac:dyDescent="0.25"/>
    <row r="170" s="35" customFormat="1" ht="14.25" customHeight="1" x14ac:dyDescent="0.25"/>
    <row r="171" s="35" customFormat="1" ht="14.25" customHeight="1" x14ac:dyDescent="0.25"/>
    <row r="172" s="35" customFormat="1" ht="14.25" customHeight="1" x14ac:dyDescent="0.25"/>
    <row r="173" s="35" customFormat="1" ht="14.25" customHeight="1" x14ac:dyDescent="0.25"/>
    <row r="174" s="35" customFormat="1" ht="14.25" customHeight="1" x14ac:dyDescent="0.25"/>
    <row r="175" s="35" customFormat="1" ht="14.25" customHeight="1" x14ac:dyDescent="0.25"/>
    <row r="176" s="35" customFormat="1" ht="14.25" customHeight="1" x14ac:dyDescent="0.25"/>
    <row r="177" spans="1:26" s="35" customFormat="1" ht="14.25" customHeight="1" x14ac:dyDescent="0.25"/>
    <row r="178" spans="1:26" s="35" customFormat="1" ht="14.25" customHeight="1" x14ac:dyDescent="0.25"/>
    <row r="179" spans="1:26" s="35" customFormat="1" ht="14.25" customHeight="1" x14ac:dyDescent="0.25"/>
    <row r="180" spans="1:26" s="35" customFormat="1" ht="14.25" customHeight="1" x14ac:dyDescent="0.25"/>
    <row r="181" spans="1:26" s="35" customFormat="1" ht="14.25" customHeight="1" x14ac:dyDescent="0.25"/>
    <row r="182" spans="1:26" s="35" customFormat="1" ht="14.25" customHeight="1" x14ac:dyDescent="0.25"/>
    <row r="183" spans="1:26" s="35" customFormat="1" ht="14.25" customHeight="1" x14ac:dyDescent="0.25"/>
    <row r="184" spans="1:26" s="35" customFormat="1" ht="14.25" customHeight="1" x14ac:dyDescent="0.25"/>
    <row r="185" spans="1:26" s="35" customFormat="1" ht="14.25" customHeight="1" x14ac:dyDescent="0.25"/>
    <row r="186" spans="1:26" s="35" customFormat="1" ht="14.25" customHeight="1" x14ac:dyDescent="0.25"/>
    <row r="187" spans="1:26" s="35" customFormat="1" ht="14.25" customHeight="1" x14ac:dyDescent="0.25"/>
    <row r="188" spans="1:26" s="35" customFormat="1" ht="14.25" customHeight="1" x14ac:dyDescent="0.25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</row>
    <row r="189" spans="1:26" s="35" customFormat="1" ht="14.25" customHeight="1" x14ac:dyDescent="0.25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</row>
    <row r="190" spans="1:26" s="35" customFormat="1" ht="14.25" customHeight="1" x14ac:dyDescent="0.25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</row>
    <row r="191" spans="1:26" s="35" customFormat="1" ht="14.25" customHeight="1" x14ac:dyDescent="0.25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</row>
    <row r="192" spans="1:26" s="35" customFormat="1" ht="14.25" customHeight="1" x14ac:dyDescent="0.25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</row>
    <row r="193" spans="1:26" s="35" customFormat="1" ht="14.25" customHeight="1" x14ac:dyDescent="0.25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</row>
    <row r="194" spans="1:26" s="35" customFormat="1" ht="14.25" customHeight="1" x14ac:dyDescent="0.25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</row>
    <row r="195" spans="1:26" s="35" customFormat="1" ht="14.25" customHeight="1" x14ac:dyDescent="0.25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</row>
    <row r="196" spans="1:26" s="35" customFormat="1" ht="14.25" customHeight="1" x14ac:dyDescent="0.25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</row>
    <row r="197" spans="1:26" s="35" customFormat="1" ht="14.25" customHeight="1" x14ac:dyDescent="0.25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</row>
    <row r="198" spans="1:26" s="35" customFormat="1" ht="14.25" customHeight="1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</row>
    <row r="199" spans="1:26" s="35" customFormat="1" ht="14.25" customHeight="1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</row>
    <row r="200" spans="1:26" s="35" customFormat="1" ht="14.25" customHeight="1" x14ac:dyDescent="0.25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</row>
    <row r="201" spans="1:26" s="35" customFormat="1" ht="14.25" customHeight="1" x14ac:dyDescent="0.25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</row>
    <row r="202" spans="1:26" s="35" customFormat="1" ht="14.25" customHeight="1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</row>
    <row r="203" spans="1:26" s="35" customFormat="1" ht="14.25" customHeight="1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</row>
    <row r="204" spans="1:26" s="35" customFormat="1" ht="14.25" customHeight="1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</row>
    <row r="205" spans="1:26" s="35" customFormat="1" ht="14.25" customHeight="1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</row>
    <row r="206" spans="1:26" s="35" customFormat="1" ht="14.25" customHeight="1" x14ac:dyDescent="0.25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</row>
    <row r="207" spans="1:26" s="35" customFormat="1" ht="14.25" customHeight="1" x14ac:dyDescent="0.25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</row>
    <row r="208" spans="1:26" s="35" customFormat="1" ht="14.25" customHeight="1" x14ac:dyDescent="0.25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</row>
    <row r="209" spans="1:26" s="35" customFormat="1" ht="14.25" customHeight="1" x14ac:dyDescent="0.25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</row>
    <row r="210" spans="1:26" s="35" customFormat="1" ht="14.25" customHeight="1" x14ac:dyDescent="0.25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</row>
    <row r="211" spans="1:26" s="35" customFormat="1" ht="14.25" customHeight="1" x14ac:dyDescent="0.25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</row>
    <row r="212" spans="1:26" s="35" customFormat="1" ht="14.25" customHeight="1" x14ac:dyDescent="0.25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</row>
    <row r="213" spans="1:26" s="35" customFormat="1" ht="14.25" customHeight="1" x14ac:dyDescent="0.25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</row>
    <row r="214" spans="1:26" s="35" customFormat="1" ht="14.25" customHeight="1" x14ac:dyDescent="0.25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</row>
    <row r="215" spans="1:26" s="35" customFormat="1" ht="14.25" customHeight="1" x14ac:dyDescent="0.25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</row>
    <row r="216" spans="1:26" s="35" customFormat="1" ht="14.25" customHeight="1" x14ac:dyDescent="0.25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</row>
    <row r="217" spans="1:26" s="35" customFormat="1" ht="14.25" customHeight="1" x14ac:dyDescent="0.25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</row>
    <row r="218" spans="1:26" s="35" customFormat="1" ht="14.25" customHeight="1" x14ac:dyDescent="0.25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</row>
    <row r="219" spans="1:26" s="35" customFormat="1" ht="14.25" customHeight="1" x14ac:dyDescent="0.25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</row>
    <row r="220" spans="1:26" s="35" customFormat="1" ht="14.25" customHeight="1" x14ac:dyDescent="0.25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</row>
    <row r="221" spans="1:26" s="35" customFormat="1" ht="14.25" customHeight="1" x14ac:dyDescent="0.25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</row>
    <row r="222" spans="1:26" s="35" customFormat="1" ht="14.25" customHeight="1" x14ac:dyDescent="0.25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</row>
    <row r="223" spans="1:26" s="35" customFormat="1" ht="14.25" customHeight="1" x14ac:dyDescent="0.25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</row>
    <row r="224" spans="1:26" s="35" customFormat="1" ht="14.25" customHeight="1" x14ac:dyDescent="0.25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</row>
    <row r="225" spans="1:26" s="35" customFormat="1" ht="14.25" customHeight="1" x14ac:dyDescent="0.25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</row>
    <row r="226" spans="1:26" s="35" customFormat="1" ht="14.25" customHeight="1" x14ac:dyDescent="0.25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</row>
    <row r="227" spans="1:26" s="35" customFormat="1" ht="14.25" customHeight="1" x14ac:dyDescent="0.25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</row>
    <row r="228" spans="1:26" s="35" customFormat="1" ht="14.25" customHeight="1" x14ac:dyDescent="0.25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</row>
    <row r="229" spans="1:26" s="35" customFormat="1" ht="14.25" customHeight="1" x14ac:dyDescent="0.25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</row>
    <row r="230" spans="1:26" s="35" customFormat="1" ht="14.25" customHeight="1" x14ac:dyDescent="0.25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</row>
    <row r="231" spans="1:26" s="35" customFormat="1" ht="14.25" customHeight="1" x14ac:dyDescent="0.25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</row>
    <row r="232" spans="1:26" s="35" customFormat="1" ht="14.25" customHeight="1" x14ac:dyDescent="0.25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</row>
    <row r="233" spans="1:26" s="35" customFormat="1" ht="14.25" customHeight="1" x14ac:dyDescent="0.25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</row>
    <row r="234" spans="1:26" s="35" customFormat="1" ht="14.25" customHeight="1" x14ac:dyDescent="0.25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</row>
    <row r="235" spans="1:26" s="35" customFormat="1" ht="14.25" customHeight="1" x14ac:dyDescent="0.25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</row>
    <row r="236" spans="1:26" s="35" customFormat="1" ht="14.25" customHeight="1" x14ac:dyDescent="0.25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</row>
    <row r="237" spans="1:26" s="35" customFormat="1" ht="14.25" customHeight="1" x14ac:dyDescent="0.25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</row>
    <row r="238" spans="1:26" s="35" customFormat="1" ht="14.25" customHeight="1" x14ac:dyDescent="0.25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</row>
    <row r="239" spans="1:26" s="35" customFormat="1" ht="14.25" customHeight="1" x14ac:dyDescent="0.25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</row>
    <row r="240" spans="1:26" s="35" customFormat="1" ht="14.25" customHeight="1" x14ac:dyDescent="0.25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</row>
    <row r="241" spans="1:26" s="35" customFormat="1" ht="14.25" customHeight="1" x14ac:dyDescent="0.25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</row>
    <row r="242" spans="1:26" s="35" customFormat="1" ht="14.25" customHeight="1" x14ac:dyDescent="0.25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</row>
    <row r="243" spans="1:26" s="35" customFormat="1" ht="14.25" customHeight="1" x14ac:dyDescent="0.25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</row>
    <row r="244" spans="1:26" s="35" customFormat="1" ht="14.25" customHeight="1" x14ac:dyDescent="0.25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</row>
    <row r="245" spans="1:26" s="35" customFormat="1" ht="14.25" customHeight="1" x14ac:dyDescent="0.25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</row>
    <row r="246" spans="1:26" s="35" customFormat="1" ht="14.25" customHeight="1" x14ac:dyDescent="0.25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</row>
    <row r="247" spans="1:26" s="35" customFormat="1" ht="14.25" customHeight="1" x14ac:dyDescent="0.25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</row>
    <row r="248" spans="1:26" s="35" customFormat="1" ht="14.25" customHeight="1" x14ac:dyDescent="0.25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</row>
    <row r="249" spans="1:26" s="35" customFormat="1" ht="14.25" customHeight="1" x14ac:dyDescent="0.25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</row>
    <row r="250" spans="1:26" s="35" customFormat="1" ht="14.25" customHeight="1" x14ac:dyDescent="0.25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</row>
    <row r="251" spans="1:26" s="35" customFormat="1" ht="14.25" customHeight="1" x14ac:dyDescent="0.25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</row>
    <row r="252" spans="1:26" s="35" customFormat="1" ht="14.25" customHeight="1" x14ac:dyDescent="0.25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</row>
    <row r="253" spans="1:26" s="35" customFormat="1" ht="14.25" customHeight="1" x14ac:dyDescent="0.25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</row>
    <row r="254" spans="1:26" s="35" customFormat="1" ht="14.25" customHeight="1" x14ac:dyDescent="0.25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</row>
    <row r="255" spans="1:26" s="35" customFormat="1" ht="14.25" customHeight="1" x14ac:dyDescent="0.25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</row>
    <row r="256" spans="1:26" s="35" customFormat="1" ht="14.25" customHeight="1" x14ac:dyDescent="0.25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</row>
    <row r="257" spans="1:26" s="35" customFormat="1" ht="14.25" customHeight="1" x14ac:dyDescent="0.25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</row>
    <row r="258" spans="1:26" s="35" customFormat="1" ht="14.25" customHeight="1" x14ac:dyDescent="0.25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</row>
    <row r="259" spans="1:26" s="35" customFormat="1" ht="14.25" customHeight="1" x14ac:dyDescent="0.25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</row>
    <row r="260" spans="1:26" s="35" customFormat="1" ht="14.25" customHeight="1" x14ac:dyDescent="0.25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</row>
    <row r="261" spans="1:26" s="35" customFormat="1" ht="14.25" customHeight="1" x14ac:dyDescent="0.25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</row>
    <row r="262" spans="1:26" s="35" customFormat="1" ht="14.25" customHeight="1" x14ac:dyDescent="0.25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</row>
    <row r="263" spans="1:26" s="35" customFormat="1" ht="14.25" customHeight="1" x14ac:dyDescent="0.25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</row>
    <row r="264" spans="1:26" s="35" customFormat="1" ht="14.25" customHeight="1" x14ac:dyDescent="0.25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</row>
    <row r="265" spans="1:26" s="35" customFormat="1" ht="14.25" customHeight="1" x14ac:dyDescent="0.25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</row>
    <row r="266" spans="1:26" s="35" customFormat="1" ht="14.25" customHeight="1" x14ac:dyDescent="0.25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</row>
    <row r="267" spans="1:26" s="35" customFormat="1" ht="14.25" customHeight="1" x14ac:dyDescent="0.25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</row>
    <row r="268" spans="1:26" s="35" customFormat="1" ht="14.25" customHeight="1" x14ac:dyDescent="0.25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</row>
    <row r="269" spans="1:26" s="35" customFormat="1" ht="14.25" customHeight="1" x14ac:dyDescent="0.25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</row>
    <row r="270" spans="1:26" s="35" customFormat="1" ht="14.25" customHeight="1" x14ac:dyDescent="0.25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</row>
    <row r="271" spans="1:26" s="35" customFormat="1" ht="14.25" customHeight="1" x14ac:dyDescent="0.25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</row>
    <row r="272" spans="1:26" s="35" customFormat="1" ht="14.25" customHeight="1" x14ac:dyDescent="0.25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</row>
    <row r="273" spans="1:26" s="35" customFormat="1" ht="14.25" customHeight="1" x14ac:dyDescent="0.25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</row>
    <row r="274" spans="1:26" s="35" customFormat="1" ht="14.25" customHeight="1" x14ac:dyDescent="0.25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</row>
    <row r="275" spans="1:26" s="35" customFormat="1" ht="14.25" customHeight="1" x14ac:dyDescent="0.25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</row>
    <row r="276" spans="1:26" s="35" customFormat="1" ht="14.25" customHeight="1" x14ac:dyDescent="0.25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</row>
    <row r="277" spans="1:26" s="35" customFormat="1" ht="14.25" customHeight="1" x14ac:dyDescent="0.25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</row>
    <row r="278" spans="1:26" s="35" customFormat="1" ht="14.25" customHeight="1" x14ac:dyDescent="0.25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</row>
    <row r="279" spans="1:26" s="35" customFormat="1" ht="14.25" customHeight="1" x14ac:dyDescent="0.25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</row>
    <row r="280" spans="1:26" s="35" customFormat="1" ht="14.25" customHeight="1" x14ac:dyDescent="0.25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</row>
    <row r="281" spans="1:26" s="35" customFormat="1" ht="14.25" customHeight="1" x14ac:dyDescent="0.25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</row>
    <row r="282" spans="1:26" s="35" customFormat="1" ht="14.25" customHeight="1" x14ac:dyDescent="0.25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</row>
    <row r="283" spans="1:26" s="35" customFormat="1" ht="14.25" customHeight="1" x14ac:dyDescent="0.25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</row>
    <row r="284" spans="1:26" s="35" customFormat="1" ht="14.25" customHeight="1" x14ac:dyDescent="0.25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</row>
    <row r="285" spans="1:26" s="35" customFormat="1" ht="14.25" customHeight="1" x14ac:dyDescent="0.25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</row>
    <row r="286" spans="1:26" s="35" customFormat="1" ht="14.25" customHeight="1" x14ac:dyDescent="0.25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</row>
    <row r="287" spans="1:26" s="35" customFormat="1" ht="14.25" customHeight="1" x14ac:dyDescent="0.25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</row>
    <row r="288" spans="1:26" s="35" customFormat="1" ht="14.25" customHeight="1" x14ac:dyDescent="0.25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</row>
    <row r="289" spans="1:26" s="35" customFormat="1" ht="14.25" customHeight="1" x14ac:dyDescent="0.25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</row>
    <row r="290" spans="1:26" s="35" customFormat="1" ht="14.25" customHeight="1" x14ac:dyDescent="0.25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</row>
    <row r="291" spans="1:26" s="35" customFormat="1" ht="14.25" customHeight="1" x14ac:dyDescent="0.25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</row>
    <row r="292" spans="1:26" s="35" customFormat="1" ht="14.25" customHeight="1" x14ac:dyDescent="0.25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</row>
    <row r="293" spans="1:26" s="35" customFormat="1" ht="14.25" customHeight="1" x14ac:dyDescent="0.25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</row>
    <row r="294" spans="1:26" s="35" customFormat="1" ht="14.25" customHeight="1" x14ac:dyDescent="0.25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</row>
    <row r="295" spans="1:26" s="35" customFormat="1" ht="14.25" customHeight="1" x14ac:dyDescent="0.25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</row>
    <row r="296" spans="1:26" s="35" customFormat="1" ht="14.25" customHeight="1" x14ac:dyDescent="0.25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</row>
    <row r="297" spans="1:26" s="35" customFormat="1" ht="14.25" customHeight="1" x14ac:dyDescent="0.25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</row>
    <row r="298" spans="1:26" s="35" customFormat="1" ht="14.25" customHeight="1" x14ac:dyDescent="0.25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</row>
    <row r="299" spans="1:26" s="35" customFormat="1" ht="14.25" customHeight="1" x14ac:dyDescent="0.25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</row>
    <row r="300" spans="1:26" s="35" customFormat="1" ht="14.25" customHeight="1" x14ac:dyDescent="0.25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</row>
    <row r="301" spans="1:26" s="35" customFormat="1" ht="14.25" customHeight="1" x14ac:dyDescent="0.25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</row>
    <row r="302" spans="1:26" s="35" customFormat="1" ht="14.25" customHeight="1" x14ac:dyDescent="0.25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</row>
    <row r="303" spans="1:26" s="35" customFormat="1" ht="14.25" customHeight="1" x14ac:dyDescent="0.25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</row>
    <row r="304" spans="1:26" s="35" customFormat="1" ht="14.25" customHeight="1" x14ac:dyDescent="0.25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</row>
    <row r="305" spans="1:26" s="35" customFormat="1" ht="14.25" customHeight="1" x14ac:dyDescent="0.25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</row>
    <row r="306" spans="1:26" s="35" customFormat="1" ht="14.25" customHeight="1" x14ac:dyDescent="0.25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</row>
    <row r="307" spans="1:26" s="35" customFormat="1" ht="14.25" customHeight="1" x14ac:dyDescent="0.25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</row>
    <row r="308" spans="1:26" s="35" customFormat="1" ht="14.25" customHeight="1" x14ac:dyDescent="0.25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</row>
    <row r="309" spans="1:26" s="35" customFormat="1" ht="14.25" customHeight="1" x14ac:dyDescent="0.25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</row>
    <row r="310" spans="1:26" s="35" customFormat="1" ht="14.25" customHeight="1" x14ac:dyDescent="0.25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</row>
    <row r="311" spans="1:26" s="35" customFormat="1" ht="14.25" customHeight="1" x14ac:dyDescent="0.25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</row>
    <row r="312" spans="1:26" s="35" customFormat="1" ht="14.25" customHeigh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</row>
    <row r="313" spans="1:26" s="35" customFormat="1" ht="14.25" customHeight="1" x14ac:dyDescent="0.25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</row>
    <row r="314" spans="1:26" s="35" customFormat="1" ht="14.25" customHeight="1" x14ac:dyDescent="0.25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</row>
    <row r="315" spans="1:26" s="35" customFormat="1" ht="14.25" customHeight="1" x14ac:dyDescent="0.25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</row>
    <row r="316" spans="1:26" s="35" customFormat="1" ht="14.25" customHeight="1" x14ac:dyDescent="0.25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</row>
    <row r="317" spans="1:26" s="35" customFormat="1" ht="14.25" customHeight="1" x14ac:dyDescent="0.25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</row>
    <row r="318" spans="1:26" s="35" customFormat="1" ht="14.25" customHeight="1" x14ac:dyDescent="0.25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</row>
    <row r="319" spans="1:26" s="35" customFormat="1" ht="14.25" customHeight="1" x14ac:dyDescent="0.25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</row>
    <row r="320" spans="1:26" s="35" customFormat="1" ht="14.25" customHeight="1" x14ac:dyDescent="0.25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</row>
    <row r="321" spans="1:26" s="35" customFormat="1" ht="14.25" customHeight="1" x14ac:dyDescent="0.25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</row>
    <row r="322" spans="1:26" s="35" customFormat="1" ht="14.25" customHeight="1" x14ac:dyDescent="0.25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</row>
    <row r="323" spans="1:26" s="35" customFormat="1" ht="14.25" customHeight="1" x14ac:dyDescent="0.25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</row>
  </sheetData>
  <mergeCells count="25">
    <mergeCell ref="Q19:Q23"/>
    <mergeCell ref="R19:R23"/>
    <mergeCell ref="S19:S23"/>
    <mergeCell ref="X14:X18"/>
    <mergeCell ref="G21:H26"/>
    <mergeCell ref="I7:T8"/>
    <mergeCell ref="U7:Z8"/>
    <mergeCell ref="P12:Y13"/>
    <mergeCell ref="P14:P18"/>
    <mergeCell ref="G15:H20"/>
    <mergeCell ref="G9:H14"/>
    <mergeCell ref="Q14:Q18"/>
    <mergeCell ref="R14:R18"/>
    <mergeCell ref="S14:S18"/>
    <mergeCell ref="T14:U23"/>
    <mergeCell ref="V19:V23"/>
    <mergeCell ref="Y14:Y18"/>
    <mergeCell ref="W19:W23"/>
    <mergeCell ref="X19:X23"/>
    <mergeCell ref="A1:H3"/>
    <mergeCell ref="P24:Y25"/>
    <mergeCell ref="V14:V18"/>
    <mergeCell ref="W14:W18"/>
    <mergeCell ref="Y19:Y23"/>
    <mergeCell ref="P19:P23"/>
  </mergeCells>
  <conditionalFormatting sqref="I1:J2 A1 L1:XFD2 I3:XFD3 A4:XFD6 C7:XFD26 A27:XFD1048576">
    <cfRule type="containsErrors" dxfId="5" priority="2">
      <formula>ISERROR(A1)</formula>
    </cfRule>
  </conditionalFormatting>
  <conditionalFormatting sqref="A5:Z6 C7:Z26">
    <cfRule type="containsText" dxfId="0" priority="51" operator="containsText" text="TREX">
      <formula>NOT(ISERROR(SEARCH("TREX",A5)))</formula>
    </cfRule>
  </conditionalFormatting>
  <pageMargins left="0.7" right="0.7" top="0.75" bottom="0.75" header="0.3" footer="0.3"/>
  <pageSetup paperSize="9" orientation="portrait" r:id="rId1"/>
  <ignoredErrors>
    <ignoredError sqref="Z20:Z23 Z15:Z18 Z19 T19:U19 T20:U23 Z14 T14:U14 S15:V18 P15:R18 W15:Y18 V20:Y23" formulaRange="1"/>
  </ignoredErrors>
  <drawing r:id="rId2"/>
  <legacyDrawing r:id="rId3"/>
  <controls>
    <mc:AlternateContent xmlns:mc="http://schemas.openxmlformats.org/markup-compatibility/2006">
      <mc:Choice Requires="x14">
        <control shapeId="2052" r:id="rId4" name="ComboBox1">
          <controlPr defaultSize="0" autoLine="0" linkedCell="A1" listFillRange="CATEGORY" r:id="rId5">
            <anchor moveWithCells="1">
              <from>
                <xdr:col>9</xdr:col>
                <xdr:colOff>85725</xdr:colOff>
                <xdr:row>0</xdr:row>
                <xdr:rowOff>114300</xdr:rowOff>
              </from>
              <to>
                <xdr:col>20</xdr:col>
                <xdr:colOff>152400</xdr:colOff>
                <xdr:row>2</xdr:row>
                <xdr:rowOff>123825</xdr:rowOff>
              </to>
            </anchor>
          </controlPr>
        </control>
      </mc:Choice>
      <mc:Fallback>
        <control shapeId="2052" r:id="rId4" name="Combo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5" operator="beginsWith" id="{B3AE3B2F-A263-4ABC-B5FD-CD7F4FA4C664}">
            <xm:f>LEFT(A5,LEN(Parameters!$C$19))=Parameters!$C$19</xm:f>
            <xm:f>Parameters!$C$19</xm:f>
            <x14:dxf>
              <fill>
                <patternFill>
                  <bgColor theme="6" tint="0.59996337778862885"/>
                </patternFill>
              </fill>
            </x14:dxf>
          </x14:cfRule>
          <x14:cfRule type="containsText" priority="6" operator="containsText" id="{0851CF34-357A-4A44-8884-DD0118B5CB69}">
            <xm:f>NOT(ISERROR(SEARCH(Parameters!$C$18,A5)))</xm:f>
            <xm:f>Parameters!$C$18</xm:f>
            <x14:dxf>
              <fill>
                <patternFill>
                  <bgColor rgb="FFFFCCFF"/>
                </patternFill>
              </fill>
            </x14:dxf>
          </x14:cfRule>
          <x14:cfRule type="containsText" priority="7" operator="containsText" id="{C07C7F8F-DBD0-4136-A7C5-0D820956D8A5}">
            <xm:f>NOT(ISERROR(SEARCH(Parameters!$C$17,A5)))</xm:f>
            <xm:f>Parameters!$C$17</xm:f>
            <x14:dxf>
              <fill>
                <patternFill>
                  <bgColor theme="7" tint="0.59996337778862885"/>
                </patternFill>
              </fill>
            </x14:dxf>
          </x14:cfRule>
          <x14:cfRule type="endsWith" priority="8" operator="endsWith" id="{D7584100-AC5B-4FBB-B5E2-7B327B496550}">
            <xm:f>RIGHT(A5,LEN(Parameters!$C$16))=Parameters!$C$16</xm:f>
            <xm:f>Parameters!$C$16</xm:f>
            <x14:dxf>
              <fill>
                <patternFill>
                  <bgColor theme="4" tint="0.59996337778862885"/>
                </patternFill>
              </fill>
            </x14:dxf>
          </x14:cfRule>
          <xm:sqref>A5:Z6 C7:Z26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20"/>
  <sheetViews>
    <sheetView showGridLines="0" topLeftCell="B1" zoomScale="85" zoomScaleNormal="85" workbookViewId="0">
      <selection activeCell="M10" sqref="M10:P10"/>
    </sheetView>
  </sheetViews>
  <sheetFormatPr defaultRowHeight="15" outlineLevelCol="1" x14ac:dyDescent="0.25"/>
  <cols>
    <col min="1" max="1" width="13.28515625" style="1" bestFit="1" customWidth="1"/>
    <col min="2" max="2" width="15.5703125" style="11" bestFit="1" customWidth="1"/>
    <col min="3" max="3" width="14.5703125" customWidth="1"/>
    <col min="4" max="4" width="19.140625" customWidth="1"/>
    <col min="5" max="5" width="11.5703125" customWidth="1"/>
    <col min="6" max="6" width="11.42578125" customWidth="1"/>
    <col min="7" max="7" width="15.28515625" customWidth="1"/>
    <col min="8" max="8" width="14.5703125" bestFit="1" customWidth="1"/>
    <col min="9" max="9" width="13.7109375" style="11" bestFit="1" customWidth="1"/>
    <col min="10" max="10" width="16.28515625" style="11" bestFit="1" customWidth="1"/>
    <col min="11" max="11" width="13" style="1" customWidth="1" outlineLevel="1"/>
    <col min="12" max="12" width="9.28515625" style="70" customWidth="1" outlineLevel="1"/>
    <col min="13" max="13" width="12.5703125" style="70" customWidth="1" outlineLevel="1"/>
    <col min="14" max="14" width="11.42578125" style="70" customWidth="1" outlineLevel="1"/>
    <col min="15" max="15" width="14.85546875" style="70" customWidth="1" outlineLevel="1"/>
  </cols>
  <sheetData>
    <row r="1" spans="1:15" x14ac:dyDescent="0.25">
      <c r="A1"/>
      <c r="B1"/>
      <c r="I1"/>
      <c r="J1"/>
      <c r="K1"/>
      <c r="L1"/>
      <c r="M1"/>
      <c r="N1"/>
      <c r="O1"/>
    </row>
    <row r="2" spans="1:15" x14ac:dyDescent="0.25">
      <c r="A2"/>
      <c r="B2"/>
      <c r="I2"/>
      <c r="J2"/>
      <c r="K2"/>
      <c r="L2"/>
      <c r="M2"/>
      <c r="N2"/>
      <c r="O2"/>
    </row>
    <row r="3" spans="1:15" x14ac:dyDescent="0.25">
      <c r="A3"/>
      <c r="B3"/>
      <c r="F3" s="169"/>
      <c r="G3" t="s">
        <v>28</v>
      </c>
      <c r="I3"/>
      <c r="J3"/>
      <c r="K3"/>
      <c r="L3"/>
      <c r="M3"/>
      <c r="N3"/>
      <c r="O3"/>
    </row>
    <row r="4" spans="1:15" x14ac:dyDescent="0.25">
      <c r="A4"/>
      <c r="B4"/>
      <c r="G4" t="s">
        <v>27</v>
      </c>
      <c r="I4"/>
      <c r="J4"/>
      <c r="K4"/>
      <c r="L4"/>
      <c r="M4"/>
      <c r="N4"/>
      <c r="O4"/>
    </row>
    <row r="5" spans="1:15" x14ac:dyDescent="0.25">
      <c r="A5"/>
      <c r="B5"/>
      <c r="I5"/>
      <c r="J5"/>
      <c r="K5"/>
      <c r="L5"/>
      <c r="M5"/>
      <c r="N5"/>
      <c r="O5"/>
    </row>
    <row r="6" spans="1:15" x14ac:dyDescent="0.25">
      <c r="A6"/>
      <c r="B6"/>
      <c r="I6"/>
      <c r="J6"/>
      <c r="K6"/>
      <c r="L6"/>
      <c r="M6"/>
      <c r="N6"/>
      <c r="O6"/>
    </row>
    <row r="7" spans="1:15" s="28" customFormat="1" ht="12.75" x14ac:dyDescent="0.2">
      <c r="A7" s="28">
        <f>COLUMN(A8)</f>
        <v>1</v>
      </c>
      <c r="B7" s="28">
        <f t="shared" ref="B7:O7" si="0">COLUMN(B8)</f>
        <v>2</v>
      </c>
      <c r="C7" s="28">
        <f t="shared" si="0"/>
        <v>3</v>
      </c>
      <c r="D7" s="28">
        <f t="shared" si="0"/>
        <v>4</v>
      </c>
      <c r="E7" s="28">
        <f t="shared" si="0"/>
        <v>5</v>
      </c>
      <c r="F7" s="28">
        <f t="shared" si="0"/>
        <v>6</v>
      </c>
      <c r="G7" s="28">
        <f t="shared" si="0"/>
        <v>7</v>
      </c>
      <c r="H7" s="28">
        <f t="shared" si="0"/>
        <v>8</v>
      </c>
      <c r="I7" s="28">
        <f t="shared" si="0"/>
        <v>9</v>
      </c>
      <c r="J7" s="28">
        <f t="shared" si="0"/>
        <v>10</v>
      </c>
      <c r="K7" s="28">
        <f t="shared" si="0"/>
        <v>11</v>
      </c>
      <c r="L7" s="28">
        <f t="shared" si="0"/>
        <v>12</v>
      </c>
      <c r="M7" s="28">
        <f t="shared" si="0"/>
        <v>13</v>
      </c>
      <c r="N7" s="28">
        <f t="shared" si="0"/>
        <v>14</v>
      </c>
      <c r="O7" s="28">
        <f t="shared" si="0"/>
        <v>15</v>
      </c>
    </row>
    <row r="8" spans="1:15" s="30" customFormat="1" ht="15.75" thickBot="1" x14ac:dyDescent="0.3">
      <c r="A8" s="29" t="s">
        <v>12</v>
      </c>
      <c r="B8" s="29" t="s">
        <v>9</v>
      </c>
      <c r="C8" s="29" t="s">
        <v>0</v>
      </c>
      <c r="D8" s="29" t="s">
        <v>1</v>
      </c>
      <c r="E8" s="29" t="s">
        <v>2</v>
      </c>
      <c r="F8" s="29" t="s">
        <v>3</v>
      </c>
      <c r="G8" s="166" t="s">
        <v>7</v>
      </c>
      <c r="H8" s="167" t="s">
        <v>19</v>
      </c>
      <c r="I8" s="167" t="s">
        <v>8</v>
      </c>
      <c r="J8" s="168" t="s">
        <v>20</v>
      </c>
      <c r="K8" s="80" t="s">
        <v>22</v>
      </c>
      <c r="L8" s="29" t="s">
        <v>23</v>
      </c>
      <c r="M8" s="29" t="s">
        <v>24</v>
      </c>
      <c r="N8" s="29" t="s">
        <v>25</v>
      </c>
      <c r="O8" s="29" t="s">
        <v>26</v>
      </c>
    </row>
    <row r="9" spans="1:15" ht="15.75" thickTop="1" x14ac:dyDescent="0.25">
      <c r="A9" s="1">
        <v>1</v>
      </c>
      <c r="B9" s="1" t="s">
        <v>15</v>
      </c>
      <c r="C9" t="s">
        <v>35</v>
      </c>
      <c r="D9" t="s">
        <v>29</v>
      </c>
      <c r="E9">
        <v>0.75</v>
      </c>
      <c r="F9" s="11">
        <v>10</v>
      </c>
      <c r="G9" s="88">
        <v>10000</v>
      </c>
      <c r="H9" s="86">
        <f>Table2[[#This Row],[SALES]]/Table2[[#This Row],[METERS]]</f>
        <v>1000</v>
      </c>
      <c r="I9" s="86">
        <f>0.2*Table2[[#This Row],[SALES]]</f>
        <v>2000</v>
      </c>
      <c r="J9" s="87">
        <f>Table2[[#This Row],[MARGIN]]/Table2[[#This Row],[METERS]]</f>
        <v>200</v>
      </c>
      <c r="K9" s="85">
        <f>COUNTIFS('Floor Plan'!$1:$1048576,Analysis!A9)</f>
        <v>1</v>
      </c>
      <c r="L9" s="84">
        <f>G9/$K9</f>
        <v>10000</v>
      </c>
      <c r="M9" s="82">
        <f>H9/$K9</f>
        <v>1000</v>
      </c>
      <c r="N9" s="82">
        <f>I9/$K9</f>
        <v>2000</v>
      </c>
      <c r="O9" s="83">
        <f>J9/$K9</f>
        <v>200</v>
      </c>
    </row>
    <row r="10" spans="1:15" x14ac:dyDescent="0.25">
      <c r="A10" s="1">
        <v>2</v>
      </c>
      <c r="B10" s="1" t="s">
        <v>4</v>
      </c>
      <c r="C10" s="11" t="s">
        <v>36</v>
      </c>
      <c r="D10" t="s">
        <v>30</v>
      </c>
      <c r="E10">
        <v>0.75</v>
      </c>
      <c r="F10" s="11">
        <v>3.5</v>
      </c>
      <c r="G10" s="88">
        <f>G9+5000</f>
        <v>15000</v>
      </c>
      <c r="H10" s="86">
        <f>Table2[[#This Row],[SALES]]/Table2[[#This Row],[METERS]]</f>
        <v>4285.7142857142853</v>
      </c>
      <c r="I10" s="86">
        <f>0.2*Table2[[#This Row],[SALES]]</f>
        <v>3000</v>
      </c>
      <c r="J10" s="87">
        <f>Table2[[#This Row],[MARGIN]]/Table2[[#This Row],[METERS]]</f>
        <v>857.14285714285711</v>
      </c>
      <c r="K10" s="85">
        <f>COUNTIFS('Floor Plan'!$1:$1048576,Analysis!A10)</f>
        <v>1</v>
      </c>
      <c r="L10" s="84">
        <f>G10/$K10</f>
        <v>15000</v>
      </c>
      <c r="M10" s="82">
        <f>H10/$K10</f>
        <v>4285.7142857142853</v>
      </c>
      <c r="N10" s="82">
        <f>I10/$K10</f>
        <v>3000</v>
      </c>
      <c r="O10" s="83">
        <f>J10/$K10</f>
        <v>857.14285714285711</v>
      </c>
    </row>
    <row r="11" spans="1:15" x14ac:dyDescent="0.25">
      <c r="A11" s="1">
        <v>3</v>
      </c>
      <c r="B11" s="1" t="s">
        <v>5</v>
      </c>
      <c r="C11" s="11" t="s">
        <v>37</v>
      </c>
      <c r="D11" s="11" t="s">
        <v>31</v>
      </c>
      <c r="E11">
        <v>0.75</v>
      </c>
      <c r="F11" s="11">
        <v>4.5</v>
      </c>
      <c r="G11" s="88">
        <f t="shared" ref="G11:G20" si="1">G10+5000</f>
        <v>20000</v>
      </c>
      <c r="H11" s="86">
        <f>Table2[[#This Row],[SALES]]/Table2[[#This Row],[METERS]]</f>
        <v>4444.4444444444443</v>
      </c>
      <c r="I11" s="86">
        <f>0.2*Table2[[#This Row],[SALES]]</f>
        <v>4000</v>
      </c>
      <c r="J11" s="87">
        <f>Table2[[#This Row],[MARGIN]]/Table2[[#This Row],[METERS]]</f>
        <v>888.88888888888891</v>
      </c>
      <c r="K11" s="85">
        <f>COUNTIFS('Floor Plan'!$1:$1048576,Analysis!A11)</f>
        <v>1</v>
      </c>
      <c r="L11" s="84">
        <f>G11/$K11</f>
        <v>20000</v>
      </c>
      <c r="M11" s="82">
        <f>H11/$K11</f>
        <v>4444.4444444444443</v>
      </c>
      <c r="N11" s="82">
        <f>I11/$K11</f>
        <v>4000</v>
      </c>
      <c r="O11" s="83">
        <f>J11/$K11</f>
        <v>888.88888888888891</v>
      </c>
    </row>
    <row r="12" spans="1:15" x14ac:dyDescent="0.25">
      <c r="A12" s="1">
        <v>4</v>
      </c>
      <c r="B12" s="1" t="s">
        <v>15</v>
      </c>
      <c r="C12" s="11" t="s">
        <v>37</v>
      </c>
      <c r="D12" s="11" t="s">
        <v>31</v>
      </c>
      <c r="E12">
        <v>0.75</v>
      </c>
      <c r="F12" s="11">
        <v>1.5</v>
      </c>
      <c r="G12" s="88">
        <f t="shared" si="1"/>
        <v>25000</v>
      </c>
      <c r="H12" s="86">
        <f>Table2[[#This Row],[SALES]]/Table2[[#This Row],[METERS]]</f>
        <v>16666.666666666668</v>
      </c>
      <c r="I12" s="86">
        <f>0.2*Table2[[#This Row],[SALES]]</f>
        <v>5000</v>
      </c>
      <c r="J12" s="87">
        <f>Table2[[#This Row],[MARGIN]]/Table2[[#This Row],[METERS]]</f>
        <v>3333.3333333333335</v>
      </c>
      <c r="K12" s="85">
        <f>COUNTIFS('Floor Plan'!$1:$1048576,Analysis!A12)</f>
        <v>1</v>
      </c>
      <c r="L12" s="84">
        <f>G12/$K12</f>
        <v>25000</v>
      </c>
      <c r="M12" s="82">
        <f>H12/$K12</f>
        <v>16666.666666666668</v>
      </c>
      <c r="N12" s="82">
        <f>I12/$K12</f>
        <v>5000</v>
      </c>
      <c r="O12" s="83">
        <f>J12/$K12</f>
        <v>3333.3333333333335</v>
      </c>
    </row>
    <row r="13" spans="1:15" x14ac:dyDescent="0.25">
      <c r="A13" s="1">
        <v>5</v>
      </c>
      <c r="B13" s="1" t="s">
        <v>4</v>
      </c>
      <c r="C13" s="11" t="s">
        <v>38</v>
      </c>
      <c r="D13" s="11" t="s">
        <v>32</v>
      </c>
      <c r="E13">
        <v>0.75</v>
      </c>
      <c r="F13" s="11">
        <v>9</v>
      </c>
      <c r="G13" s="88">
        <f t="shared" si="1"/>
        <v>30000</v>
      </c>
      <c r="H13" s="86">
        <f>Table2[[#This Row],[SALES]]/Table2[[#This Row],[METERS]]</f>
        <v>3333.3333333333335</v>
      </c>
      <c r="I13" s="86">
        <f>0.2*Table2[[#This Row],[SALES]]</f>
        <v>6000</v>
      </c>
      <c r="J13" s="87">
        <f>Table2[[#This Row],[MARGIN]]/Table2[[#This Row],[METERS]]</f>
        <v>666.66666666666663</v>
      </c>
      <c r="K13" s="85">
        <f>COUNTIFS('Floor Plan'!$1:$1048576,Analysis!A13)</f>
        <v>1</v>
      </c>
      <c r="L13" s="84">
        <f>G13/$K13</f>
        <v>30000</v>
      </c>
      <c r="M13" s="82">
        <f>H13/$K13</f>
        <v>3333.3333333333335</v>
      </c>
      <c r="N13" s="82">
        <f>I13/$K13</f>
        <v>6000</v>
      </c>
      <c r="O13" s="83">
        <f>J13/$K13</f>
        <v>666.66666666666663</v>
      </c>
    </row>
    <row r="14" spans="1:15" s="11" customFormat="1" x14ac:dyDescent="0.25">
      <c r="A14" s="1">
        <v>6</v>
      </c>
      <c r="B14" s="1" t="s">
        <v>15</v>
      </c>
      <c r="C14" s="11" t="s">
        <v>38</v>
      </c>
      <c r="D14" s="11" t="s">
        <v>32</v>
      </c>
      <c r="E14" s="11">
        <v>0.75</v>
      </c>
      <c r="F14" s="11">
        <v>5</v>
      </c>
      <c r="G14" s="88">
        <f t="shared" si="1"/>
        <v>35000</v>
      </c>
      <c r="H14" s="86">
        <f>Table2[[#This Row],[SALES]]/Table2[[#This Row],[METERS]]</f>
        <v>7000</v>
      </c>
      <c r="I14" s="86">
        <f>0.2*Table2[[#This Row],[SALES]]</f>
        <v>7000</v>
      </c>
      <c r="J14" s="87">
        <f>Table2[[#This Row],[MARGIN]]/Table2[[#This Row],[METERS]]</f>
        <v>1400</v>
      </c>
      <c r="K14" s="85">
        <f>COUNTIFS('Floor Plan'!$1:$1048576,Analysis!A14)</f>
        <v>1</v>
      </c>
      <c r="L14" s="84">
        <f>G14/$K14</f>
        <v>35000</v>
      </c>
      <c r="M14" s="82">
        <f>H14/$K14</f>
        <v>7000</v>
      </c>
      <c r="N14" s="82">
        <f>I14/$K14</f>
        <v>7000</v>
      </c>
      <c r="O14" s="83">
        <f>J14/$K14</f>
        <v>1400</v>
      </c>
    </row>
    <row r="15" spans="1:15" x14ac:dyDescent="0.25">
      <c r="A15" s="1">
        <v>7</v>
      </c>
      <c r="B15" s="1" t="s">
        <v>5</v>
      </c>
      <c r="C15" s="11" t="s">
        <v>38</v>
      </c>
      <c r="D15" s="11" t="s">
        <v>32</v>
      </c>
      <c r="E15">
        <v>0.75</v>
      </c>
      <c r="F15" s="11">
        <v>8.5</v>
      </c>
      <c r="G15" s="88">
        <f t="shared" si="1"/>
        <v>40000</v>
      </c>
      <c r="H15" s="86">
        <f>Table2[[#This Row],[SALES]]/Table2[[#This Row],[METERS]]</f>
        <v>4705.8823529411766</v>
      </c>
      <c r="I15" s="86">
        <f>0.2*Table2[[#This Row],[SALES]]</f>
        <v>8000</v>
      </c>
      <c r="J15" s="87">
        <f>Table2[[#This Row],[MARGIN]]/Table2[[#This Row],[METERS]]</f>
        <v>941.17647058823525</v>
      </c>
      <c r="K15" s="85">
        <f>COUNTIFS('Floor Plan'!$1:$1048576,Analysis!A15)</f>
        <v>4</v>
      </c>
      <c r="L15" s="84">
        <f>G15/$K15</f>
        <v>10000</v>
      </c>
      <c r="M15" s="82">
        <f>H15/$K15</f>
        <v>1176.4705882352941</v>
      </c>
      <c r="N15" s="82">
        <f>I15/$K15</f>
        <v>2000</v>
      </c>
      <c r="O15" s="83">
        <f>J15/$K15</f>
        <v>235.29411764705881</v>
      </c>
    </row>
    <row r="16" spans="1:15" x14ac:dyDescent="0.25">
      <c r="A16" s="1">
        <v>8</v>
      </c>
      <c r="B16" s="1" t="s">
        <v>4</v>
      </c>
      <c r="C16" s="11" t="s">
        <v>39</v>
      </c>
      <c r="D16" s="11" t="s">
        <v>33</v>
      </c>
      <c r="E16">
        <v>0.75</v>
      </c>
      <c r="F16" s="11">
        <v>4.5</v>
      </c>
      <c r="G16" s="88">
        <f t="shared" si="1"/>
        <v>45000</v>
      </c>
      <c r="H16" s="86">
        <f>Table2[[#This Row],[SALES]]/Table2[[#This Row],[METERS]]</f>
        <v>10000</v>
      </c>
      <c r="I16" s="86">
        <f>0.2*Table2[[#This Row],[SALES]]</f>
        <v>9000</v>
      </c>
      <c r="J16" s="87">
        <f>Table2[[#This Row],[MARGIN]]/Table2[[#This Row],[METERS]]</f>
        <v>2000</v>
      </c>
      <c r="K16" s="85">
        <f>COUNTIFS('Floor Plan'!$1:$1048576,Analysis!A16)</f>
        <v>2</v>
      </c>
      <c r="L16" s="84">
        <f>G16/$K16</f>
        <v>22500</v>
      </c>
      <c r="M16" s="82">
        <f>H16/$K16</f>
        <v>5000</v>
      </c>
      <c r="N16" s="82">
        <f>I16/$K16</f>
        <v>4500</v>
      </c>
      <c r="O16" s="83">
        <f>J16/$K16</f>
        <v>1000</v>
      </c>
    </row>
    <row r="17" spans="1:15" x14ac:dyDescent="0.25">
      <c r="A17" s="1">
        <v>9</v>
      </c>
      <c r="B17" s="1" t="s">
        <v>5</v>
      </c>
      <c r="C17" s="11" t="s">
        <v>39</v>
      </c>
      <c r="D17" s="11" t="s">
        <v>33</v>
      </c>
      <c r="E17">
        <v>0.75</v>
      </c>
      <c r="F17" s="11">
        <v>8</v>
      </c>
      <c r="G17" s="88">
        <f t="shared" si="1"/>
        <v>50000</v>
      </c>
      <c r="H17" s="86">
        <f>Table2[[#This Row],[SALES]]/Table2[[#This Row],[METERS]]</f>
        <v>6250</v>
      </c>
      <c r="I17" s="86">
        <f>0.2*Table2[[#This Row],[SALES]]</f>
        <v>10000</v>
      </c>
      <c r="J17" s="87">
        <f>Table2[[#This Row],[MARGIN]]/Table2[[#This Row],[METERS]]</f>
        <v>1250</v>
      </c>
      <c r="K17" s="85">
        <f>COUNTIFS('Floor Plan'!$1:$1048576,Analysis!A17)</f>
        <v>4</v>
      </c>
      <c r="L17" s="84">
        <f>G17/$K17</f>
        <v>12500</v>
      </c>
      <c r="M17" s="82">
        <f>H17/$K17</f>
        <v>1562.5</v>
      </c>
      <c r="N17" s="82">
        <f>I17/$K17</f>
        <v>2500</v>
      </c>
      <c r="O17" s="83">
        <f>J17/$K17</f>
        <v>312.5</v>
      </c>
    </row>
    <row r="18" spans="1:15" x14ac:dyDescent="0.25">
      <c r="A18" s="1">
        <v>10</v>
      </c>
      <c r="B18" s="1" t="s">
        <v>4</v>
      </c>
      <c r="C18" s="11" t="s">
        <v>40</v>
      </c>
      <c r="D18" s="11" t="s">
        <v>34</v>
      </c>
      <c r="E18">
        <v>0.75</v>
      </c>
      <c r="F18" s="11">
        <v>4</v>
      </c>
      <c r="G18" s="88">
        <f t="shared" si="1"/>
        <v>55000</v>
      </c>
      <c r="H18" s="86">
        <f>Table2[[#This Row],[SALES]]/Table2[[#This Row],[METERS]]</f>
        <v>13750</v>
      </c>
      <c r="I18" s="86">
        <f>0.2*Table2[[#This Row],[SALES]]</f>
        <v>11000</v>
      </c>
      <c r="J18" s="87">
        <f>Table2[[#This Row],[MARGIN]]/Table2[[#This Row],[METERS]]</f>
        <v>2750</v>
      </c>
      <c r="K18" s="85">
        <f>COUNTIFS('Floor Plan'!$1:$1048576,Analysis!A18)</f>
        <v>4</v>
      </c>
      <c r="L18" s="84">
        <f>G18/$K18</f>
        <v>13750</v>
      </c>
      <c r="M18" s="82">
        <f>H18/$K18</f>
        <v>3437.5</v>
      </c>
      <c r="N18" s="82">
        <f>I18/$K18</f>
        <v>2750</v>
      </c>
      <c r="O18" s="83">
        <f>J18/$K18</f>
        <v>687.5</v>
      </c>
    </row>
    <row r="19" spans="1:15" x14ac:dyDescent="0.25">
      <c r="A19" s="1">
        <v>11</v>
      </c>
      <c r="B19" s="1" t="s">
        <v>15</v>
      </c>
      <c r="C19" s="11" t="s">
        <v>40</v>
      </c>
      <c r="D19" s="11" t="s">
        <v>34</v>
      </c>
      <c r="E19">
        <v>0.75</v>
      </c>
      <c r="F19" s="11">
        <v>4.5</v>
      </c>
      <c r="G19" s="88">
        <f t="shared" si="1"/>
        <v>60000</v>
      </c>
      <c r="H19" s="86">
        <f>Table2[[#This Row],[SALES]]/Table2[[#This Row],[METERS]]</f>
        <v>13333.333333333334</v>
      </c>
      <c r="I19" s="86">
        <f>0.2*Table2[[#This Row],[SALES]]</f>
        <v>12000</v>
      </c>
      <c r="J19" s="87">
        <f>Table2[[#This Row],[MARGIN]]/Table2[[#This Row],[METERS]]</f>
        <v>2666.6666666666665</v>
      </c>
      <c r="K19" s="85">
        <f>COUNTIFS('Floor Plan'!$1:$1048576,Analysis!A19)</f>
        <v>2</v>
      </c>
      <c r="L19" s="84">
        <f>G19/$K19</f>
        <v>30000</v>
      </c>
      <c r="M19" s="82">
        <f>H19/$K19</f>
        <v>6666.666666666667</v>
      </c>
      <c r="N19" s="82">
        <f>I19/$K19</f>
        <v>6000</v>
      </c>
      <c r="O19" s="83">
        <f>J19/$K19</f>
        <v>1333.3333333333333</v>
      </c>
    </row>
    <row r="20" spans="1:15" x14ac:dyDescent="0.25">
      <c r="A20" s="1">
        <v>12</v>
      </c>
      <c r="B20" s="1" t="s">
        <v>5</v>
      </c>
      <c r="C20" s="11" t="s">
        <v>40</v>
      </c>
      <c r="D20" s="11" t="s">
        <v>34</v>
      </c>
      <c r="E20">
        <v>0.75</v>
      </c>
      <c r="F20" s="11">
        <v>3</v>
      </c>
      <c r="G20" s="88">
        <f t="shared" si="1"/>
        <v>65000</v>
      </c>
      <c r="H20" s="86">
        <f>Table2[[#This Row],[SALES]]/Table2[[#This Row],[METERS]]</f>
        <v>21666.666666666668</v>
      </c>
      <c r="I20" s="86">
        <f>0.2*Table2[[#This Row],[SALES]]</f>
        <v>13000</v>
      </c>
      <c r="J20" s="87">
        <f>Table2[[#This Row],[MARGIN]]/Table2[[#This Row],[METERS]]</f>
        <v>4333.333333333333</v>
      </c>
      <c r="K20" s="85">
        <f>COUNTIFS('Floor Plan'!$1:$1048576,Analysis!A20)</f>
        <v>1</v>
      </c>
      <c r="L20" s="84">
        <f>G20/$K20</f>
        <v>65000</v>
      </c>
      <c r="M20" s="82">
        <f>H20/$K20</f>
        <v>21666.666666666668</v>
      </c>
      <c r="N20" s="82">
        <f>I20/$K20</f>
        <v>13000</v>
      </c>
      <c r="O20" s="83">
        <f>J20/$K20</f>
        <v>4333.333333333333</v>
      </c>
    </row>
  </sheetData>
  <conditionalFormatting sqref="G9:G20">
    <cfRule type="colorScale" priority="56">
      <colorScale>
        <cfvo type="min"/>
        <cfvo type="max"/>
        <color rgb="FFFCFCFF"/>
        <color rgb="FFF8696B"/>
      </colorScale>
    </cfRule>
  </conditionalFormatting>
  <conditionalFormatting sqref="J9:J20">
    <cfRule type="top10" dxfId="6" priority="57" percent="1" rank="20"/>
    <cfRule type="dataBar" priority="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{69192CCF-E356-4DFD-8A6C-450B0A56BE42}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9192CCF-E356-4DFD-8A6C-450B0A56BE4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J9:J20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Parameters</vt:lpstr>
      <vt:lpstr>Floor Plan</vt:lpstr>
      <vt:lpstr>Dynamic Plan</vt:lpstr>
      <vt:lpstr>Analysis</vt:lpstr>
      <vt:lpstr>CATEGORY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Estelle BRICE</cp:lastModifiedBy>
  <cp:lastPrinted>2019-03-01T11:09:54Z</cp:lastPrinted>
  <dcterms:created xsi:type="dcterms:W3CDTF">2019-02-01T16:13:07Z</dcterms:created>
  <dcterms:modified xsi:type="dcterms:W3CDTF">2019-03-19T15:41:21Z</dcterms:modified>
</cp:coreProperties>
</file>