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BCS-DATA\Utilisateurs\audrey.lefebvre\Documents\"/>
    </mc:Choice>
  </mc:AlternateContent>
  <bookViews>
    <workbookView xWindow="0" yWindow="0" windowWidth="24000" windowHeight="9135"/>
  </bookViews>
  <sheets>
    <sheet name="APPRE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K5" i="1" s="1"/>
  <c r="H5" i="1"/>
  <c r="M5" i="1" l="1"/>
  <c r="W5" i="1" s="1"/>
  <c r="Q5" i="1" l="1"/>
  <c r="L5" i="1"/>
  <c r="P5" i="1" s="1"/>
  <c r="Y5" i="1" s="1"/>
  <c r="AD5" i="1" s="1"/>
  <c r="O5" i="1"/>
  <c r="S5" i="1"/>
  <c r="U5" i="1"/>
  <c r="V5" i="1" l="1"/>
  <c r="AB5" i="1" s="1"/>
  <c r="AG5" i="1" s="1"/>
  <c r="N5" i="1"/>
  <c r="X5" i="1" s="1"/>
  <c r="AC5" i="1" s="1"/>
  <c r="R5" i="1"/>
  <c r="Z5" i="1" s="1"/>
  <c r="AE5" i="1" s="1"/>
  <c r="T5" i="1"/>
  <c r="AA5" i="1" s="1"/>
  <c r="AF5" i="1" s="1"/>
</calcChain>
</file>

<file path=xl/sharedStrings.xml><?xml version="1.0" encoding="utf-8"?>
<sst xmlns="http://schemas.openxmlformats.org/spreadsheetml/2006/main" count="39" uniqueCount="37">
  <si>
    <t>REF</t>
  </si>
  <si>
    <t>DESIGNATION</t>
  </si>
  <si>
    <t>COULEUR</t>
  </si>
  <si>
    <t>CS-</t>
  </si>
  <si>
    <t>VENDU LOT DE</t>
  </si>
  <si>
    <t>POIDS</t>
  </si>
  <si>
    <t>PRIX</t>
  </si>
  <si>
    <t>PORT</t>
  </si>
  <si>
    <t>TARIF</t>
  </si>
  <si>
    <t>TOTAL</t>
  </si>
  <si>
    <t>COUT D'ACHAT</t>
  </si>
  <si>
    <t>N</t>
  </si>
  <si>
    <t>DOUANE O/N</t>
  </si>
  <si>
    <t>POIDS (Gr)</t>
  </si>
  <si>
    <t>soit à l'unité</t>
  </si>
  <si>
    <t>VENTE</t>
  </si>
  <si>
    <t>LOT DE</t>
  </si>
  <si>
    <t>marge x</t>
  </si>
  <si>
    <t>BENEFICE</t>
  </si>
  <si>
    <t>BENEFICE AVEC VDI</t>
  </si>
  <si>
    <t>remise</t>
  </si>
  <si>
    <t>10</t>
  </si>
  <si>
    <t>20</t>
  </si>
  <si>
    <t>50</t>
  </si>
  <si>
    <t>100</t>
  </si>
  <si>
    <t>250</t>
  </si>
  <si>
    <t>E131</t>
  </si>
  <si>
    <t>FERMOIR-POUSSOIR EN PLASTIQUE TRANSPARENT</t>
  </si>
  <si>
    <t>TRANSPARENT</t>
  </si>
  <si>
    <t>FRAIS DE PORT PANDAHALL NL MAILPOST</t>
  </si>
  <si>
    <t>0 à 20 g</t>
  </si>
  <si>
    <t>21 à 100 g</t>
  </si>
  <si>
    <t>101 à 250g</t>
  </si>
  <si>
    <t>251 à 500 g</t>
  </si>
  <si>
    <t>501 à 1000 g</t>
  </si>
  <si>
    <t>au-delà</t>
  </si>
  <si>
    <t>1001 à 2000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</si>
</sst>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7" formatCode="#,##0\ [$g]"/>
    <numFmt numFmtId="168" formatCode="#,##0.0000\ [$g]"/>
    <numFmt numFmtId="171" formatCode="_-* #,##0.0000\ &quot;€&quot;_-;\-* #,##0.0000\ &quot;€&quot;_-;_-* &quot;-&quot;??\ &quot;€&quot;_-;_-@_-"/>
    <numFmt numFmtId="173" formatCode="_-* #,##0.00\ [$g]_-;\-* #,##0.00\ [$ZWR]_-;_-* &quot;-&quot;??\ [$ZWR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0" tint="-0.34998626667073579"/>
      <name val="Calibri"/>
      <family val="2"/>
      <scheme val="minor"/>
    </font>
    <font>
      <b/>
      <i/>
      <sz val="8"/>
      <color theme="0" tint="-0.34998626667073579"/>
      <name val="Calibri"/>
      <family val="2"/>
      <scheme val="minor"/>
    </font>
    <font>
      <b/>
      <i/>
      <sz val="14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71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73" fontId="7" fillId="0" borderId="0" xfId="1" applyNumberFormat="1" applyFont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44" fontId="2" fillId="0" borderId="0" xfId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8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44" fontId="11" fillId="0" borderId="0" xfId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44" fontId="11" fillId="0" borderId="0" xfId="1" applyFont="1" applyAlignment="1">
      <alignment horizontal="center" vertical="center" wrapText="1"/>
    </xf>
    <xf numFmtId="44" fontId="1" fillId="0" borderId="0" xfId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E1" workbookViewId="0">
      <selection activeCell="H5" sqref="H5"/>
    </sheetView>
  </sheetViews>
  <sheetFormatPr baseColWidth="10" defaultRowHeight="15" x14ac:dyDescent="0.25"/>
  <cols>
    <col min="1" max="1" width="3.7109375" style="4" customWidth="1"/>
    <col min="2" max="2" width="13" style="4" customWidth="1"/>
    <col min="3" max="3" width="45.42578125" style="4" customWidth="1"/>
    <col min="4" max="4" width="16.140625" style="4" customWidth="1"/>
    <col min="5" max="5" width="16" style="4" customWidth="1"/>
    <col min="6" max="6" width="12.5703125" style="4" customWidth="1"/>
    <col min="7" max="8" width="11.42578125" style="4"/>
    <col min="9" max="9" width="15.140625" style="4" customWidth="1"/>
    <col min="10" max="13" width="11.42578125" style="4"/>
    <col min="14" max="14" width="9.28515625" style="4" customWidth="1"/>
    <col min="15" max="15" width="6.7109375" style="4" customWidth="1"/>
    <col min="16" max="16" width="9.28515625" style="4" customWidth="1"/>
    <col min="17" max="17" width="6.7109375" style="4" customWidth="1"/>
    <col min="18" max="18" width="9.28515625" style="4" customWidth="1"/>
    <col min="19" max="19" width="6.7109375" style="4" customWidth="1"/>
    <col min="20" max="20" width="9.28515625" style="4" customWidth="1"/>
    <col min="21" max="21" width="6.7109375" style="4" customWidth="1"/>
    <col min="22" max="22" width="9.28515625" style="4" customWidth="1"/>
    <col min="23" max="23" width="6.7109375" style="4" customWidth="1"/>
    <col min="24" max="33" width="7.7109375" style="19" customWidth="1"/>
    <col min="34" max="34" width="11.42578125" style="4"/>
    <col min="35" max="36" width="11.42578125" style="28" customWidth="1"/>
    <col min="37" max="38" width="11.42578125" style="28"/>
    <col min="39" max="16384" width="11.42578125" style="4"/>
  </cols>
  <sheetData>
    <row r="1" spans="1:38" x14ac:dyDescent="0.25">
      <c r="R1" s="4" t="s">
        <v>17</v>
      </c>
      <c r="S1" s="4">
        <v>10</v>
      </c>
      <c r="AE1" s="19" t="s">
        <v>20</v>
      </c>
      <c r="AF1" s="23">
        <v>0.3</v>
      </c>
    </row>
    <row r="2" spans="1:38" ht="18.75" customHeight="1" x14ac:dyDescent="0.25">
      <c r="G2" s="5" t="s">
        <v>10</v>
      </c>
      <c r="H2" s="5"/>
      <c r="I2" s="5"/>
      <c r="J2" s="5"/>
      <c r="K2" s="5"/>
      <c r="L2" s="6" t="s">
        <v>14</v>
      </c>
      <c r="M2" s="6"/>
      <c r="N2" s="14" t="s">
        <v>15</v>
      </c>
      <c r="O2" s="15"/>
      <c r="P2" s="15"/>
      <c r="Q2" s="15"/>
      <c r="R2" s="15"/>
      <c r="S2" s="15"/>
      <c r="T2" s="15"/>
      <c r="U2" s="15"/>
      <c r="V2" s="15"/>
      <c r="W2" s="15"/>
      <c r="X2" s="21" t="s">
        <v>18</v>
      </c>
      <c r="Y2" s="21"/>
      <c r="Z2" s="21"/>
      <c r="AA2" s="21"/>
      <c r="AB2" s="21"/>
      <c r="AC2" s="22" t="s">
        <v>19</v>
      </c>
      <c r="AD2" s="22"/>
      <c r="AE2" s="22"/>
      <c r="AF2" s="22"/>
      <c r="AG2" s="22"/>
      <c r="AI2" s="27" t="s">
        <v>29</v>
      </c>
      <c r="AJ2" s="27"/>
      <c r="AK2" s="27"/>
      <c r="AL2" s="27"/>
    </row>
    <row r="3" spans="1:38" ht="18.75" customHeight="1" x14ac:dyDescent="0.25">
      <c r="G3" s="5"/>
      <c r="H3" s="5"/>
      <c r="I3" s="5"/>
      <c r="J3" s="5"/>
      <c r="K3" s="5"/>
      <c r="L3" s="6"/>
      <c r="M3" s="6"/>
      <c r="N3" s="16" t="s">
        <v>16</v>
      </c>
      <c r="O3" s="17"/>
      <c r="P3" s="17"/>
      <c r="Q3" s="17"/>
      <c r="R3" s="17"/>
      <c r="S3" s="17"/>
      <c r="T3" s="17"/>
      <c r="U3" s="17"/>
      <c r="V3" s="17"/>
      <c r="W3" s="17"/>
      <c r="X3" s="21"/>
      <c r="Y3" s="21"/>
      <c r="Z3" s="21"/>
      <c r="AA3" s="21"/>
      <c r="AB3" s="21"/>
      <c r="AC3" s="22"/>
      <c r="AD3" s="22"/>
      <c r="AE3" s="22"/>
      <c r="AF3" s="22"/>
      <c r="AG3" s="22"/>
      <c r="AI3" s="27"/>
      <c r="AJ3" s="27"/>
      <c r="AK3" s="27"/>
      <c r="AL3" s="27"/>
    </row>
    <row r="4" spans="1:38" s="1" customFormat="1" x14ac:dyDescent="0.25">
      <c r="B4" s="2" t="s">
        <v>0</v>
      </c>
      <c r="C4" s="2" t="s">
        <v>1</v>
      </c>
      <c r="D4" s="2" t="s">
        <v>2</v>
      </c>
      <c r="E4" s="2" t="s">
        <v>4</v>
      </c>
      <c r="F4" s="2" t="s">
        <v>13</v>
      </c>
      <c r="G4" s="2" t="s">
        <v>6</v>
      </c>
      <c r="H4" s="2" t="s">
        <v>7</v>
      </c>
      <c r="I4" s="2" t="s">
        <v>12</v>
      </c>
      <c r="J4" s="2" t="s">
        <v>8</v>
      </c>
      <c r="K4" s="2" t="s">
        <v>9</v>
      </c>
      <c r="L4" s="2" t="s">
        <v>8</v>
      </c>
      <c r="M4" s="3" t="s">
        <v>5</v>
      </c>
      <c r="N4" s="3" t="s">
        <v>21</v>
      </c>
      <c r="O4" s="12"/>
      <c r="P4" s="3" t="s">
        <v>22</v>
      </c>
      <c r="Q4" s="12"/>
      <c r="R4" s="3" t="s">
        <v>23</v>
      </c>
      <c r="S4" s="12"/>
      <c r="T4" s="3" t="s">
        <v>24</v>
      </c>
      <c r="U4" s="12"/>
      <c r="V4" s="3" t="s">
        <v>25</v>
      </c>
      <c r="W4" s="12"/>
      <c r="X4" s="20">
        <v>10</v>
      </c>
      <c r="Y4" s="20">
        <v>20</v>
      </c>
      <c r="Z4" s="20">
        <v>50</v>
      </c>
      <c r="AA4" s="20">
        <v>100</v>
      </c>
      <c r="AB4" s="20">
        <v>250</v>
      </c>
      <c r="AC4" s="20">
        <v>10</v>
      </c>
      <c r="AD4" s="20">
        <v>20</v>
      </c>
      <c r="AE4" s="20">
        <v>50</v>
      </c>
      <c r="AF4" s="20">
        <v>100</v>
      </c>
      <c r="AG4" s="20">
        <v>250</v>
      </c>
      <c r="AI4" s="31" t="s">
        <v>30</v>
      </c>
      <c r="AJ4" s="31">
        <v>0</v>
      </c>
      <c r="AK4" s="32">
        <v>3.19</v>
      </c>
      <c r="AL4" s="29"/>
    </row>
    <row r="5" spans="1:38" x14ac:dyDescent="0.25">
      <c r="A5" s="25" t="s">
        <v>3</v>
      </c>
      <c r="B5" s="26" t="s">
        <v>26</v>
      </c>
      <c r="C5" s="4" t="s">
        <v>27</v>
      </c>
      <c r="D5" s="4" t="s">
        <v>28</v>
      </c>
      <c r="E5" s="7">
        <v>10000</v>
      </c>
      <c r="F5" s="8">
        <v>285</v>
      </c>
      <c r="G5" s="9">
        <v>2.2400000000000002</v>
      </c>
      <c r="H5" s="33">
        <f>VLOOKUP(F5,$AJ$4:$AK$11,2,1)</f>
        <v>7.08</v>
      </c>
      <c r="I5" s="4" t="s">
        <v>11</v>
      </c>
      <c r="J5" s="9" t="str">
        <f>IF(I5="O",(G5+H5)*1.25,"0")</f>
        <v>0</v>
      </c>
      <c r="K5" s="9">
        <f>IF($G$5="","",G5+H5+J5)</f>
        <v>9.32</v>
      </c>
      <c r="L5" s="10">
        <f>IF(K5="","",K5/E5)</f>
        <v>9.3199999999999999E-4</v>
      </c>
      <c r="M5" s="11">
        <f>IF(F5="","",F5/E5)</f>
        <v>2.8500000000000001E-2</v>
      </c>
      <c r="N5" s="18">
        <f>IF($K$5="","",(($L$5*N4)*$S$1))</f>
        <v>9.3200000000000005E-2</v>
      </c>
      <c r="O5" s="13">
        <f>IF($M$5="","",$M$5*N4)</f>
        <v>0.28500000000000003</v>
      </c>
      <c r="P5" s="18">
        <f>IF($K$5="","",(($L$5*P4)*($S$1-0.25)))</f>
        <v>0.18174000000000001</v>
      </c>
      <c r="Q5" s="13">
        <f>IF($M$5="","",$M$5*P4)</f>
        <v>0.57000000000000006</v>
      </c>
      <c r="R5" s="18">
        <f>IF($K$5="","",(($L$5*R4)*($S$1-0.5)))</f>
        <v>0.44270000000000004</v>
      </c>
      <c r="S5" s="13">
        <f>IF($M$5="","",$M$5*R4)</f>
        <v>1.425</v>
      </c>
      <c r="T5" s="18">
        <f>IF($K$5="","",(($L$5*T4)*($S$1-0.75)))</f>
        <v>0.86210000000000009</v>
      </c>
      <c r="U5" s="13">
        <f>IF($M$5="","",$M$5*T4)</f>
        <v>2.85</v>
      </c>
      <c r="V5" s="18">
        <f>IF($K$5="","",(($L$5*V4)*($S$1-1)))</f>
        <v>2.097</v>
      </c>
      <c r="W5" s="13">
        <f>IF($M$5="","",$M$5*V4)</f>
        <v>7.125</v>
      </c>
      <c r="X5" s="24">
        <f>IF($K$5="","",N5-($L$5*X4))</f>
        <v>8.388000000000001E-2</v>
      </c>
      <c r="Y5" s="24">
        <f>IF($K$5="","",P5-($L$5*Y4))</f>
        <v>0.16310000000000002</v>
      </c>
      <c r="Z5" s="24">
        <f>IF($K$5="","",R5-($L$5*Z4))</f>
        <v>0.39610000000000001</v>
      </c>
      <c r="AA5" s="24">
        <f>IF($K$5="","",T5-($L$5*AA4))</f>
        <v>0.76890000000000014</v>
      </c>
      <c r="AB5" s="24">
        <f>IF($K$5="","",V5-($L$5*AB4))</f>
        <v>1.8639999999999999</v>
      </c>
      <c r="AC5" s="24">
        <f>IF($K$5="","",X5-(N5*$AF$1))</f>
        <v>5.5920000000000011E-2</v>
      </c>
      <c r="AD5" s="24">
        <f>IF($K$5="","",Y5-(P5*$AF$1))</f>
        <v>0.10857800000000002</v>
      </c>
      <c r="AE5" s="24">
        <f>IF($K$5="","",Z5-(R5*$AF$1))</f>
        <v>0.26329000000000002</v>
      </c>
      <c r="AF5" s="24">
        <f>IF($K$5="","",AA5-(T5*$AF$1))</f>
        <v>0.51027000000000011</v>
      </c>
      <c r="AG5" s="24">
        <f>IF($K$5="","",AB5-(V5*$AF$1))</f>
        <v>1.2348999999999999</v>
      </c>
      <c r="AI5" s="31" t="s">
        <v>30</v>
      </c>
      <c r="AJ5" s="31">
        <v>20</v>
      </c>
      <c r="AK5" s="32">
        <v>3.19</v>
      </c>
    </row>
    <row r="6" spans="1:38" x14ac:dyDescent="0.25">
      <c r="E6" s="7"/>
      <c r="AI6" s="28" t="s">
        <v>31</v>
      </c>
      <c r="AJ6" s="28">
        <v>21</v>
      </c>
      <c r="AK6" s="30">
        <v>3.79</v>
      </c>
    </row>
    <row r="7" spans="1:38" x14ac:dyDescent="0.25">
      <c r="E7" s="7"/>
      <c r="AI7" s="28" t="s">
        <v>32</v>
      </c>
      <c r="AJ7" s="28">
        <v>101</v>
      </c>
      <c r="AK7" s="30">
        <v>5.03</v>
      </c>
    </row>
    <row r="8" spans="1:38" x14ac:dyDescent="0.25">
      <c r="E8" s="7"/>
      <c r="AI8" s="28" t="s">
        <v>33</v>
      </c>
      <c r="AJ8" s="28">
        <v>251</v>
      </c>
      <c r="AK8" s="30">
        <v>7.08</v>
      </c>
    </row>
    <row r="9" spans="1:38" x14ac:dyDescent="0.25">
      <c r="E9" s="7"/>
      <c r="AI9" s="28" t="s">
        <v>34</v>
      </c>
      <c r="AJ9" s="28">
        <v>501</v>
      </c>
      <c r="AK9" s="30">
        <v>11.2</v>
      </c>
    </row>
    <row r="10" spans="1:38" x14ac:dyDescent="0.25">
      <c r="E10" s="7"/>
      <c r="AI10" s="28" t="s">
        <v>36</v>
      </c>
      <c r="AJ10" s="28">
        <v>1001</v>
      </c>
      <c r="AK10" s="30">
        <v>19.420000000000002</v>
      </c>
    </row>
    <row r="11" spans="1:38" x14ac:dyDescent="0.25">
      <c r="E11" s="7"/>
      <c r="AI11" s="28" t="s">
        <v>35</v>
      </c>
      <c r="AJ11" s="28">
        <v>2001</v>
      </c>
      <c r="AK11" s="30">
        <v>25</v>
      </c>
    </row>
    <row r="12" spans="1:38" x14ac:dyDescent="0.25">
      <c r="E12" s="7"/>
    </row>
    <row r="13" spans="1:38" x14ac:dyDescent="0.25">
      <c r="E13" s="7"/>
    </row>
    <row r="14" spans="1:38" x14ac:dyDescent="0.25">
      <c r="E14" s="7"/>
    </row>
    <row r="15" spans="1:38" x14ac:dyDescent="0.25">
      <c r="E15" s="7"/>
    </row>
    <row r="16" spans="1:38" x14ac:dyDescent="0.25">
      <c r="E16" s="7"/>
    </row>
    <row r="17" spans="5:5" x14ac:dyDescent="0.25">
      <c r="E17" s="7"/>
    </row>
  </sheetData>
  <mergeCells count="7">
    <mergeCell ref="N2:W2"/>
    <mergeCell ref="N3:W3"/>
    <mergeCell ref="X2:AB3"/>
    <mergeCell ref="AC2:AG3"/>
    <mergeCell ref="AI2:AL3"/>
    <mergeCell ref="G2:K3"/>
    <mergeCell ref="L2:M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APPRETS</vt:lpstr>
    </vt:vector>
  </TitlesOfParts>
  <Company>INFOPRO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LEFEBVRE</dc:creator>
  <cp:lastModifiedBy>Audrey LEFEBVRE</cp:lastModifiedBy>
  <dcterms:created xsi:type="dcterms:W3CDTF">2018-11-19T10:18:51Z</dcterms:created>
  <dcterms:modified xsi:type="dcterms:W3CDTF">2018-11-19T14:17:39Z</dcterms:modified>
</cp:coreProperties>
</file>