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évrier" sheetId="4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BCP_b48bb84e-673a-432d-be44-20ea16aba47e" name="TBCP" connection="Requête - TBCP"/>
          <x15:modelTable id="TPALATINE_3a45171d-dbaa-4a8a-a6b2-f5e161109d7a" name="TPALATINE" connection="Requête - TPALATINE"/>
          <x15:modelTable id="TCDN_b3452eb0-6848-41b7-ab73-dace9473b6fe" name="TCDN" connection="Requête - TCDN"/>
          <x15:modelTable id="TBRED_5833b4f6-4ea2-4d01-8deb-948ee4199091" name="TBRED" connection="Requête - TBRED"/>
          <x15:modelTable id="TBP_ad30ad1e-72f4-4db5-b857-a223108cd136" name="TBP" connection="Requête - TBP"/>
        </x15:modelTables>
      </x15:dataModel>
    </ext>
  </extLst>
</workbook>
</file>

<file path=xl/calcChain.xml><?xml version="1.0" encoding="utf-8"?>
<calcChain xmlns="http://schemas.openxmlformats.org/spreadsheetml/2006/main">
  <c r="D17" i="4" l="1"/>
  <c r="D9" i="4"/>
  <c r="F15" i="4" l="1"/>
  <c r="F14" i="4"/>
  <c r="F17" i="4" l="1"/>
  <c r="F9" i="4"/>
  <c r="B9" i="4" l="1"/>
  <c r="B8" i="4"/>
  <c r="B16" i="4"/>
  <c r="C9" i="4"/>
  <c r="C11" i="4"/>
  <c r="B14" i="4"/>
  <c r="C15" i="4"/>
  <c r="C13" i="4"/>
  <c r="B7" i="4"/>
  <c r="B15" i="4"/>
  <c r="B13" i="4"/>
  <c r="B17" i="4"/>
  <c r="C12" i="4"/>
  <c r="B11" i="4"/>
  <c r="C14" i="4"/>
  <c r="C10" i="4"/>
  <c r="B6" i="4"/>
  <c r="C16" i="4"/>
  <c r="B12" i="4"/>
  <c r="B10" i="4"/>
  <c r="G6" i="4"/>
  <c r="G8" i="4"/>
  <c r="G5" i="4"/>
  <c r="G7" i="4"/>
  <c r="G17" i="4"/>
  <c r="C5" i="4" l="1"/>
  <c r="C8" i="4"/>
  <c r="C7" i="4"/>
  <c r="C6" i="4"/>
  <c r="C17" i="4"/>
</calcChain>
</file>

<file path=xl/connections.xml><?xml version="1.0" encoding="utf-8"?>
<connections xmlns="http://schemas.openxmlformats.org/spreadsheetml/2006/main">
  <connection id="1" name="Requête - TBCP" description="Connexion à la requête « TBCP » dans le classeur." type="100" refreshedVersion="6" minRefreshableVersion="5">
    <extLst>
      <ext xmlns:x15="http://schemas.microsoft.com/office/spreadsheetml/2010/11/main" uri="{DE250136-89BD-433C-8126-D09CA5730AF9}">
        <x15:connection id="4af189db-8c5e-42f0-936a-91e5d9f743b3"/>
      </ext>
    </extLst>
  </connection>
  <connection id="2" name="Requête - TBP" description="Connexion à la requête « TBP » dans le classeur." type="100" refreshedVersion="6" minRefreshableVersion="5">
    <extLst>
      <ext xmlns:x15="http://schemas.microsoft.com/office/spreadsheetml/2010/11/main" uri="{DE250136-89BD-433C-8126-D09CA5730AF9}">
        <x15:connection id="50e5fdb3-34f9-4769-aadd-e3508421e359"/>
      </ext>
    </extLst>
  </connection>
  <connection id="3" name="Requête - TBRED" description="Connexion à la requête « TBRED » dans le classeur." type="100" refreshedVersion="6" minRefreshableVersion="5">
    <extLst>
      <ext xmlns:x15="http://schemas.microsoft.com/office/spreadsheetml/2010/11/main" uri="{DE250136-89BD-433C-8126-D09CA5730AF9}">
        <x15:connection id="26688dce-f950-48ab-855d-8d281277832e"/>
      </ext>
    </extLst>
  </connection>
  <connection id="4" name="Requête - TCDN" description="Connexion à la requête « TCDN » dans le classeur." type="100" refreshedVersion="6" minRefreshableVersion="5">
    <extLst>
      <ext xmlns:x15="http://schemas.microsoft.com/office/spreadsheetml/2010/11/main" uri="{DE250136-89BD-433C-8126-D09CA5730AF9}">
        <x15:connection id="5141d9d6-df6b-46a9-a0b1-a9b4d479145b"/>
      </ext>
    </extLst>
  </connection>
  <connection id="5" name="Requête - TPALATINE" description="Connexion à la requête « TPALATINE » dans le classeur." type="100" refreshedVersion="6" minRefreshableVersion="5">
    <extLst>
      <ext xmlns:x15="http://schemas.microsoft.com/office/spreadsheetml/2010/11/main" uri="{DE250136-89BD-433C-8126-D09CA5730AF9}">
        <x15:connection id="37104cd4-a433-4498-b777-326dc171d68f"/>
      </ext>
    </extLst>
  </connection>
  <connection id="6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<sst xmlns="http://schemas.openxmlformats.org/spreadsheetml/2006/main" count="9" uniqueCount="8">
  <si>
    <t>TOTAL</t>
  </si>
  <si>
    <t>Réel</t>
  </si>
  <si>
    <t>%</t>
  </si>
  <si>
    <t>MENSUEL</t>
  </si>
  <si>
    <t>%2</t>
  </si>
  <si>
    <t>Février</t>
  </si>
  <si>
    <t>Budget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</si>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</sst>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40C]mmm\-yy;@"/>
    <numFmt numFmtId="165" formatCode="#,##0\ &quot;€&quot;"/>
    <numFmt numFmtId="166" formatCode="0.0%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9"/>
      <color theme="3" tint="0.39997558519241921"/>
      <name val="Calibri"/>
      <family val="2"/>
      <scheme val="minor"/>
    </font>
    <font>
      <i/>
      <sz val="9"/>
      <name val="Calibri"/>
      <family val="2"/>
      <scheme val="minor"/>
    </font>
    <font>
      <sz val="9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2"/>
      <color theme="4" tint="-0.249977111117893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165" fontId="0" fillId="0" borderId="4" xfId="0" applyNumberFormat="1" applyBorder="1"/>
    <xf numFmtId="165" fontId="0" fillId="0" borderId="3" xfId="0" applyNumberFormat="1" applyBorder="1"/>
    <xf numFmtId="165" fontId="1" fillId="0" borderId="3" xfId="0" applyNumberFormat="1" applyFont="1" applyBorder="1"/>
    <xf numFmtId="165" fontId="1" fillId="0" borderId="4" xfId="0" applyNumberFormat="1" applyFont="1" applyBorder="1"/>
    <xf numFmtId="166" fontId="5" fillId="0" borderId="1" xfId="0" applyNumberFormat="1" applyFont="1" applyBorder="1"/>
    <xf numFmtId="166" fontId="5" fillId="0" borderId="0" xfId="0" applyNumberFormat="1" applyFont="1" applyBorder="1"/>
    <xf numFmtId="165" fontId="0" fillId="0" borderId="9" xfId="0" applyNumberFormat="1" applyBorder="1"/>
    <xf numFmtId="165" fontId="0" fillId="0" borderId="11" xfId="0" applyNumberFormat="1" applyBorder="1"/>
    <xf numFmtId="165" fontId="1" fillId="0" borderId="11" xfId="0" applyNumberFormat="1" applyFont="1" applyBorder="1"/>
    <xf numFmtId="165" fontId="1" fillId="0" borderId="2" xfId="0" applyNumberFormat="1" applyFont="1" applyBorder="1"/>
    <xf numFmtId="165" fontId="3" fillId="0" borderId="8" xfId="0" applyNumberFormat="1" applyFont="1" applyBorder="1"/>
    <xf numFmtId="166" fontId="6" fillId="0" borderId="9" xfId="0" applyNumberFormat="1" applyFont="1" applyBorder="1" applyAlignment="1">
      <alignment horizontal="right"/>
    </xf>
    <xf numFmtId="165" fontId="3" fillId="0" borderId="10" xfId="0" applyNumberFormat="1" applyFont="1" applyBorder="1"/>
    <xf numFmtId="166" fontId="6" fillId="0" borderId="11" xfId="0" applyNumberFormat="1" applyFont="1" applyBorder="1" applyAlignment="1">
      <alignment horizontal="right"/>
    </xf>
    <xf numFmtId="166" fontId="6" fillId="0" borderId="12" xfId="0" applyNumberFormat="1" applyFont="1" applyBorder="1" applyAlignment="1">
      <alignment horizontal="right"/>
    </xf>
    <xf numFmtId="165" fontId="4" fillId="0" borderId="8" xfId="0" applyNumberFormat="1" applyFont="1" applyBorder="1"/>
    <xf numFmtId="165" fontId="4" fillId="0" borderId="10" xfId="0" applyNumberFormat="1" applyFont="1" applyBorder="1"/>
    <xf numFmtId="0" fontId="4" fillId="0" borderId="0" xfId="0" applyFont="1"/>
    <xf numFmtId="0" fontId="3" fillId="0" borderId="0" xfId="0" applyFont="1" applyAlignment="1">
      <alignment horizontal="center"/>
    </xf>
    <xf numFmtId="0" fontId="3" fillId="3" borderId="8" xfId="0" applyNumberFormat="1" applyFont="1" applyFill="1" applyBorder="1" applyAlignment="1">
      <alignment horizontal="center"/>
    </xf>
    <xf numFmtId="164" fontId="7" fillId="3" borderId="0" xfId="0" applyNumberFormat="1" applyFont="1" applyFill="1" applyBorder="1" applyAlignment="1">
      <alignment horizontal="center"/>
    </xf>
    <xf numFmtId="0" fontId="8" fillId="0" borderId="0" xfId="0" applyFont="1"/>
    <xf numFmtId="165" fontId="9" fillId="2" borderId="2" xfId="0" applyNumberFormat="1" applyFont="1" applyFill="1" applyBorder="1" applyAlignment="1">
      <alignment horizontal="right"/>
    </xf>
    <xf numFmtId="166" fontId="10" fillId="2" borderId="0" xfId="0" applyNumberFormat="1" applyFont="1" applyFill="1" applyBorder="1" applyAlignment="1">
      <alignment horizontal="right"/>
    </xf>
    <xf numFmtId="165" fontId="11" fillId="2" borderId="11" xfId="0" applyNumberFormat="1" applyFont="1" applyFill="1" applyBorder="1" applyAlignment="1">
      <alignment horizontal="right"/>
    </xf>
    <xf numFmtId="165" fontId="12" fillId="2" borderId="10" xfId="0" applyNumberFormat="1" applyFont="1" applyFill="1" applyBorder="1"/>
    <xf numFmtId="165" fontId="13" fillId="2" borderId="11" xfId="0" applyNumberFormat="1" applyFont="1" applyFill="1" applyBorder="1" applyAlignment="1">
      <alignment horizontal="right"/>
    </xf>
    <xf numFmtId="166" fontId="14" fillId="2" borderId="0" xfId="0" applyNumberFormat="1" applyFont="1" applyFill="1" applyBorder="1" applyAlignment="1">
      <alignment horizontal="right"/>
    </xf>
    <xf numFmtId="165" fontId="14" fillId="2" borderId="10" xfId="0" applyNumberFormat="1" applyFont="1" applyFill="1" applyBorder="1"/>
    <xf numFmtId="166" fontId="14" fillId="2" borderId="11" xfId="0" applyNumberFormat="1" applyFont="1" applyFill="1" applyBorder="1" applyAlignment="1">
      <alignment horizontal="right"/>
    </xf>
    <xf numFmtId="164" fontId="2" fillId="4" borderId="5" xfId="0" applyNumberFormat="1" applyFont="1" applyFill="1" applyBorder="1" applyAlignment="1">
      <alignment horizontal="center"/>
    </xf>
    <xf numFmtId="164" fontId="2" fillId="4" borderId="6" xfId="0" applyNumberFormat="1" applyFont="1" applyFill="1" applyBorder="1" applyAlignment="1">
      <alignment horizontal="center"/>
    </xf>
    <xf numFmtId="164" fontId="2" fillId="4" borderId="7" xfId="0" applyNumberFormat="1" applyFont="1" applyFill="1" applyBorder="1" applyAlignment="1">
      <alignment horizontal="center"/>
    </xf>
    <xf numFmtId="165" fontId="15" fillId="2" borderId="10" xfId="0" applyNumberFormat="1" applyFont="1" applyFill="1" applyBorder="1"/>
  </cellXfs>
  <cellStyles count="1">
    <cellStyle name="Normal" xfId="0" builtinId="0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numFmt numFmtId="165" formatCode="#,##0\ &quot;€&quot;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5" formatCode="#,##0\ &quot;€&quot;"/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#,##0\ &quot;€&quot;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6" formatCode="0.0%"/>
      <border diagonalUp="0" diagonalDown="0">
        <left/>
        <right style="thick">
          <color indexed="64"/>
        </right>
        <top/>
        <bottom/>
        <vertical/>
        <horizontal/>
      </border>
    </dxf>
    <dxf>
      <numFmt numFmtId="165" formatCode="#,##0\ &quot;€&quot;"/>
      <border diagonalUp="0" diagonalDown="0">
        <left style="thick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[$-40C]mmm\-yy;@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powerPivotData" Target="model/item.data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3" name="TFevr" displayName="TFevr" ref="B4:G17" totalsRowShown="0" headerRowDxfId="11">
  <autoFilter ref="B4:G17"/>
  <tableColumns count="6">
    <tableColumn id="1" name="Février" dataDxfId="10">
      <calculatedColumnFormula>IFERROR(SUMIF(#REF!,#REF!,#REF!),0)</calculatedColumnFormula>
    </tableColumn>
    <tableColumn id="2" name="Poids" dataDxfId="9">
      <calculatedColumnFormula>IFERROR(SUMIF(#REF!,#REF!,#REF!),0)</calculatedColumnFormula>
    </tableColumn>
    <tableColumn id="3" name="Budget" dataDxfId="8"/>
    <tableColumn id="4" name="%" dataDxfId="7"/>
    <tableColumn id="5" name="Réel" dataDxfId="6"/>
    <tableColumn id="6" name="%2" dataDxfId="5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G17"/>
  <sheetViews>
    <sheetView tabSelected="1" workbookViewId="0">
      <pane ySplit="9" topLeftCell="A10" activePane="bottomLeft" state="frozen"/>
      <selection pane="bottomLeft" activeCell="D9" sqref="D9"/>
    </sheetView>
  </sheetViews>
  <sheetFormatPr baseColWidth="10" defaultRowHeight="15" x14ac:dyDescent="0.25"/>
  <cols>
    <col min="2" max="2" width="11.85546875" bestFit="1" customWidth="1"/>
    <col min="3" max="3" width="7.7109375" customWidth="1"/>
    <col min="4" max="4" width="11.85546875" style="20" bestFit="1" customWidth="1"/>
    <col min="5" max="5" width="5.7109375" customWidth="1"/>
    <col min="6" max="6" width="11.85546875" bestFit="1" customWidth="1"/>
    <col min="7" max="7" width="7.7109375" customWidth="1"/>
  </cols>
  <sheetData>
    <row r="3" spans="1:7" ht="15.75" thickBot="1" x14ac:dyDescent="0.3">
      <c r="C3" s="33" t="s">
        <v>3</v>
      </c>
      <c r="D3" s="34"/>
      <c r="E3" s="34"/>
      <c r="F3" s="34"/>
      <c r="G3" s="35"/>
    </row>
    <row r="4" spans="1:7" ht="15.75" thickBot="1" x14ac:dyDescent="0.3">
      <c r="B4" s="22" t="s">
        <v>5</v>
      </c>
      <c r="C4" s="23" t="s">
        <v>7</v>
      </c>
      <c r="D4" s="21" t="s">
        <v>6</v>
      </c>
      <c r="E4" s="2" t="s">
        <v>2</v>
      </c>
      <c r="F4" s="1" t="s">
        <v>1</v>
      </c>
      <c r="G4" s="2" t="s">
        <v>4</v>
      </c>
    </row>
    <row r="5" spans="1:7" ht="15" customHeight="1" thickTop="1" x14ac:dyDescent="0.25">
      <c r="B5" s="3"/>
      <c r="C5" s="7">
        <f>IFERROR(SUMIF(#REF!,#REF!,#REF!),0)</f>
        <v>0</v>
      </c>
      <c r="D5" s="18"/>
      <c r="E5" s="9"/>
      <c r="F5" s="13">
        <v>1125014</v>
      </c>
      <c r="G5" s="14">
        <f>F5/F$9</f>
        <v>0.51829369702816397</v>
      </c>
    </row>
    <row r="6" spans="1:7" x14ac:dyDescent="0.25">
      <c r="B6" s="3">
        <f>IFERROR(SUMIF(#REF!,#REF!,#REF!),0)</f>
        <v>0</v>
      </c>
      <c r="C6" s="8">
        <f>IFERROR(SUMIF(#REF!,#REF!,#REF!),0)</f>
        <v>0</v>
      </c>
      <c r="D6" s="19">
        <v>800000</v>
      </c>
      <c r="E6" s="10"/>
      <c r="F6" s="15">
        <v>791607</v>
      </c>
      <c r="G6" s="16">
        <f>F6/F$9</f>
        <v>0.36469316703914245</v>
      </c>
    </row>
    <row r="7" spans="1:7" x14ac:dyDescent="0.25">
      <c r="B7" s="4">
        <f>IFERROR(SUMIF(#REF!,#REF!,#REF!),0)</f>
        <v>0</v>
      </c>
      <c r="C7" s="8">
        <f>IFERROR(SUMIF(#REF!,#REF!,#REF!),0)</f>
        <v>0</v>
      </c>
      <c r="D7" s="19"/>
      <c r="E7" s="10"/>
      <c r="F7" s="15">
        <v>112670</v>
      </c>
      <c r="G7" s="16">
        <f>F7/F$9</f>
        <v>5.1907043684934796E-2</v>
      </c>
    </row>
    <row r="8" spans="1:7" x14ac:dyDescent="0.25">
      <c r="B8" s="4">
        <f>IFERROR(SUMIF(#REF!,#REF!,#REF!),0)</f>
        <v>0</v>
      </c>
      <c r="C8" s="8">
        <f>IFERROR(SUMIF(#REF!,#REF!,#REF!),0)</f>
        <v>0</v>
      </c>
      <c r="D8" s="19"/>
      <c r="E8" s="10"/>
      <c r="F8" s="15">
        <v>141320</v>
      </c>
      <c r="G8" s="17">
        <f>F8/F$9</f>
        <v>6.5106092247758804E-2</v>
      </c>
    </row>
    <row r="9" spans="1:7" s="24" customFormat="1" ht="15.75" x14ac:dyDescent="0.25">
      <c r="A9" s="24" t="s">
        <v>0</v>
      </c>
      <c r="B9" s="25">
        <f>IFERROR(SUMIF(#REF!,#REF!,#REF!),0)</f>
        <v>0</v>
      </c>
      <c r="C9" s="26">
        <f>IFERROR(SUMIF(#REF!,#REF!,#REF!),0)</f>
        <v>0</v>
      </c>
      <c r="D9" s="36">
        <f>+F5+D6+F7+F8</f>
        <v>2179004</v>
      </c>
      <c r="E9" s="27"/>
      <c r="F9" s="28">
        <f>+SUM(F5:F8)</f>
        <v>2170611</v>
      </c>
      <c r="G9" s="29"/>
    </row>
    <row r="10" spans="1:7" x14ac:dyDescent="0.25">
      <c r="B10" s="6">
        <f>IFERROR(SUMIF(#REF!,#REF!,#REF!),0)</f>
        <v>0</v>
      </c>
      <c r="C10" s="8">
        <f>IFERROR(SUMIF(#REF!,#REF!,#REF!),0)</f>
        <v>0</v>
      </c>
      <c r="D10" s="19"/>
      <c r="E10" s="11"/>
      <c r="F10" s="15">
        <v>168850</v>
      </c>
      <c r="G10" s="16">
        <v>0.15010000000000001</v>
      </c>
    </row>
    <row r="11" spans="1:7" x14ac:dyDescent="0.25">
      <c r="B11" s="5">
        <f>IFERROR(SUMIF(#REF!,#REF!,#REF!),0)</f>
        <v>0</v>
      </c>
      <c r="C11" s="8">
        <f>IFERROR(SUMIF(#REF!,#REF!,#REF!),0)</f>
        <v>0</v>
      </c>
      <c r="D11" s="19">
        <v>35000</v>
      </c>
      <c r="E11" s="11"/>
      <c r="F11" s="15">
        <v>58956</v>
      </c>
      <c r="G11" s="16">
        <v>7.4499999999999997E-2</v>
      </c>
    </row>
    <row r="12" spans="1:7" x14ac:dyDescent="0.25">
      <c r="B12" s="5">
        <f>IFERROR(SUMIF(#REF!,#REF!,#REF!),0)</f>
        <v>0</v>
      </c>
      <c r="C12" s="8">
        <f>IFERROR(SUMIF(#REF!,#REF!,#REF!),0)</f>
        <v>0</v>
      </c>
      <c r="D12" s="19"/>
      <c r="E12" s="11"/>
      <c r="F12" s="15">
        <v>19814</v>
      </c>
      <c r="G12" s="16">
        <v>0.17599999999999999</v>
      </c>
    </row>
    <row r="13" spans="1:7" x14ac:dyDescent="0.25">
      <c r="B13" s="5">
        <f>IFERROR(SUMIF(#REF!,#REF!,#REF!),0)</f>
        <v>0</v>
      </c>
      <c r="C13" s="8">
        <f>IFERROR(SUMIF(#REF!,#REF!,#REF!),0)</f>
        <v>0</v>
      </c>
      <c r="D13" s="19"/>
      <c r="E13" s="11"/>
      <c r="F13" s="15">
        <v>17447</v>
      </c>
      <c r="G13" s="17">
        <v>0.1235</v>
      </c>
    </row>
    <row r="14" spans="1:7" x14ac:dyDescent="0.25">
      <c r="B14" s="6">
        <f>IFERROR(SUMIF(#REF!,#REF!,#REF!),0)</f>
        <v>0</v>
      </c>
      <c r="C14" s="8">
        <f>IFERROR(SUMIF(#REF!,#REF!,#REF!),0)</f>
        <v>0</v>
      </c>
      <c r="D14" s="19">
        <v>22000</v>
      </c>
      <c r="E14" s="11"/>
      <c r="F14" s="15">
        <f>IFERROR(SUMPRODUCT((#REF!&gt;=Février!#REF!)*(#REF!&lt;=EOMONTH(Février!#REF!,0))*(ISNUMBER(SEARCH("BFA",#REF!)))*(ISNUMBER(SEARCH("C",#REF!)))*#REF!),0)</f>
        <v>0</v>
      </c>
      <c r="G14" s="16"/>
    </row>
    <row r="15" spans="1:7" x14ac:dyDescent="0.25">
      <c r="B15" s="6">
        <f>IFERROR(SUMIF(#REF!,#REF!,#REF!),0)</f>
        <v>0</v>
      </c>
      <c r="C15" s="8">
        <f>IFERROR(SUMIF(#REF!,#REF!,#REF!),0)</f>
        <v>0</v>
      </c>
      <c r="D15" s="19"/>
      <c r="E15" s="11"/>
      <c r="F15" s="15">
        <f>IFERROR(SUMPRODUCT((#REF!&gt;=Février!#REF!)*(#REF!&lt;=EOMONTH(Février!#REF!,0))*(ISNUMBER(SEARCH("BFA",#REF!)))*(ISNUMBER(SEARCH("D",#REF!)))*#REF!),0)</f>
        <v>0</v>
      </c>
      <c r="G15" s="16"/>
    </row>
    <row r="16" spans="1:7" x14ac:dyDescent="0.25">
      <c r="B16" s="12">
        <f>IFERROR(SUMIF(#REF!,#REF!,#REF!),0)</f>
        <v>0</v>
      </c>
      <c r="C16" s="8">
        <f>IFERROR(SUMIF(#REF!,#REF!,#REF!),0)</f>
        <v>0</v>
      </c>
      <c r="D16" s="19"/>
      <c r="E16" s="11"/>
      <c r="F16" s="15"/>
      <c r="G16" s="16"/>
    </row>
    <row r="17" spans="1:7" s="24" customFormat="1" ht="15.75" x14ac:dyDescent="0.25">
      <c r="A17" s="24" t="s">
        <v>0</v>
      </c>
      <c r="B17" s="25">
        <f>IFERROR(SUMIF(#REF!,#REF!,#REF!),0)</f>
        <v>0</v>
      </c>
      <c r="C17" s="30">
        <f>IFERROR(SUMIF(#REF!,#REF!,#REF!),0)</f>
        <v>0</v>
      </c>
      <c r="D17" s="36">
        <f>+F10+D11+F12+F13+D14</f>
        <v>263111</v>
      </c>
      <c r="E17" s="27"/>
      <c r="F17" s="31">
        <f>+SUM(F10:F16)</f>
        <v>265067</v>
      </c>
      <c r="G17" s="32">
        <f>+F17/F9</f>
        <v>0.12211630734387691</v>
      </c>
    </row>
  </sheetData>
  <mergeCells count="1">
    <mergeCell ref="C3:G3"/>
  </mergeCells>
  <conditionalFormatting sqref="B5:G17">
    <cfRule type="cellIs" dxfId="3" priority="53" operator="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35B7720-5DF2-4095-AFCD-C04823E84C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Février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2019-03-14T14:16:26Z</dcterms:modified>
</cp:coreProperties>
</file>