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fournisseur\Avoir en Attente\"/>
    </mc:Choice>
  </mc:AlternateContent>
  <bookViews>
    <workbookView xWindow="0" yWindow="0" windowWidth="28800" windowHeight="12300"/>
  </bookViews>
  <sheets>
    <sheet name="Avoir" sheetId="1" r:id="rId1"/>
  </sheets>
  <definedNames>
    <definedName name="_xlnm._FilterDatabase" localSheetId="0" hidden="1">Avoir!$A$1:$N$259</definedName>
    <definedName name="_xlnm.Print_Area" localSheetId="0">Avoir!$A$1:$H$259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59" i="1" l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J259" i="1" l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K6" i="1" s="1"/>
  <c r="J5" i="1"/>
  <c r="J4" i="1"/>
  <c r="J3" i="1"/>
  <c r="J2" i="1"/>
  <c r="K35" i="1" l="1"/>
  <c r="K198" i="1"/>
  <c r="K258" i="1"/>
  <c r="K105" i="1"/>
  <c r="K70" i="1"/>
  <c r="K40" i="1"/>
  <c r="K39" i="1"/>
  <c r="K38" i="1"/>
  <c r="K30" i="1"/>
  <c r="K259" i="1"/>
  <c r="K158" i="1"/>
  <c r="K157" i="1"/>
  <c r="K156" i="1"/>
  <c r="K155" i="1"/>
  <c r="K154" i="1"/>
  <c r="K126" i="1"/>
  <c r="K125" i="1"/>
  <c r="K124" i="1"/>
  <c r="K121" i="1"/>
  <c r="K123" i="1"/>
  <c r="K122" i="1"/>
  <c r="K69" i="1"/>
  <c r="K68" i="1"/>
  <c r="K67" i="1"/>
  <c r="K66" i="1"/>
  <c r="K65" i="1"/>
  <c r="K64" i="1"/>
  <c r="K63" i="1"/>
  <c r="K60" i="1"/>
  <c r="K62" i="1"/>
  <c r="K61" i="1"/>
  <c r="K50" i="1"/>
  <c r="K37" i="1"/>
  <c r="K21" i="1"/>
  <c r="K28" i="1"/>
  <c r="K20" i="1"/>
  <c r="K27" i="1"/>
  <c r="K26" i="1"/>
  <c r="K25" i="1"/>
  <c r="K24" i="1"/>
  <c r="K23" i="1"/>
  <c r="K22" i="1"/>
  <c r="K3" i="1"/>
  <c r="K2" i="1"/>
  <c r="K153" i="1"/>
  <c r="K152" i="1"/>
  <c r="K257" i="1"/>
  <c r="K248" i="1"/>
  <c r="K247" i="1"/>
  <c r="K246" i="1"/>
  <c r="K138" i="1"/>
  <c r="K137" i="1"/>
  <c r="K245" i="1"/>
  <c r="K244" i="1"/>
  <c r="K243" i="1"/>
  <c r="K242" i="1"/>
  <c r="K241" i="1"/>
  <c r="K240" i="1"/>
  <c r="K136" i="1"/>
  <c r="K135" i="1"/>
  <c r="K134" i="1"/>
  <c r="K133" i="1"/>
  <c r="K120" i="1"/>
  <c r="K109" i="1"/>
  <c r="K104" i="1"/>
  <c r="K49" i="1"/>
  <c r="K52" i="1"/>
  <c r="K51" i="1"/>
  <c r="K43" i="1"/>
  <c r="K151" i="1"/>
  <c r="K41" i="1"/>
  <c r="K163" i="1"/>
  <c r="K256" i="1"/>
  <c r="K238" i="1"/>
  <c r="K237" i="1"/>
  <c r="K162" i="1"/>
  <c r="K236" i="1"/>
  <c r="K235" i="1"/>
  <c r="K255" i="1"/>
  <c r="K254" i="1"/>
  <c r="K253" i="1"/>
  <c r="K252" i="1"/>
  <c r="K230" i="1"/>
  <c r="K251" i="1"/>
  <c r="K250" i="1"/>
  <c r="K249" i="1"/>
  <c r="K239" i="1"/>
  <c r="K234" i="1"/>
  <c r="K233" i="1"/>
  <c r="K232" i="1"/>
  <c r="K231" i="1"/>
  <c r="K221" i="1"/>
  <c r="K220" i="1"/>
  <c r="K219" i="1"/>
  <c r="K218" i="1"/>
  <c r="K229" i="1"/>
  <c r="K228" i="1"/>
  <c r="K227" i="1"/>
  <c r="K214" i="1"/>
  <c r="K213" i="1"/>
  <c r="K226" i="1"/>
  <c r="K211" i="1"/>
  <c r="K210" i="1"/>
  <c r="K209" i="1"/>
  <c r="K225" i="1"/>
  <c r="K224" i="1"/>
  <c r="K223" i="1"/>
  <c r="K205" i="1"/>
  <c r="K222" i="1"/>
  <c r="K217" i="1"/>
  <c r="K216" i="1"/>
  <c r="K201" i="1"/>
  <c r="K200" i="1"/>
  <c r="K215" i="1"/>
  <c r="K212" i="1"/>
  <c r="K208" i="1"/>
  <c r="K207" i="1"/>
  <c r="K206" i="1"/>
  <c r="K204" i="1"/>
  <c r="K203" i="1"/>
  <c r="K202" i="1"/>
  <c r="K199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5" i="1"/>
  <c r="K174" i="1"/>
  <c r="K173" i="1"/>
  <c r="K177" i="1"/>
  <c r="K164" i="1"/>
  <c r="K165" i="1"/>
  <c r="K159" i="1"/>
  <c r="K148" i="1"/>
  <c r="K147" i="1"/>
  <c r="K146" i="1"/>
  <c r="K145" i="1"/>
  <c r="K144" i="1"/>
  <c r="K143" i="1"/>
  <c r="K142" i="1"/>
  <c r="K141" i="1"/>
  <c r="K150" i="1"/>
  <c r="K149" i="1"/>
  <c r="K139" i="1"/>
  <c r="K132" i="1"/>
  <c r="K131" i="1"/>
  <c r="K129" i="1"/>
  <c r="K127" i="1"/>
  <c r="K128" i="1"/>
  <c r="K118" i="1"/>
  <c r="K117" i="1"/>
  <c r="K116" i="1"/>
  <c r="K119" i="1"/>
  <c r="K111" i="1"/>
  <c r="K110" i="1"/>
  <c r="K112" i="1"/>
  <c r="K99" i="1"/>
  <c r="K98" i="1"/>
  <c r="K10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103" i="1"/>
  <c r="K73" i="1"/>
  <c r="K102" i="1"/>
  <c r="K101" i="1"/>
  <c r="K100" i="1"/>
  <c r="K71" i="1"/>
  <c r="K57" i="1"/>
  <c r="K56" i="1"/>
  <c r="K55" i="1"/>
  <c r="K54" i="1"/>
  <c r="K53" i="1"/>
  <c r="K46" i="1"/>
  <c r="K48" i="1"/>
  <c r="K47" i="1"/>
  <c r="K45" i="1"/>
  <c r="K44" i="1"/>
  <c r="K36" i="1"/>
  <c r="K34" i="1"/>
  <c r="K33" i="1"/>
  <c r="K29" i="1"/>
  <c r="K19" i="1"/>
  <c r="K12" i="1"/>
  <c r="K11" i="1"/>
  <c r="K10" i="1"/>
  <c r="K18" i="1"/>
  <c r="K17" i="1"/>
  <c r="K16" i="1"/>
  <c r="K15" i="1"/>
  <c r="K14" i="1"/>
  <c r="K13" i="1"/>
  <c r="K5" i="1"/>
  <c r="K4" i="1"/>
  <c r="K9" i="1"/>
  <c r="K32" i="1"/>
  <c r="K31" i="1"/>
  <c r="K172" i="1"/>
  <c r="K115" i="1"/>
  <c r="K140" i="1"/>
  <c r="K161" i="1"/>
  <c r="K171" i="1"/>
  <c r="K170" i="1"/>
  <c r="K169" i="1"/>
  <c r="K168" i="1"/>
  <c r="K167" i="1"/>
  <c r="K176" i="1"/>
  <c r="K114" i="1"/>
  <c r="K113" i="1"/>
  <c r="K107" i="1"/>
  <c r="K72" i="1"/>
  <c r="K166" i="1"/>
  <c r="K160" i="1"/>
  <c r="K59" i="1"/>
  <c r="K58" i="1"/>
  <c r="K8" i="1"/>
  <c r="K7" i="1"/>
  <c r="K106" i="1"/>
  <c r="K42" i="1" l="1"/>
  <c r="P1" i="1" l="1"/>
</calcChain>
</file>

<file path=xl/sharedStrings.xml><?xml version="1.0" encoding="utf-8"?>
<sst xmlns="http://schemas.openxmlformats.org/spreadsheetml/2006/main" count="1047" uniqueCount="416">
  <si>
    <t>FOURNISSEUR</t>
  </si>
  <si>
    <t>PERIODE</t>
  </si>
  <si>
    <t>N° AVOIR</t>
  </si>
  <si>
    <t>FACT. FOURN.</t>
  </si>
  <si>
    <t>MONTANT H.T</t>
  </si>
  <si>
    <t>MONTANT T.T.C</t>
  </si>
  <si>
    <t>REGLEMENT</t>
  </si>
  <si>
    <t>ECART</t>
  </si>
  <si>
    <t>ECHEANCE</t>
  </si>
  <si>
    <t>RELANCE</t>
  </si>
  <si>
    <t>ANNOTATION</t>
  </si>
  <si>
    <t>VALIDE X</t>
  </si>
  <si>
    <t>WEBER</t>
  </si>
  <si>
    <t>FABEMI</t>
  </si>
  <si>
    <t>MONIER</t>
  </si>
  <si>
    <t>FA 498986</t>
  </si>
  <si>
    <t>FA 10732252</t>
  </si>
  <si>
    <t>FA 1913391457</t>
  </si>
  <si>
    <t>GRUPO DESA France</t>
  </si>
  <si>
    <t>CDE 18015661</t>
  </si>
  <si>
    <t>Avoir 192092304</t>
  </si>
  <si>
    <t>x</t>
  </si>
  <si>
    <t>PAREX</t>
  </si>
  <si>
    <t>CDE 18015718</t>
  </si>
  <si>
    <t>Avoir 4533061 - 4536572</t>
  </si>
  <si>
    <t>Avoir 30065113</t>
  </si>
  <si>
    <t>Avoir 30065253</t>
  </si>
  <si>
    <t>ETANCO</t>
  </si>
  <si>
    <t>FA 901434295</t>
  </si>
  <si>
    <t>Avoir 901438401</t>
  </si>
  <si>
    <t>MONTANT TTC FACTURE</t>
  </si>
  <si>
    <t>FA 1913396743</t>
  </si>
  <si>
    <t>MOTIF DDE D'AVOIR</t>
  </si>
  <si>
    <t>FA 1913396746</t>
  </si>
  <si>
    <t>FA 1913396745</t>
  </si>
  <si>
    <t>FA 1913397082</t>
  </si>
  <si>
    <t>FA 1913397083</t>
  </si>
  <si>
    <t>FA 1913397088</t>
  </si>
  <si>
    <t>FA 1913398307</t>
  </si>
  <si>
    <t>FA 4542928</t>
  </si>
  <si>
    <t>KNAUF</t>
  </si>
  <si>
    <t>FA 400656217</t>
  </si>
  <si>
    <t>FA 4534653</t>
  </si>
  <si>
    <t>FA 7741111</t>
  </si>
  <si>
    <t>TERREAL</t>
  </si>
  <si>
    <t>FA 92306372</t>
  </si>
  <si>
    <t>FA 92301451</t>
  </si>
  <si>
    <t>FA 4528898</t>
  </si>
  <si>
    <t>PRB</t>
  </si>
  <si>
    <t>erreur client</t>
  </si>
  <si>
    <t>CDE 18016114 (facture 1835668)</t>
  </si>
  <si>
    <t>CDE 18015615 (facture 1832448)</t>
  </si>
  <si>
    <t>PLACOPLATRE</t>
  </si>
  <si>
    <t>EDILIANS</t>
  </si>
  <si>
    <t>FA 1921035284</t>
  </si>
  <si>
    <t>FA 1913397646</t>
  </si>
  <si>
    <t>FA 1913398306</t>
  </si>
  <si>
    <t>FA 1913402294</t>
  </si>
  <si>
    <t>FA 1913402295</t>
  </si>
  <si>
    <t>FA 1913396742</t>
  </si>
  <si>
    <t>FA 1913400161</t>
  </si>
  <si>
    <t>FA 1913400163</t>
  </si>
  <si>
    <t>FA 1913395967</t>
  </si>
  <si>
    <t>FA 1913392118</t>
  </si>
  <si>
    <t>FA 1913396278</t>
  </si>
  <si>
    <t>FA 1913396277</t>
  </si>
  <si>
    <t>FA 1913396279</t>
  </si>
  <si>
    <t>FA 1913393352</t>
  </si>
  <si>
    <t>FA 1913396741</t>
  </si>
  <si>
    <t>FA 1913407540</t>
  </si>
  <si>
    <t>FA 1913398942</t>
  </si>
  <si>
    <t>FA 1913400164</t>
  </si>
  <si>
    <t>erreur Weber date de livraison</t>
  </si>
  <si>
    <t>FA 1913407549</t>
  </si>
  <si>
    <t>FA 1913405566</t>
  </si>
  <si>
    <t>FA 1913407538</t>
  </si>
  <si>
    <t>FA 1913406285</t>
  </si>
  <si>
    <t>FA 1913406886</t>
  </si>
  <si>
    <t>FA 1913408854</t>
  </si>
  <si>
    <t>FA 4531382</t>
  </si>
  <si>
    <t>FA 4531381</t>
  </si>
  <si>
    <t>FA 1921034810</t>
  </si>
  <si>
    <t>FA 10725591</t>
  </si>
  <si>
    <t>FA 7737125</t>
  </si>
  <si>
    <t>FA 7744199</t>
  </si>
  <si>
    <t>VELUX</t>
  </si>
  <si>
    <t>FA 2303581786</t>
  </si>
  <si>
    <t>PUISEAUX</t>
  </si>
  <si>
    <t>SINIAT</t>
  </si>
  <si>
    <t>FA 3020007678</t>
  </si>
  <si>
    <t>FA 1832447</t>
  </si>
  <si>
    <t>CALZATURIFICION</t>
  </si>
  <si>
    <t>FA 32</t>
  </si>
  <si>
    <t>RAIRIES</t>
  </si>
  <si>
    <t>FA 19120179</t>
  </si>
  <si>
    <t>Avoir 4006570164</t>
  </si>
  <si>
    <t>Avoir 4537457</t>
  </si>
  <si>
    <t>Avoir 30065774</t>
  </si>
  <si>
    <t>Avoir 1953019022</t>
  </si>
  <si>
    <t>Avoir 192092584</t>
  </si>
  <si>
    <t>Avoir 20010033</t>
  </si>
  <si>
    <t>Avoir 20010042</t>
  </si>
  <si>
    <t>Avoir 1840012</t>
  </si>
  <si>
    <t>Avoir 1840014</t>
  </si>
  <si>
    <t>FA 302004749</t>
  </si>
  <si>
    <t>Avoir 3120000429</t>
  </si>
  <si>
    <t>FA 3120000429</t>
  </si>
  <si>
    <t>FA 3020004253</t>
  </si>
  <si>
    <t>Avoir 3120000428</t>
  </si>
  <si>
    <t>Avoir 2437992</t>
  </si>
  <si>
    <t>Avoir 1840013</t>
  </si>
  <si>
    <t>Avoir 92310784</t>
  </si>
  <si>
    <t>FA 92232241</t>
  </si>
  <si>
    <t>Avoir 3120000618</t>
  </si>
  <si>
    <t>Avoir 30065674</t>
  </si>
  <si>
    <t>X</t>
  </si>
  <si>
    <t>Avoir 30065820</t>
  </si>
  <si>
    <t>Avoir 92302123</t>
  </si>
  <si>
    <t>Avoir 2438491</t>
  </si>
  <si>
    <t>Avoir 2439056</t>
  </si>
  <si>
    <t>Avoir 92312665</t>
  </si>
  <si>
    <t>Avoir 92312650</t>
  </si>
  <si>
    <t>VPI</t>
  </si>
  <si>
    <t>FA 578589751</t>
  </si>
  <si>
    <t>Avoir 2</t>
  </si>
  <si>
    <t>Avoir 3</t>
  </si>
  <si>
    <t>POUJOULAT</t>
  </si>
  <si>
    <t>FA 3358732</t>
  </si>
  <si>
    <t>Avoir 3359456</t>
  </si>
  <si>
    <t>FA 3359359</t>
  </si>
  <si>
    <t>Avoir 3359454</t>
  </si>
  <si>
    <t>Avoir 2435718</t>
  </si>
  <si>
    <t>Avoir 2435373</t>
  </si>
  <si>
    <t>Avoir 4552167</t>
  </si>
  <si>
    <t>Avoir 4552168</t>
  </si>
  <si>
    <t>Avoir 92312664</t>
  </si>
  <si>
    <t>FA 193217844</t>
  </si>
  <si>
    <t>Avoir 193217844</t>
  </si>
  <si>
    <t>FA 4517675</t>
  </si>
  <si>
    <t>Avoir 4519402</t>
  </si>
  <si>
    <t>Avoir 193218818</t>
  </si>
  <si>
    <t>Avoir 193218996</t>
  </si>
  <si>
    <t>Avoir 193218997</t>
  </si>
  <si>
    <t>Avoir 193218998</t>
  </si>
  <si>
    <t>Avoir 1844198</t>
  </si>
  <si>
    <t>Avoir 30066047</t>
  </si>
  <si>
    <t>KP1</t>
  </si>
  <si>
    <t>CDE 18016749</t>
  </si>
  <si>
    <t>CDE 18016658</t>
  </si>
  <si>
    <t>Avoir 20010156</t>
  </si>
  <si>
    <t>Avoir 3120000633</t>
  </si>
  <si>
    <t>Avoir 192092688</t>
  </si>
  <si>
    <t>Avoir 192092689</t>
  </si>
  <si>
    <t>FA 92312663</t>
  </si>
  <si>
    <t>Avoir 92316850</t>
  </si>
  <si>
    <t>FA 92312657</t>
  </si>
  <si>
    <t>Avoir 92315252</t>
  </si>
  <si>
    <t>FA 1844199</t>
  </si>
  <si>
    <t>FA 1844200</t>
  </si>
  <si>
    <t>FA 1913409504</t>
  </si>
  <si>
    <t>FA 1913409508</t>
  </si>
  <si>
    <t>FA 1913409503</t>
  </si>
  <si>
    <t>FA 1913411423</t>
  </si>
  <si>
    <t>MERAT</t>
  </si>
  <si>
    <t>FA 4532241</t>
  </si>
  <si>
    <t>FA 4532918</t>
  </si>
  <si>
    <t>FA 3020012292</t>
  </si>
  <si>
    <t>FA 508546</t>
  </si>
  <si>
    <t>FA 508547</t>
  </si>
  <si>
    <t>FA 504505</t>
  </si>
  <si>
    <t>FA 504504</t>
  </si>
  <si>
    <t>FA 504503</t>
  </si>
  <si>
    <t>FA 92312661</t>
  </si>
  <si>
    <t>FA 7714886</t>
  </si>
  <si>
    <t>CDE 18016619</t>
  </si>
  <si>
    <t>FA 7746608</t>
  </si>
  <si>
    <t>FA 10738289</t>
  </si>
  <si>
    <t>FA 10739290</t>
  </si>
  <si>
    <t>FA 901452093</t>
  </si>
  <si>
    <t>Avoir 30066128</t>
  </si>
  <si>
    <t>Avoir 30066129</t>
  </si>
  <si>
    <t>Avoir 193219031</t>
  </si>
  <si>
    <t>Avoir 193219083</t>
  </si>
  <si>
    <t>Avoir 193219037</t>
  </si>
  <si>
    <t>Avoir 193219035</t>
  </si>
  <si>
    <t>Avoir 193219038</t>
  </si>
  <si>
    <t>Avoir 193219036</t>
  </si>
  <si>
    <t>Avoir 193219033</t>
  </si>
  <si>
    <t>Avoir 193219032</t>
  </si>
  <si>
    <t>Avoir 193219034</t>
  </si>
  <si>
    <t>FA 1913416743</t>
  </si>
  <si>
    <t>Avoir 192092759</t>
  </si>
  <si>
    <t>FA 1913410158</t>
  </si>
  <si>
    <t>Avoir 192092638</t>
  </si>
  <si>
    <t>FA 1913410159</t>
  </si>
  <si>
    <t>Avoir 192092639</t>
  </si>
  <si>
    <t>Avoir 1853238</t>
  </si>
  <si>
    <t>FA 4560702</t>
  </si>
  <si>
    <t>Avoir 4566103</t>
  </si>
  <si>
    <t>FA 4560701</t>
  </si>
  <si>
    <t>Avoir 4566104</t>
  </si>
  <si>
    <t>FA 4552001</t>
  </si>
  <si>
    <t>Avoir 4553062</t>
  </si>
  <si>
    <t>Avoir 4564352</t>
  </si>
  <si>
    <t>Avoir 2315228357</t>
  </si>
  <si>
    <t>Avoir 2440120</t>
  </si>
  <si>
    <t>Avoir 192092834</t>
  </si>
  <si>
    <t>FA 1913416127</t>
  </si>
  <si>
    <t>Avoir 192092768</t>
  </si>
  <si>
    <t>FA 4558085</t>
  </si>
  <si>
    <t>FA 4552911</t>
  </si>
  <si>
    <t>FA 4557153</t>
  </si>
  <si>
    <t>FA 4552910</t>
  </si>
  <si>
    <t>FA 4552913</t>
  </si>
  <si>
    <t>FA 4558086</t>
  </si>
  <si>
    <t>FA 4551315</t>
  </si>
  <si>
    <t>FA 4553794</t>
  </si>
  <si>
    <t>FA 4561576</t>
  </si>
  <si>
    <t>FA 4561578</t>
  </si>
  <si>
    <t>FA 4561574</t>
  </si>
  <si>
    <t>FA 4561579</t>
  </si>
  <si>
    <t>FA 4559856</t>
  </si>
  <si>
    <t>FA 4006571002</t>
  </si>
  <si>
    <t>Retour à charge</t>
  </si>
  <si>
    <t>FA 4006571001</t>
  </si>
  <si>
    <t>FA 4006571461</t>
  </si>
  <si>
    <t>FA 4006571226</t>
  </si>
  <si>
    <t>FA 7749705</t>
  </si>
  <si>
    <t>FA 7750131</t>
  </si>
  <si>
    <t>FA 1131</t>
  </si>
  <si>
    <t>FA 3020016995</t>
  </si>
  <si>
    <t>CDE 18017018</t>
  </si>
  <si>
    <t>Avoir 4573812</t>
  </si>
  <si>
    <t>Avoir 4572942</t>
  </si>
  <si>
    <t>Avoir 4573810</t>
  </si>
  <si>
    <t>Avoir 4568687</t>
  </si>
  <si>
    <t>Avoir 4568686</t>
  </si>
  <si>
    <t>Avoir 4573811</t>
  </si>
  <si>
    <t>FA 1913419667</t>
  </si>
  <si>
    <t>FA 1913417429</t>
  </si>
  <si>
    <t>CDE 18015563</t>
  </si>
  <si>
    <t>FA 1913416750</t>
  </si>
  <si>
    <t>Avoir 193219241</t>
  </si>
  <si>
    <t>Avoir 192092847</t>
  </si>
  <si>
    <t>FA 1913419666</t>
  </si>
  <si>
    <t>Avoir 192092906</t>
  </si>
  <si>
    <t>Avoir 2440819</t>
  </si>
  <si>
    <t>Avoir 2440835</t>
  </si>
  <si>
    <t>Avoir 2440830</t>
  </si>
  <si>
    <t>Avoir 2440552</t>
  </si>
  <si>
    <t>erreur velux</t>
  </si>
  <si>
    <t>CDE 18016170</t>
  </si>
  <si>
    <t>Avoir 2315229094</t>
  </si>
  <si>
    <t>Avoir 0666551 - 668644</t>
  </si>
  <si>
    <t>Avoir 666547 - 668645</t>
  </si>
  <si>
    <t>Avoir 92317902</t>
  </si>
  <si>
    <t>Avoir 92322300</t>
  </si>
  <si>
    <t>Avoir 92322301</t>
  </si>
  <si>
    <t>Avoir 92310787</t>
  </si>
  <si>
    <t>Avoir 578591999</t>
  </si>
  <si>
    <t>CDE 18017403</t>
  </si>
  <si>
    <t>Avoir 92326436</t>
  </si>
  <si>
    <t>Avoir 1952130278</t>
  </si>
  <si>
    <t>ISOVER</t>
  </si>
  <si>
    <t>Avoir  1952130318</t>
  </si>
  <si>
    <t>Avoir 2440767</t>
  </si>
  <si>
    <t>Avoir 2440428</t>
  </si>
  <si>
    <t>Avoir 30066635</t>
  </si>
  <si>
    <t>Avoir 30066597</t>
  </si>
  <si>
    <t>Avoir 30066355</t>
  </si>
  <si>
    <t>Avoir 92320109</t>
  </si>
  <si>
    <t>KORAMIC</t>
  </si>
  <si>
    <t>Avoir 49350659</t>
  </si>
  <si>
    <t>Avoir 4006572220</t>
  </si>
  <si>
    <t>CDE 18017844</t>
  </si>
  <si>
    <t>Avoir 192093011</t>
  </si>
  <si>
    <t>CDE 18017646</t>
  </si>
  <si>
    <t>Avoir 192092979</t>
  </si>
  <si>
    <t>Avoir 4574696</t>
  </si>
  <si>
    <t>Avoir 4574693</t>
  </si>
  <si>
    <t>Avoir 4574694</t>
  </si>
  <si>
    <t>Avoir 4574695</t>
  </si>
  <si>
    <t>Avoir 4574692</t>
  </si>
  <si>
    <t>Avoir 4574691</t>
  </si>
  <si>
    <t>FA 4564960</t>
  </si>
  <si>
    <t>Avoir 4576186</t>
  </si>
  <si>
    <t>TERCA</t>
  </si>
  <si>
    <t>FA 49354337</t>
  </si>
  <si>
    <t>Avoir 49354774</t>
  </si>
  <si>
    <t>FA 1913421012</t>
  </si>
  <si>
    <t>Avoir 192093010</t>
  </si>
  <si>
    <t>Avoir 192092978</t>
  </si>
  <si>
    <t>FA 1913411430</t>
  </si>
  <si>
    <t>Avoir 192092731</t>
  </si>
  <si>
    <t>FA 1913428563</t>
  </si>
  <si>
    <t>Avoir 193219574</t>
  </si>
  <si>
    <t>FA 4006572152</t>
  </si>
  <si>
    <t>FA 1913423319</t>
  </si>
  <si>
    <t>FA 1913423935</t>
  </si>
  <si>
    <t>FA 1913425898</t>
  </si>
  <si>
    <t>FA 1913429289</t>
  </si>
  <si>
    <t>FA 1848848</t>
  </si>
  <si>
    <t>URSA</t>
  </si>
  <si>
    <t>FA 6711017509</t>
  </si>
  <si>
    <t>FA 4553795</t>
  </si>
  <si>
    <t>FA 4553796</t>
  </si>
  <si>
    <t>FA 4571914</t>
  </si>
  <si>
    <t>FA 4564965</t>
  </si>
  <si>
    <t>FA 1913422363</t>
  </si>
  <si>
    <t>FA 1913422358</t>
  </si>
  <si>
    <t>FA 1913423324</t>
  </si>
  <si>
    <t>FA 1913428562</t>
  </si>
  <si>
    <t>FA 1913425171</t>
  </si>
  <si>
    <t>FA 1913423936</t>
  </si>
  <si>
    <t>FA 1913426610</t>
  </si>
  <si>
    <t>FA 92322834</t>
  </si>
  <si>
    <t>FA 3371521</t>
  </si>
  <si>
    <t>FA 7747102</t>
  </si>
  <si>
    <t>FA 516706</t>
  </si>
  <si>
    <t>FA 92323483</t>
  </si>
  <si>
    <t>FA 92323482</t>
  </si>
  <si>
    <t>FA 92323484</t>
  </si>
  <si>
    <t>NICOLL</t>
  </si>
  <si>
    <t>FA 20516740</t>
  </si>
  <si>
    <t>RAWL</t>
  </si>
  <si>
    <t>FA 2020002416</t>
  </si>
  <si>
    <t>FA 20020215</t>
  </si>
  <si>
    <t>FA 7756563</t>
  </si>
  <si>
    <t>CDE 18016207</t>
  </si>
  <si>
    <t>BOUYER LEROUX</t>
  </si>
  <si>
    <t>Avoir 2315229588</t>
  </si>
  <si>
    <t>Avoir 20040015</t>
  </si>
  <si>
    <t>Avoir 4580438</t>
  </si>
  <si>
    <t>Avoir 4580437</t>
  </si>
  <si>
    <t>Avoir 4580436</t>
  </si>
  <si>
    <t>FA 1913419665</t>
  </si>
  <si>
    <t>Avoir 192092802</t>
  </si>
  <si>
    <t>Avoir 92330186</t>
  </si>
  <si>
    <t>Avoir 525380</t>
  </si>
  <si>
    <t>Avoir n° 92329065</t>
  </si>
  <si>
    <t>Avoir 92329064</t>
  </si>
  <si>
    <t>Avoir 92329063</t>
  </si>
  <si>
    <t>Avoir 192092769</t>
  </si>
  <si>
    <t>FA 1913432151</t>
  </si>
  <si>
    <t>FA 1913432150</t>
  </si>
  <si>
    <t>FA 1913432091</t>
  </si>
  <si>
    <t>FA 1913432147</t>
  </si>
  <si>
    <t>FA 1913431950</t>
  </si>
  <si>
    <t>FA 1913430717</t>
  </si>
  <si>
    <t>FA 1913430050</t>
  </si>
  <si>
    <t>FA 1913430048</t>
  </si>
  <si>
    <t>FA 1913431394</t>
  </si>
  <si>
    <t>FA 1913430720</t>
  </si>
  <si>
    <t>FA 1913430055</t>
  </si>
  <si>
    <t>FA 1913430056</t>
  </si>
  <si>
    <t>FA 1913430061</t>
  </si>
  <si>
    <t>FA 1913430053</t>
  </si>
  <si>
    <t>FA 1913430723</t>
  </si>
  <si>
    <t>FA 1913430722</t>
  </si>
  <si>
    <t>FA 1913428566</t>
  </si>
  <si>
    <t>FA 1913426616</t>
  </si>
  <si>
    <t>FA 1913425172</t>
  </si>
  <si>
    <t>FA 1913423326</t>
  </si>
  <si>
    <t>FA 1913398946</t>
  </si>
  <si>
    <t>FA 1913398945</t>
  </si>
  <si>
    <t>GYPSO</t>
  </si>
  <si>
    <t>FA 349943</t>
  </si>
  <si>
    <t>FA 578594219</t>
  </si>
  <si>
    <t>CDE 18017876</t>
  </si>
  <si>
    <t>FA 92330184</t>
  </si>
  <si>
    <t>XELLA</t>
  </si>
  <si>
    <t>Avoir 1952130581</t>
  </si>
  <si>
    <t>FA 1921046392</t>
  </si>
  <si>
    <t>Avoir 1953019112</t>
  </si>
  <si>
    <t>Avoir 20040036</t>
  </si>
  <si>
    <t>Avoir 349943</t>
  </si>
  <si>
    <t>Avoir 19010150</t>
  </si>
  <si>
    <t>fact non reçu</t>
  </si>
  <si>
    <t>Avoir 2315230267</t>
  </si>
  <si>
    <t>Avoir 2441252</t>
  </si>
  <si>
    <t>Avoir 193220185</t>
  </si>
  <si>
    <t>Avoir 193220184</t>
  </si>
  <si>
    <t>Avoir 193220183</t>
  </si>
  <si>
    <t>Avoir 30066955</t>
  </si>
  <si>
    <t>Avoir 4584268</t>
  </si>
  <si>
    <t>Avoir 4584269</t>
  </si>
  <si>
    <t>Avoir 4583671</t>
  </si>
  <si>
    <t>Avoir 4583122</t>
  </si>
  <si>
    <t>FA 1930777879</t>
  </si>
  <si>
    <t>Avoir 1952120813</t>
  </si>
  <si>
    <t>FA 3020023872</t>
  </si>
  <si>
    <t>Avoir 3120002636</t>
  </si>
  <si>
    <t>Retour palettes</t>
  </si>
  <si>
    <t xml:space="preserve">Erreur tarif </t>
  </si>
  <si>
    <t>Avoir commercial</t>
  </si>
  <si>
    <t>Casse livraison</t>
  </si>
  <si>
    <t xml:space="preserve">Doublon </t>
  </si>
  <si>
    <t>Erreur client</t>
  </si>
  <si>
    <t>Erreur GDS</t>
  </si>
  <si>
    <t>Erreur commande</t>
  </si>
  <si>
    <t>Erreur mode déchargement</t>
  </si>
  <si>
    <t>Erreur quantité facturé</t>
  </si>
  <si>
    <t>Erreur quantité livré</t>
  </si>
  <si>
    <t>Doublon</t>
  </si>
  <si>
    <t>Erreur produit livré</t>
  </si>
  <si>
    <t>Facturation Pénalité de retard</t>
  </si>
  <si>
    <t>Avoir commercial DSA</t>
  </si>
  <si>
    <t>Comblissimo offerte</t>
  </si>
  <si>
    <t>Retour à charge erreur client</t>
  </si>
  <si>
    <t>Retour Produit</t>
  </si>
  <si>
    <t>RHEINZINK</t>
  </si>
  <si>
    <t>Avoir 3177013768</t>
  </si>
  <si>
    <t>Avoir 2441376</t>
  </si>
  <si>
    <t>Avoir 120005466</t>
  </si>
  <si>
    <t>Avoir 92335192</t>
  </si>
  <si>
    <t>KNAUF IDF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</si>
</sst>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[$-40C]d\-mmm\-yy;@"/>
    <numFmt numFmtId="167" formatCode="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Verdana"/>
      <family val="2"/>
    </font>
    <font>
      <b/>
      <sz val="8"/>
      <color theme="0"/>
      <name val="Verdana"/>
      <family val="2"/>
    </font>
    <font>
      <b/>
      <sz val="9"/>
      <color theme="0"/>
      <name val="Verdana"/>
      <family val="2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Verdana"/>
      <family val="2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uble">
        <color theme="4" tint="-0.499984740745262"/>
      </left>
      <right/>
      <top style="double">
        <color theme="4" tint="-0.499984740745262"/>
      </top>
      <bottom style="thick">
        <color theme="4" tint="-0.499984740745262"/>
      </bottom>
      <diagonal/>
    </border>
    <border>
      <left/>
      <right/>
      <top style="double">
        <color theme="4" tint="-0.499984740745262"/>
      </top>
      <bottom style="thick">
        <color theme="4" tint="-0.499984740745262"/>
      </bottom>
      <diagonal/>
    </border>
    <border>
      <left style="double">
        <color indexed="64"/>
      </left>
      <right style="double">
        <color indexed="64"/>
      </right>
      <top style="double">
        <color theme="4" tint="-0.499984740745262"/>
      </top>
      <bottom style="thick">
        <color theme="4" tint="-0.499984740745262"/>
      </bottom>
      <diagonal/>
    </border>
    <border>
      <left/>
      <right style="double">
        <color theme="4" tint="-0.499984740745262"/>
      </right>
      <top style="double">
        <color theme="4" tint="-0.499984740745262"/>
      </top>
      <bottom style="thick">
        <color theme="4" tint="-0.499984740745262"/>
      </bottom>
      <diagonal/>
    </border>
    <border>
      <left style="double">
        <color theme="4" tint="-0.499984740745262"/>
      </left>
      <right/>
      <top style="thick">
        <color theme="4" tint="-0.499984740745262"/>
      </top>
      <bottom style="thick">
        <color theme="4" tint="-0.499984740745262"/>
      </bottom>
      <diagonal/>
    </border>
    <border>
      <left/>
      <right/>
      <top style="thick">
        <color theme="4" tint="-0.499984740745262"/>
      </top>
      <bottom style="thick">
        <color theme="4" tint="-0.499984740745262"/>
      </bottom>
      <diagonal/>
    </border>
    <border>
      <left style="double">
        <color indexed="64"/>
      </left>
      <right style="double">
        <color indexed="64"/>
      </right>
      <top style="thick">
        <color theme="4" tint="-0.499984740745262"/>
      </top>
      <bottom style="thick">
        <color theme="4" tint="-0.499984740745262"/>
      </bottom>
      <diagonal/>
    </border>
    <border>
      <left/>
      <right style="double">
        <color theme="4" tint="-0.499984740745262"/>
      </right>
      <top style="thick">
        <color theme="4" tint="-0.499984740745262"/>
      </top>
      <bottom style="thick">
        <color theme="4" tint="-0.499984740745262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0" fillId="4" borderId="0" xfId="0" applyFill="1"/>
    <xf numFmtId="14" fontId="0" fillId="0" borderId="0" xfId="0" applyNumberForma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1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165" fontId="2" fillId="2" borderId="0" xfId="0" applyNumberFormat="1" applyFont="1" applyFill="1" applyBorder="1" applyAlignment="1">
      <alignment horizontal="center" vertical="center" wrapText="1"/>
    </xf>
    <xf numFmtId="166" fontId="3" fillId="2" borderId="2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165" fontId="2" fillId="2" borderId="0" xfId="0" applyNumberFormat="1" applyFont="1" applyFill="1" applyBorder="1" applyAlignment="1">
      <alignment horizontal="right" vertical="center" wrapText="1"/>
    </xf>
    <xf numFmtId="167" fontId="10" fillId="5" borderId="0" xfId="0" applyNumberFormat="1" applyFont="1" applyFill="1" applyAlignment="1">
      <alignment horizontal="center" vertical="center"/>
    </xf>
    <xf numFmtId="165" fontId="2" fillId="2" borderId="0" xfId="1" applyNumberFormat="1" applyFont="1" applyFill="1" applyBorder="1" applyAlignment="1">
      <alignment vertical="center" wrapText="1"/>
    </xf>
    <xf numFmtId="165" fontId="2" fillId="2" borderId="0" xfId="0" applyNumberFormat="1" applyFont="1" applyFill="1" applyBorder="1" applyAlignment="1">
      <alignment vertical="center" wrapText="1"/>
    </xf>
    <xf numFmtId="0" fontId="0" fillId="0" borderId="4" xfId="0" applyFill="1" applyBorder="1"/>
    <xf numFmtId="14" fontId="0" fillId="0" borderId="5" xfId="0" applyNumberFormat="1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165" fontId="0" fillId="0" borderId="5" xfId="0" applyNumberFormat="1" applyFont="1" applyFill="1" applyBorder="1" applyAlignment="1">
      <alignment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8" xfId="0" applyFill="1" applyBorder="1"/>
    <xf numFmtId="14" fontId="0" fillId="0" borderId="9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165" fontId="9" fillId="0" borderId="9" xfId="0" applyNumberFormat="1" applyFont="1" applyFill="1" applyBorder="1" applyAlignment="1">
      <alignment horizontal="center" vertical="center"/>
    </xf>
    <xf numFmtId="165" fontId="9" fillId="0" borderId="9" xfId="0" applyNumberFormat="1" applyFont="1" applyFill="1" applyBorder="1" applyAlignment="1">
      <alignment vertical="center"/>
    </xf>
    <xf numFmtId="1" fontId="8" fillId="0" borderId="10" xfId="0" applyNumberFormat="1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165" fontId="0" fillId="0" borderId="9" xfId="0" applyNumberFormat="1" applyFont="1" applyFill="1" applyBorder="1" applyAlignment="1">
      <alignment horizontal="center" vertical="center"/>
    </xf>
    <xf numFmtId="165" fontId="0" fillId="0" borderId="9" xfId="0" applyNumberFormat="1" applyFont="1" applyFill="1" applyBorder="1" applyAlignment="1">
      <alignment vertical="center"/>
    </xf>
    <xf numFmtId="0" fontId="0" fillId="0" borderId="11" xfId="0" applyFont="1" applyFill="1" applyBorder="1" applyAlignment="1">
      <alignment horizontal="center" vertical="center"/>
    </xf>
    <xf numFmtId="1" fontId="5" fillId="0" borderId="10" xfId="0" applyNumberFormat="1" applyFont="1" applyFill="1" applyBorder="1" applyAlignment="1">
      <alignment horizontal="center" vertical="center"/>
    </xf>
    <xf numFmtId="8" fontId="0" fillId="0" borderId="9" xfId="0" applyNumberFormat="1" applyFont="1" applyFill="1" applyBorder="1" applyAlignment="1">
      <alignment horizontal="center" vertical="center"/>
    </xf>
    <xf numFmtId="0" fontId="0" fillId="0" borderId="9" xfId="0" applyFont="1" applyFill="1" applyBorder="1" applyAlignment="1">
      <alignment vertical="center"/>
    </xf>
    <xf numFmtId="165" fontId="2" fillId="0" borderId="9" xfId="1" applyNumberFormat="1" applyFont="1" applyFill="1" applyBorder="1" applyAlignment="1">
      <alignment vertical="center"/>
    </xf>
    <xf numFmtId="166" fontId="3" fillId="0" borderId="9" xfId="0" applyNumberFormat="1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/>
    </xf>
    <xf numFmtId="165" fontId="7" fillId="0" borderId="9" xfId="0" applyNumberFormat="1" applyFont="1" applyFill="1" applyBorder="1" applyAlignment="1">
      <alignment horizontal="center" vertical="center"/>
    </xf>
    <xf numFmtId="165" fontId="7" fillId="0" borderId="9" xfId="0" applyNumberFormat="1" applyFont="1" applyFill="1" applyBorder="1" applyAlignment="1">
      <alignment vertical="center"/>
    </xf>
    <xf numFmtId="0" fontId="7" fillId="0" borderId="11" xfId="0" applyFont="1" applyFill="1" applyBorder="1" applyAlignment="1">
      <alignment horizontal="center" vertical="center"/>
    </xf>
    <xf numFmtId="165" fontId="2" fillId="2" borderId="2" xfId="0" applyNumberFormat="1" applyFont="1" applyFill="1" applyBorder="1" applyAlignment="1">
      <alignment horizontal="right" vertical="center" wrapText="1"/>
    </xf>
    <xf numFmtId="165" fontId="0" fillId="6" borderId="6" xfId="0" applyNumberFormat="1" applyFont="1" applyFill="1" applyBorder="1" applyAlignment="1">
      <alignment horizontal="right" vertical="center"/>
    </xf>
    <xf numFmtId="165" fontId="0" fillId="6" borderId="10" xfId="0" applyNumberFormat="1" applyFont="1" applyFill="1" applyBorder="1" applyAlignment="1">
      <alignment horizontal="right" vertical="center"/>
    </xf>
    <xf numFmtId="165" fontId="9" fillId="6" borderId="10" xfId="0" applyNumberFormat="1" applyFont="1" applyFill="1" applyBorder="1" applyAlignment="1">
      <alignment horizontal="right" vertical="center"/>
    </xf>
    <xf numFmtId="165" fontId="9" fillId="0" borderId="9" xfId="0" applyNumberFormat="1" applyFont="1" applyFill="1" applyBorder="1" applyAlignment="1">
      <alignment horizontal="right" vertical="center"/>
    </xf>
    <xf numFmtId="165" fontId="0" fillId="0" borderId="9" xfId="0" applyNumberFormat="1" applyFont="1" applyFill="1" applyBorder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4" fontId="11" fillId="0" borderId="9" xfId="0" applyNumberFormat="1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vertical="center"/>
    </xf>
    <xf numFmtId="0" fontId="11" fillId="0" borderId="11" xfId="0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left" vertical="center"/>
    </xf>
    <xf numFmtId="165" fontId="0" fillId="6" borderId="9" xfId="0" applyNumberFormat="1" applyFont="1" applyFill="1" applyBorder="1" applyAlignment="1">
      <alignment horizontal="right" vertical="center"/>
    </xf>
    <xf numFmtId="0" fontId="0" fillId="0" borderId="8" xfId="0" applyFont="1" applyFill="1" applyBorder="1" applyAlignment="1">
      <alignment horizontal="left" vertical="center"/>
    </xf>
    <xf numFmtId="14" fontId="12" fillId="0" borderId="9" xfId="0" applyNumberFormat="1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8" fontId="12" fillId="0" borderId="9" xfId="0" applyNumberFormat="1" applyFont="1" applyFill="1" applyBorder="1" applyAlignment="1">
      <alignment horizontal="center" vertical="center"/>
    </xf>
    <xf numFmtId="165" fontId="12" fillId="0" borderId="9" xfId="0" applyNumberFormat="1" applyFont="1" applyFill="1" applyBorder="1" applyAlignment="1">
      <alignment vertical="center"/>
    </xf>
    <xf numFmtId="0" fontId="12" fillId="0" borderId="11" xfId="0" applyFont="1" applyFill="1" applyBorder="1" applyAlignment="1">
      <alignment horizontal="center" vertical="center"/>
    </xf>
    <xf numFmtId="165" fontId="12" fillId="6" borderId="10" xfId="0" applyNumberFormat="1" applyFont="1" applyFill="1" applyBorder="1" applyAlignment="1">
      <alignment horizontal="right" vertical="center"/>
    </xf>
    <xf numFmtId="165" fontId="11" fillId="6" borderId="10" xfId="0" applyNumberFormat="1" applyFont="1" applyFill="1" applyBorder="1" applyAlignment="1">
      <alignment horizontal="right" vertical="center"/>
    </xf>
    <xf numFmtId="1" fontId="5" fillId="0" borderId="9" xfId="0" applyNumberFormat="1" applyFont="1" applyFill="1" applyBorder="1" applyAlignment="1">
      <alignment horizontal="center" vertical="center"/>
    </xf>
    <xf numFmtId="1" fontId="8" fillId="0" borderId="6" xfId="0" applyNumberFormat="1" applyFont="1" applyFill="1" applyBorder="1" applyAlignment="1">
      <alignment horizontal="center" vertical="center"/>
    </xf>
    <xf numFmtId="165" fontId="13" fillId="2" borderId="2" xfId="0" applyNumberFormat="1" applyFont="1" applyFill="1" applyBorder="1" applyAlignment="1">
      <alignment horizontal="center" vertical="center" wrapText="1"/>
    </xf>
    <xf numFmtId="1" fontId="8" fillId="0" borderId="9" xfId="0" applyNumberFormat="1" applyFont="1" applyFill="1" applyBorder="1" applyAlignment="1">
      <alignment horizontal="center" vertical="center"/>
    </xf>
    <xf numFmtId="165" fontId="0" fillId="0" borderId="5" xfId="0" applyNumberFormat="1" applyFont="1" applyFill="1" applyBorder="1" applyAlignment="1">
      <alignment horizontal="center" vertical="center"/>
    </xf>
    <xf numFmtId="14" fontId="14" fillId="0" borderId="9" xfId="0" applyNumberFormat="1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/>
    </xf>
    <xf numFmtId="165" fontId="14" fillId="0" borderId="9" xfId="0" applyNumberFormat="1" applyFont="1" applyFill="1" applyBorder="1" applyAlignment="1">
      <alignment horizontal="center" vertical="center"/>
    </xf>
    <xf numFmtId="165" fontId="14" fillId="0" borderId="9" xfId="0" applyNumberFormat="1" applyFont="1" applyFill="1" applyBorder="1" applyAlignment="1">
      <alignment vertical="center"/>
    </xf>
    <xf numFmtId="165" fontId="14" fillId="6" borderId="9" xfId="0" applyNumberFormat="1" applyFont="1" applyFill="1" applyBorder="1" applyAlignment="1">
      <alignment horizontal="right" vertical="center"/>
    </xf>
    <xf numFmtId="1" fontId="14" fillId="0" borderId="9" xfId="0" applyNumberFormat="1" applyFont="1" applyFill="1" applyBorder="1" applyAlignment="1">
      <alignment horizontal="center" vertical="center"/>
    </xf>
    <xf numFmtId="0" fontId="14" fillId="0" borderId="11" xfId="0" applyFont="1" applyFill="1" applyBorder="1" applyAlignment="1">
      <alignment horizontal="center" vertical="center"/>
    </xf>
    <xf numFmtId="0" fontId="14" fillId="0" borderId="8" xfId="0" applyFont="1" applyFill="1" applyBorder="1" applyAlignment="1">
      <alignment horizontal="left" vertical="center"/>
    </xf>
  </cellXfs>
  <cellStyles count="2">
    <cellStyle name="Monétaire" xfId="1" builtinId="4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theme="4" tint="-0.499984740745262"/>
        </right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4" tint="-0.499984740745262"/>
        </left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border outline="0">
        <top style="medium">
          <color indexed="64"/>
        </top>
      </border>
    </dxf>
    <dxf>
      <fill>
        <patternFill patternType="none">
          <fgColor indexed="64"/>
          <bgColor auto="1"/>
        </patternFill>
      </fill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font>
        <color theme="0"/>
      </font>
      <fill>
        <patternFill>
          <bgColor rgb="FFFF0000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Avoir" displayName="Avoir" ref="A1:N259" totalsRowShown="0" dataDxfId="15" tableBorderDxfId="14">
  <autoFilter ref="A1:N259">
    <filterColumn colId="0">
      <filters>
        <filter val="PRB"/>
      </filters>
    </filterColumn>
    <filterColumn colId="13">
      <customFilters>
        <customFilter operator="notEqual" val=" "/>
      </customFilters>
    </filterColumn>
  </autoFilter>
  <sortState ref="A2:N260">
    <sortCondition ref="A1:A260"/>
  </sortState>
  <tableColumns count="14">
    <tableColumn id="1" name="FOURNISSEUR" dataDxfId="13"/>
    <tableColumn id="2" name="PERIODE" dataDxfId="12"/>
    <tableColumn id="3" name="N° AVOIR" dataDxfId="11"/>
    <tableColumn id="4" name="MONTANT TTC FACTURE" dataDxfId="10"/>
    <tableColumn id="5" name="MOTIF DDE D'AVOIR" dataDxfId="9"/>
    <tableColumn id="6" name="FACT. FOURN." dataDxfId="8"/>
    <tableColumn id="7" name="MONTANT H.T" dataDxfId="7"/>
    <tableColumn id="8" name="MONTANT T.T.C" dataDxfId="6"/>
    <tableColumn id="9" name="REGLEMENT" dataDxfId="5"/>
    <tableColumn id="10" name="ECART" dataDxfId="4"/>
    <tableColumn id="11" name="ECHEANCE" dataDxfId="3"/>
    <tableColumn id="12" name="RELANCE" dataDxfId="2"/>
    <tableColumn id="13" name="ANNOTATION" dataDxfId="1"/>
    <tableColumn id="14" name="VALIDE X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60"/>
  <sheetViews>
    <sheetView tabSelected="1" workbookViewId="0">
      <pane ySplit="1" topLeftCell="A2" activePane="bottomLeft" state="frozen"/>
      <selection activeCell="B1" sqref="B1"/>
      <selection pane="bottomLeft" activeCell="F117" sqref="F117"/>
    </sheetView>
  </sheetViews>
  <sheetFormatPr baseColWidth="10" defaultRowHeight="15" x14ac:dyDescent="0.25"/>
  <cols>
    <col min="1" max="1" width="20.28515625" style="1" customWidth="1"/>
    <col min="2" max="2" width="14.85546875" style="6" customWidth="1"/>
    <col min="3" max="3" width="12.85546875" style="1" customWidth="1"/>
    <col min="4" max="4" width="15.7109375" style="53" customWidth="1"/>
    <col min="5" max="5" width="32.85546875" style="1" bestFit="1" customWidth="1"/>
    <col min="6" max="6" width="15.7109375" style="1" customWidth="1"/>
    <col min="7" max="9" width="12.7109375" style="3" customWidth="1"/>
    <col min="10" max="10" width="12.7109375" style="15" customWidth="1"/>
    <col min="11" max="11" width="10.7109375" style="14" customWidth="1"/>
    <col min="12" max="12" width="12.85546875" style="1" customWidth="1"/>
    <col min="13" max="13" width="30.7109375" style="1" customWidth="1"/>
    <col min="14" max="14" width="12.5703125" style="1" customWidth="1"/>
    <col min="15" max="15" width="2.7109375" style="3" customWidth="1"/>
    <col min="16" max="16384" width="11.42578125" style="1"/>
  </cols>
  <sheetData>
    <row r="1" spans="1:16" s="2" customFormat="1" ht="26.25" thickBot="1" x14ac:dyDescent="0.3">
      <c r="A1" s="7" t="s">
        <v>0</v>
      </c>
      <c r="B1" s="8" t="s">
        <v>1</v>
      </c>
      <c r="C1" s="9" t="s">
        <v>2</v>
      </c>
      <c r="D1" s="16" t="s">
        <v>30</v>
      </c>
      <c r="E1" s="9" t="s">
        <v>32</v>
      </c>
      <c r="F1" s="10" t="s">
        <v>3</v>
      </c>
      <c r="G1" s="18" t="s">
        <v>4</v>
      </c>
      <c r="H1" s="18" t="s">
        <v>5</v>
      </c>
      <c r="I1" s="19" t="s">
        <v>6</v>
      </c>
      <c r="J1" s="47" t="s">
        <v>7</v>
      </c>
      <c r="K1" s="70" t="s">
        <v>8</v>
      </c>
      <c r="L1" s="11" t="s">
        <v>9</v>
      </c>
      <c r="M1" s="12" t="s">
        <v>10</v>
      </c>
      <c r="N1" s="13" t="s">
        <v>11</v>
      </c>
      <c r="O1" s="3"/>
      <c r="P1" s="17">
        <f>+SUBTOTAL(9,H:H)</f>
        <v>18979.152000000002</v>
      </c>
    </row>
    <row r="2" spans="1:16" s="2" customFormat="1" ht="16.5" hidden="1" thickTop="1" thickBot="1" x14ac:dyDescent="0.3">
      <c r="A2" s="20" t="s">
        <v>329</v>
      </c>
      <c r="B2" s="21">
        <v>43931</v>
      </c>
      <c r="C2" s="22">
        <v>18001683</v>
      </c>
      <c r="D2" s="72"/>
      <c r="E2" s="22" t="s">
        <v>392</v>
      </c>
      <c r="F2" s="22"/>
      <c r="G2" s="23">
        <v>540</v>
      </c>
      <c r="H2" s="23">
        <f>+Avoir[[#This Row],[MONTANT H.T]]*1.2</f>
        <v>648</v>
      </c>
      <c r="I2" s="23"/>
      <c r="J2" s="48">
        <f>IF(OR(Avoir!$H2=Avoir!$I2,Avoir!$I2="-"),"",Avoir!$I2-Avoir!$H2)</f>
        <v>-648</v>
      </c>
      <c r="K2" s="69">
        <f t="shared" ref="K2:K65" ca="1" si="0">IF(AND(G2&lt;&gt;"",J2&lt;&gt;"",L2&lt;&gt;"non"),DATEDIF(B2,TODAY(),"D"),"-")</f>
        <v>39</v>
      </c>
      <c r="L2" s="22"/>
      <c r="M2" s="22"/>
      <c r="N2" s="24"/>
      <c r="O2" s="3"/>
    </row>
    <row r="3" spans="1:16" s="2" customFormat="1" ht="16.5" hidden="1" thickTop="1" thickBot="1" x14ac:dyDescent="0.3">
      <c r="A3" s="25" t="s">
        <v>329</v>
      </c>
      <c r="B3" s="26">
        <v>43936</v>
      </c>
      <c r="C3" s="27">
        <v>18001700</v>
      </c>
      <c r="D3" s="28"/>
      <c r="E3" s="22" t="s">
        <v>392</v>
      </c>
      <c r="F3" s="27"/>
      <c r="G3" s="29">
        <v>60</v>
      </c>
      <c r="H3" s="29">
        <f>+Avoir[[#This Row],[MONTANT H.T]]*1.2</f>
        <v>72</v>
      </c>
      <c r="I3" s="29"/>
      <c r="J3" s="49">
        <f>IF(OR(Avoir!$H3=Avoir!$I3,Avoir!$I3="-"),"",Avoir!$I3-Avoir!$H3)</f>
        <v>-72</v>
      </c>
      <c r="K3" s="30">
        <f t="shared" ca="1" si="0"/>
        <v>34</v>
      </c>
      <c r="L3" s="27"/>
      <c r="M3" s="27"/>
      <c r="N3" s="31"/>
      <c r="O3" s="3"/>
    </row>
    <row r="4" spans="1:16" s="2" customFormat="1" ht="16.5" hidden="1" thickTop="1" thickBot="1" x14ac:dyDescent="0.3">
      <c r="A4" s="25" t="s">
        <v>91</v>
      </c>
      <c r="B4" s="26">
        <v>43847</v>
      </c>
      <c r="C4" s="32">
        <v>18001464</v>
      </c>
      <c r="D4" s="33">
        <v>1908</v>
      </c>
      <c r="E4" s="32" t="s">
        <v>393</v>
      </c>
      <c r="F4" s="32" t="s">
        <v>92</v>
      </c>
      <c r="G4" s="34">
        <v>26</v>
      </c>
      <c r="H4" s="34">
        <f>+Avoir[[#This Row],[MONTANT H.T]]*1.2</f>
        <v>31.2</v>
      </c>
      <c r="I4" s="34"/>
      <c r="J4" s="49">
        <f>IF(OR(Avoir!$H4=Avoir!$I4,Avoir!$I4="-"),"",Avoir!$I4-Avoir!$H4)</f>
        <v>-31.2</v>
      </c>
      <c r="K4" s="30">
        <f t="shared" ca="1" si="0"/>
        <v>123</v>
      </c>
      <c r="L4" s="32"/>
      <c r="M4" s="32"/>
      <c r="N4" s="35"/>
      <c r="O4" s="3"/>
    </row>
    <row r="5" spans="1:16" s="2" customFormat="1" ht="16.5" hidden="1" thickTop="1" thickBot="1" x14ac:dyDescent="0.3">
      <c r="A5" s="25" t="s">
        <v>91</v>
      </c>
      <c r="B5" s="26">
        <v>43868</v>
      </c>
      <c r="C5" s="32">
        <v>18001575</v>
      </c>
      <c r="D5" s="33">
        <v>93</v>
      </c>
      <c r="E5" s="32" t="s">
        <v>393</v>
      </c>
      <c r="F5" s="32" t="s">
        <v>229</v>
      </c>
      <c r="G5" s="34">
        <v>3</v>
      </c>
      <c r="H5" s="34">
        <f>+Avoir[[#This Row],[MONTANT H.T]]*1.2</f>
        <v>3.5999999999999996</v>
      </c>
      <c r="I5" s="34"/>
      <c r="J5" s="49">
        <f>IF(OR(Avoir!$H5=Avoir!$I5,Avoir!$I5="-"),"",Avoir!$I5-Avoir!$H5)</f>
        <v>-3.5999999999999996</v>
      </c>
      <c r="K5" s="30">
        <f t="shared" ca="1" si="0"/>
        <v>102</v>
      </c>
      <c r="L5" s="32"/>
      <c r="M5" s="32"/>
      <c r="N5" s="35"/>
      <c r="O5" s="3"/>
    </row>
    <row r="6" spans="1:16" s="2" customFormat="1" ht="16.5" hidden="1" thickTop="1" thickBot="1" x14ac:dyDescent="0.3">
      <c r="A6" s="25" t="s">
        <v>53</v>
      </c>
      <c r="B6" s="26">
        <v>43840</v>
      </c>
      <c r="C6" s="32">
        <v>18001451</v>
      </c>
      <c r="D6" s="52">
        <v>8326.08</v>
      </c>
      <c r="E6" s="32" t="s">
        <v>395</v>
      </c>
      <c r="F6" s="32" t="s">
        <v>83</v>
      </c>
      <c r="G6" s="34">
        <v>4.25</v>
      </c>
      <c r="H6" s="34">
        <f>+Avoir[[#This Row],[MONTANT H.T]]*1.2</f>
        <v>5.0999999999999996</v>
      </c>
      <c r="I6" s="34">
        <v>5.0999999999999996</v>
      </c>
      <c r="J6" s="49" t="str">
        <f>IF(OR(Avoir!$H6=Avoir!$I6,Avoir!$I6="-"),"",Avoir!$I6-Avoir!$H6)</f>
        <v/>
      </c>
      <c r="K6" s="36" t="str">
        <f ca="1">IF(AND(G6&lt;&gt;"",J6&lt;&gt;""),DATEDIF(B6,TODAY(),"D"),"-")</f>
        <v>-</v>
      </c>
      <c r="L6" s="32"/>
      <c r="M6" s="32" t="s">
        <v>109</v>
      </c>
      <c r="N6" s="35" t="s">
        <v>21</v>
      </c>
      <c r="O6" s="3"/>
    </row>
    <row r="7" spans="1:16" s="2" customFormat="1" ht="16.5" hidden="1" thickTop="1" thickBot="1" x14ac:dyDescent="0.3">
      <c r="A7" s="25" t="s">
        <v>53</v>
      </c>
      <c r="B7" s="26">
        <v>43872</v>
      </c>
      <c r="C7" s="32">
        <v>18001524</v>
      </c>
      <c r="D7" s="52"/>
      <c r="E7" s="32" t="s">
        <v>395</v>
      </c>
      <c r="F7" s="32" t="s">
        <v>174</v>
      </c>
      <c r="G7" s="34">
        <v>0.8</v>
      </c>
      <c r="H7" s="34">
        <f>+Avoir[[#This Row],[MONTANT H.T]]*1.2</f>
        <v>0.96</v>
      </c>
      <c r="I7" s="34">
        <v>0.96</v>
      </c>
      <c r="J7" s="49" t="str">
        <f>IF(OR(Avoir!$H7=Avoir!$I7,Avoir!$I7="-"),"",Avoir!$I7-Avoir!$H7)</f>
        <v/>
      </c>
      <c r="K7" s="36" t="str">
        <f t="shared" ca="1" si="0"/>
        <v>-</v>
      </c>
      <c r="L7" s="32"/>
      <c r="M7" s="32" t="s">
        <v>247</v>
      </c>
      <c r="N7" s="35" t="s">
        <v>21</v>
      </c>
      <c r="O7" s="3"/>
    </row>
    <row r="8" spans="1:16" s="2" customFormat="1" ht="16.5" hidden="1" thickTop="1" thickBot="1" x14ac:dyDescent="0.3">
      <c r="A8" s="25" t="s">
        <v>53</v>
      </c>
      <c r="B8" s="26">
        <v>43845</v>
      </c>
      <c r="C8" s="32">
        <v>18001461</v>
      </c>
      <c r="D8" s="52"/>
      <c r="E8" s="32" t="s">
        <v>395</v>
      </c>
      <c r="F8" s="32"/>
      <c r="G8" s="34">
        <v>39.340000000000003</v>
      </c>
      <c r="H8" s="34">
        <f>+Avoir[[#This Row],[MONTANT H.T]]*1.2</f>
        <v>47.208000000000006</v>
      </c>
      <c r="I8" s="34"/>
      <c r="J8" s="49">
        <f>IF(OR(Avoir!$H8=Avoir!$I8,Avoir!$I8="-"),"",Avoir!$I8-Avoir!$H8)</f>
        <v>-47.208000000000006</v>
      </c>
      <c r="K8" s="30">
        <f t="shared" ca="1" si="0"/>
        <v>125</v>
      </c>
      <c r="L8" s="32"/>
      <c r="M8" s="32"/>
      <c r="N8" s="35"/>
      <c r="O8" s="3"/>
    </row>
    <row r="9" spans="1:16" s="2" customFormat="1" ht="16.5" hidden="1" thickTop="1" thickBot="1" x14ac:dyDescent="0.3">
      <c r="A9" s="25" t="s">
        <v>53</v>
      </c>
      <c r="B9" s="26">
        <v>43937</v>
      </c>
      <c r="C9" s="27">
        <v>18001712</v>
      </c>
      <c r="D9" s="51"/>
      <c r="E9" s="32" t="s">
        <v>402</v>
      </c>
      <c r="F9" s="27" t="s">
        <v>368</v>
      </c>
      <c r="G9" s="29">
        <v>13.58</v>
      </c>
      <c r="H9" s="29">
        <f>+Avoir[[#This Row],[MONTANT H.T]]*1.2</f>
        <v>16.295999999999999</v>
      </c>
      <c r="I9" s="29"/>
      <c r="J9" s="50">
        <f>IF(OR(Avoir!$H9=Avoir!$I9,Avoir!$I9="-"),"",Avoir!$I9-Avoir!$H9)</f>
        <v>-16.295999999999999</v>
      </c>
      <c r="K9" s="30">
        <f t="shared" ca="1" si="0"/>
        <v>33</v>
      </c>
      <c r="L9" s="27"/>
      <c r="M9" s="27"/>
      <c r="N9" s="31"/>
      <c r="O9" s="3"/>
    </row>
    <row r="10" spans="1:16" s="2" customFormat="1" ht="16.5" hidden="1" thickTop="1" thickBot="1" x14ac:dyDescent="0.3">
      <c r="A10" s="25" t="s">
        <v>53</v>
      </c>
      <c r="B10" s="26">
        <v>43868</v>
      </c>
      <c r="C10" s="32">
        <v>18001519</v>
      </c>
      <c r="D10" s="52">
        <v>87.53</v>
      </c>
      <c r="E10" s="32" t="s">
        <v>393</v>
      </c>
      <c r="F10" s="32" t="s">
        <v>84</v>
      </c>
      <c r="G10" s="34">
        <v>3.42</v>
      </c>
      <c r="H10" s="34">
        <f>+Avoir[[#This Row],[MONTANT H.T]]*1.2</f>
        <v>4.1040000000000001</v>
      </c>
      <c r="I10" s="34"/>
      <c r="J10" s="49">
        <f>IF(OR(Avoir!$H10=Avoir!$I10,Avoir!$I10="-"),"",Avoir!$I10-Avoir!$H10)</f>
        <v>-4.1040000000000001</v>
      </c>
      <c r="K10" s="30">
        <f t="shared" ca="1" si="0"/>
        <v>102</v>
      </c>
      <c r="L10" s="32"/>
      <c r="M10" s="32"/>
      <c r="N10" s="35"/>
      <c r="O10" s="3"/>
    </row>
    <row r="11" spans="1:16" s="2" customFormat="1" ht="16.5" hidden="1" thickTop="1" thickBot="1" x14ac:dyDescent="0.3">
      <c r="A11" s="25" t="s">
        <v>53</v>
      </c>
      <c r="B11" s="26">
        <v>43885</v>
      </c>
      <c r="C11" s="32">
        <v>18001533</v>
      </c>
      <c r="D11" s="52">
        <v>4641.0200000000004</v>
      </c>
      <c r="E11" s="22" t="s">
        <v>393</v>
      </c>
      <c r="F11" s="32" t="s">
        <v>173</v>
      </c>
      <c r="G11" s="34">
        <v>188.02</v>
      </c>
      <c r="H11" s="34">
        <f>+Avoir[[#This Row],[MONTANT H.T]]*1.2</f>
        <v>225.624</v>
      </c>
      <c r="I11" s="34"/>
      <c r="J11" s="49">
        <f>IF(OR(Avoir!$H11=Avoir!$I11,Avoir!$I11="-"),"",Avoir!$I11-Avoir!$H11)</f>
        <v>-225.624</v>
      </c>
      <c r="K11" s="30">
        <f t="shared" ca="1" si="0"/>
        <v>85</v>
      </c>
      <c r="L11" s="32"/>
      <c r="M11" s="32"/>
      <c r="N11" s="35"/>
      <c r="O11" s="3"/>
    </row>
    <row r="12" spans="1:16" s="2" customFormat="1" ht="14.25" hidden="1" customHeight="1" thickTop="1" thickBot="1" x14ac:dyDescent="0.3">
      <c r="A12" s="25" t="s">
        <v>53</v>
      </c>
      <c r="B12" s="26">
        <v>43907</v>
      </c>
      <c r="C12" s="32">
        <v>18001625</v>
      </c>
      <c r="D12" s="52">
        <v>8428.7000000000007</v>
      </c>
      <c r="E12" s="22" t="s">
        <v>393</v>
      </c>
      <c r="F12" s="32" t="s">
        <v>327</v>
      </c>
      <c r="G12" s="34">
        <v>13.25</v>
      </c>
      <c r="H12" s="34">
        <f>+Avoir[[#This Row],[MONTANT H.T]]*1.2</f>
        <v>15.899999999999999</v>
      </c>
      <c r="I12" s="34"/>
      <c r="J12" s="49">
        <f>IF(OR(Avoir!$H12=Avoir!$I12,Avoir!$I12="-"),"",Avoir!$I12-Avoir!$H12)</f>
        <v>-15.899999999999999</v>
      </c>
      <c r="K12" s="30">
        <f t="shared" ca="1" si="0"/>
        <v>63</v>
      </c>
      <c r="L12" s="32"/>
      <c r="M12" s="32"/>
      <c r="N12" s="35"/>
      <c r="O12" s="3"/>
    </row>
    <row r="13" spans="1:16" s="2" customFormat="1" ht="16.5" hidden="1" thickTop="1" thickBot="1" x14ac:dyDescent="0.3">
      <c r="A13" s="25" t="s">
        <v>53</v>
      </c>
      <c r="B13" s="26">
        <v>43889</v>
      </c>
      <c r="C13" s="32">
        <v>18001594</v>
      </c>
      <c r="D13" s="52">
        <v>9487.0300000000007</v>
      </c>
      <c r="E13" s="22" t="s">
        <v>393</v>
      </c>
      <c r="F13" s="32" t="s">
        <v>227</v>
      </c>
      <c r="G13" s="34">
        <v>112.9</v>
      </c>
      <c r="H13" s="34">
        <f>+Avoir[[#This Row],[MONTANT H.T]]*1.2</f>
        <v>135.47999999999999</v>
      </c>
      <c r="I13" s="34">
        <v>135.47999999999999</v>
      </c>
      <c r="J13" s="49" t="str">
        <f>IF(OR(Avoir!$H13=Avoir!$I13,Avoir!$I13="-"),"",Avoir!$I13-Avoir!$H13)</f>
        <v/>
      </c>
      <c r="K13" s="36" t="str">
        <f t="shared" ca="1" si="0"/>
        <v>-</v>
      </c>
      <c r="L13" s="32"/>
      <c r="M13" s="32" t="s">
        <v>249</v>
      </c>
      <c r="N13" s="35" t="s">
        <v>21</v>
      </c>
      <c r="O13" s="4"/>
    </row>
    <row r="14" spans="1:16" s="2" customFormat="1" ht="16.5" hidden="1" thickTop="1" thickBot="1" x14ac:dyDescent="0.3">
      <c r="A14" s="25" t="s">
        <v>53</v>
      </c>
      <c r="B14" s="26">
        <v>43889</v>
      </c>
      <c r="C14" s="32">
        <v>18001593</v>
      </c>
      <c r="D14" s="52">
        <v>12447.55</v>
      </c>
      <c r="E14" s="22" t="s">
        <v>393</v>
      </c>
      <c r="F14" s="32" t="s">
        <v>228</v>
      </c>
      <c r="G14" s="34">
        <v>55.78</v>
      </c>
      <c r="H14" s="34">
        <f>+Avoir[[#This Row],[MONTANT H.T]]*1.2</f>
        <v>66.935999999999993</v>
      </c>
      <c r="I14" s="34">
        <v>66.13</v>
      </c>
      <c r="J14" s="49">
        <f>IF(OR(Avoir!$H14=Avoir!$I14,Avoir!$I14="-"),"",Avoir!$I14-Avoir!$H14)</f>
        <v>-0.80599999999999739</v>
      </c>
      <c r="K14" s="36">
        <f t="shared" ca="1" si="0"/>
        <v>81</v>
      </c>
      <c r="L14" s="32"/>
      <c r="M14" s="32" t="s">
        <v>248</v>
      </c>
      <c r="N14" s="35" t="s">
        <v>21</v>
      </c>
      <c r="O14" s="4"/>
    </row>
    <row r="15" spans="1:16" s="2" customFormat="1" ht="16.5" hidden="1" thickTop="1" thickBot="1" x14ac:dyDescent="0.3">
      <c r="A15" s="25" t="s">
        <v>53</v>
      </c>
      <c r="B15" s="26">
        <v>43878</v>
      </c>
      <c r="C15" s="32">
        <v>18001562</v>
      </c>
      <c r="D15" s="52">
        <v>10422.52</v>
      </c>
      <c r="E15" s="32" t="s">
        <v>393</v>
      </c>
      <c r="F15" s="32" t="s">
        <v>175</v>
      </c>
      <c r="G15" s="34">
        <v>19.29</v>
      </c>
      <c r="H15" s="34">
        <f>+Avoir[[#This Row],[MONTANT H.T]]*1.2</f>
        <v>23.148</v>
      </c>
      <c r="I15" s="34">
        <v>23.15</v>
      </c>
      <c r="J15" s="49">
        <f>IF(OR(Avoir!$H15=Avoir!$I15,Avoir!$I15="-"),"",Avoir!$I15-Avoir!$H15)</f>
        <v>1.9999999999988916E-3</v>
      </c>
      <c r="K15" s="36">
        <f t="shared" ca="1" si="0"/>
        <v>92</v>
      </c>
      <c r="L15" s="32"/>
      <c r="M15" s="32" t="s">
        <v>205</v>
      </c>
      <c r="N15" s="35" t="s">
        <v>21</v>
      </c>
      <c r="O15" s="4"/>
    </row>
    <row r="16" spans="1:16" s="2" customFormat="1" ht="14.25" hidden="1" customHeight="1" thickTop="1" thickBot="1" x14ac:dyDescent="0.3">
      <c r="A16" s="25" t="s">
        <v>53</v>
      </c>
      <c r="B16" s="26">
        <v>43867</v>
      </c>
      <c r="C16" s="32">
        <v>18001499</v>
      </c>
      <c r="D16" s="52">
        <v>8874.66</v>
      </c>
      <c r="E16" s="22" t="s">
        <v>393</v>
      </c>
      <c r="F16" s="32" t="s">
        <v>43</v>
      </c>
      <c r="G16" s="34">
        <v>0.85</v>
      </c>
      <c r="H16" s="34">
        <f>+Avoir[[#This Row],[MONTANT H.T]]*1.2</f>
        <v>1.02</v>
      </c>
      <c r="I16" s="34">
        <v>1.02</v>
      </c>
      <c r="J16" s="49" t="str">
        <f>IF(OR(Avoir!$H16=Avoir!$I16,Avoir!$I16="-"),"",Avoir!$I16-Avoir!$H16)</f>
        <v/>
      </c>
      <c r="K16" s="36" t="str">
        <f t="shared" ca="1" si="0"/>
        <v>-</v>
      </c>
      <c r="L16" s="32"/>
      <c r="M16" s="32" t="s">
        <v>246</v>
      </c>
      <c r="N16" s="35" t="s">
        <v>21</v>
      </c>
      <c r="O16" s="4"/>
    </row>
    <row r="17" spans="1:15" s="2" customFormat="1" ht="14.25" hidden="1" customHeight="1" thickTop="1" thickBot="1" x14ac:dyDescent="0.3">
      <c r="A17" s="25" t="s">
        <v>53</v>
      </c>
      <c r="B17" s="26">
        <v>43874</v>
      </c>
      <c r="C17" s="32">
        <v>18001546</v>
      </c>
      <c r="D17" s="52"/>
      <c r="E17" s="22" t="s">
        <v>393</v>
      </c>
      <c r="F17" s="32"/>
      <c r="G17" s="34">
        <v>17.3</v>
      </c>
      <c r="H17" s="34">
        <f>+Avoir[[#This Row],[MONTANT H.T]]*1.2</f>
        <v>20.76</v>
      </c>
      <c r="I17" s="34">
        <v>20.76</v>
      </c>
      <c r="J17" s="49" t="str">
        <f>IF(OR(Avoir!$H17=Avoir!$I17,Avoir!$I17="-"),"",Avoir!$I17-Avoir!$H17)</f>
        <v/>
      </c>
      <c r="K17" s="36" t="str">
        <f t="shared" ca="1" si="0"/>
        <v>-</v>
      </c>
      <c r="L17" s="32"/>
      <c r="M17" s="32" t="s">
        <v>131</v>
      </c>
      <c r="N17" s="35" t="s">
        <v>21</v>
      </c>
      <c r="O17" s="4"/>
    </row>
    <row r="18" spans="1:15" s="2" customFormat="1" ht="14.25" hidden="1" customHeight="1" thickTop="1" thickBot="1" x14ac:dyDescent="0.3">
      <c r="A18" s="25" t="s">
        <v>53</v>
      </c>
      <c r="B18" s="26">
        <v>43874</v>
      </c>
      <c r="C18" s="32">
        <v>18001550</v>
      </c>
      <c r="D18" s="52"/>
      <c r="E18" s="22" t="s">
        <v>393</v>
      </c>
      <c r="F18" s="32"/>
      <c r="G18" s="34">
        <v>34.6</v>
      </c>
      <c r="H18" s="34">
        <f>+Avoir[[#This Row],[MONTANT H.T]]*1.2</f>
        <v>41.52</v>
      </c>
      <c r="I18" s="34">
        <v>41.52</v>
      </c>
      <c r="J18" s="49" t="str">
        <f>IF(OR(Avoir!$H18=Avoir!$I18,Avoir!$I18="-"),"",Avoir!$I18-Avoir!$H18)</f>
        <v/>
      </c>
      <c r="K18" s="36" t="str">
        <f t="shared" ca="1" si="0"/>
        <v>-</v>
      </c>
      <c r="L18" s="32"/>
      <c r="M18" s="32" t="s">
        <v>132</v>
      </c>
      <c r="N18" s="35" t="s">
        <v>21</v>
      </c>
      <c r="O18" s="3"/>
    </row>
    <row r="19" spans="1:15" s="2" customFormat="1" ht="14.25" hidden="1" customHeight="1" thickTop="1" thickBot="1" x14ac:dyDescent="0.3">
      <c r="A19" s="25" t="s">
        <v>53</v>
      </c>
      <c r="B19" s="26">
        <v>43908</v>
      </c>
      <c r="C19" s="32">
        <v>18001633</v>
      </c>
      <c r="D19" s="52">
        <v>36093.599999999999</v>
      </c>
      <c r="E19" s="22" t="s">
        <v>393</v>
      </c>
      <c r="F19" s="32" t="s">
        <v>317</v>
      </c>
      <c r="G19" s="34">
        <v>4644</v>
      </c>
      <c r="H19" s="34">
        <f>+Avoir[[#This Row],[MONTANT H.T]]*1.2</f>
        <v>5572.8</v>
      </c>
      <c r="I19" s="34"/>
      <c r="J19" s="49">
        <f>IF(OR(Avoir!$H19=Avoir!$I19,Avoir!$I19="-"),"",Avoir!$I19-Avoir!$H19)</f>
        <v>-5572.8</v>
      </c>
      <c r="K19" s="30">
        <f t="shared" ca="1" si="0"/>
        <v>62</v>
      </c>
      <c r="L19" s="32"/>
      <c r="M19" s="32"/>
      <c r="N19" s="35"/>
      <c r="O19" s="3"/>
    </row>
    <row r="20" spans="1:15" s="2" customFormat="1" ht="14.25" hidden="1" customHeight="1" thickTop="1" thickBot="1" x14ac:dyDescent="0.3">
      <c r="A20" s="25" t="s">
        <v>53</v>
      </c>
      <c r="B20" s="26">
        <v>43936</v>
      </c>
      <c r="C20" s="27">
        <v>18001589</v>
      </c>
      <c r="D20" s="51"/>
      <c r="E20" s="22" t="s">
        <v>392</v>
      </c>
      <c r="F20" s="27"/>
      <c r="G20" s="29">
        <v>2240</v>
      </c>
      <c r="H20" s="29">
        <f>+Avoir[[#This Row],[MONTANT H.T]]*1.2</f>
        <v>2688</v>
      </c>
      <c r="I20" s="29">
        <v>2688</v>
      </c>
      <c r="J20" s="50" t="str">
        <f>IF(OR(Avoir!$H20=Avoir!$I20,Avoir!$I20="-"),"",Avoir!$I20-Avoir!$H20)</f>
        <v/>
      </c>
      <c r="K20" s="30" t="str">
        <f t="shared" ca="1" si="0"/>
        <v>-</v>
      </c>
      <c r="L20" s="27"/>
      <c r="M20" s="32" t="s">
        <v>412</v>
      </c>
      <c r="N20" s="35" t="s">
        <v>21</v>
      </c>
      <c r="O20" s="3"/>
    </row>
    <row r="21" spans="1:15" s="2" customFormat="1" ht="14.25" hidden="1" customHeight="1" thickTop="1" thickBot="1" x14ac:dyDescent="0.3">
      <c r="A21" s="25" t="s">
        <v>53</v>
      </c>
      <c r="B21" s="26">
        <v>43936</v>
      </c>
      <c r="C21" s="27">
        <v>18001698</v>
      </c>
      <c r="D21" s="51"/>
      <c r="E21" s="32" t="s">
        <v>392</v>
      </c>
      <c r="F21" s="27"/>
      <c r="G21" s="29">
        <v>2400</v>
      </c>
      <c r="H21" s="29">
        <f>+Avoir[[#This Row],[MONTANT H.T]]*1.2</f>
        <v>2880</v>
      </c>
      <c r="I21" s="29">
        <v>2280</v>
      </c>
      <c r="J21" s="49">
        <f>IF(OR(Avoir!$H21=Avoir!$I21,Avoir!$I21="-"),"",Avoir!$I21-Avoir!$H21)</f>
        <v>-600</v>
      </c>
      <c r="K21" s="30">
        <f t="shared" ca="1" si="0"/>
        <v>34</v>
      </c>
      <c r="L21" s="27"/>
      <c r="M21" s="32" t="s">
        <v>412</v>
      </c>
      <c r="N21" s="35" t="s">
        <v>21</v>
      </c>
      <c r="O21" s="3"/>
    </row>
    <row r="22" spans="1:15" s="2" customFormat="1" ht="14.25" hidden="1" customHeight="1" thickTop="1" thickBot="1" x14ac:dyDescent="0.3">
      <c r="A22" s="25" t="s">
        <v>53</v>
      </c>
      <c r="B22" s="26">
        <v>43832</v>
      </c>
      <c r="C22" s="32">
        <v>18001443</v>
      </c>
      <c r="D22" s="52"/>
      <c r="E22" s="22" t="s">
        <v>392</v>
      </c>
      <c r="F22" s="32"/>
      <c r="G22" s="34">
        <v>944</v>
      </c>
      <c r="H22" s="34">
        <f>+Avoir[[#This Row],[MONTANT H.T]]*1.2</f>
        <v>1132.8</v>
      </c>
      <c r="I22" s="34">
        <v>1132.8</v>
      </c>
      <c r="J22" s="49" t="str">
        <f>IF(OR(Avoir!$H22=Avoir!$I22,Avoir!$I22="-"),"",Avoir!$I22-Avoir!$H22)</f>
        <v/>
      </c>
      <c r="K22" s="36" t="str">
        <f t="shared" ca="1" si="0"/>
        <v>-</v>
      </c>
      <c r="L22" s="32"/>
      <c r="M22" s="32" t="s">
        <v>118</v>
      </c>
      <c r="N22" s="35" t="s">
        <v>21</v>
      </c>
      <c r="O22" s="3"/>
    </row>
    <row r="23" spans="1:15" s="2" customFormat="1" ht="13.5" hidden="1" customHeight="1" thickTop="1" thickBot="1" x14ac:dyDescent="0.3">
      <c r="A23" s="25" t="s">
        <v>53</v>
      </c>
      <c r="B23" s="26">
        <v>43894</v>
      </c>
      <c r="C23" s="32">
        <v>18001609</v>
      </c>
      <c r="D23" s="52"/>
      <c r="E23" s="32" t="s">
        <v>392</v>
      </c>
      <c r="F23" s="32"/>
      <c r="G23" s="34">
        <v>1360</v>
      </c>
      <c r="H23" s="34">
        <f>+Avoir[[#This Row],[MONTANT H.T]]*1.2</f>
        <v>1632</v>
      </c>
      <c r="I23" s="34">
        <v>1632</v>
      </c>
      <c r="J23" s="49" t="str">
        <f>IF(OR(Avoir!$H23=Avoir!$I23,Avoir!$I23="-"),"",Avoir!$I23-Avoir!$H23)</f>
        <v/>
      </c>
      <c r="K23" s="36" t="str">
        <f t="shared" ca="1" si="0"/>
        <v>-</v>
      </c>
      <c r="L23" s="32"/>
      <c r="M23" s="32" t="s">
        <v>265</v>
      </c>
      <c r="N23" s="35" t="s">
        <v>21</v>
      </c>
      <c r="O23" s="3"/>
    </row>
    <row r="24" spans="1:15" s="2" customFormat="1" ht="14.25" hidden="1" customHeight="1" thickTop="1" thickBot="1" x14ac:dyDescent="0.3">
      <c r="A24" s="25" t="s">
        <v>53</v>
      </c>
      <c r="B24" s="26">
        <v>43886</v>
      </c>
      <c r="C24" s="32">
        <v>18001590</v>
      </c>
      <c r="D24" s="52"/>
      <c r="E24" s="32" t="s">
        <v>392</v>
      </c>
      <c r="F24" s="32"/>
      <c r="G24" s="34">
        <v>4800</v>
      </c>
      <c r="H24" s="34">
        <f>+Avoir[[#This Row],[MONTANT H.T]]*1.2</f>
        <v>5760</v>
      </c>
      <c r="I24" s="34">
        <v>5760</v>
      </c>
      <c r="J24" s="49" t="str">
        <f>IF(OR(Avoir!$H24=Avoir!$I24,Avoir!$I24="-"),"",Avoir!$I24-Avoir!$H24)</f>
        <v/>
      </c>
      <c r="K24" s="36" t="str">
        <f t="shared" ca="1" si="0"/>
        <v>-</v>
      </c>
      <c r="L24" s="32"/>
      <c r="M24" s="32" t="s">
        <v>266</v>
      </c>
      <c r="N24" s="35" t="s">
        <v>21</v>
      </c>
      <c r="O24" s="3"/>
    </row>
    <row r="25" spans="1:15" s="2" customFormat="1" ht="14.25" hidden="1" customHeight="1" thickTop="1" thickBot="1" x14ac:dyDescent="0.3">
      <c r="A25" s="25" t="s">
        <v>53</v>
      </c>
      <c r="B25" s="26">
        <v>43860</v>
      </c>
      <c r="C25" s="32">
        <v>18001480</v>
      </c>
      <c r="D25" s="52"/>
      <c r="E25" s="32" t="s">
        <v>392</v>
      </c>
      <c r="F25" s="32"/>
      <c r="G25" s="34">
        <v>1312</v>
      </c>
      <c r="H25" s="34">
        <f>+Avoir[[#This Row],[MONTANT H.T]]*1.2</f>
        <v>1574.3999999999999</v>
      </c>
      <c r="I25" s="34">
        <v>1574.4</v>
      </c>
      <c r="J25" s="49" t="str">
        <f>IF(OR(Avoir!$H25=Avoir!$I25,Avoir!$I25="-"),"",Avoir!$I25-Avoir!$H25)</f>
        <v/>
      </c>
      <c r="K25" s="36" t="str">
        <f t="shared" ca="1" si="0"/>
        <v>-</v>
      </c>
      <c r="L25" s="32"/>
      <c r="M25" s="32" t="s">
        <v>119</v>
      </c>
      <c r="N25" s="35" t="s">
        <v>21</v>
      </c>
      <c r="O25" s="3"/>
    </row>
    <row r="26" spans="1:15" s="2" customFormat="1" ht="14.25" hidden="1" customHeight="1" thickTop="1" thickBot="1" x14ac:dyDescent="0.3">
      <c r="A26" s="25" t="s">
        <v>53</v>
      </c>
      <c r="B26" s="26">
        <v>43837</v>
      </c>
      <c r="C26" s="32">
        <v>18001529</v>
      </c>
      <c r="D26" s="52"/>
      <c r="E26" s="32" t="s">
        <v>392</v>
      </c>
      <c r="F26" s="32"/>
      <c r="G26" s="34">
        <v>1856</v>
      </c>
      <c r="H26" s="34">
        <f>+Avoir[[#This Row],[MONTANT H.T]]*1.2</f>
        <v>2227.1999999999998</v>
      </c>
      <c r="I26" s="34">
        <v>2227.1999999999998</v>
      </c>
      <c r="J26" s="49" t="str">
        <f>IF(OR(Avoir!$H26=Avoir!$I26,Avoir!$I26="-"),"",Avoir!$I26-Avoir!$H26)</f>
        <v/>
      </c>
      <c r="K26" s="36" t="str">
        <f t="shared" ca="1" si="0"/>
        <v>-</v>
      </c>
      <c r="L26" s="32"/>
      <c r="M26" s="32" t="s">
        <v>118</v>
      </c>
      <c r="N26" s="35" t="s">
        <v>21</v>
      </c>
      <c r="O26" s="3"/>
    </row>
    <row r="27" spans="1:15" s="2" customFormat="1" ht="14.25" hidden="1" customHeight="1" thickTop="1" thickBot="1" x14ac:dyDescent="0.3">
      <c r="A27" s="25" t="s">
        <v>53</v>
      </c>
      <c r="B27" s="26">
        <v>43839</v>
      </c>
      <c r="C27" s="32">
        <v>18001530</v>
      </c>
      <c r="D27" s="52"/>
      <c r="E27" s="32" t="s">
        <v>392</v>
      </c>
      <c r="F27" s="32"/>
      <c r="G27" s="34">
        <v>2400</v>
      </c>
      <c r="H27" s="34">
        <f>+Avoir[[#This Row],[MONTANT H.T]]*1.2</f>
        <v>2880</v>
      </c>
      <c r="I27" s="34">
        <v>2880</v>
      </c>
      <c r="J27" s="49" t="str">
        <f>IF(OR(Avoir!$H27=Avoir!$I27,Avoir!$I27="-"),"",Avoir!$I27-Avoir!$H27)</f>
        <v/>
      </c>
      <c r="K27" s="36" t="str">
        <f t="shared" ca="1" si="0"/>
        <v>-</v>
      </c>
      <c r="L27" s="32"/>
      <c r="M27" s="32" t="s">
        <v>119</v>
      </c>
      <c r="N27" s="35" t="s">
        <v>21</v>
      </c>
      <c r="O27" s="3"/>
    </row>
    <row r="28" spans="1:15" s="2" customFormat="1" ht="14.25" hidden="1" customHeight="1" thickTop="1" thickBot="1" x14ac:dyDescent="0.3">
      <c r="A28" s="25" t="s">
        <v>53</v>
      </c>
      <c r="B28" s="26">
        <v>43931</v>
      </c>
      <c r="C28" s="32">
        <v>18001682</v>
      </c>
      <c r="D28" s="52"/>
      <c r="E28" s="32" t="s">
        <v>392</v>
      </c>
      <c r="F28" s="32"/>
      <c r="G28" s="34">
        <v>1680</v>
      </c>
      <c r="H28" s="34">
        <f>+Avoir[[#This Row],[MONTANT H.T]]*1.2</f>
        <v>2016</v>
      </c>
      <c r="I28" s="34">
        <v>2016</v>
      </c>
      <c r="J28" s="49" t="str">
        <f>IF(OR(Avoir!$H28=Avoir!$I28,Avoir!$I28="-"),"",Avoir!$I28-Avoir!$H28)</f>
        <v/>
      </c>
      <c r="K28" s="36" t="str">
        <f t="shared" ca="1" si="0"/>
        <v>-</v>
      </c>
      <c r="L28" s="32"/>
      <c r="M28" s="32" t="s">
        <v>379</v>
      </c>
      <c r="N28" s="35" t="s">
        <v>21</v>
      </c>
      <c r="O28" s="3"/>
    </row>
    <row r="29" spans="1:15" s="2" customFormat="1" ht="14.25" hidden="1" customHeight="1" thickTop="1" thickBot="1" x14ac:dyDescent="0.3">
      <c r="A29" s="25" t="s">
        <v>27</v>
      </c>
      <c r="B29" s="26">
        <v>43874</v>
      </c>
      <c r="C29" s="32">
        <v>18001555</v>
      </c>
      <c r="D29" s="33">
        <v>582.70000000000005</v>
      </c>
      <c r="E29" s="32" t="s">
        <v>393</v>
      </c>
      <c r="F29" s="32" t="s">
        <v>178</v>
      </c>
      <c r="G29" s="34">
        <v>38.880000000000003</v>
      </c>
      <c r="H29" s="34">
        <f>+Avoir[[#This Row],[MONTANT H.T]]*1.2</f>
        <v>46.655999999999999</v>
      </c>
      <c r="I29" s="34"/>
      <c r="J29" s="49">
        <f>IF(OR(Avoir!$H29=Avoir!$I29,Avoir!$I29="-"),"",Avoir!$I29-Avoir!$H29)</f>
        <v>-46.655999999999999</v>
      </c>
      <c r="K29" s="30">
        <f t="shared" ca="1" si="0"/>
        <v>96</v>
      </c>
      <c r="L29" s="32"/>
      <c r="M29" s="32"/>
      <c r="N29" s="35"/>
      <c r="O29" s="3"/>
    </row>
    <row r="30" spans="1:15" s="2" customFormat="1" ht="14.25" hidden="1" customHeight="1" thickTop="1" thickBot="1" x14ac:dyDescent="0.3">
      <c r="A30" s="25" t="s">
        <v>27</v>
      </c>
      <c r="B30" s="26">
        <v>43859</v>
      </c>
      <c r="C30" s="32">
        <v>18001470</v>
      </c>
      <c r="D30" s="32"/>
      <c r="E30" s="32"/>
      <c r="F30" s="32" t="s">
        <v>28</v>
      </c>
      <c r="G30" s="34">
        <v>13.94</v>
      </c>
      <c r="H30" s="34">
        <f>+Avoir[[#This Row],[MONTANT H.T]]*1.2</f>
        <v>16.727999999999998</v>
      </c>
      <c r="I30" s="34">
        <v>16.739999999999998</v>
      </c>
      <c r="J30" s="49">
        <f>IF(OR(Avoir!$H30=Avoir!$I30,Avoir!$I30="-"),"",Avoir!$I30-Avoir!$H30)</f>
        <v>1.2000000000000455E-2</v>
      </c>
      <c r="K30" s="36">
        <f t="shared" ca="1" si="0"/>
        <v>111</v>
      </c>
      <c r="L30" s="32"/>
      <c r="M30" s="32" t="s">
        <v>29</v>
      </c>
      <c r="N30" s="35" t="s">
        <v>21</v>
      </c>
      <c r="O30" s="3"/>
    </row>
    <row r="31" spans="1:15" s="2" customFormat="1" ht="14.25" hidden="1" customHeight="1" thickTop="1" thickBot="1" x14ac:dyDescent="0.3">
      <c r="A31" s="25" t="s">
        <v>13</v>
      </c>
      <c r="B31" s="26">
        <v>43833</v>
      </c>
      <c r="C31" s="32">
        <v>18001444</v>
      </c>
      <c r="D31" s="33">
        <v>1670.04</v>
      </c>
      <c r="E31" s="32" t="s">
        <v>401</v>
      </c>
      <c r="F31" s="32" t="s">
        <v>171</v>
      </c>
      <c r="G31" s="34">
        <v>70.400000000000006</v>
      </c>
      <c r="H31" s="34">
        <f>+Avoir[[#This Row],[MONTANT H.T]]*1.2</f>
        <v>84.48</v>
      </c>
      <c r="I31" s="34"/>
      <c r="J31" s="49">
        <f>IF(OR(Avoir!$H31=Avoir!$I31,Avoir!$I31="-"),"",Avoir!$I31-Avoir!$H31)</f>
        <v>-84.48</v>
      </c>
      <c r="K31" s="30">
        <f t="shared" ca="1" si="0"/>
        <v>137</v>
      </c>
      <c r="L31" s="32"/>
      <c r="M31" s="32"/>
      <c r="N31" s="35"/>
      <c r="O31" s="3"/>
    </row>
    <row r="32" spans="1:15" s="2" customFormat="1" ht="14.25" hidden="1" customHeight="1" thickTop="1" thickBot="1" x14ac:dyDescent="0.3">
      <c r="A32" s="25" t="s">
        <v>13</v>
      </c>
      <c r="B32" s="26">
        <v>43908</v>
      </c>
      <c r="C32" s="32">
        <v>18001632</v>
      </c>
      <c r="D32" s="33">
        <v>2182.8000000000002</v>
      </c>
      <c r="E32" s="22" t="s">
        <v>401</v>
      </c>
      <c r="F32" s="32" t="s">
        <v>318</v>
      </c>
      <c r="G32" s="34">
        <v>166.8</v>
      </c>
      <c r="H32" s="34">
        <f>+Avoir[[#This Row],[MONTANT H.T]]*1.2</f>
        <v>200.16</v>
      </c>
      <c r="I32" s="34"/>
      <c r="J32" s="49">
        <f>IF(OR(Avoir!$H32=Avoir!$I32,Avoir!$I32="-"),"",Avoir!$I32-Avoir!$H32)</f>
        <v>-200.16</v>
      </c>
      <c r="K32" s="30">
        <f t="shared" ca="1" si="0"/>
        <v>62</v>
      </c>
      <c r="L32" s="32"/>
      <c r="M32" s="32"/>
      <c r="N32" s="35"/>
      <c r="O32" s="3"/>
    </row>
    <row r="33" spans="1:15" s="2" customFormat="1" ht="14.25" hidden="1" customHeight="1" thickTop="1" thickBot="1" x14ac:dyDescent="0.3">
      <c r="A33" s="25" t="s">
        <v>13</v>
      </c>
      <c r="B33" s="26">
        <v>43874</v>
      </c>
      <c r="C33" s="32">
        <v>18001534</v>
      </c>
      <c r="D33" s="33">
        <v>1452.72</v>
      </c>
      <c r="E33" s="32" t="s">
        <v>393</v>
      </c>
      <c r="F33" s="32" t="s">
        <v>167</v>
      </c>
      <c r="G33" s="34">
        <v>51</v>
      </c>
      <c r="H33" s="34">
        <f>+Avoir[[#This Row],[MONTANT H.T]]*1.2</f>
        <v>61.199999999999996</v>
      </c>
      <c r="I33" s="34"/>
      <c r="J33" s="49">
        <f>IF(OR(Avoir!$H33=Avoir!$I33,Avoir!$I33="-"),"",Avoir!$I33-Avoir!$H33)</f>
        <v>-61.199999999999996</v>
      </c>
      <c r="K33" s="30">
        <f t="shared" ca="1" si="0"/>
        <v>96</v>
      </c>
      <c r="L33" s="32"/>
      <c r="M33" s="32"/>
      <c r="N33" s="35"/>
      <c r="O33" s="3"/>
    </row>
    <row r="34" spans="1:15" s="2" customFormat="1" ht="14.25" hidden="1" customHeight="1" thickTop="1" thickBot="1" x14ac:dyDescent="0.3">
      <c r="A34" s="25" t="s">
        <v>13</v>
      </c>
      <c r="B34" s="26">
        <v>43874</v>
      </c>
      <c r="C34" s="32">
        <v>18001535</v>
      </c>
      <c r="D34" s="33">
        <v>2248.08</v>
      </c>
      <c r="E34" s="32" t="s">
        <v>393</v>
      </c>
      <c r="F34" s="32" t="s">
        <v>168</v>
      </c>
      <c r="G34" s="34">
        <v>60</v>
      </c>
      <c r="H34" s="34">
        <f>+Avoir[[#This Row],[MONTANT H.T]]*1.2</f>
        <v>72</v>
      </c>
      <c r="I34" s="34"/>
      <c r="J34" s="49">
        <f>IF(OR(Avoir!$H34=Avoir!$I34,Avoir!$I34="-"),"",Avoir!$I34-Avoir!$H34)</f>
        <v>-72</v>
      </c>
      <c r="K34" s="30">
        <f t="shared" ca="1" si="0"/>
        <v>96</v>
      </c>
      <c r="L34" s="32"/>
      <c r="M34" s="32"/>
      <c r="N34" s="35"/>
      <c r="O34" s="3"/>
    </row>
    <row r="35" spans="1:15" s="2" customFormat="1" ht="14.25" hidden="1" customHeight="1" thickTop="1" thickBot="1" x14ac:dyDescent="0.3">
      <c r="A35" s="25" t="s">
        <v>13</v>
      </c>
      <c r="B35" s="26">
        <v>43874</v>
      </c>
      <c r="C35" s="32">
        <v>18001537</v>
      </c>
      <c r="D35" s="33">
        <v>2046</v>
      </c>
      <c r="E35" s="32" t="s">
        <v>393</v>
      </c>
      <c r="F35" s="32" t="s">
        <v>169</v>
      </c>
      <c r="G35" s="34">
        <v>136</v>
      </c>
      <c r="H35" s="34">
        <f>+Avoir[[#This Row],[MONTANT H.T]]*1.2</f>
        <v>163.19999999999999</v>
      </c>
      <c r="I35" s="34"/>
      <c r="J35" s="49">
        <f>IF(OR(Avoir!$H35=Avoir!$I35,Avoir!$I35="-"),"",Avoir!$I35-Avoir!$H35)</f>
        <v>-163.19999999999999</v>
      </c>
      <c r="K35" s="30">
        <f t="shared" ca="1" si="0"/>
        <v>96</v>
      </c>
      <c r="L35" s="32"/>
      <c r="M35" s="32"/>
      <c r="N35" s="35"/>
      <c r="O35" s="3"/>
    </row>
    <row r="36" spans="1:15" s="2" customFormat="1" ht="14.25" hidden="1" customHeight="1" thickTop="1" thickBot="1" x14ac:dyDescent="0.3">
      <c r="A36" s="25" t="s">
        <v>13</v>
      </c>
      <c r="B36" s="26">
        <v>43874</v>
      </c>
      <c r="C36" s="32">
        <v>18001538</v>
      </c>
      <c r="D36" s="33">
        <v>1879.2</v>
      </c>
      <c r="E36" s="32" t="s">
        <v>393</v>
      </c>
      <c r="F36" s="32" t="s">
        <v>170</v>
      </c>
      <c r="G36" s="34">
        <v>130.6</v>
      </c>
      <c r="H36" s="34">
        <f>+Avoir[[#This Row],[MONTANT H.T]]*1.2</f>
        <v>156.72</v>
      </c>
      <c r="I36" s="34"/>
      <c r="J36" s="49">
        <f>IF(OR(Avoir!$H36=Avoir!$I36,Avoir!$I36="-"),"",Avoir!$I36-Avoir!$H36)</f>
        <v>-156.72</v>
      </c>
      <c r="K36" s="30">
        <f t="shared" ca="1" si="0"/>
        <v>96</v>
      </c>
      <c r="L36" s="32"/>
      <c r="M36" s="32"/>
      <c r="N36" s="35"/>
      <c r="O36" s="3"/>
    </row>
    <row r="37" spans="1:15" s="2" customFormat="1" ht="14.25" hidden="1" customHeight="1" thickTop="1" thickBot="1" x14ac:dyDescent="0.3">
      <c r="A37" s="25" t="s">
        <v>13</v>
      </c>
      <c r="B37" s="26">
        <v>43936</v>
      </c>
      <c r="C37" s="27">
        <v>18001703</v>
      </c>
      <c r="D37" s="28"/>
      <c r="E37" s="32" t="s">
        <v>392</v>
      </c>
      <c r="F37" s="27"/>
      <c r="G37" s="29">
        <v>3060</v>
      </c>
      <c r="H37" s="29">
        <f>+Avoir[[#This Row],[MONTANT H.T]]*1.2</f>
        <v>3672</v>
      </c>
      <c r="I37" s="29"/>
      <c r="J37" s="49">
        <f>IF(OR(Avoir!$H37=Avoir!$I37,Avoir!$I37="-"),"",Avoir!$I37-Avoir!$H37)</f>
        <v>-3672</v>
      </c>
      <c r="K37" s="30">
        <f t="shared" ca="1" si="0"/>
        <v>34</v>
      </c>
      <c r="L37" s="27"/>
      <c r="M37" s="27"/>
      <c r="N37" s="31"/>
      <c r="O37" s="3"/>
    </row>
    <row r="38" spans="1:15" s="2" customFormat="1" ht="14.25" hidden="1" customHeight="1" thickTop="1" thickBot="1" x14ac:dyDescent="0.3">
      <c r="A38" s="25" t="s">
        <v>13</v>
      </c>
      <c r="B38" s="26">
        <v>43833</v>
      </c>
      <c r="C38" s="32">
        <v>18001440</v>
      </c>
      <c r="D38" s="32"/>
      <c r="E38" s="32"/>
      <c r="F38" s="32" t="s">
        <v>15</v>
      </c>
      <c r="G38" s="34">
        <v>58.8</v>
      </c>
      <c r="H38" s="34">
        <f>+Avoir[[#This Row],[MONTANT H.T]]*1.2</f>
        <v>70.559999999999988</v>
      </c>
      <c r="I38" s="34">
        <v>70.56</v>
      </c>
      <c r="J38" s="49" t="str">
        <f>IF(OR(Avoir!$H38=Avoir!$I38,Avoir!$I38="-"),"",Avoir!$I38-Avoir!$H38)</f>
        <v/>
      </c>
      <c r="K38" s="36" t="str">
        <f t="shared" ca="1" si="0"/>
        <v>-</v>
      </c>
      <c r="L38" s="32"/>
      <c r="M38" s="32" t="s">
        <v>338</v>
      </c>
      <c r="N38" s="35" t="s">
        <v>21</v>
      </c>
      <c r="O38" s="3"/>
    </row>
    <row r="39" spans="1:15" s="2" customFormat="1" ht="14.25" hidden="1" customHeight="1" thickTop="1" thickBot="1" x14ac:dyDescent="0.3">
      <c r="A39" s="25" t="s">
        <v>18</v>
      </c>
      <c r="B39" s="26">
        <v>43833</v>
      </c>
      <c r="C39" s="32">
        <v>18001442</v>
      </c>
      <c r="D39" s="32"/>
      <c r="E39" s="32"/>
      <c r="F39" s="32" t="s">
        <v>19</v>
      </c>
      <c r="G39" s="34">
        <v>10.38</v>
      </c>
      <c r="H39" s="34">
        <f>+Avoir[[#This Row],[MONTANT H.T]]*1.2</f>
        <v>12.456000000000001</v>
      </c>
      <c r="I39" s="34">
        <v>12.46</v>
      </c>
      <c r="J39" s="49">
        <f>IF(OR(Avoir!$H39=Avoir!$I39,Avoir!$I39="-"),"",Avoir!$I39-Avoir!$H39)</f>
        <v>3.9999999999995595E-3</v>
      </c>
      <c r="K39" s="36">
        <f t="shared" ca="1" si="0"/>
        <v>137</v>
      </c>
      <c r="L39" s="32"/>
      <c r="M39" s="32" t="s">
        <v>149</v>
      </c>
      <c r="N39" s="35" t="s">
        <v>21</v>
      </c>
      <c r="O39" s="3"/>
    </row>
    <row r="40" spans="1:15" s="2" customFormat="1" ht="14.25" hidden="1" customHeight="1" thickTop="1" thickBot="1" x14ac:dyDescent="0.3">
      <c r="A40" s="25" t="s">
        <v>18</v>
      </c>
      <c r="B40" s="26">
        <v>43881</v>
      </c>
      <c r="C40" s="32">
        <v>18001569</v>
      </c>
      <c r="D40" s="32"/>
      <c r="E40" s="32"/>
      <c r="F40" s="32" t="s">
        <v>19</v>
      </c>
      <c r="G40" s="34">
        <v>21.85</v>
      </c>
      <c r="H40" s="34">
        <f>+Avoir[[#This Row],[MONTANT H.T]]*1.2</f>
        <v>26.220000000000002</v>
      </c>
      <c r="I40" s="34">
        <v>26.22</v>
      </c>
      <c r="J40" s="49" t="str">
        <f>IF(OR(Avoir!$H40=Avoir!$I40,Avoir!$I40="-"),"",Avoir!$I40-Avoir!$H40)</f>
        <v/>
      </c>
      <c r="K40" s="36" t="str">
        <f t="shared" ca="1" si="0"/>
        <v>-</v>
      </c>
      <c r="L40" s="32"/>
      <c r="M40" s="32" t="s">
        <v>149</v>
      </c>
      <c r="N40" s="35" t="s">
        <v>21</v>
      </c>
      <c r="O40" s="3"/>
    </row>
    <row r="41" spans="1:15" s="2" customFormat="1" ht="14.25" hidden="1" customHeight="1" thickTop="1" thickBot="1" x14ac:dyDescent="0.3">
      <c r="A41" s="25" t="s">
        <v>365</v>
      </c>
      <c r="B41" s="26">
        <v>43942</v>
      </c>
      <c r="C41" s="27">
        <v>18001721</v>
      </c>
      <c r="D41" s="27">
        <v>2631.59</v>
      </c>
      <c r="E41" s="32" t="s">
        <v>405</v>
      </c>
      <c r="F41" s="27" t="s">
        <v>366</v>
      </c>
      <c r="G41" s="29">
        <v>6.55</v>
      </c>
      <c r="H41" s="29">
        <f>+Avoir[[#This Row],[MONTANT H.T]]*1.2</f>
        <v>7.8599999999999994</v>
      </c>
      <c r="I41" s="29">
        <v>7.86</v>
      </c>
      <c r="J41" s="49" t="str">
        <f>IF(OR(Avoir!$H41=Avoir!$I41,Avoir!$I41="-"),"",Avoir!$I41-Avoir!$H41)</f>
        <v/>
      </c>
      <c r="K41" s="36" t="str">
        <f t="shared" ca="1" si="0"/>
        <v>-</v>
      </c>
      <c r="L41" s="27"/>
      <c r="M41" s="27" t="s">
        <v>375</v>
      </c>
      <c r="N41" s="31" t="s">
        <v>21</v>
      </c>
      <c r="O41" s="3"/>
    </row>
    <row r="42" spans="1:15" s="2" customFormat="1" ht="14.25" hidden="1" customHeight="1" thickTop="1" thickBot="1" x14ac:dyDescent="0.3">
      <c r="A42" s="25" t="s">
        <v>263</v>
      </c>
      <c r="B42" s="26">
        <v>43917</v>
      </c>
      <c r="C42" s="32">
        <v>18001643</v>
      </c>
      <c r="D42" s="32"/>
      <c r="E42" s="32" t="s">
        <v>394</v>
      </c>
      <c r="F42" s="32"/>
      <c r="G42" s="34">
        <v>1048.1600000000001</v>
      </c>
      <c r="H42" s="34">
        <f>+Avoir[[#This Row],[MONTANT H.T]]*1.2</f>
        <v>1257.7920000000001</v>
      </c>
      <c r="I42" s="34">
        <v>1257.79</v>
      </c>
      <c r="J42" s="49">
        <f>IF(OR(Avoir!$H42=Avoir!$I42,Avoir!$I42="-"),"",Avoir!$I42-Avoir!$H42)</f>
        <v>-2.00000000018008E-3</v>
      </c>
      <c r="K42" s="30">
        <f t="shared" ca="1" si="0"/>
        <v>53</v>
      </c>
      <c r="L42" s="32"/>
      <c r="M42" s="32" t="s">
        <v>262</v>
      </c>
      <c r="N42" s="35" t="s">
        <v>21</v>
      </c>
      <c r="O42" s="3"/>
    </row>
    <row r="43" spans="1:15" s="2" customFormat="1" ht="14.25" hidden="1" customHeight="1" thickTop="1" thickBot="1" x14ac:dyDescent="0.3">
      <c r="A43" s="60" t="s">
        <v>263</v>
      </c>
      <c r="B43" s="26">
        <v>43955</v>
      </c>
      <c r="C43" s="32">
        <v>18001740</v>
      </c>
      <c r="D43" s="32">
        <v>2459.64</v>
      </c>
      <c r="E43" s="32" t="s">
        <v>407</v>
      </c>
      <c r="F43" s="32" t="s">
        <v>388</v>
      </c>
      <c r="G43" s="34">
        <v>2049.6999999999998</v>
      </c>
      <c r="H43" s="34">
        <f>+Avoir[[#This Row],[MONTANT H.T]]*1.2</f>
        <v>2459.64</v>
      </c>
      <c r="I43" s="34">
        <v>2459.64</v>
      </c>
      <c r="J43" s="49" t="str">
        <f>IF(OR(Avoir!$H43=Avoir!$I43,Avoir!$I43="-"),"",Avoir!$I43-Avoir!$H43)</f>
        <v/>
      </c>
      <c r="K43" s="36" t="str">
        <f t="shared" ca="1" si="0"/>
        <v>-</v>
      </c>
      <c r="L43" s="32"/>
      <c r="M43" s="32" t="s">
        <v>389</v>
      </c>
      <c r="N43" s="35" t="s">
        <v>21</v>
      </c>
      <c r="O43" s="3"/>
    </row>
    <row r="44" spans="1:15" s="2" customFormat="1" ht="14.25" hidden="1" customHeight="1" thickTop="1" thickBot="1" x14ac:dyDescent="0.3">
      <c r="A44" s="25" t="s">
        <v>415</v>
      </c>
      <c r="B44" s="26">
        <v>43888</v>
      </c>
      <c r="C44" s="32">
        <v>18001586</v>
      </c>
      <c r="D44" s="33">
        <v>3634.08</v>
      </c>
      <c r="E44" s="32" t="s">
        <v>393</v>
      </c>
      <c r="F44" s="32" t="s">
        <v>222</v>
      </c>
      <c r="G44" s="34">
        <v>18.899999999999999</v>
      </c>
      <c r="H44" s="34">
        <f>+Avoir[[#This Row],[MONTANT H.T]]*1.2</f>
        <v>22.679999999999996</v>
      </c>
      <c r="I44" s="34"/>
      <c r="J44" s="49">
        <f>IF(OR(Avoir!$H44=Avoir!$I44,Avoir!$I44="-"),"",Avoir!$I44-Avoir!$H44)</f>
        <v>-22.679999999999996</v>
      </c>
      <c r="K44" s="30">
        <f t="shared" ca="1" si="0"/>
        <v>82</v>
      </c>
      <c r="L44" s="32"/>
      <c r="M44" s="32"/>
      <c r="N44" s="35"/>
      <c r="O44" s="3"/>
    </row>
    <row r="45" spans="1:15" s="2" customFormat="1" ht="14.25" hidden="1" customHeight="1" thickTop="1" thickBot="1" x14ac:dyDescent="0.3">
      <c r="A45" s="25" t="s">
        <v>415</v>
      </c>
      <c r="B45" s="26">
        <v>43895</v>
      </c>
      <c r="C45" s="32">
        <v>18001624</v>
      </c>
      <c r="D45" s="33">
        <v>5561</v>
      </c>
      <c r="E45" s="32" t="s">
        <v>393</v>
      </c>
      <c r="F45" s="32" t="s">
        <v>225</v>
      </c>
      <c r="G45" s="34">
        <v>130.55000000000001</v>
      </c>
      <c r="H45" s="34">
        <f>+Avoir[[#This Row],[MONTANT H.T]]*1.2</f>
        <v>156.66</v>
      </c>
      <c r="I45" s="34"/>
      <c r="J45" s="49">
        <f>IF(OR(Avoir!$H45=Avoir!$I45,Avoir!$I45="-"),"",Avoir!$I45-Avoir!$H45)</f>
        <v>-156.66</v>
      </c>
      <c r="K45" s="30">
        <f t="shared" ca="1" si="0"/>
        <v>75</v>
      </c>
      <c r="L45" s="32"/>
      <c r="M45" s="32"/>
      <c r="N45" s="35"/>
      <c r="O45" s="3"/>
    </row>
    <row r="46" spans="1:15" s="2" customFormat="1" ht="14.25" hidden="1" customHeight="1" thickTop="1" thickBot="1" x14ac:dyDescent="0.3">
      <c r="A46" s="25" t="s">
        <v>40</v>
      </c>
      <c r="B46" s="26">
        <v>43867</v>
      </c>
      <c r="C46" s="32">
        <v>18001500</v>
      </c>
      <c r="D46" s="32">
        <v>11127.88</v>
      </c>
      <c r="E46" s="32" t="s">
        <v>393</v>
      </c>
      <c r="F46" s="32" t="s">
        <v>41</v>
      </c>
      <c r="G46" s="34">
        <v>202.18</v>
      </c>
      <c r="H46" s="34">
        <f>+Avoir[[#This Row],[MONTANT H.T]]*1.2</f>
        <v>242.61599999999999</v>
      </c>
      <c r="I46" s="34">
        <v>242.62</v>
      </c>
      <c r="J46" s="49">
        <f>IF(OR(Avoir!$H46=Avoir!$I46,Avoir!$I46="-"),"",Avoir!$I46-Avoir!$H46)</f>
        <v>4.0000000000190994E-3</v>
      </c>
      <c r="K46" s="36">
        <f t="shared" ca="1" si="0"/>
        <v>103</v>
      </c>
      <c r="L46" s="32"/>
      <c r="M46" s="32" t="s">
        <v>95</v>
      </c>
      <c r="N46" s="35" t="s">
        <v>21</v>
      </c>
      <c r="O46" s="3"/>
    </row>
    <row r="47" spans="1:15" s="2" customFormat="1" ht="14.25" hidden="1" customHeight="1" thickTop="1" thickBot="1" x14ac:dyDescent="0.3">
      <c r="A47" s="25" t="s">
        <v>415</v>
      </c>
      <c r="B47" s="26">
        <v>43895</v>
      </c>
      <c r="C47" s="32">
        <v>18001623</v>
      </c>
      <c r="D47" s="33">
        <v>5637.89</v>
      </c>
      <c r="E47" s="32" t="s">
        <v>393</v>
      </c>
      <c r="F47" s="32" t="s">
        <v>226</v>
      </c>
      <c r="G47" s="34">
        <v>123.34</v>
      </c>
      <c r="H47" s="34">
        <f>+Avoir[[#This Row],[MONTANT H.T]]*1.2</f>
        <v>148.00800000000001</v>
      </c>
      <c r="I47" s="34"/>
      <c r="J47" s="49">
        <f>IF(OR(Avoir!$H47=Avoir!$I47,Avoir!$I47="-"),"",Avoir!$I47-Avoir!$H47)</f>
        <v>-148.00800000000001</v>
      </c>
      <c r="K47" s="30">
        <f t="shared" ca="1" si="0"/>
        <v>75</v>
      </c>
      <c r="L47" s="32"/>
      <c r="M47" s="32"/>
      <c r="N47" s="35"/>
      <c r="O47" s="3"/>
    </row>
    <row r="48" spans="1:15" s="2" customFormat="1" ht="14.25" hidden="1" customHeight="1" thickTop="1" thickBot="1" x14ac:dyDescent="0.3">
      <c r="A48" s="25" t="s">
        <v>415</v>
      </c>
      <c r="B48" s="26">
        <v>43929</v>
      </c>
      <c r="C48" s="32">
        <v>18001673</v>
      </c>
      <c r="D48" s="33">
        <v>1444.78</v>
      </c>
      <c r="E48" s="32" t="s">
        <v>393</v>
      </c>
      <c r="F48" s="32" t="s">
        <v>296</v>
      </c>
      <c r="G48" s="34">
        <v>16.12</v>
      </c>
      <c r="H48" s="34">
        <f>+Avoir[[#This Row],[MONTANT H.T]]*1.2</f>
        <v>19.344000000000001</v>
      </c>
      <c r="I48" s="34"/>
      <c r="J48" s="49">
        <f>IF(OR(Avoir!$H48=Avoir!$I48,Avoir!$I48="-"),"",Avoir!$I48-Avoir!$H48)</f>
        <v>-19.344000000000001</v>
      </c>
      <c r="K48" s="30">
        <f t="shared" ca="1" si="0"/>
        <v>41</v>
      </c>
      <c r="L48" s="32"/>
      <c r="M48" s="32"/>
      <c r="N48" s="35"/>
      <c r="O48" s="3"/>
    </row>
    <row r="49" spans="1:15" s="2" customFormat="1" ht="14.25" hidden="1" customHeight="1" thickTop="1" thickBot="1" x14ac:dyDescent="0.3">
      <c r="A49" s="25" t="s">
        <v>40</v>
      </c>
      <c r="B49" s="26">
        <v>43888</v>
      </c>
      <c r="C49" s="32">
        <v>18001584</v>
      </c>
      <c r="D49" s="32">
        <v>6131.44</v>
      </c>
      <c r="E49" s="32" t="s">
        <v>223</v>
      </c>
      <c r="F49" s="32" t="s">
        <v>224</v>
      </c>
      <c r="G49" s="34">
        <v>5109.53</v>
      </c>
      <c r="H49" s="34">
        <f>+Avoir[[#This Row],[MONTANT H.T]]*1.2</f>
        <v>6131.4359999999997</v>
      </c>
      <c r="I49" s="34">
        <v>6131.44</v>
      </c>
      <c r="J49" s="49">
        <f>IF(OR(Avoir!$H49=Avoir!$I49,Avoir!$I49="-"),"",Avoir!$I49-Avoir!$H49)</f>
        <v>3.9999999999054126E-3</v>
      </c>
      <c r="K49" s="36">
        <f t="shared" ca="1" si="0"/>
        <v>82</v>
      </c>
      <c r="L49" s="32"/>
      <c r="M49" s="32" t="s">
        <v>273</v>
      </c>
      <c r="N49" s="35" t="s">
        <v>21</v>
      </c>
      <c r="O49" s="3"/>
    </row>
    <row r="50" spans="1:15" s="2" customFormat="1" ht="14.25" hidden="1" customHeight="1" thickTop="1" thickBot="1" x14ac:dyDescent="0.3">
      <c r="A50" s="25" t="s">
        <v>271</v>
      </c>
      <c r="B50" s="26">
        <v>43889</v>
      </c>
      <c r="C50" s="32">
        <v>18001588</v>
      </c>
      <c r="D50" s="37"/>
      <c r="E50" s="22" t="s">
        <v>392</v>
      </c>
      <c r="F50" s="32"/>
      <c r="G50" s="34">
        <v>1138.4000000000001</v>
      </c>
      <c r="H50" s="34">
        <f>+Avoir[[#This Row],[MONTANT H.T]]*1.2</f>
        <v>1366.0800000000002</v>
      </c>
      <c r="I50" s="34">
        <v>1366.08</v>
      </c>
      <c r="J50" s="49" t="str">
        <f>IF(OR(Avoir!$H50=Avoir!$I50,Avoir!$I50="-"),"",Avoir!$I50-Avoir!$H50)</f>
        <v/>
      </c>
      <c r="K50" s="36" t="str">
        <f t="shared" ca="1" si="0"/>
        <v>-</v>
      </c>
      <c r="L50" s="32"/>
      <c r="M50" s="32" t="s">
        <v>272</v>
      </c>
      <c r="N50" s="35" t="s">
        <v>21</v>
      </c>
      <c r="O50" s="3"/>
    </row>
    <row r="51" spans="1:15" s="2" customFormat="1" ht="14.25" hidden="1" customHeight="1" thickTop="1" thickBot="1" x14ac:dyDescent="0.3">
      <c r="A51" s="25" t="s">
        <v>146</v>
      </c>
      <c r="B51" s="26">
        <v>43871</v>
      </c>
      <c r="C51" s="32">
        <v>18001521</v>
      </c>
      <c r="D51" s="32"/>
      <c r="E51" s="32" t="s">
        <v>223</v>
      </c>
      <c r="F51" s="32" t="s">
        <v>148</v>
      </c>
      <c r="G51" s="34">
        <v>867.7</v>
      </c>
      <c r="H51" s="34">
        <f>+Avoir[[#This Row],[MONTANT H.T]]*1.2</f>
        <v>1041.24</v>
      </c>
      <c r="I51" s="34">
        <v>1041.24</v>
      </c>
      <c r="J51" s="49" t="str">
        <f>IF(OR(Avoir!$H51=Avoir!$I51,Avoir!$I51="-"),"",Avoir!$I51-Avoir!$H51)</f>
        <v/>
      </c>
      <c r="K51" s="36" t="str">
        <f t="shared" ca="1" si="0"/>
        <v>-</v>
      </c>
      <c r="L51" s="32"/>
      <c r="M51" s="32" t="s">
        <v>254</v>
      </c>
      <c r="N51" s="35" t="s">
        <v>115</v>
      </c>
      <c r="O51" s="3"/>
    </row>
    <row r="52" spans="1:15" s="2" customFormat="1" ht="14.25" hidden="1" customHeight="1" thickTop="1" thickBot="1" x14ac:dyDescent="0.3">
      <c r="A52" s="25" t="s">
        <v>146</v>
      </c>
      <c r="B52" s="26">
        <v>43871</v>
      </c>
      <c r="C52" s="32">
        <v>18001522</v>
      </c>
      <c r="D52" s="32"/>
      <c r="E52" s="32" t="s">
        <v>223</v>
      </c>
      <c r="F52" s="32" t="s">
        <v>147</v>
      </c>
      <c r="G52" s="34">
        <v>1802.59</v>
      </c>
      <c r="H52" s="34">
        <f>+Avoir[[#This Row],[MONTANT H.T]]*1.2</f>
        <v>2163.1079999999997</v>
      </c>
      <c r="I52" s="34">
        <v>2163.1</v>
      </c>
      <c r="J52" s="49">
        <f>IF(OR(Avoir!$H52=Avoir!$I52,Avoir!$I52="-"),"",Avoir!$I52-Avoir!$H52)</f>
        <v>-7.9999999998108251E-3</v>
      </c>
      <c r="K52" s="36">
        <f t="shared" ca="1" si="0"/>
        <v>99</v>
      </c>
      <c r="L52" s="32"/>
      <c r="M52" s="32" t="s">
        <v>253</v>
      </c>
      <c r="N52" s="35" t="s">
        <v>115</v>
      </c>
      <c r="O52" s="3"/>
    </row>
    <row r="53" spans="1:15" s="2" customFormat="1" ht="14.25" hidden="1" customHeight="1" thickTop="1" thickBot="1" x14ac:dyDescent="0.3">
      <c r="A53" s="25" t="s">
        <v>163</v>
      </c>
      <c r="B53" s="26">
        <v>43874</v>
      </c>
      <c r="C53" s="32">
        <v>18001544</v>
      </c>
      <c r="D53" s="32">
        <v>27640.93</v>
      </c>
      <c r="E53" s="32" t="s">
        <v>393</v>
      </c>
      <c r="F53" s="32"/>
      <c r="G53" s="38">
        <v>123.28</v>
      </c>
      <c r="H53" s="38">
        <f>+Avoir[[#This Row],[MONTANT H.T]]*1.2</f>
        <v>147.93600000000001</v>
      </c>
      <c r="I53" s="38">
        <v>147.94</v>
      </c>
      <c r="J53" s="49">
        <f>IF(OR(Avoir!$H53=Avoir!$I53,Avoir!$I53="-"),"",Avoir!$I53-Avoir!$H53)</f>
        <v>3.9999999999906777E-3</v>
      </c>
      <c r="K53" s="36">
        <f t="shared" ca="1" si="0"/>
        <v>96</v>
      </c>
      <c r="L53" s="32"/>
      <c r="M53" s="32" t="s">
        <v>124</v>
      </c>
      <c r="N53" s="35" t="s">
        <v>21</v>
      </c>
      <c r="O53" s="3"/>
    </row>
    <row r="54" spans="1:15" s="2" customFormat="1" ht="14.25" hidden="1" customHeight="1" thickTop="1" thickBot="1" x14ac:dyDescent="0.3">
      <c r="A54" s="25" t="s">
        <v>163</v>
      </c>
      <c r="B54" s="26">
        <v>43874</v>
      </c>
      <c r="C54" s="32">
        <v>18001545</v>
      </c>
      <c r="D54" s="32">
        <v>27640.93</v>
      </c>
      <c r="E54" s="32" t="s">
        <v>393</v>
      </c>
      <c r="F54" s="32"/>
      <c r="G54" s="38">
        <v>125.76</v>
      </c>
      <c r="H54" s="38">
        <f>+Avoir[[#This Row],[MONTANT H.T]]*1.2</f>
        <v>150.91200000000001</v>
      </c>
      <c r="I54" s="38">
        <v>150.91</v>
      </c>
      <c r="J54" s="49">
        <f>IF(OR(Avoir!$H54=Avoir!$I54,Avoir!$I54="-"),"",Avoir!$I54-Avoir!$H54)</f>
        <v>-2.0000000000095497E-3</v>
      </c>
      <c r="K54" s="36">
        <f t="shared" ca="1" si="0"/>
        <v>96</v>
      </c>
      <c r="L54" s="32"/>
      <c r="M54" s="32" t="s">
        <v>125</v>
      </c>
      <c r="N54" s="35" t="s">
        <v>21</v>
      </c>
      <c r="O54" s="3"/>
    </row>
    <row r="55" spans="1:15" s="2" customFormat="1" ht="14.25" hidden="1" customHeight="1" thickTop="1" thickBot="1" x14ac:dyDescent="0.3">
      <c r="A55" s="25" t="s">
        <v>14</v>
      </c>
      <c r="B55" s="26">
        <v>43868</v>
      </c>
      <c r="C55" s="32">
        <v>18001517</v>
      </c>
      <c r="D55" s="32">
        <v>2197.13</v>
      </c>
      <c r="E55" s="32" t="s">
        <v>393</v>
      </c>
      <c r="F55" s="32" t="s">
        <v>82</v>
      </c>
      <c r="G55" s="34">
        <v>428.76</v>
      </c>
      <c r="H55" s="34">
        <f>+Avoir[[#This Row],[MONTANT H.T]]*1.2</f>
        <v>514.51199999999994</v>
      </c>
      <c r="I55" s="34">
        <v>514.51</v>
      </c>
      <c r="J55" s="49">
        <f>IF(OR(Avoir!$H55=Avoir!$I55,Avoir!$I55="-"),"",Avoir!$I55-Avoir!$H55)</f>
        <v>-1.9999999999527063E-3</v>
      </c>
      <c r="K55" s="36">
        <f t="shared" ca="1" si="0"/>
        <v>102</v>
      </c>
      <c r="L55" s="32"/>
      <c r="M55" s="32" t="s">
        <v>145</v>
      </c>
      <c r="N55" s="35" t="s">
        <v>21</v>
      </c>
      <c r="O55" s="3"/>
    </row>
    <row r="56" spans="1:15" s="2" customFormat="1" ht="14.25" hidden="1" customHeight="1" thickTop="1" thickBot="1" x14ac:dyDescent="0.3">
      <c r="A56" s="25" t="s">
        <v>14</v>
      </c>
      <c r="B56" s="26">
        <v>43874</v>
      </c>
      <c r="C56" s="32">
        <v>18001540</v>
      </c>
      <c r="D56" s="32">
        <v>120.84</v>
      </c>
      <c r="E56" s="32" t="s">
        <v>393</v>
      </c>
      <c r="F56" s="32" t="s">
        <v>177</v>
      </c>
      <c r="G56" s="34">
        <v>23.4</v>
      </c>
      <c r="H56" s="34">
        <f>+Avoir[[#This Row],[MONTANT H.T]]*1.2</f>
        <v>28.08</v>
      </c>
      <c r="I56" s="34">
        <v>28.08</v>
      </c>
      <c r="J56" s="49" t="str">
        <f>IF(OR(Avoir!$H56=Avoir!$I56,Avoir!$I56="-"),"",Avoir!$I56-Avoir!$H56)</f>
        <v/>
      </c>
      <c r="K56" s="36" t="str">
        <f t="shared" ca="1" si="0"/>
        <v>-</v>
      </c>
      <c r="L56" s="32"/>
      <c r="M56" s="32" t="s">
        <v>180</v>
      </c>
      <c r="N56" s="35" t="s">
        <v>21</v>
      </c>
      <c r="O56" s="3"/>
    </row>
    <row r="57" spans="1:15" s="2" customFormat="1" ht="14.25" hidden="1" customHeight="1" thickTop="1" thickBot="1" x14ac:dyDescent="0.3">
      <c r="A57" s="25" t="s">
        <v>14</v>
      </c>
      <c r="B57" s="26">
        <v>43874</v>
      </c>
      <c r="C57" s="32">
        <v>18001541</v>
      </c>
      <c r="D57" s="32">
        <v>221.76</v>
      </c>
      <c r="E57" s="32" t="s">
        <v>393</v>
      </c>
      <c r="F57" s="32" t="s">
        <v>176</v>
      </c>
      <c r="G57" s="34">
        <v>42.4</v>
      </c>
      <c r="H57" s="34">
        <f>+Avoir[[#This Row],[MONTANT H.T]]*1.2</f>
        <v>50.879999999999995</v>
      </c>
      <c r="I57" s="34">
        <v>50.88</v>
      </c>
      <c r="J57" s="49" t="str">
        <f>IF(OR(Avoir!$H57=Avoir!$I57,Avoir!$I57="-"),"",Avoir!$I57-Avoir!$H57)</f>
        <v/>
      </c>
      <c r="K57" s="36" t="str">
        <f t="shared" ca="1" si="0"/>
        <v>-</v>
      </c>
      <c r="L57" s="32"/>
      <c r="M57" s="32" t="s">
        <v>179</v>
      </c>
      <c r="N57" s="35" t="s">
        <v>21</v>
      </c>
      <c r="O57" s="3"/>
    </row>
    <row r="58" spans="1:15" s="2" customFormat="1" ht="14.25" hidden="1" customHeight="1" thickTop="1" thickBot="1" x14ac:dyDescent="0.3">
      <c r="A58" s="25" t="s">
        <v>14</v>
      </c>
      <c r="B58" s="26">
        <v>43868</v>
      </c>
      <c r="C58" s="32">
        <v>18001511</v>
      </c>
      <c r="D58" s="33"/>
      <c r="E58" s="32" t="s">
        <v>395</v>
      </c>
      <c r="F58" s="32"/>
      <c r="G58" s="34">
        <v>15.46</v>
      </c>
      <c r="H58" s="34">
        <f>+Avoir[[#This Row],[MONTANT H.T]]*1.2</f>
        <v>18.552</v>
      </c>
      <c r="I58" s="34"/>
      <c r="J58" s="49">
        <f>IF(OR(Avoir!$H58=Avoir!$I58,Avoir!$I58="-"),"",Avoir!$I58-Avoir!$H58)</f>
        <v>-18.552</v>
      </c>
      <c r="K58" s="30">
        <f t="shared" ca="1" si="0"/>
        <v>102</v>
      </c>
      <c r="L58" s="32"/>
      <c r="M58" s="32"/>
      <c r="N58" s="35"/>
      <c r="O58" s="3"/>
    </row>
    <row r="59" spans="1:15" s="2" customFormat="1" ht="14.25" hidden="1" customHeight="1" thickTop="1" thickBot="1" x14ac:dyDescent="0.3">
      <c r="A59" s="25" t="s">
        <v>14</v>
      </c>
      <c r="B59" s="26">
        <v>43868</v>
      </c>
      <c r="C59" s="32">
        <v>18001516</v>
      </c>
      <c r="D59" s="33"/>
      <c r="E59" s="22" t="s">
        <v>395</v>
      </c>
      <c r="F59" s="32"/>
      <c r="G59" s="34">
        <v>4.2300000000000004</v>
      </c>
      <c r="H59" s="34">
        <f>+Avoir[[#This Row],[MONTANT H.T]]*1.2</f>
        <v>5.0760000000000005</v>
      </c>
      <c r="I59" s="34"/>
      <c r="J59" s="49">
        <f>IF(OR(Avoir!$H59=Avoir!$I59,Avoir!$I59="-"),"",Avoir!$I59-Avoir!$H59)</f>
        <v>-5.0760000000000005</v>
      </c>
      <c r="K59" s="30">
        <f t="shared" ca="1" si="0"/>
        <v>102</v>
      </c>
      <c r="L59" s="32"/>
      <c r="M59" s="32"/>
      <c r="N59" s="35"/>
      <c r="O59" s="3"/>
    </row>
    <row r="60" spans="1:15" s="2" customFormat="1" ht="14.25" hidden="1" customHeight="1" thickTop="1" thickBot="1" x14ac:dyDescent="0.3">
      <c r="A60" s="25" t="s">
        <v>14</v>
      </c>
      <c r="B60" s="26">
        <v>43931</v>
      </c>
      <c r="C60" s="32">
        <v>18001681</v>
      </c>
      <c r="D60" s="33"/>
      <c r="E60" s="32" t="s">
        <v>392</v>
      </c>
      <c r="F60" s="32"/>
      <c r="G60" s="34">
        <v>1595</v>
      </c>
      <c r="H60" s="34">
        <f>+Avoir[[#This Row],[MONTANT H.T]]*1.2</f>
        <v>1914</v>
      </c>
      <c r="I60" s="34"/>
      <c r="J60" s="49">
        <f>IF(OR(Avoir!$H60=Avoir!$I60,Avoir!$I60="-"),"",Avoir!$I60-Avoir!$H60)</f>
        <v>-1914</v>
      </c>
      <c r="K60" s="30">
        <f t="shared" ca="1" si="0"/>
        <v>39</v>
      </c>
      <c r="L60" s="32"/>
      <c r="M60" s="32"/>
      <c r="N60" s="35"/>
      <c r="O60" s="3"/>
    </row>
    <row r="61" spans="1:15" s="2" customFormat="1" ht="14.25" hidden="1" customHeight="1" thickTop="1" thickBot="1" x14ac:dyDescent="0.3">
      <c r="A61" s="25" t="s">
        <v>14</v>
      </c>
      <c r="B61" s="26">
        <v>43936</v>
      </c>
      <c r="C61" s="27">
        <v>18001699</v>
      </c>
      <c r="D61" s="28"/>
      <c r="E61" s="22" t="s">
        <v>392</v>
      </c>
      <c r="F61" s="27"/>
      <c r="G61" s="29">
        <v>2610</v>
      </c>
      <c r="H61" s="29">
        <f>+Avoir[[#This Row],[MONTANT H.T]]*1.2</f>
        <v>3132</v>
      </c>
      <c r="I61" s="29">
        <v>3132</v>
      </c>
      <c r="J61" s="49" t="str">
        <f>IF(OR(Avoir!$H61=Avoir!$I61,Avoir!$I61="-"),"",Avoir!$I61-Avoir!$H61)</f>
        <v/>
      </c>
      <c r="K61" s="36" t="str">
        <f t="shared" ca="1" si="0"/>
        <v>-</v>
      </c>
      <c r="L61" s="27"/>
      <c r="M61" s="32" t="s">
        <v>383</v>
      </c>
      <c r="N61" s="35" t="s">
        <v>21</v>
      </c>
      <c r="O61" s="3"/>
    </row>
    <row r="62" spans="1:15" s="2" customFormat="1" ht="14.25" hidden="1" customHeight="1" thickTop="1" thickBot="1" x14ac:dyDescent="0.3">
      <c r="A62" s="25" t="s">
        <v>14</v>
      </c>
      <c r="B62" s="26">
        <v>43936</v>
      </c>
      <c r="C62" s="27">
        <v>18001702</v>
      </c>
      <c r="D62" s="28"/>
      <c r="E62" s="22" t="s">
        <v>392</v>
      </c>
      <c r="F62" s="27"/>
      <c r="G62" s="29">
        <v>2697</v>
      </c>
      <c r="H62" s="29">
        <f>+Avoir[[#This Row],[MONTANT H.T]]*1.2</f>
        <v>3236.4</v>
      </c>
      <c r="I62" s="29">
        <v>3236.4</v>
      </c>
      <c r="J62" s="49" t="str">
        <f>IF(OR(Avoir!$H62=Avoir!$I62,Avoir!$I62="-"),"",Avoir!$I62-Avoir!$H62)</f>
        <v/>
      </c>
      <c r="K62" s="36" t="str">
        <f t="shared" ca="1" si="0"/>
        <v>-</v>
      </c>
      <c r="L62" s="27"/>
      <c r="M62" s="32" t="s">
        <v>383</v>
      </c>
      <c r="N62" s="35" t="s">
        <v>21</v>
      </c>
      <c r="O62" s="3"/>
    </row>
    <row r="63" spans="1:15" s="2" customFormat="1" ht="14.25" hidden="1" customHeight="1" thickTop="1" thickBot="1" x14ac:dyDescent="0.3">
      <c r="A63" s="25" t="s">
        <v>14</v>
      </c>
      <c r="B63" s="26">
        <v>43836</v>
      </c>
      <c r="C63" s="32">
        <v>18001446</v>
      </c>
      <c r="D63" s="32"/>
      <c r="E63" s="22" t="s">
        <v>392</v>
      </c>
      <c r="F63" s="32"/>
      <c r="G63" s="34">
        <v>2610</v>
      </c>
      <c r="H63" s="34">
        <f>+Avoir[[#This Row],[MONTANT H.T]]*1.2</f>
        <v>3132</v>
      </c>
      <c r="I63" s="34">
        <v>3132</v>
      </c>
      <c r="J63" s="49" t="str">
        <f>IF(OR(Avoir!$H63=Avoir!$I63,Avoir!$I63="-"),"",Avoir!$I63-Avoir!$H63)</f>
        <v/>
      </c>
      <c r="K63" s="36" t="str">
        <f t="shared" ca="1" si="0"/>
        <v>-</v>
      </c>
      <c r="L63" s="32"/>
      <c r="M63" s="32" t="s">
        <v>25</v>
      </c>
      <c r="N63" s="35" t="s">
        <v>21</v>
      </c>
      <c r="O63" s="3"/>
    </row>
    <row r="64" spans="1:15" s="2" customFormat="1" ht="14.25" hidden="1" customHeight="1" thickTop="1" thickBot="1" x14ac:dyDescent="0.3">
      <c r="A64" s="25" t="s">
        <v>14</v>
      </c>
      <c r="B64" s="26">
        <v>43859</v>
      </c>
      <c r="C64" s="32">
        <v>18001448</v>
      </c>
      <c r="D64" s="32"/>
      <c r="E64" s="22" t="s">
        <v>392</v>
      </c>
      <c r="F64" s="32"/>
      <c r="G64" s="34">
        <v>3567</v>
      </c>
      <c r="H64" s="34">
        <f>+Avoir[[#This Row],[MONTANT H.T]]*1.2</f>
        <v>4280.3999999999996</v>
      </c>
      <c r="I64" s="34">
        <v>4280.3999999999996</v>
      </c>
      <c r="J64" s="49" t="str">
        <f>IF(OR(Avoir!$H64=Avoir!$I64,Avoir!$I64="-"),"",Avoir!$I64-Avoir!$H64)</f>
        <v/>
      </c>
      <c r="K64" s="36" t="str">
        <f t="shared" ca="1" si="0"/>
        <v>-</v>
      </c>
      <c r="L64" s="32"/>
      <c r="M64" s="32" t="s">
        <v>114</v>
      </c>
      <c r="N64" s="35" t="s">
        <v>21</v>
      </c>
      <c r="O64" s="3"/>
    </row>
    <row r="65" spans="1:15" s="2" customFormat="1" ht="14.25" hidden="1" customHeight="1" thickTop="1" thickBot="1" x14ac:dyDescent="0.3">
      <c r="A65" s="25" t="s">
        <v>14</v>
      </c>
      <c r="B65" s="26">
        <v>43861</v>
      </c>
      <c r="C65" s="32">
        <v>18001481</v>
      </c>
      <c r="D65" s="32"/>
      <c r="E65" s="22" t="s">
        <v>392</v>
      </c>
      <c r="F65" s="32"/>
      <c r="G65" s="34">
        <v>1421</v>
      </c>
      <c r="H65" s="34">
        <f>+Avoir[[#This Row],[MONTANT H.T]]*1.2</f>
        <v>1705.2</v>
      </c>
      <c r="I65" s="34">
        <v>1705.2</v>
      </c>
      <c r="J65" s="49" t="str">
        <f>IF(OR(Avoir!$H65=Avoir!$I65,Avoir!$I65="-"),"",Avoir!$I65-Avoir!$H65)</f>
        <v/>
      </c>
      <c r="K65" s="36" t="str">
        <f t="shared" ca="1" si="0"/>
        <v>-</v>
      </c>
      <c r="L65" s="32"/>
      <c r="M65" s="32" t="s">
        <v>97</v>
      </c>
      <c r="N65" s="35" t="s">
        <v>21</v>
      </c>
      <c r="O65" s="3"/>
    </row>
    <row r="66" spans="1:15" s="2" customFormat="1" ht="14.25" hidden="1" customHeight="1" thickTop="1" thickBot="1" x14ac:dyDescent="0.3">
      <c r="A66" s="25" t="s">
        <v>14</v>
      </c>
      <c r="B66" s="26">
        <v>43861</v>
      </c>
      <c r="C66" s="32">
        <v>18001494</v>
      </c>
      <c r="D66" s="32"/>
      <c r="E66" s="22" t="s">
        <v>392</v>
      </c>
      <c r="F66" s="32"/>
      <c r="G66" s="34">
        <v>1957.5</v>
      </c>
      <c r="H66" s="34">
        <f>+Avoir[[#This Row],[MONTANT H.T]]*1.2</f>
        <v>2349</v>
      </c>
      <c r="I66" s="34">
        <v>2349</v>
      </c>
      <c r="J66" s="49" t="str">
        <f>IF(OR(Avoir!$H66=Avoir!$I66,Avoir!$I66="-"),"",Avoir!$I66-Avoir!$H66)</f>
        <v/>
      </c>
      <c r="K66" s="36" t="str">
        <f t="shared" ref="K66:K129" ca="1" si="1">IF(AND(G66&lt;&gt;"",J66&lt;&gt;"",L66&lt;&gt;"non"),DATEDIF(B66,TODAY(),"D"),"-")</f>
        <v>-</v>
      </c>
      <c r="L66" s="32"/>
      <c r="M66" s="32" t="s">
        <v>116</v>
      </c>
      <c r="N66" s="35" t="s">
        <v>115</v>
      </c>
      <c r="O66" s="3"/>
    </row>
    <row r="67" spans="1:15" s="2" customFormat="1" ht="14.25" hidden="1" customHeight="1" thickTop="1" thickBot="1" x14ac:dyDescent="0.3">
      <c r="A67" s="25" t="s">
        <v>14</v>
      </c>
      <c r="B67" s="26">
        <v>43894</v>
      </c>
      <c r="C67" s="32">
        <v>18001610</v>
      </c>
      <c r="D67" s="32"/>
      <c r="E67" s="22" t="s">
        <v>392</v>
      </c>
      <c r="F67" s="32"/>
      <c r="G67" s="34">
        <v>1073</v>
      </c>
      <c r="H67" s="34">
        <f>+Avoir[[#This Row],[MONTANT H.T]]*1.2</f>
        <v>1287.5999999999999</v>
      </c>
      <c r="I67" s="34">
        <v>1287.5999999999999</v>
      </c>
      <c r="J67" s="49" t="str">
        <f>IF(OR(Avoir!$H67=Avoir!$I67,Avoir!$I67="-"),"",Avoir!$I67-Avoir!$H67)</f>
        <v/>
      </c>
      <c r="K67" s="36" t="str">
        <f t="shared" ca="1" si="1"/>
        <v>-</v>
      </c>
      <c r="L67" s="32"/>
      <c r="M67" s="32" t="s">
        <v>267</v>
      </c>
      <c r="N67" s="35" t="s">
        <v>21</v>
      </c>
      <c r="O67" s="3"/>
    </row>
    <row r="68" spans="1:15" s="2" customFormat="1" ht="14.25" hidden="1" customHeight="1" thickTop="1" thickBot="1" x14ac:dyDescent="0.3">
      <c r="A68" s="25" t="s">
        <v>14</v>
      </c>
      <c r="B68" s="26">
        <v>43889</v>
      </c>
      <c r="C68" s="32">
        <v>18001592</v>
      </c>
      <c r="D68" s="32"/>
      <c r="E68" s="32" t="s">
        <v>392</v>
      </c>
      <c r="F68" s="32"/>
      <c r="G68" s="34">
        <v>3262.5</v>
      </c>
      <c r="H68" s="34">
        <f>+Avoir[[#This Row],[MONTANT H.T]]*1.2</f>
        <v>3915</v>
      </c>
      <c r="I68" s="34">
        <v>3915</v>
      </c>
      <c r="J68" s="49" t="str">
        <f>IF(OR(Avoir!$H68=Avoir!$I68,Avoir!$I68="-"),"",Avoir!$I68-Avoir!$H68)</f>
        <v/>
      </c>
      <c r="K68" s="36" t="str">
        <f t="shared" ca="1" si="1"/>
        <v>-</v>
      </c>
      <c r="L68" s="32"/>
      <c r="M68" s="32" t="s">
        <v>268</v>
      </c>
      <c r="N68" s="35" t="s">
        <v>21</v>
      </c>
      <c r="O68" s="3"/>
    </row>
    <row r="69" spans="1:15" s="2" customFormat="1" ht="14.25" hidden="1" customHeight="1" thickTop="1" thickBot="1" x14ac:dyDescent="0.3">
      <c r="A69" s="25" t="s">
        <v>14</v>
      </c>
      <c r="B69" s="26">
        <v>43917</v>
      </c>
      <c r="C69" s="32">
        <v>18001644</v>
      </c>
      <c r="D69" s="32"/>
      <c r="E69" s="32" t="s">
        <v>392</v>
      </c>
      <c r="F69" s="32"/>
      <c r="G69" s="34">
        <v>1595</v>
      </c>
      <c r="H69" s="34">
        <f>+Avoir[[#This Row],[MONTANT H.T]]*1.2</f>
        <v>1914</v>
      </c>
      <c r="I69" s="34">
        <v>1914</v>
      </c>
      <c r="J69" s="49" t="str">
        <f>IF(OR(Avoir!$H69=Avoir!$I69,Avoir!$I69="-"),"",Avoir!$I69-Avoir!$H69)</f>
        <v/>
      </c>
      <c r="K69" s="36" t="str">
        <f t="shared" ca="1" si="1"/>
        <v>-</v>
      </c>
      <c r="L69" s="32"/>
      <c r="M69" s="32" t="s">
        <v>269</v>
      </c>
      <c r="N69" s="35" t="s">
        <v>21</v>
      </c>
      <c r="O69" s="3"/>
    </row>
    <row r="70" spans="1:15" s="2" customFormat="1" ht="14.25" hidden="1" customHeight="1" thickTop="1" thickBot="1" x14ac:dyDescent="0.3">
      <c r="A70" s="25" t="s">
        <v>14</v>
      </c>
      <c r="B70" s="26">
        <v>43833</v>
      </c>
      <c r="C70" s="32">
        <v>18001439</v>
      </c>
      <c r="D70" s="32"/>
      <c r="E70" s="32"/>
      <c r="F70" s="32" t="s">
        <v>16</v>
      </c>
      <c r="G70" s="34">
        <v>490.01</v>
      </c>
      <c r="H70" s="34">
        <f>+Avoir[[#This Row],[MONTANT H.T]]*1.2</f>
        <v>588.01199999999994</v>
      </c>
      <c r="I70" s="34">
        <v>588.01</v>
      </c>
      <c r="J70" s="49">
        <f>IF(OR(Avoir!$H70=Avoir!$I70,Avoir!$I70="-"),"",Avoir!$I70-Avoir!$H70)</f>
        <v>-1.9999999999527063E-3</v>
      </c>
      <c r="K70" s="36">
        <f t="shared" ca="1" si="1"/>
        <v>137</v>
      </c>
      <c r="L70" s="32"/>
      <c r="M70" s="32" t="s">
        <v>26</v>
      </c>
      <c r="N70" s="35" t="s">
        <v>21</v>
      </c>
      <c r="O70" s="3"/>
    </row>
    <row r="71" spans="1:15" s="2" customFormat="1" ht="14.25" hidden="1" customHeight="1" thickTop="1" thickBot="1" x14ac:dyDescent="0.3">
      <c r="A71" s="25" t="s">
        <v>322</v>
      </c>
      <c r="B71" s="26">
        <v>43908</v>
      </c>
      <c r="C71" s="32">
        <v>18001628</v>
      </c>
      <c r="D71" s="33">
        <v>701.35</v>
      </c>
      <c r="E71" s="32" t="s">
        <v>393</v>
      </c>
      <c r="F71" s="32" t="s">
        <v>323</v>
      </c>
      <c r="G71" s="34">
        <v>27.68</v>
      </c>
      <c r="H71" s="34">
        <f>+Avoir[[#This Row],[MONTANT H.T]]*1.2</f>
        <v>33.216000000000001</v>
      </c>
      <c r="I71" s="34"/>
      <c r="J71" s="49">
        <f>IF(OR(Avoir!$H71=Avoir!$I71,Avoir!$I71="-"),"",Avoir!$I71-Avoir!$H71)</f>
        <v>-33.216000000000001</v>
      </c>
      <c r="K71" s="30">
        <f t="shared" ca="1" si="1"/>
        <v>62</v>
      </c>
      <c r="L71" s="32"/>
      <c r="M71" s="32"/>
      <c r="N71" s="35"/>
      <c r="O71" s="3"/>
    </row>
    <row r="72" spans="1:15" s="2" customFormat="1" ht="14.25" hidden="1" customHeight="1" thickTop="1" thickBot="1" x14ac:dyDescent="0.3">
      <c r="A72" s="25" t="s">
        <v>22</v>
      </c>
      <c r="B72" s="26">
        <v>43840</v>
      </c>
      <c r="C72" s="32">
        <v>18001507</v>
      </c>
      <c r="D72" s="32"/>
      <c r="E72" s="32" t="s">
        <v>397</v>
      </c>
      <c r="F72" s="32"/>
      <c r="G72" s="34">
        <v>1264</v>
      </c>
      <c r="H72" s="34">
        <f>+Avoir[[#This Row],[MONTANT H.T]]*1.2</f>
        <v>1516.8</v>
      </c>
      <c r="I72" s="34">
        <v>1516.8</v>
      </c>
      <c r="J72" s="49" t="str">
        <f>IF(OR(Avoir!$H72=Avoir!$I72,Avoir!$I72="-"),"",Avoir!$I72-Avoir!$H72)</f>
        <v/>
      </c>
      <c r="K72" s="36" t="str">
        <f t="shared" ca="1" si="1"/>
        <v>-</v>
      </c>
      <c r="L72" s="32"/>
      <c r="M72" s="32" t="s">
        <v>96</v>
      </c>
      <c r="N72" s="35" t="s">
        <v>21</v>
      </c>
      <c r="O72" s="3"/>
    </row>
    <row r="73" spans="1:15" s="2" customFormat="1" ht="14.25" hidden="1" customHeight="1" thickTop="1" thickBot="1" x14ac:dyDescent="0.3">
      <c r="A73" s="25" t="s">
        <v>22</v>
      </c>
      <c r="B73" s="26">
        <v>43928</v>
      </c>
      <c r="C73" s="32">
        <v>18001669</v>
      </c>
      <c r="D73" s="33">
        <v>4022.3</v>
      </c>
      <c r="E73" s="32" t="s">
        <v>393</v>
      </c>
      <c r="F73" s="32" t="s">
        <v>305</v>
      </c>
      <c r="G73" s="34">
        <v>221.52</v>
      </c>
      <c r="H73" s="34">
        <f>+Avoir[[#This Row],[MONTANT H.T]]*1.2</f>
        <v>265.82400000000001</v>
      </c>
      <c r="I73" s="34">
        <v>265.82</v>
      </c>
      <c r="J73" s="49">
        <f>IF(OR(Avoir!$H73=Avoir!$I73,Avoir!$I73="-"),"",Avoir!$I73-Avoir!$H73)</f>
        <v>-4.0000000000190994E-3</v>
      </c>
      <c r="K73" s="36">
        <f t="shared" ca="1" si="1"/>
        <v>42</v>
      </c>
      <c r="L73" s="32"/>
      <c r="M73" s="32" t="s">
        <v>384</v>
      </c>
      <c r="N73" s="35" t="s">
        <v>21</v>
      </c>
      <c r="O73" s="3"/>
    </row>
    <row r="74" spans="1:15" s="2" customFormat="1" ht="14.25" hidden="1" customHeight="1" thickTop="1" thickBot="1" x14ac:dyDescent="0.3">
      <c r="A74" s="25" t="s">
        <v>22</v>
      </c>
      <c r="B74" s="26">
        <v>43928</v>
      </c>
      <c r="C74" s="32">
        <v>18001667</v>
      </c>
      <c r="D74" s="33">
        <v>1419.26</v>
      </c>
      <c r="E74" s="32" t="s">
        <v>393</v>
      </c>
      <c r="F74" s="32" t="s">
        <v>307</v>
      </c>
      <c r="G74" s="34">
        <v>39.119999999999997</v>
      </c>
      <c r="H74" s="34">
        <f>+Avoir[[#This Row],[MONTANT H.T]]*1.2</f>
        <v>46.943999999999996</v>
      </c>
      <c r="I74" s="34">
        <v>46.94</v>
      </c>
      <c r="J74" s="49">
        <f>IF(OR(Avoir!$H74=Avoir!$I74,Avoir!$I74="-"),"",Avoir!$I74-Avoir!$H74)</f>
        <v>-3.9999999999977831E-3</v>
      </c>
      <c r="K74" s="36">
        <f t="shared" ca="1" si="1"/>
        <v>42</v>
      </c>
      <c r="L74" s="32"/>
      <c r="M74" s="32" t="s">
        <v>386</v>
      </c>
      <c r="N74" s="35" t="s">
        <v>21</v>
      </c>
      <c r="O74" s="3"/>
    </row>
    <row r="75" spans="1:15" s="2" customFormat="1" ht="14.25" hidden="1" customHeight="1" thickTop="1" thickBot="1" x14ac:dyDescent="0.3">
      <c r="A75" s="25" t="s">
        <v>22</v>
      </c>
      <c r="B75" s="26">
        <v>43928</v>
      </c>
      <c r="C75" s="32">
        <v>18001668</v>
      </c>
      <c r="D75" s="33">
        <v>1419.26</v>
      </c>
      <c r="E75" s="32" t="s">
        <v>393</v>
      </c>
      <c r="F75" s="32" t="s">
        <v>307</v>
      </c>
      <c r="G75" s="34">
        <v>103.53</v>
      </c>
      <c r="H75" s="34">
        <f>+Avoir[[#This Row],[MONTANT H.T]]*1.2</f>
        <v>124.23599999999999</v>
      </c>
      <c r="I75" s="34">
        <v>124.24</v>
      </c>
      <c r="J75" s="49">
        <f>IF(OR(Avoir!$H75=Avoir!$I75,Avoir!$I75="-"),"",Avoir!$I75-Avoir!$H75)</f>
        <v>4.0000000000048885E-3</v>
      </c>
      <c r="K75" s="36">
        <f t="shared" ca="1" si="1"/>
        <v>42</v>
      </c>
      <c r="L75" s="32"/>
      <c r="M75" s="32" t="s">
        <v>385</v>
      </c>
      <c r="N75" s="35" t="s">
        <v>21</v>
      </c>
      <c r="O75" s="3"/>
    </row>
    <row r="76" spans="1:15" s="2" customFormat="1" ht="14.25" hidden="1" customHeight="1" thickTop="1" thickBot="1" x14ac:dyDescent="0.3">
      <c r="A76" s="25" t="s">
        <v>22</v>
      </c>
      <c r="B76" s="26">
        <v>43889</v>
      </c>
      <c r="C76" s="32">
        <v>18001598</v>
      </c>
      <c r="D76" s="32">
        <v>441.53</v>
      </c>
      <c r="E76" s="32" t="s">
        <v>393</v>
      </c>
      <c r="F76" s="32" t="s">
        <v>213</v>
      </c>
      <c r="G76" s="34">
        <v>6</v>
      </c>
      <c r="H76" s="34">
        <f>+Avoir[[#This Row],[MONTANT H.T]]*1.2</f>
        <v>7.1999999999999993</v>
      </c>
      <c r="I76" s="34">
        <v>7.2</v>
      </c>
      <c r="J76" s="49" t="str">
        <f>IF(OR(Avoir!$H76=Avoir!$I76,Avoir!$I76="-"),"",Avoir!$I76-Avoir!$H76)</f>
        <v/>
      </c>
      <c r="K76" s="36" t="str">
        <f t="shared" ca="1" si="1"/>
        <v>-</v>
      </c>
      <c r="L76" s="32"/>
      <c r="M76" s="32" t="s">
        <v>333</v>
      </c>
      <c r="N76" s="35" t="s">
        <v>21</v>
      </c>
      <c r="O76" s="3"/>
    </row>
    <row r="77" spans="1:15" s="2" customFormat="1" ht="14.25" hidden="1" customHeight="1" thickTop="1" thickBot="1" x14ac:dyDescent="0.3">
      <c r="A77" s="25" t="s">
        <v>22</v>
      </c>
      <c r="B77" s="26">
        <v>43892</v>
      </c>
      <c r="C77" s="32">
        <v>18001607</v>
      </c>
      <c r="D77" s="32">
        <v>1767.14</v>
      </c>
      <c r="E77" s="32" t="s">
        <v>393</v>
      </c>
      <c r="F77" s="32" t="s">
        <v>216</v>
      </c>
      <c r="G77" s="34">
        <v>6.24</v>
      </c>
      <c r="H77" s="34">
        <f>+Avoir[[#This Row],[MONTANT H.T]]*1.2</f>
        <v>7.4879999999999995</v>
      </c>
      <c r="I77" s="34">
        <v>7.49</v>
      </c>
      <c r="J77" s="49">
        <f>IF(OR(Avoir!$H77=Avoir!$I77,Avoir!$I77="-"),"",Avoir!$I77-Avoir!$H77)</f>
        <v>2.0000000000006679E-3</v>
      </c>
      <c r="K77" s="36">
        <f t="shared" ca="1" si="1"/>
        <v>78</v>
      </c>
      <c r="L77" s="32"/>
      <c r="M77" s="32" t="s">
        <v>332</v>
      </c>
      <c r="N77" s="35" t="s">
        <v>21</v>
      </c>
      <c r="O77" s="3"/>
    </row>
    <row r="78" spans="1:15" s="2" customFormat="1" ht="14.25" hidden="1" customHeight="1" thickTop="1" thickBot="1" x14ac:dyDescent="0.3">
      <c r="A78" s="25" t="s">
        <v>22</v>
      </c>
      <c r="B78" s="26">
        <v>43895</v>
      </c>
      <c r="C78" s="32">
        <v>18001615</v>
      </c>
      <c r="D78" s="32">
        <v>1366.45</v>
      </c>
      <c r="E78" s="32" t="s">
        <v>393</v>
      </c>
      <c r="F78" s="32" t="s">
        <v>219</v>
      </c>
      <c r="G78" s="34">
        <v>95.09</v>
      </c>
      <c r="H78" s="34">
        <f>+Avoir[[#This Row],[MONTANT H.T]]*1.2</f>
        <v>114.108</v>
      </c>
      <c r="I78" s="34">
        <v>114.11</v>
      </c>
      <c r="J78" s="49">
        <f>IF(OR(Avoir!$H78=Avoir!$I78,Avoir!$I78="-"),"",Avoir!$I78-Avoir!$H78)</f>
        <v>1.9999999999953388E-3</v>
      </c>
      <c r="K78" s="36">
        <f t="shared" ca="1" si="1"/>
        <v>75</v>
      </c>
      <c r="L78" s="32"/>
      <c r="M78" s="32" t="s">
        <v>334</v>
      </c>
      <c r="N78" s="35" t="s">
        <v>21</v>
      </c>
      <c r="O78" s="3"/>
    </row>
    <row r="79" spans="1:15" s="2" customFormat="1" ht="14.25" hidden="1" customHeight="1" thickTop="1" thickBot="1" x14ac:dyDescent="0.3">
      <c r="A79" s="25" t="s">
        <v>22</v>
      </c>
      <c r="B79" s="26">
        <v>43845</v>
      </c>
      <c r="C79" s="32">
        <v>18001459</v>
      </c>
      <c r="D79" s="32">
        <v>893.95</v>
      </c>
      <c r="E79" s="32" t="s">
        <v>393</v>
      </c>
      <c r="F79" s="32" t="s">
        <v>79</v>
      </c>
      <c r="G79" s="34">
        <v>620.4</v>
      </c>
      <c r="H79" s="34">
        <f>+Avoir[[#This Row],[MONTANT H.T]]*1.2</f>
        <v>744.4799999999999</v>
      </c>
      <c r="I79" s="34">
        <v>744.48</v>
      </c>
      <c r="J79" s="49" t="str">
        <f>IF(OR(Avoir!$H79=Avoir!$I79,Avoir!$I79="-"),"",Avoir!$I79-Avoir!$H79)</f>
        <v/>
      </c>
      <c r="K79" s="36" t="str">
        <f t="shared" ca="1" si="1"/>
        <v>-</v>
      </c>
      <c r="L79" s="32"/>
      <c r="M79" s="32" t="s">
        <v>134</v>
      </c>
      <c r="N79" s="35" t="s">
        <v>21</v>
      </c>
      <c r="O79" s="3"/>
    </row>
    <row r="80" spans="1:15" s="2" customFormat="1" ht="14.25" hidden="1" customHeight="1" thickTop="1" thickBot="1" x14ac:dyDescent="0.3">
      <c r="A80" s="25" t="s">
        <v>22</v>
      </c>
      <c r="B80" s="26">
        <v>43845</v>
      </c>
      <c r="C80" s="32">
        <v>18001460</v>
      </c>
      <c r="D80" s="32">
        <v>893.95</v>
      </c>
      <c r="E80" s="32" t="s">
        <v>393</v>
      </c>
      <c r="F80" s="32" t="s">
        <v>80</v>
      </c>
      <c r="G80" s="34">
        <v>620.4</v>
      </c>
      <c r="H80" s="34">
        <f>+Avoir[[#This Row],[MONTANT H.T]]*1.2</f>
        <v>744.4799999999999</v>
      </c>
      <c r="I80" s="34">
        <v>744.48</v>
      </c>
      <c r="J80" s="49" t="str">
        <f>IF(OR(Avoir!$H80=Avoir!$I80,Avoir!$I80="-"),"",Avoir!$I80-Avoir!$H80)</f>
        <v/>
      </c>
      <c r="K80" s="36" t="str">
        <f t="shared" ca="1" si="1"/>
        <v>-</v>
      </c>
      <c r="L80" s="32"/>
      <c r="M80" s="32" t="s">
        <v>133</v>
      </c>
      <c r="N80" s="35" t="s">
        <v>21</v>
      </c>
      <c r="O80" s="3"/>
    </row>
    <row r="81" spans="1:15" s="2" customFormat="1" ht="16.5" hidden="1" thickTop="1" thickBot="1" x14ac:dyDescent="0.3">
      <c r="A81" s="25" t="s">
        <v>22</v>
      </c>
      <c r="B81" s="26">
        <v>43892</v>
      </c>
      <c r="C81" s="32">
        <v>18001603</v>
      </c>
      <c r="D81" s="32">
        <v>738.29</v>
      </c>
      <c r="E81" s="32" t="s">
        <v>393</v>
      </c>
      <c r="F81" s="32" t="s">
        <v>197</v>
      </c>
      <c r="G81" s="34">
        <v>4</v>
      </c>
      <c r="H81" s="34">
        <f>+Avoir[[#This Row],[MONTANT H.T]]*1.2</f>
        <v>4.8</v>
      </c>
      <c r="I81" s="34">
        <v>4.8</v>
      </c>
      <c r="J81" s="49" t="str">
        <f>IF(OR(Avoir!$H81=Avoir!$I81,Avoir!$I81="-"),"",Avoir!$I81-Avoir!$H81)</f>
        <v/>
      </c>
      <c r="K81" s="36" t="str">
        <f t="shared" ca="1" si="1"/>
        <v>-</v>
      </c>
      <c r="L81" s="32"/>
      <c r="M81" s="32" t="s">
        <v>198</v>
      </c>
      <c r="N81" s="35" t="s">
        <v>21</v>
      </c>
      <c r="O81" s="3"/>
    </row>
    <row r="82" spans="1:15" s="2" customFormat="1" ht="16.5" hidden="1" thickTop="1" thickBot="1" x14ac:dyDescent="0.3">
      <c r="A82" s="25" t="s">
        <v>22</v>
      </c>
      <c r="B82" s="26">
        <v>43892</v>
      </c>
      <c r="C82" s="32">
        <v>18001602</v>
      </c>
      <c r="D82" s="32">
        <v>603.65</v>
      </c>
      <c r="E82" s="32" t="s">
        <v>393</v>
      </c>
      <c r="F82" s="32" t="s">
        <v>199</v>
      </c>
      <c r="G82" s="34">
        <v>4</v>
      </c>
      <c r="H82" s="34">
        <f>+Avoir[[#This Row],[MONTANT H.T]]*1.2</f>
        <v>4.8</v>
      </c>
      <c r="I82" s="34">
        <v>4.8</v>
      </c>
      <c r="J82" s="49" t="str">
        <f>IF(OR(Avoir!$H82=Avoir!$I82,Avoir!$I82="-"),"",Avoir!$I82-Avoir!$H82)</f>
        <v/>
      </c>
      <c r="K82" s="36" t="str">
        <f t="shared" ca="1" si="1"/>
        <v>-</v>
      </c>
      <c r="L82" s="32"/>
      <c r="M82" s="32" t="s">
        <v>200</v>
      </c>
      <c r="N82" s="35" t="s">
        <v>21</v>
      </c>
      <c r="O82" s="3"/>
    </row>
    <row r="83" spans="1:15" s="2" customFormat="1" ht="16.5" hidden="1" thickTop="1" thickBot="1" x14ac:dyDescent="0.3">
      <c r="A83" s="25" t="s">
        <v>22</v>
      </c>
      <c r="B83" s="26">
        <v>43894</v>
      </c>
      <c r="C83" s="32">
        <v>18001612</v>
      </c>
      <c r="D83" s="32">
        <v>1216.46</v>
      </c>
      <c r="E83" s="32" t="s">
        <v>393</v>
      </c>
      <c r="F83" s="32" t="s">
        <v>201</v>
      </c>
      <c r="G83" s="34">
        <v>11.2</v>
      </c>
      <c r="H83" s="34">
        <f>+Avoir[[#This Row],[MONTANT H.T]]*1.2</f>
        <v>13.44</v>
      </c>
      <c r="I83" s="34">
        <v>13.44</v>
      </c>
      <c r="J83" s="49" t="str">
        <f>IF(OR(Avoir!$H83=Avoir!$I83,Avoir!$I83="-"),"",Avoir!$I83-Avoir!$H83)</f>
        <v/>
      </c>
      <c r="K83" s="36" t="str">
        <f t="shared" ca="1" si="1"/>
        <v>-</v>
      </c>
      <c r="L83" s="32"/>
      <c r="M83" s="32" t="s">
        <v>202</v>
      </c>
      <c r="N83" s="35" t="s">
        <v>21</v>
      </c>
      <c r="O83" s="3"/>
    </row>
    <row r="84" spans="1:15" s="2" customFormat="1" ht="16.5" hidden="1" thickTop="1" thickBot="1" x14ac:dyDescent="0.3">
      <c r="A84" s="25" t="s">
        <v>22</v>
      </c>
      <c r="B84" s="26">
        <v>43867</v>
      </c>
      <c r="C84" s="32">
        <v>18001501</v>
      </c>
      <c r="D84" s="32">
        <v>4435.87</v>
      </c>
      <c r="E84" s="32" t="s">
        <v>393</v>
      </c>
      <c r="F84" s="32" t="s">
        <v>42</v>
      </c>
      <c r="G84" s="34">
        <v>118.11</v>
      </c>
      <c r="H84" s="34">
        <f>+Avoir[[#This Row],[MONTANT H.T]]*1.2</f>
        <v>141.732</v>
      </c>
      <c r="I84" s="34">
        <v>141.72999999999999</v>
      </c>
      <c r="J84" s="49">
        <f>IF(OR(Avoir!$H84=Avoir!$I84,Avoir!$I84="-"),"",Avoir!$I84-Avoir!$H84)</f>
        <v>-2.0000000000095497E-3</v>
      </c>
      <c r="K84" s="36">
        <f t="shared" ca="1" si="1"/>
        <v>103</v>
      </c>
      <c r="L84" s="32"/>
      <c r="M84" s="32" t="s">
        <v>283</v>
      </c>
      <c r="N84" s="35" t="s">
        <v>21</v>
      </c>
      <c r="O84" s="3"/>
    </row>
    <row r="85" spans="1:15" s="2" customFormat="1" ht="16.5" hidden="1" thickTop="1" thickBot="1" x14ac:dyDescent="0.3">
      <c r="A85" s="25" t="s">
        <v>22</v>
      </c>
      <c r="B85" s="26">
        <v>43889</v>
      </c>
      <c r="C85" s="32">
        <v>18001600</v>
      </c>
      <c r="D85" s="32">
        <v>3225.66</v>
      </c>
      <c r="E85" s="32" t="s">
        <v>393</v>
      </c>
      <c r="F85" s="32" t="s">
        <v>212</v>
      </c>
      <c r="G85" s="34">
        <v>62.4</v>
      </c>
      <c r="H85" s="34">
        <f>+Avoir[[#This Row],[MONTANT H.T]]*1.2</f>
        <v>74.88</v>
      </c>
      <c r="I85" s="34">
        <v>74.88</v>
      </c>
      <c r="J85" s="49" t="str">
        <f>IF(OR(Avoir!$H85=Avoir!$I85,Avoir!$I85="-"),"",Avoir!$I85-Avoir!$H85)</f>
        <v/>
      </c>
      <c r="K85" s="36" t="str">
        <f t="shared" ca="1" si="1"/>
        <v>-</v>
      </c>
      <c r="L85" s="32"/>
      <c r="M85" s="32" t="s">
        <v>278</v>
      </c>
      <c r="N85" s="35" t="s">
        <v>21</v>
      </c>
      <c r="O85" s="3"/>
    </row>
    <row r="86" spans="1:15" s="2" customFormat="1" ht="16.5" hidden="1" thickTop="1" thickBot="1" x14ac:dyDescent="0.3">
      <c r="A86" s="25" t="s">
        <v>22</v>
      </c>
      <c r="B86" s="26">
        <v>43889</v>
      </c>
      <c r="C86" s="32">
        <v>18001597</v>
      </c>
      <c r="D86" s="32">
        <v>3225.66</v>
      </c>
      <c r="E86" s="32" t="s">
        <v>393</v>
      </c>
      <c r="F86" s="32" t="s">
        <v>214</v>
      </c>
      <c r="G86" s="34">
        <v>62.4</v>
      </c>
      <c r="H86" s="34">
        <f>+Avoir[[#This Row],[MONTANT H.T]]*1.2</f>
        <v>74.88</v>
      </c>
      <c r="I86" s="34">
        <v>74.88</v>
      </c>
      <c r="J86" s="49" t="str">
        <f>IF(OR(Avoir!$H86=Avoir!$I86,Avoir!$I86="-"),"",Avoir!$I86-Avoir!$H86)</f>
        <v/>
      </c>
      <c r="K86" s="36" t="str">
        <f t="shared" ca="1" si="1"/>
        <v>-</v>
      </c>
      <c r="L86" s="32"/>
      <c r="M86" s="32" t="s">
        <v>281</v>
      </c>
      <c r="N86" s="35" t="s">
        <v>21</v>
      </c>
      <c r="O86"/>
    </row>
    <row r="87" spans="1:15" s="2" customFormat="1" ht="16.5" hidden="1" thickTop="1" thickBot="1" x14ac:dyDescent="0.3">
      <c r="A87" s="25" t="s">
        <v>22</v>
      </c>
      <c r="B87" s="26">
        <v>43894</v>
      </c>
      <c r="C87" s="32">
        <v>18001611</v>
      </c>
      <c r="D87" s="32">
        <v>2162.2600000000002</v>
      </c>
      <c r="E87" s="32" t="s">
        <v>393</v>
      </c>
      <c r="F87" s="32" t="s">
        <v>215</v>
      </c>
      <c r="G87" s="34">
        <v>15.6</v>
      </c>
      <c r="H87" s="34">
        <f>+Avoir[[#This Row],[MONTANT H.T]]*1.2</f>
        <v>18.72</v>
      </c>
      <c r="I87" s="34">
        <v>18.72</v>
      </c>
      <c r="J87" s="49" t="str">
        <f>IF(OR(Avoir!$H87=Avoir!$I87,Avoir!$I87="-"),"",Avoir!$I87-Avoir!$H87)</f>
        <v/>
      </c>
      <c r="K87" s="36" t="str">
        <f t="shared" ca="1" si="1"/>
        <v>-</v>
      </c>
      <c r="L87" s="32"/>
      <c r="M87" s="32" t="s">
        <v>234</v>
      </c>
      <c r="N87" s="35" t="s">
        <v>21</v>
      </c>
      <c r="O87"/>
    </row>
    <row r="88" spans="1:15" s="2" customFormat="1" ht="16.5" hidden="1" thickTop="1" thickBot="1" x14ac:dyDescent="0.3">
      <c r="A88" s="25" t="s">
        <v>22</v>
      </c>
      <c r="B88" s="26">
        <v>43894</v>
      </c>
      <c r="C88" s="32">
        <v>18001613</v>
      </c>
      <c r="D88" s="32">
        <v>2743.15</v>
      </c>
      <c r="E88" s="32" t="s">
        <v>393</v>
      </c>
      <c r="F88" s="32" t="s">
        <v>217</v>
      </c>
      <c r="G88" s="34">
        <v>2.88</v>
      </c>
      <c r="H88" s="34">
        <f>+Avoir[[#This Row],[MONTANT H.T]]*1.2</f>
        <v>3.456</v>
      </c>
      <c r="I88" s="34">
        <v>3.46</v>
      </c>
      <c r="J88" s="49">
        <f>IF(OR(Avoir!$H88=Avoir!$I88,Avoir!$I88="-"),"",Avoir!$I88-Avoir!$H88)</f>
        <v>4.0000000000000036E-3</v>
      </c>
      <c r="K88" s="36">
        <f t="shared" ca="1" si="1"/>
        <v>76</v>
      </c>
      <c r="L88" s="32"/>
      <c r="M88" s="32" t="s">
        <v>235</v>
      </c>
      <c r="N88" s="35" t="s">
        <v>21</v>
      </c>
      <c r="O88"/>
    </row>
    <row r="89" spans="1:15" s="2" customFormat="1" ht="16.5" hidden="1" thickTop="1" thickBot="1" x14ac:dyDescent="0.3">
      <c r="A89" s="25" t="s">
        <v>22</v>
      </c>
      <c r="B89" s="26">
        <v>43895</v>
      </c>
      <c r="C89" s="32">
        <v>18001616</v>
      </c>
      <c r="D89" s="32">
        <v>567.66999999999996</v>
      </c>
      <c r="E89" s="32" t="s">
        <v>393</v>
      </c>
      <c r="F89" s="32" t="s">
        <v>218</v>
      </c>
      <c r="G89" s="34">
        <v>4.2</v>
      </c>
      <c r="H89" s="34">
        <f>+Avoir[[#This Row],[MONTANT H.T]]*1.2</f>
        <v>5.04</v>
      </c>
      <c r="I89" s="34">
        <v>5.04</v>
      </c>
      <c r="J89" s="49" t="str">
        <f>IF(OR(Avoir!$H89=Avoir!$I89,Avoir!$I89="-"),"",Avoir!$I89-Avoir!$H89)</f>
        <v/>
      </c>
      <c r="K89" s="36" t="str">
        <f t="shared" ca="1" si="1"/>
        <v>-</v>
      </c>
      <c r="L89" s="32"/>
      <c r="M89" s="32" t="s">
        <v>232</v>
      </c>
      <c r="N89" s="35" t="s">
        <v>21</v>
      </c>
      <c r="O89"/>
    </row>
    <row r="90" spans="1:15" s="2" customFormat="1" ht="16.5" hidden="1" thickTop="1" thickBot="1" x14ac:dyDescent="0.3">
      <c r="A90" s="25" t="s">
        <v>22</v>
      </c>
      <c r="B90" s="26">
        <v>43913</v>
      </c>
      <c r="C90" s="32">
        <v>18001636</v>
      </c>
      <c r="D90" s="32">
        <v>1213.06</v>
      </c>
      <c r="E90" s="32" t="s">
        <v>393</v>
      </c>
      <c r="F90" s="32" t="s">
        <v>284</v>
      </c>
      <c r="G90" s="34">
        <v>20.8</v>
      </c>
      <c r="H90" s="34">
        <f>+Avoir[[#This Row],[MONTANT H.T]]*1.2</f>
        <v>24.96</v>
      </c>
      <c r="I90" s="34">
        <v>24.96</v>
      </c>
      <c r="J90" s="49" t="str">
        <f>IF(OR(Avoir!$H90=Avoir!$I90,Avoir!$I90="-"),"",Avoir!$I90-Avoir!$H90)</f>
        <v/>
      </c>
      <c r="K90" s="36" t="str">
        <f t="shared" ca="1" si="1"/>
        <v>-</v>
      </c>
      <c r="L90" s="32"/>
      <c r="M90" s="32" t="s">
        <v>285</v>
      </c>
      <c r="N90" s="35" t="s">
        <v>21</v>
      </c>
      <c r="O90"/>
    </row>
    <row r="91" spans="1:15" s="2" customFormat="1" ht="16.5" hidden="1" thickTop="1" thickBot="1" x14ac:dyDescent="0.3">
      <c r="A91" s="25" t="s">
        <v>22</v>
      </c>
      <c r="B91" s="26">
        <v>43895</v>
      </c>
      <c r="C91" s="32">
        <v>18001617</v>
      </c>
      <c r="D91" s="32">
        <v>1067.24</v>
      </c>
      <c r="E91" s="32" t="s">
        <v>393</v>
      </c>
      <c r="F91" s="32" t="s">
        <v>220</v>
      </c>
      <c r="G91" s="34">
        <v>19.350000000000001</v>
      </c>
      <c r="H91" s="34">
        <f>+Avoir[[#This Row],[MONTANT H.T]]*1.2</f>
        <v>23.220000000000002</v>
      </c>
      <c r="I91" s="34">
        <v>23.22</v>
      </c>
      <c r="J91" s="49" t="str">
        <f>IF(OR(Avoir!$H91=Avoir!$I91,Avoir!$I91="-"),"",Avoir!$I91-Avoir!$H91)</f>
        <v/>
      </c>
      <c r="K91" s="36" t="str">
        <f t="shared" ca="1" si="1"/>
        <v>-</v>
      </c>
      <c r="L91" s="32"/>
      <c r="M91" s="32" t="s">
        <v>237</v>
      </c>
      <c r="N91" s="35" t="s">
        <v>21</v>
      </c>
      <c r="O91" s="3"/>
    </row>
    <row r="92" spans="1:15" s="2" customFormat="1" ht="16.5" hidden="1" thickTop="1" thickBot="1" x14ac:dyDescent="0.3">
      <c r="A92" s="25" t="s">
        <v>22</v>
      </c>
      <c r="B92" s="26">
        <v>43895</v>
      </c>
      <c r="C92" s="32">
        <v>18001619</v>
      </c>
      <c r="D92" s="32">
        <v>4302.2299999999996</v>
      </c>
      <c r="E92" s="32" t="s">
        <v>393</v>
      </c>
      <c r="F92" s="32" t="s">
        <v>221</v>
      </c>
      <c r="G92" s="34">
        <v>3.08</v>
      </c>
      <c r="H92" s="34">
        <f>+Avoir[[#This Row],[MONTANT H.T]]*1.2</f>
        <v>3.6959999999999997</v>
      </c>
      <c r="I92" s="34">
        <v>3.7</v>
      </c>
      <c r="J92" s="49">
        <f>IF(OR(Avoir!$H92=Avoir!$I92,Avoir!$I92="-"),"",Avoir!$I92-Avoir!$H92)</f>
        <v>4.0000000000004476E-3</v>
      </c>
      <c r="K92" s="36">
        <f t="shared" ca="1" si="1"/>
        <v>75</v>
      </c>
      <c r="L92" s="32"/>
      <c r="M92" s="32" t="s">
        <v>236</v>
      </c>
      <c r="N92" s="35" t="s">
        <v>21</v>
      </c>
      <c r="O92"/>
    </row>
    <row r="93" spans="1:15" s="2" customFormat="1" ht="16.5" hidden="1" thickTop="1" thickBot="1" x14ac:dyDescent="0.3">
      <c r="A93" s="25" t="s">
        <v>22</v>
      </c>
      <c r="B93" s="26">
        <v>43889</v>
      </c>
      <c r="C93" s="32">
        <v>18001599</v>
      </c>
      <c r="D93" s="32">
        <v>1339.9</v>
      </c>
      <c r="E93" s="32" t="s">
        <v>393</v>
      </c>
      <c r="F93" s="32" t="s">
        <v>210</v>
      </c>
      <c r="G93" s="34">
        <v>23.4</v>
      </c>
      <c r="H93" s="34">
        <f>+Avoir[[#This Row],[MONTANT H.T]]*1.2</f>
        <v>28.08</v>
      </c>
      <c r="I93" s="34">
        <v>28.08</v>
      </c>
      <c r="J93" s="49" t="str">
        <f>IF(OR(Avoir!$H93=Avoir!$I93,Avoir!$I93="-"),"",Avoir!$I93-Avoir!$H93)</f>
        <v/>
      </c>
      <c r="K93" s="36" t="str">
        <f t="shared" ca="1" si="1"/>
        <v>-</v>
      </c>
      <c r="L93" s="32"/>
      <c r="M93" s="32" t="s">
        <v>233</v>
      </c>
      <c r="N93" s="35" t="s">
        <v>21</v>
      </c>
      <c r="O93"/>
    </row>
    <row r="94" spans="1:15" s="2" customFormat="1" ht="16.5" hidden="1" thickTop="1" thickBot="1" x14ac:dyDescent="0.3">
      <c r="A94" s="25" t="s">
        <v>22</v>
      </c>
      <c r="B94" s="26">
        <v>43892</v>
      </c>
      <c r="C94" s="32">
        <v>18001605</v>
      </c>
      <c r="D94" s="32">
        <v>3721.24</v>
      </c>
      <c r="E94" s="32" t="s">
        <v>393</v>
      </c>
      <c r="F94" s="32" t="s">
        <v>209</v>
      </c>
      <c r="G94" s="34">
        <v>71.64</v>
      </c>
      <c r="H94" s="34">
        <f>+Avoir[[#This Row],[MONTANT H.T]]*1.2</f>
        <v>85.968000000000004</v>
      </c>
      <c r="I94" s="34">
        <v>85.97</v>
      </c>
      <c r="J94" s="49">
        <f>IF(OR(Avoir!$H94=Avoir!$I94,Avoir!$I94="-"),"",Avoir!$I94-Avoir!$H94)</f>
        <v>1.9999999999953388E-3</v>
      </c>
      <c r="K94" s="36">
        <f t="shared" ca="1" si="1"/>
        <v>78</v>
      </c>
      <c r="L94" s="32"/>
      <c r="M94" s="32" t="s">
        <v>280</v>
      </c>
      <c r="N94" s="35" t="s">
        <v>21</v>
      </c>
      <c r="O94"/>
    </row>
    <row r="95" spans="1:15" s="2" customFormat="1" ht="16.5" hidden="1" thickTop="1" thickBot="1" x14ac:dyDescent="0.3">
      <c r="A95" s="25" t="s">
        <v>22</v>
      </c>
      <c r="B95" s="26">
        <v>43867</v>
      </c>
      <c r="C95" s="32">
        <v>18001502</v>
      </c>
      <c r="D95" s="32">
        <v>3065.57</v>
      </c>
      <c r="E95" s="32" t="s">
        <v>393</v>
      </c>
      <c r="F95" s="32" t="s">
        <v>39</v>
      </c>
      <c r="G95" s="34">
        <v>151</v>
      </c>
      <c r="H95" s="34">
        <f>+Avoir[[#This Row],[MONTANT H.T]]*1.2</f>
        <v>181.2</v>
      </c>
      <c r="I95" s="34">
        <v>181.2</v>
      </c>
      <c r="J95" s="49" t="str">
        <f>IF(OR(Avoir!$H95=Avoir!$I95,Avoir!$I95="-"),"",Avoir!$I95-Avoir!$H95)</f>
        <v/>
      </c>
      <c r="K95" s="36" t="str">
        <f t="shared" ca="1" si="1"/>
        <v>-</v>
      </c>
      <c r="L95" s="32"/>
      <c r="M95" s="32" t="s">
        <v>282</v>
      </c>
      <c r="N95" s="35" t="s">
        <v>21</v>
      </c>
      <c r="O95"/>
    </row>
    <row r="96" spans="1:15" s="2" customFormat="1" ht="16.5" hidden="1" thickTop="1" thickBot="1" x14ac:dyDescent="0.3">
      <c r="A96" s="25" t="s">
        <v>22</v>
      </c>
      <c r="B96" s="26">
        <v>43867</v>
      </c>
      <c r="C96" s="32">
        <v>18001503</v>
      </c>
      <c r="D96" s="32">
        <v>5954.82</v>
      </c>
      <c r="E96" s="32" t="s">
        <v>393</v>
      </c>
      <c r="F96" s="32" t="s">
        <v>47</v>
      </c>
      <c r="G96" s="34">
        <v>130</v>
      </c>
      <c r="H96" s="34">
        <f>+Avoir[[#This Row],[MONTANT H.T]]*1.2</f>
        <v>156</v>
      </c>
      <c r="I96" s="34">
        <v>154.47999999999999</v>
      </c>
      <c r="J96" s="49">
        <f>IF(OR(Avoir!$H96=Avoir!$I96,Avoir!$I96="-"),"",Avoir!$I96-Avoir!$H96)</f>
        <v>-1.5200000000000102</v>
      </c>
      <c r="K96" s="36">
        <f t="shared" ca="1" si="1"/>
        <v>103</v>
      </c>
      <c r="L96" s="32"/>
      <c r="M96" s="32" t="s">
        <v>279</v>
      </c>
      <c r="N96" s="35" t="s">
        <v>21</v>
      </c>
      <c r="O96"/>
    </row>
    <row r="97" spans="1:15" s="2" customFormat="1" ht="16.5" hidden="1" thickTop="1" thickBot="1" x14ac:dyDescent="0.3">
      <c r="A97" s="25" t="s">
        <v>22</v>
      </c>
      <c r="B97" s="26">
        <v>43874</v>
      </c>
      <c r="C97" s="32">
        <v>18001552</v>
      </c>
      <c r="D97" s="32">
        <v>750.72</v>
      </c>
      <c r="E97" s="32" t="s">
        <v>393</v>
      </c>
      <c r="F97" s="32" t="s">
        <v>165</v>
      </c>
      <c r="G97" s="34">
        <v>36.96</v>
      </c>
      <c r="H97" s="34">
        <f>+Avoir[[#This Row],[MONTANT H.T]]*1.2</f>
        <v>44.351999999999997</v>
      </c>
      <c r="I97" s="34">
        <v>44.35</v>
      </c>
      <c r="J97" s="49">
        <f>IF(OR(Avoir!$H97=Avoir!$I97,Avoir!$I97="-"),"",Avoir!$I97-Avoir!$H97)</f>
        <v>-1.9999999999953388E-3</v>
      </c>
      <c r="K97" s="36">
        <f t="shared" ca="1" si="1"/>
        <v>96</v>
      </c>
      <c r="L97" s="32"/>
      <c r="M97" s="32" t="s">
        <v>203</v>
      </c>
      <c r="N97" s="35" t="s">
        <v>21</v>
      </c>
      <c r="O97"/>
    </row>
    <row r="98" spans="1:15" s="2" customFormat="1" ht="16.5" hidden="1" thickTop="1" thickBot="1" x14ac:dyDescent="0.3">
      <c r="A98" s="25" t="s">
        <v>22</v>
      </c>
      <c r="B98" s="26">
        <v>43955</v>
      </c>
      <c r="C98" s="32">
        <v>18001738</v>
      </c>
      <c r="D98" s="32"/>
      <c r="E98" s="32" t="s">
        <v>393</v>
      </c>
      <c r="F98" s="32"/>
      <c r="G98" s="34">
        <v>100.51</v>
      </c>
      <c r="H98" s="34">
        <f>+Avoir[[#This Row],[MONTANT H.T]]*1.2</f>
        <v>120.61199999999999</v>
      </c>
      <c r="I98" s="34">
        <v>120.61</v>
      </c>
      <c r="J98" s="49">
        <f>IF(OR(Avoir!$H98=Avoir!$I98,Avoir!$I98="-"),"",Avoir!$I98-Avoir!$H98)</f>
        <v>-1.9999999999953388E-3</v>
      </c>
      <c r="K98" s="36">
        <f t="shared" ca="1" si="1"/>
        <v>15</v>
      </c>
      <c r="L98" s="32"/>
      <c r="M98" s="32" t="s">
        <v>387</v>
      </c>
      <c r="N98" s="35" t="s">
        <v>21</v>
      </c>
      <c r="O98"/>
    </row>
    <row r="99" spans="1:15" s="2" customFormat="1" ht="16.5" hidden="1" thickTop="1" thickBot="1" x14ac:dyDescent="0.3">
      <c r="A99" s="25" t="s">
        <v>22</v>
      </c>
      <c r="B99" s="26">
        <v>43955</v>
      </c>
      <c r="C99" s="32">
        <v>18001739</v>
      </c>
      <c r="D99" s="32"/>
      <c r="E99" s="32" t="s">
        <v>393</v>
      </c>
      <c r="F99" s="32"/>
      <c r="G99" s="34">
        <v>70.37</v>
      </c>
      <c r="H99" s="34">
        <f>+Avoir[[#This Row],[MONTANT H.T]]*1.2</f>
        <v>84.444000000000003</v>
      </c>
      <c r="I99" s="34">
        <v>84.44</v>
      </c>
      <c r="J99" s="49">
        <f>IF(OR(Avoir!$H99=Avoir!$I99,Avoir!$I99="-"),"",Avoir!$I99-Avoir!$H99)</f>
        <v>-4.0000000000048885E-3</v>
      </c>
      <c r="K99" s="36">
        <f t="shared" ca="1" si="1"/>
        <v>15</v>
      </c>
      <c r="L99" s="32"/>
      <c r="M99" s="32" t="s">
        <v>387</v>
      </c>
      <c r="N99" s="35" t="s">
        <v>21</v>
      </c>
      <c r="O99"/>
    </row>
    <row r="100" spans="1:15" s="2" customFormat="1" ht="16.5" hidden="1" thickTop="1" thickBot="1" x14ac:dyDescent="0.3">
      <c r="A100" s="25" t="s">
        <v>22</v>
      </c>
      <c r="B100" s="26">
        <v>43874</v>
      </c>
      <c r="C100" s="32">
        <v>18001551</v>
      </c>
      <c r="D100" s="33">
        <v>750.72</v>
      </c>
      <c r="E100" s="32" t="s">
        <v>393</v>
      </c>
      <c r="F100" s="32" t="s">
        <v>164</v>
      </c>
      <c r="G100" s="34">
        <v>36.96</v>
      </c>
      <c r="H100" s="34">
        <f>+Avoir[[#This Row],[MONTANT H.T]]*1.2</f>
        <v>44.351999999999997</v>
      </c>
      <c r="I100" s="34"/>
      <c r="J100" s="49">
        <f>IF(OR(Avoir!$H100=Avoir!$I100,Avoir!$I100="-"),"",Avoir!$I100-Avoir!$H100)</f>
        <v>-44.351999999999997</v>
      </c>
      <c r="K100" s="30">
        <f t="shared" ca="1" si="1"/>
        <v>96</v>
      </c>
      <c r="L100" s="32"/>
      <c r="M100" s="32"/>
      <c r="N100" s="35"/>
      <c r="O100"/>
    </row>
    <row r="101" spans="1:15" s="2" customFormat="1" ht="15.75" hidden="1" customHeight="1" thickTop="1" thickBot="1" x14ac:dyDescent="0.3">
      <c r="A101" s="25" t="s">
        <v>22</v>
      </c>
      <c r="B101" s="26">
        <v>43889</v>
      </c>
      <c r="C101" s="32">
        <v>18001601</v>
      </c>
      <c r="D101" s="33">
        <v>2658.28</v>
      </c>
      <c r="E101" s="32" t="s">
        <v>393</v>
      </c>
      <c r="F101" s="32" t="s">
        <v>211</v>
      </c>
      <c r="G101" s="34">
        <v>51.72</v>
      </c>
      <c r="H101" s="34">
        <f>+Avoir[[#This Row],[MONTANT H.T]]*1.2</f>
        <v>62.063999999999993</v>
      </c>
      <c r="I101" s="34"/>
      <c r="J101" s="49">
        <f>IF(OR(Avoir!$H101=Avoir!$I101,Avoir!$I101="-"),"",Avoir!$I101-Avoir!$H101)</f>
        <v>-62.063999999999993</v>
      </c>
      <c r="K101" s="30">
        <f t="shared" ca="1" si="1"/>
        <v>81</v>
      </c>
      <c r="L101" s="32"/>
      <c r="M101" s="32"/>
      <c r="N101" s="35"/>
      <c r="O101"/>
    </row>
    <row r="102" spans="1:15" s="2" customFormat="1" ht="15.75" hidden="1" customHeight="1" thickTop="1" thickBot="1" x14ac:dyDescent="0.3">
      <c r="A102" s="25" t="s">
        <v>22</v>
      </c>
      <c r="B102" s="26">
        <v>43928</v>
      </c>
      <c r="C102" s="32">
        <v>18001670</v>
      </c>
      <c r="D102" s="33">
        <v>4343.18</v>
      </c>
      <c r="E102" s="32" t="s">
        <v>393</v>
      </c>
      <c r="F102" s="32" t="s">
        <v>304</v>
      </c>
      <c r="G102" s="34">
        <v>316.32</v>
      </c>
      <c r="H102" s="34">
        <f>+Avoir[[#This Row],[MONTANT H.T]]*1.2</f>
        <v>379.584</v>
      </c>
      <c r="I102" s="34"/>
      <c r="J102" s="49">
        <f>IF(OR(Avoir!$H102=Avoir!$I102,Avoir!$I102="-"),"",Avoir!$I102-Avoir!$H102)</f>
        <v>-379.584</v>
      </c>
      <c r="K102" s="30">
        <f t="shared" ca="1" si="1"/>
        <v>42</v>
      </c>
      <c r="L102" s="32"/>
      <c r="M102" s="32"/>
      <c r="N102" s="35"/>
      <c r="O102"/>
    </row>
    <row r="103" spans="1:15" s="2" customFormat="1" ht="15.75" hidden="1" customHeight="1" thickTop="1" thickBot="1" x14ac:dyDescent="0.3">
      <c r="A103" s="25" t="s">
        <v>22</v>
      </c>
      <c r="B103" s="26">
        <v>43928</v>
      </c>
      <c r="C103" s="32">
        <v>18001666</v>
      </c>
      <c r="D103" s="33">
        <v>1911.77</v>
      </c>
      <c r="E103" s="32" t="s">
        <v>393</v>
      </c>
      <c r="F103" s="32" t="s">
        <v>306</v>
      </c>
      <c r="G103" s="34">
        <v>36.4</v>
      </c>
      <c r="H103" s="34">
        <f>+Avoir[[#This Row],[MONTANT H.T]]*1.2</f>
        <v>43.68</v>
      </c>
      <c r="I103" s="34"/>
      <c r="J103" s="49">
        <f>IF(OR(Avoir!$H103=Avoir!$I103,Avoir!$I103="-"),"",Avoir!$I103-Avoir!$H103)</f>
        <v>-43.68</v>
      </c>
      <c r="K103" s="30">
        <f t="shared" ca="1" si="1"/>
        <v>42</v>
      </c>
      <c r="L103" s="32"/>
      <c r="M103" s="32"/>
      <c r="N103" s="35"/>
      <c r="O103"/>
    </row>
    <row r="104" spans="1:15" s="2" customFormat="1" ht="15.75" hidden="1" customHeight="1" thickTop="1" thickBot="1" x14ac:dyDescent="0.3">
      <c r="A104" s="25" t="s">
        <v>22</v>
      </c>
      <c r="B104" s="26">
        <v>43880</v>
      </c>
      <c r="C104" s="32">
        <v>18001563</v>
      </c>
      <c r="D104" s="32">
        <v>663.17</v>
      </c>
      <c r="E104" s="32" t="s">
        <v>223</v>
      </c>
      <c r="F104" s="32" t="s">
        <v>138</v>
      </c>
      <c r="G104" s="34">
        <v>469.6</v>
      </c>
      <c r="H104" s="34">
        <f>+Avoir[[#This Row],[MONTANT H.T]]*1.2</f>
        <v>563.52</v>
      </c>
      <c r="I104" s="34">
        <v>563.52</v>
      </c>
      <c r="J104" s="49" t="str">
        <f>IF(OR(Avoir!$H104=Avoir!$I104,Avoir!$I104="-"),"",Avoir!$I104-Avoir!$H104)</f>
        <v/>
      </c>
      <c r="K104" s="36" t="str">
        <f t="shared" ca="1" si="1"/>
        <v>-</v>
      </c>
      <c r="L104" s="32"/>
      <c r="M104" s="32" t="s">
        <v>139</v>
      </c>
      <c r="N104" s="35" t="s">
        <v>21</v>
      </c>
      <c r="O104"/>
    </row>
    <row r="105" spans="1:15" s="2" customFormat="1" ht="15.75" hidden="1" customHeight="1" thickTop="1" thickBot="1" x14ac:dyDescent="0.3">
      <c r="A105" s="25" t="s">
        <v>22</v>
      </c>
      <c r="B105" s="26">
        <v>43837</v>
      </c>
      <c r="C105" s="32">
        <v>18001447</v>
      </c>
      <c r="D105" s="32"/>
      <c r="E105" s="32"/>
      <c r="F105" s="32" t="s">
        <v>23</v>
      </c>
      <c r="G105" s="34">
        <v>625.6</v>
      </c>
      <c r="H105" s="34">
        <f>+Avoir[[#This Row],[MONTANT H.T]]*1.2</f>
        <v>750.72</v>
      </c>
      <c r="I105" s="34">
        <v>750.72</v>
      </c>
      <c r="J105" s="49" t="str">
        <f>IF(OR(Avoir!$H105=Avoir!$I105,Avoir!$I105="-"),"",Avoir!$I105-Avoir!$H105)</f>
        <v/>
      </c>
      <c r="K105" s="36" t="str">
        <f t="shared" ca="1" si="1"/>
        <v>-</v>
      </c>
      <c r="L105" s="32"/>
      <c r="M105" s="32" t="s">
        <v>24</v>
      </c>
      <c r="N105" s="35" t="s">
        <v>21</v>
      </c>
      <c r="O105"/>
    </row>
    <row r="106" spans="1:15" s="2" customFormat="1" ht="16.5" hidden="1" thickTop="1" thickBot="1" x14ac:dyDescent="0.3">
      <c r="A106" s="25" t="s">
        <v>52</v>
      </c>
      <c r="B106" s="26">
        <v>43917</v>
      </c>
      <c r="C106" s="32">
        <v>18001642</v>
      </c>
      <c r="D106" s="32"/>
      <c r="E106" s="32" t="s">
        <v>394</v>
      </c>
      <c r="F106" s="32"/>
      <c r="G106" s="34">
        <v>1863</v>
      </c>
      <c r="H106" s="34">
        <f>+Avoir[[#This Row],[MONTANT H.T]]*1.2</f>
        <v>2235.6</v>
      </c>
      <c r="I106" s="34">
        <v>2235.6</v>
      </c>
      <c r="J106" s="49" t="str">
        <f>IF(OR(Avoir!$H106=Avoir!$I106,Avoir!$I106="-"),"",Avoir!$I106-Avoir!$H106)</f>
        <v/>
      </c>
      <c r="K106" s="36" t="str">
        <f t="shared" ca="1" si="1"/>
        <v>-</v>
      </c>
      <c r="L106" s="32"/>
      <c r="M106" s="32" t="s">
        <v>264</v>
      </c>
      <c r="N106" s="35" t="s">
        <v>21</v>
      </c>
      <c r="O106"/>
    </row>
    <row r="107" spans="1:15" s="2" customFormat="1" ht="16.5" hidden="1" thickTop="1" thickBot="1" x14ac:dyDescent="0.3">
      <c r="A107" s="25" t="s">
        <v>52</v>
      </c>
      <c r="B107" s="26">
        <v>43945</v>
      </c>
      <c r="C107" s="27">
        <v>18001729</v>
      </c>
      <c r="D107" s="27"/>
      <c r="E107" s="27" t="s">
        <v>49</v>
      </c>
      <c r="F107" s="27" t="s">
        <v>372</v>
      </c>
      <c r="G107" s="29">
        <v>2266.85</v>
      </c>
      <c r="H107" s="29">
        <f>+Avoir[[#This Row],[MONTANT H.T]]*1.2</f>
        <v>2720.22</v>
      </c>
      <c r="I107" s="29">
        <v>2720.22</v>
      </c>
      <c r="J107" s="50" t="str">
        <f>IF(OR(Avoir!$H107=Avoir!$I107,Avoir!$I107="-"),"",Avoir!$I107-Avoir!$H107)</f>
        <v/>
      </c>
      <c r="K107" s="30" t="str">
        <f t="shared" ca="1" si="1"/>
        <v>-</v>
      </c>
      <c r="L107" s="27"/>
      <c r="M107" s="27" t="s">
        <v>373</v>
      </c>
      <c r="N107" s="31" t="s">
        <v>21</v>
      </c>
      <c r="O107"/>
    </row>
    <row r="108" spans="1:15" s="2" customFormat="1" ht="16.5" hidden="1" thickTop="1" thickBot="1" x14ac:dyDescent="0.3">
      <c r="A108" s="25" t="s">
        <v>52</v>
      </c>
      <c r="B108" s="26">
        <v>43861</v>
      </c>
      <c r="C108" s="32">
        <v>18001493</v>
      </c>
      <c r="D108" s="32">
        <v>232.75</v>
      </c>
      <c r="E108" s="32" t="s">
        <v>393</v>
      </c>
      <c r="F108" s="32" t="s">
        <v>54</v>
      </c>
      <c r="G108" s="34">
        <v>52</v>
      </c>
      <c r="H108" s="34">
        <f>+Avoir[[#This Row],[MONTANT H.T]]*1.2</f>
        <v>62.4</v>
      </c>
      <c r="I108" s="34">
        <v>62.4</v>
      </c>
      <c r="J108" s="59" t="str">
        <f>IF(OR(Avoir!$H108=Avoir!$I108,Avoir!$I108="-"),"",Avoir!$I108-Avoir!$H108)</f>
        <v/>
      </c>
      <c r="K108" s="68" t="str">
        <f t="shared" ca="1" si="1"/>
        <v>-</v>
      </c>
      <c r="L108" s="32"/>
      <c r="M108" s="32" t="s">
        <v>371</v>
      </c>
      <c r="N108" s="35" t="s">
        <v>21</v>
      </c>
      <c r="O108"/>
    </row>
    <row r="109" spans="1:15" s="2" customFormat="1" ht="16.5" hidden="1" thickTop="1" thickBot="1" x14ac:dyDescent="0.3">
      <c r="A109" s="25" t="s">
        <v>52</v>
      </c>
      <c r="B109" s="26">
        <v>43859</v>
      </c>
      <c r="C109" s="32">
        <v>18001471</v>
      </c>
      <c r="D109" s="32">
        <v>7959.12</v>
      </c>
      <c r="E109" s="32" t="s">
        <v>223</v>
      </c>
      <c r="F109" s="32" t="s">
        <v>81</v>
      </c>
      <c r="G109" s="34">
        <v>6632.6</v>
      </c>
      <c r="H109" s="34">
        <f>+Avoir[[#This Row],[MONTANT H.T]]*1.2</f>
        <v>7959.12</v>
      </c>
      <c r="I109" s="34">
        <v>7959.6</v>
      </c>
      <c r="J109" s="59">
        <f>IF(OR(Avoir!$H109=Avoir!$I109,Avoir!$I109="-"),"",Avoir!$I109-Avoir!$H109)</f>
        <v>0.48000000000047294</v>
      </c>
      <c r="K109" s="68">
        <f t="shared" ca="1" si="1"/>
        <v>111</v>
      </c>
      <c r="L109" s="32"/>
      <c r="M109" s="32" t="s">
        <v>98</v>
      </c>
      <c r="N109" s="35" t="s">
        <v>21</v>
      </c>
      <c r="O109"/>
    </row>
    <row r="110" spans="1:15" s="2" customFormat="1" ht="16.5" hidden="1" thickTop="1" thickBot="1" x14ac:dyDescent="0.3">
      <c r="A110" s="25" t="s">
        <v>126</v>
      </c>
      <c r="B110" s="26">
        <v>43874</v>
      </c>
      <c r="C110" s="32">
        <v>18001547</v>
      </c>
      <c r="D110" s="32">
        <v>1374.32</v>
      </c>
      <c r="E110" s="32" t="s">
        <v>393</v>
      </c>
      <c r="F110" s="32" t="s">
        <v>127</v>
      </c>
      <c r="G110" s="34">
        <v>114.53</v>
      </c>
      <c r="H110" s="34">
        <f>+Avoir[[#This Row],[MONTANT H.T]]*1.2</f>
        <v>137.43600000000001</v>
      </c>
      <c r="I110" s="34">
        <v>137.44</v>
      </c>
      <c r="J110" s="49">
        <f>IF(OR(Avoir!$H110=Avoir!$I110,Avoir!$I110="-"),"",Avoir!$I110-Avoir!$H110)</f>
        <v>3.9999999999906777E-3</v>
      </c>
      <c r="K110" s="36">
        <f t="shared" ca="1" si="1"/>
        <v>96</v>
      </c>
      <c r="L110" s="32"/>
      <c r="M110" s="32" t="s">
        <v>128</v>
      </c>
      <c r="N110" s="35" t="s">
        <v>21</v>
      </c>
      <c r="O110"/>
    </row>
    <row r="111" spans="1:15" s="2" customFormat="1" ht="16.5" hidden="1" thickTop="1" thickBot="1" x14ac:dyDescent="0.3">
      <c r="A111" s="25" t="s">
        <v>126</v>
      </c>
      <c r="B111" s="26">
        <v>43874</v>
      </c>
      <c r="C111" s="32">
        <v>18001548</v>
      </c>
      <c r="D111" s="32">
        <v>6688.91</v>
      </c>
      <c r="E111" s="32" t="s">
        <v>393</v>
      </c>
      <c r="F111" s="32" t="s">
        <v>129</v>
      </c>
      <c r="G111" s="34">
        <v>354.51</v>
      </c>
      <c r="H111" s="34">
        <f>+Avoir[[#This Row],[MONTANT H.T]]*1.2</f>
        <v>425.41199999999998</v>
      </c>
      <c r="I111" s="34">
        <v>425.41</v>
      </c>
      <c r="J111" s="49">
        <f>IF(OR(Avoir!$H111=Avoir!$I111,Avoir!$I111="-"),"",Avoir!$I111-Avoir!$H111)</f>
        <v>-1.9999999999527063E-3</v>
      </c>
      <c r="K111" s="36">
        <f t="shared" ca="1" si="1"/>
        <v>96</v>
      </c>
      <c r="L111" s="32"/>
      <c r="M111" s="32" t="s">
        <v>130</v>
      </c>
      <c r="N111" s="35" t="s">
        <v>21</v>
      </c>
      <c r="O111"/>
    </row>
    <row r="112" spans="1:15" s="2" customFormat="1" ht="16.5" hidden="1" thickTop="1" thickBot="1" x14ac:dyDescent="0.3">
      <c r="A112" s="25" t="s">
        <v>126</v>
      </c>
      <c r="B112" s="26">
        <v>43908</v>
      </c>
      <c r="C112" s="32">
        <v>18001635</v>
      </c>
      <c r="D112" s="33">
        <v>2884.87</v>
      </c>
      <c r="E112" s="32" t="s">
        <v>393</v>
      </c>
      <c r="F112" s="32" t="s">
        <v>316</v>
      </c>
      <c r="G112" s="34">
        <v>240.41</v>
      </c>
      <c r="H112" s="34">
        <f>+Avoir[[#This Row],[MONTANT H.T]]*1.2</f>
        <v>288.49199999999996</v>
      </c>
      <c r="I112" s="34"/>
      <c r="J112" s="49">
        <f>IF(OR(Avoir!$H112=Avoir!$I112,Avoir!$I112="-"),"",Avoir!$I112-Avoir!$H112)</f>
        <v>-288.49199999999996</v>
      </c>
      <c r="K112" s="30">
        <f t="shared" ca="1" si="1"/>
        <v>62</v>
      </c>
      <c r="L112" s="32"/>
      <c r="M112" s="32"/>
      <c r="N112" s="35"/>
      <c r="O112"/>
    </row>
    <row r="113" spans="1:15" s="2" customFormat="1" ht="16.5" thickTop="1" thickBot="1" x14ac:dyDescent="0.3">
      <c r="A113" s="25" t="s">
        <v>48</v>
      </c>
      <c r="B113" s="26">
        <v>43839</v>
      </c>
      <c r="C113" s="32">
        <v>18001467</v>
      </c>
      <c r="D113" s="32">
        <v>8737.4</v>
      </c>
      <c r="E113" s="32" t="s">
        <v>397</v>
      </c>
      <c r="F113" s="32" t="s">
        <v>90</v>
      </c>
      <c r="G113" s="34">
        <v>235</v>
      </c>
      <c r="H113" s="34">
        <f>+Avoir[[#This Row],[MONTANT H.T]]*1.2</f>
        <v>282</v>
      </c>
      <c r="I113" s="34">
        <v>282</v>
      </c>
      <c r="J113" s="49" t="str">
        <f>IF(OR(Avoir!$H113=Avoir!$I113,Avoir!$I113="-"),"",Avoir!$I113-Avoir!$H113)</f>
        <v/>
      </c>
      <c r="K113" s="36" t="str">
        <f t="shared" ca="1" si="1"/>
        <v>-</v>
      </c>
      <c r="L113" s="32"/>
      <c r="M113" s="32" t="s">
        <v>102</v>
      </c>
      <c r="N113" s="35" t="s">
        <v>21</v>
      </c>
      <c r="O113"/>
    </row>
    <row r="114" spans="1:15" s="2" customFormat="1" ht="16.5" thickTop="1" thickBot="1" x14ac:dyDescent="0.3">
      <c r="A114" s="25" t="s">
        <v>48</v>
      </c>
      <c r="B114" s="26">
        <v>43847</v>
      </c>
      <c r="C114" s="32">
        <v>18001496</v>
      </c>
      <c r="D114" s="32">
        <v>14869.16</v>
      </c>
      <c r="E114" s="32" t="s">
        <v>397</v>
      </c>
      <c r="F114" s="32" t="s">
        <v>50</v>
      </c>
      <c r="G114" s="34">
        <v>3398.4</v>
      </c>
      <c r="H114" s="34">
        <f>+Avoir[[#This Row],[MONTANT H.T]]*1.2</f>
        <v>4078.08</v>
      </c>
      <c r="I114" s="34">
        <v>4078.08</v>
      </c>
      <c r="J114" s="49" t="str">
        <f>IF(OR(Avoir!$H114=Avoir!$I114,Avoir!$I114="-"),"",Avoir!$I114-Avoir!$H114)</f>
        <v/>
      </c>
      <c r="K114" s="36" t="str">
        <f t="shared" ca="1" si="1"/>
        <v>-</v>
      </c>
      <c r="L114" s="32"/>
      <c r="M114" s="32" t="s">
        <v>103</v>
      </c>
      <c r="N114" s="35" t="s">
        <v>21</v>
      </c>
      <c r="O114"/>
    </row>
    <row r="115" spans="1:15" s="2" customFormat="1" ht="16.5" thickTop="1" thickBot="1" x14ac:dyDescent="0.3">
      <c r="A115" s="25" t="s">
        <v>48</v>
      </c>
      <c r="B115" s="26">
        <v>43860</v>
      </c>
      <c r="C115" s="32">
        <v>18001495</v>
      </c>
      <c r="D115" s="32">
        <v>3056.5</v>
      </c>
      <c r="E115" s="32" t="s">
        <v>398</v>
      </c>
      <c r="F115" s="32" t="s">
        <v>51</v>
      </c>
      <c r="G115" s="34">
        <v>1246.78</v>
      </c>
      <c r="H115" s="34">
        <f>+Avoir[[#This Row],[MONTANT H.T]]*1.2</f>
        <v>1496.136</v>
      </c>
      <c r="I115" s="34">
        <v>1496.14</v>
      </c>
      <c r="J115" s="49">
        <f>IF(OR(Avoir!$H115=Avoir!$I115,Avoir!$I115="-"),"",Avoir!$I115-Avoir!$H115)</f>
        <v>4.0000000001327862E-3</v>
      </c>
      <c r="K115" s="36">
        <f t="shared" ca="1" si="1"/>
        <v>110</v>
      </c>
      <c r="L115" s="32"/>
      <c r="M115" s="32" t="s">
        <v>110</v>
      </c>
      <c r="N115" s="35" t="s">
        <v>21</v>
      </c>
      <c r="O115"/>
    </row>
    <row r="116" spans="1:15" s="2" customFormat="1" ht="16.5" thickTop="1" thickBot="1" x14ac:dyDescent="0.3">
      <c r="A116" s="25" t="s">
        <v>48</v>
      </c>
      <c r="B116" s="26">
        <v>43881</v>
      </c>
      <c r="C116" s="32">
        <v>18001566</v>
      </c>
      <c r="D116" s="32">
        <v>22982.09</v>
      </c>
      <c r="E116" s="32" t="s">
        <v>393</v>
      </c>
      <c r="F116" s="32" t="s">
        <v>157</v>
      </c>
      <c r="G116" s="34">
        <v>53.76</v>
      </c>
      <c r="H116" s="34">
        <f>+Avoir[[#This Row],[MONTANT H.T]]*1.2</f>
        <v>64.512</v>
      </c>
      <c r="I116" s="34">
        <v>69.12</v>
      </c>
      <c r="J116" s="49">
        <f>IF(OR(Avoir!$H116=Avoir!$I116,Avoir!$I116="-"),"",Avoir!$I116-Avoir!$H116)</f>
        <v>4.6080000000000041</v>
      </c>
      <c r="K116" s="36">
        <f t="shared" ca="1" si="1"/>
        <v>89</v>
      </c>
      <c r="L116" s="32"/>
      <c r="M116" s="32" t="s">
        <v>196</v>
      </c>
      <c r="N116" s="35" t="s">
        <v>21</v>
      </c>
      <c r="O116"/>
    </row>
    <row r="117" spans="1:15" s="2" customFormat="1" ht="16.5" thickTop="1" thickBot="1" x14ac:dyDescent="0.3">
      <c r="A117" s="25" t="s">
        <v>48</v>
      </c>
      <c r="B117" s="26">
        <v>43881</v>
      </c>
      <c r="C117" s="32">
        <v>18001567</v>
      </c>
      <c r="D117" s="32">
        <v>22982.09</v>
      </c>
      <c r="E117" s="32" t="s">
        <v>393</v>
      </c>
      <c r="F117" s="32" t="s">
        <v>157</v>
      </c>
      <c r="G117" s="34">
        <v>8377.6</v>
      </c>
      <c r="H117" s="34">
        <f>+Avoir[[#This Row],[MONTANT H.T]]*1.2</f>
        <v>10053.120000000001</v>
      </c>
      <c r="I117" s="34">
        <v>10056.959999999999</v>
      </c>
      <c r="J117" s="49">
        <f>IF(OR(Avoir!$H117=Avoir!$I117,Avoir!$I117="-"),"",Avoir!$I117-Avoir!$H117)</f>
        <v>3.8399999999983265</v>
      </c>
      <c r="K117" s="36">
        <f t="shared" ca="1" si="1"/>
        <v>89</v>
      </c>
      <c r="L117" s="32"/>
      <c r="M117" s="32" t="s">
        <v>196</v>
      </c>
      <c r="N117" s="35" t="s">
        <v>21</v>
      </c>
      <c r="O117"/>
    </row>
    <row r="118" spans="1:15" s="2" customFormat="1" ht="16.5" thickTop="1" thickBot="1" x14ac:dyDescent="0.3">
      <c r="A118" s="25" t="s">
        <v>48</v>
      </c>
      <c r="B118" s="26">
        <v>43881</v>
      </c>
      <c r="C118" s="32">
        <v>18001568</v>
      </c>
      <c r="D118" s="32">
        <v>22982.09</v>
      </c>
      <c r="E118" s="32" t="s">
        <v>393</v>
      </c>
      <c r="F118" s="32" t="s">
        <v>158</v>
      </c>
      <c r="G118" s="34">
        <v>49.98</v>
      </c>
      <c r="H118" s="34">
        <f>+Avoir[[#This Row],[MONTANT H.T]]*1.2</f>
        <v>59.975999999999992</v>
      </c>
      <c r="I118" s="34">
        <v>31.76</v>
      </c>
      <c r="J118" s="49">
        <f>IF(OR(Avoir!$H118=Avoir!$I118,Avoir!$I118="-"),"",Avoir!$I118-Avoir!$H118)</f>
        <v>-28.21599999999999</v>
      </c>
      <c r="K118" s="36">
        <f t="shared" ca="1" si="1"/>
        <v>89</v>
      </c>
      <c r="L118" s="32"/>
      <c r="M118" s="32" t="s">
        <v>196</v>
      </c>
      <c r="N118" s="35" t="s">
        <v>21</v>
      </c>
      <c r="O118"/>
    </row>
    <row r="119" spans="1:15" s="2" customFormat="1" ht="16.5" hidden="1" thickTop="1" thickBot="1" x14ac:dyDescent="0.3">
      <c r="A119" s="25" t="s">
        <v>48</v>
      </c>
      <c r="B119" s="26">
        <v>43929</v>
      </c>
      <c r="C119" s="32">
        <v>18001672</v>
      </c>
      <c r="D119" s="33">
        <v>3075.05</v>
      </c>
      <c r="E119" s="32" t="s">
        <v>393</v>
      </c>
      <c r="F119" s="32" t="s">
        <v>301</v>
      </c>
      <c r="G119" s="34">
        <v>16.239999999999998</v>
      </c>
      <c r="H119" s="34">
        <f>+Avoir[[#This Row],[MONTANT H.T]]*1.2</f>
        <v>19.487999999999996</v>
      </c>
      <c r="I119" s="34"/>
      <c r="J119" s="49">
        <f>IF(OR(Avoir!$H119=Avoir!$I119,Avoir!$I119="-"),"",Avoir!$I119-Avoir!$H119)</f>
        <v>-19.487999999999996</v>
      </c>
      <c r="K119" s="30">
        <f t="shared" ca="1" si="1"/>
        <v>41</v>
      </c>
      <c r="L119" s="32"/>
      <c r="M119" s="32"/>
      <c r="N119" s="35"/>
      <c r="O119"/>
    </row>
    <row r="120" spans="1:15" s="2" customFormat="1" ht="16.5" thickTop="1" thickBot="1" x14ac:dyDescent="0.3">
      <c r="A120" s="25" t="s">
        <v>48</v>
      </c>
      <c r="B120" s="26">
        <v>43872</v>
      </c>
      <c r="C120" s="32">
        <v>18001523</v>
      </c>
      <c r="D120" s="32"/>
      <c r="E120" s="32" t="s">
        <v>223</v>
      </c>
      <c r="F120" s="32"/>
      <c r="G120" s="34">
        <v>2454.44</v>
      </c>
      <c r="H120" s="34">
        <f>+Avoir[[#This Row],[MONTANT H.T]]*1.2</f>
        <v>2945.328</v>
      </c>
      <c r="I120" s="34">
        <v>2945.33</v>
      </c>
      <c r="J120" s="49">
        <f>IF(OR(Avoir!$H120=Avoir!$I120,Avoir!$I120="-"),"",Avoir!$I120-Avoir!$H120)</f>
        <v>1.9999999999527063E-3</v>
      </c>
      <c r="K120" s="36">
        <f t="shared" ca="1" si="1"/>
        <v>98</v>
      </c>
      <c r="L120" s="32"/>
      <c r="M120" s="32" t="s">
        <v>144</v>
      </c>
      <c r="N120" s="35" t="s">
        <v>21</v>
      </c>
      <c r="O120"/>
    </row>
    <row r="121" spans="1:15" s="2" customFormat="1" ht="16.5" hidden="1" thickTop="1" thickBot="1" x14ac:dyDescent="0.3">
      <c r="A121" s="25" t="s">
        <v>87</v>
      </c>
      <c r="B121" s="26">
        <v>43931</v>
      </c>
      <c r="C121" s="32">
        <v>18001680</v>
      </c>
      <c r="D121" s="33"/>
      <c r="E121" s="22" t="s">
        <v>392</v>
      </c>
      <c r="F121" s="32"/>
      <c r="G121" s="34">
        <v>450</v>
      </c>
      <c r="H121" s="34">
        <f>+Avoir[[#This Row],[MONTANT H.T]]*1.2</f>
        <v>540</v>
      </c>
      <c r="I121" s="34"/>
      <c r="J121" s="49">
        <f>IF(OR(Avoir!$H121=Avoir!$I121,Avoir!$I121="-"),"",Avoir!$I121-Avoir!$H121)</f>
        <v>-540</v>
      </c>
      <c r="K121" s="30">
        <f t="shared" ca="1" si="1"/>
        <v>39</v>
      </c>
      <c r="L121" s="32"/>
      <c r="M121" s="32"/>
      <c r="N121" s="35"/>
      <c r="O121"/>
    </row>
    <row r="122" spans="1:15" s="2" customFormat="1" ht="16.5" hidden="1" thickTop="1" thickBot="1" x14ac:dyDescent="0.3">
      <c r="A122" s="25" t="s">
        <v>87</v>
      </c>
      <c r="B122" s="26">
        <v>43936</v>
      </c>
      <c r="C122" s="27">
        <v>18001704</v>
      </c>
      <c r="D122" s="27"/>
      <c r="E122" s="22" t="s">
        <v>392</v>
      </c>
      <c r="F122" s="27"/>
      <c r="G122" s="29">
        <v>240</v>
      </c>
      <c r="H122" s="29">
        <f>+Avoir[[#This Row],[MONTANT H.T]]*1.2</f>
        <v>288</v>
      </c>
      <c r="I122" s="29">
        <v>288</v>
      </c>
      <c r="J122" s="49" t="str">
        <f>IF(OR(Avoir!$H122=Avoir!$I122,Avoir!$I122="-"),"",Avoir!$I122-Avoir!$H122)</f>
        <v/>
      </c>
      <c r="K122" s="36" t="str">
        <f t="shared" ca="1" si="1"/>
        <v>-</v>
      </c>
      <c r="L122" s="27"/>
      <c r="M122" s="27" t="s">
        <v>374</v>
      </c>
      <c r="N122" s="31" t="s">
        <v>21</v>
      </c>
      <c r="O122"/>
    </row>
    <row r="123" spans="1:15" s="2" customFormat="1" ht="16.5" hidden="1" thickTop="1" thickBot="1" x14ac:dyDescent="0.3">
      <c r="A123" s="25" t="s">
        <v>87</v>
      </c>
      <c r="B123" s="26">
        <v>43860</v>
      </c>
      <c r="C123" s="32">
        <v>18001482</v>
      </c>
      <c r="D123" s="33"/>
      <c r="E123" s="22" t="s">
        <v>392</v>
      </c>
      <c r="F123" s="32"/>
      <c r="G123" s="34">
        <v>300</v>
      </c>
      <c r="H123" s="34">
        <f>+Avoir[[#This Row],[MONTANT H.T]]*1.2</f>
        <v>360</v>
      </c>
      <c r="I123" s="34">
        <v>360</v>
      </c>
      <c r="J123" s="49" t="str">
        <f>IF(OR(Avoir!$H123=Avoir!$I123,Avoir!$I123="-"),"",Avoir!$I123-Avoir!$H123)</f>
        <v/>
      </c>
      <c r="K123" s="36" t="str">
        <f t="shared" ca="1" si="1"/>
        <v>-</v>
      </c>
      <c r="L123" s="32"/>
      <c r="M123" s="32" t="s">
        <v>376</v>
      </c>
      <c r="N123" s="35" t="s">
        <v>21</v>
      </c>
      <c r="O123"/>
    </row>
    <row r="124" spans="1:15" s="2" customFormat="1" ht="16.5" hidden="1" thickTop="1" thickBot="1" x14ac:dyDescent="0.3">
      <c r="A124" s="25" t="s">
        <v>87</v>
      </c>
      <c r="B124" s="26">
        <v>43928</v>
      </c>
      <c r="C124" s="32">
        <v>18001665</v>
      </c>
      <c r="D124" s="32"/>
      <c r="E124" s="22" t="s">
        <v>392</v>
      </c>
      <c r="F124" s="32"/>
      <c r="G124" s="34">
        <v>375</v>
      </c>
      <c r="H124" s="34">
        <f>+Avoir[[#This Row],[MONTANT H.T]]*1.2</f>
        <v>450</v>
      </c>
      <c r="I124" s="34">
        <v>450</v>
      </c>
      <c r="J124" s="49" t="str">
        <f>IF(OR(Avoir!$H124=Avoir!$I124,Avoir!$I124="-"),"",Avoir!$I124-Avoir!$H124)</f>
        <v/>
      </c>
      <c r="K124" s="36" t="str">
        <f t="shared" ca="1" si="1"/>
        <v>-</v>
      </c>
      <c r="L124" s="32"/>
      <c r="M124" s="32" t="s">
        <v>331</v>
      </c>
      <c r="N124" s="35" t="s">
        <v>21</v>
      </c>
      <c r="O124"/>
    </row>
    <row r="125" spans="1:15" s="2" customFormat="1" ht="16.5" hidden="1" thickTop="1" thickBot="1" x14ac:dyDescent="0.3">
      <c r="A125" s="25" t="s">
        <v>87</v>
      </c>
      <c r="B125" s="26">
        <v>43931</v>
      </c>
      <c r="C125" s="32">
        <v>18001711</v>
      </c>
      <c r="D125" s="32"/>
      <c r="E125" s="22" t="s">
        <v>392</v>
      </c>
      <c r="F125" s="32"/>
      <c r="G125" s="34">
        <v>225</v>
      </c>
      <c r="H125" s="34">
        <f>+Avoir[[#This Row],[MONTANT H.T]]*1.2</f>
        <v>270</v>
      </c>
      <c r="I125" s="34">
        <v>270</v>
      </c>
      <c r="J125" s="49" t="str">
        <f>IF(OR(Avoir!$H125=Avoir!$I125,Avoir!$I125="-"),"",Avoir!$I125-Avoir!$H125)</f>
        <v/>
      </c>
      <c r="K125" s="36" t="str">
        <f t="shared" ca="1" si="1"/>
        <v>-</v>
      </c>
      <c r="L125" s="32"/>
      <c r="M125" s="32" t="s">
        <v>331</v>
      </c>
      <c r="N125" s="35" t="s">
        <v>21</v>
      </c>
      <c r="O125"/>
    </row>
    <row r="126" spans="1:15" s="2" customFormat="1" ht="16.5" hidden="1" thickTop="1" thickBot="1" x14ac:dyDescent="0.3">
      <c r="A126" s="25" t="s">
        <v>87</v>
      </c>
      <c r="B126" s="26">
        <v>43845</v>
      </c>
      <c r="C126" s="32">
        <v>18001462</v>
      </c>
      <c r="D126" s="32"/>
      <c r="E126" s="22" t="s">
        <v>392</v>
      </c>
      <c r="F126" s="32"/>
      <c r="G126" s="34">
        <v>720</v>
      </c>
      <c r="H126" s="34">
        <f>+Avoir[[#This Row],[MONTANT H.T]]*1.2</f>
        <v>864</v>
      </c>
      <c r="I126" s="34">
        <v>864</v>
      </c>
      <c r="J126" s="49" t="str">
        <f>IF(OR(Avoir!$H126=Avoir!$I126,Avoir!$I126="-"),"",Avoir!$I126-Avoir!$H126)</f>
        <v/>
      </c>
      <c r="K126" s="36" t="str">
        <f t="shared" ca="1" si="1"/>
        <v>-</v>
      </c>
      <c r="L126" s="32"/>
      <c r="M126" s="32" t="s">
        <v>100</v>
      </c>
      <c r="N126" s="35" t="s">
        <v>21</v>
      </c>
      <c r="O126"/>
    </row>
    <row r="127" spans="1:15" s="2" customFormat="1" ht="16.5" hidden="1" thickTop="1" thickBot="1" x14ac:dyDescent="0.3">
      <c r="A127" s="25" t="s">
        <v>93</v>
      </c>
      <c r="B127" s="26">
        <v>43846</v>
      </c>
      <c r="C127" s="32">
        <v>18001463</v>
      </c>
      <c r="D127" s="32">
        <v>39177</v>
      </c>
      <c r="E127" s="32" t="s">
        <v>393</v>
      </c>
      <c r="F127" s="32" t="s">
        <v>94</v>
      </c>
      <c r="G127" s="34">
        <v>150</v>
      </c>
      <c r="H127" s="34">
        <f>+Avoir[[#This Row],[MONTANT H.T]]*1.2</f>
        <v>180</v>
      </c>
      <c r="I127" s="34">
        <v>180</v>
      </c>
      <c r="J127" s="49" t="str">
        <f>IF(OR(Avoir!$H127=Avoir!$I127,Avoir!$I127="-"),"",Avoir!$I127-Avoir!$H127)</f>
        <v/>
      </c>
      <c r="K127" s="36" t="str">
        <f t="shared" ca="1" si="1"/>
        <v>-</v>
      </c>
      <c r="L127" s="32"/>
      <c r="M127" s="32" t="s">
        <v>101</v>
      </c>
      <c r="N127" s="35" t="s">
        <v>21</v>
      </c>
      <c r="O127"/>
    </row>
    <row r="128" spans="1:15" s="2" customFormat="1" ht="16.5" hidden="1" thickTop="1" thickBot="1" x14ac:dyDescent="0.3">
      <c r="A128" s="25" t="s">
        <v>93</v>
      </c>
      <c r="B128" s="26">
        <v>43908</v>
      </c>
      <c r="C128" s="32">
        <v>18001627</v>
      </c>
      <c r="D128" s="33">
        <v>20316.48</v>
      </c>
      <c r="E128" s="32" t="s">
        <v>393</v>
      </c>
      <c r="F128" s="32" t="s">
        <v>326</v>
      </c>
      <c r="G128" s="34">
        <v>390</v>
      </c>
      <c r="H128" s="34">
        <f>+Avoir[[#This Row],[MONTANT H.T]]*1.2</f>
        <v>468</v>
      </c>
      <c r="I128" s="34"/>
      <c r="J128" s="49">
        <f>IF(OR(Avoir!$H128=Avoir!$I128,Avoir!$I128="-"),"",Avoir!$I128-Avoir!$H128)</f>
        <v>-468</v>
      </c>
      <c r="K128" s="30">
        <f t="shared" ca="1" si="1"/>
        <v>62</v>
      </c>
      <c r="L128" s="32"/>
      <c r="M128" s="32"/>
      <c r="N128" s="35"/>
      <c r="O128"/>
    </row>
    <row r="129" spans="1:15" s="2" customFormat="1" ht="16.5" hidden="1" thickTop="1" thickBot="1" x14ac:dyDescent="0.3">
      <c r="A129" s="25" t="s">
        <v>324</v>
      </c>
      <c r="B129" s="26">
        <v>43908</v>
      </c>
      <c r="C129" s="32">
        <v>18001626</v>
      </c>
      <c r="D129" s="33">
        <v>223.63</v>
      </c>
      <c r="E129" s="32" t="s">
        <v>393</v>
      </c>
      <c r="F129" s="32" t="s">
        <v>325</v>
      </c>
      <c r="G129" s="34">
        <v>20</v>
      </c>
      <c r="H129" s="34">
        <f>+Avoir[[#This Row],[MONTANT H.T]]*1.2</f>
        <v>24</v>
      </c>
      <c r="I129" s="34"/>
      <c r="J129" s="49">
        <f>IF(OR(Avoir!$H129=Avoir!$I129,Avoir!$I129="-"),"",Avoir!$I129-Avoir!$H129)</f>
        <v>-24</v>
      </c>
      <c r="K129" s="30">
        <f t="shared" ca="1" si="1"/>
        <v>62</v>
      </c>
      <c r="L129" s="32"/>
      <c r="M129" s="32"/>
      <c r="N129" s="35"/>
      <c r="O129"/>
    </row>
    <row r="130" spans="1:15" s="2" customFormat="1" ht="16.5" hidden="1" thickTop="1" thickBot="1" x14ac:dyDescent="0.3">
      <c r="A130" s="80" t="s">
        <v>410</v>
      </c>
      <c r="B130" s="73">
        <v>43958</v>
      </c>
      <c r="C130" s="74">
        <v>18001753</v>
      </c>
      <c r="D130" s="75">
        <v>169.8</v>
      </c>
      <c r="E130" s="74" t="s">
        <v>404</v>
      </c>
      <c r="F130" s="74">
        <v>3077178353</v>
      </c>
      <c r="G130" s="76">
        <v>116.5</v>
      </c>
      <c r="H130" s="76">
        <v>139.80000000000001</v>
      </c>
      <c r="I130" s="76">
        <v>139.24</v>
      </c>
      <c r="J130" s="77"/>
      <c r="K130" s="78"/>
      <c r="L130" s="74"/>
      <c r="M130" s="74" t="s">
        <v>411</v>
      </c>
      <c r="N130" s="79" t="s">
        <v>21</v>
      </c>
      <c r="O130"/>
    </row>
    <row r="131" spans="1:15" s="2" customFormat="1" ht="16.5" hidden="1" thickTop="1" thickBot="1" x14ac:dyDescent="0.3">
      <c r="A131" s="25" t="s">
        <v>88</v>
      </c>
      <c r="B131" s="26">
        <v>43881</v>
      </c>
      <c r="C131" s="32">
        <v>18001565</v>
      </c>
      <c r="D131" s="33">
        <v>4302.29</v>
      </c>
      <c r="E131" s="32" t="s">
        <v>393</v>
      </c>
      <c r="F131" s="32" t="s">
        <v>166</v>
      </c>
      <c r="G131" s="34">
        <v>53</v>
      </c>
      <c r="H131" s="34">
        <f>+Avoir[[#This Row],[MONTANT H.T]]*1.2</f>
        <v>63.599999999999994</v>
      </c>
      <c r="I131" s="34"/>
      <c r="J131" s="49">
        <f>IF(OR(Avoir!$H131=Avoir!$I131,Avoir!$I131="-"),"",Avoir!$I131-Avoir!$H131)</f>
        <v>-63.599999999999994</v>
      </c>
      <c r="K131" s="30">
        <f t="shared" ref="K131:K192" ca="1" si="2">IF(AND(G131&lt;&gt;"",J131&lt;&gt;"",L131&lt;&gt;"non"),DATEDIF(B131,TODAY(),"D"),"-")</f>
        <v>89</v>
      </c>
      <c r="L131" s="32"/>
      <c r="M131" s="32"/>
      <c r="N131" s="35"/>
      <c r="O131"/>
    </row>
    <row r="132" spans="1:15" s="2" customFormat="1" ht="16.5" hidden="1" thickTop="1" thickBot="1" x14ac:dyDescent="0.3">
      <c r="A132" s="25" t="s">
        <v>88</v>
      </c>
      <c r="B132" s="26">
        <v>43895</v>
      </c>
      <c r="C132" s="32">
        <v>18001622</v>
      </c>
      <c r="D132" s="33">
        <v>5779.27</v>
      </c>
      <c r="E132" s="32" t="s">
        <v>393</v>
      </c>
      <c r="F132" s="32" t="s">
        <v>230</v>
      </c>
      <c r="G132" s="34">
        <v>10.15</v>
      </c>
      <c r="H132" s="34">
        <f>+Avoir[[#This Row],[MONTANT H.T]]*1.2</f>
        <v>12.18</v>
      </c>
      <c r="I132" s="34"/>
      <c r="J132" s="49">
        <f>IF(OR(Avoir!$H132=Avoir!$I132,Avoir!$I132="-"),"",Avoir!$I132-Avoir!$H132)</f>
        <v>-12.18</v>
      </c>
      <c r="K132" s="30">
        <f t="shared" ca="1" si="2"/>
        <v>75</v>
      </c>
      <c r="L132" s="32"/>
      <c r="M132" s="32"/>
      <c r="N132" s="35"/>
      <c r="O132"/>
    </row>
    <row r="133" spans="1:15" s="2" customFormat="1" ht="16.5" hidden="1" thickTop="1" thickBot="1" x14ac:dyDescent="0.3">
      <c r="A133" s="25" t="s">
        <v>88</v>
      </c>
      <c r="B133" s="26">
        <v>43872</v>
      </c>
      <c r="C133" s="32">
        <v>18001525</v>
      </c>
      <c r="D133" s="32">
        <v>5041.4399999999996</v>
      </c>
      <c r="E133" s="32" t="s">
        <v>223</v>
      </c>
      <c r="F133" s="32" t="s">
        <v>104</v>
      </c>
      <c r="G133" s="34">
        <v>4201.2</v>
      </c>
      <c r="H133" s="34">
        <f>+Avoir[[#This Row],[MONTANT H.T]]*1.2</f>
        <v>5041.4399999999996</v>
      </c>
      <c r="I133" s="34">
        <v>5041.4399999999996</v>
      </c>
      <c r="J133" s="49" t="str">
        <f>IF(OR(Avoir!$H133=Avoir!$I133,Avoir!$I133="-"),"",Avoir!$I133-Avoir!$H133)</f>
        <v/>
      </c>
      <c r="K133" s="36" t="str">
        <f t="shared" ca="1" si="2"/>
        <v>-</v>
      </c>
      <c r="L133" s="32"/>
      <c r="M133" s="32" t="s">
        <v>105</v>
      </c>
      <c r="N133" s="35" t="s">
        <v>21</v>
      </c>
      <c r="O133" s="5"/>
    </row>
    <row r="134" spans="1:15" s="2" customFormat="1" ht="16.5" hidden="1" thickTop="1" thickBot="1" x14ac:dyDescent="0.3">
      <c r="A134" s="25" t="s">
        <v>88</v>
      </c>
      <c r="B134" s="26">
        <v>43872</v>
      </c>
      <c r="C134" s="32">
        <v>18001526</v>
      </c>
      <c r="D134" s="32">
        <v>5027.21</v>
      </c>
      <c r="E134" s="32" t="s">
        <v>223</v>
      </c>
      <c r="F134" s="32" t="s">
        <v>107</v>
      </c>
      <c r="G134" s="34">
        <v>4189.34</v>
      </c>
      <c r="H134" s="34">
        <f>+Avoir[[#This Row],[MONTANT H.T]]*1.2</f>
        <v>5027.2079999999996</v>
      </c>
      <c r="I134" s="34">
        <v>5027.21</v>
      </c>
      <c r="J134" s="49">
        <f>IF(OR(Avoir!$H134=Avoir!$I134,Avoir!$I134="-"),"",Avoir!$I134-Avoir!$H134)</f>
        <v>2.0000000004074536E-3</v>
      </c>
      <c r="K134" s="36">
        <f t="shared" ca="1" si="2"/>
        <v>98</v>
      </c>
      <c r="L134" s="32"/>
      <c r="M134" s="32" t="s">
        <v>108</v>
      </c>
      <c r="N134" s="35" t="s">
        <v>21</v>
      </c>
      <c r="O134" s="5"/>
    </row>
    <row r="135" spans="1:15" s="2" customFormat="1" ht="16.5" hidden="1" thickTop="1" thickBot="1" x14ac:dyDescent="0.3">
      <c r="A135" s="25" t="s">
        <v>88</v>
      </c>
      <c r="B135" s="26">
        <v>43881</v>
      </c>
      <c r="C135" s="32">
        <v>18001570</v>
      </c>
      <c r="D135" s="32">
        <v>4164.32</v>
      </c>
      <c r="E135" s="32" t="s">
        <v>223</v>
      </c>
      <c r="F135" s="32">
        <v>3020009703</v>
      </c>
      <c r="G135" s="34">
        <v>3470.27</v>
      </c>
      <c r="H135" s="34">
        <f>+Avoir[[#This Row],[MONTANT H.T]]*1.2</f>
        <v>4164.3239999999996</v>
      </c>
      <c r="I135" s="34">
        <v>4164.32</v>
      </c>
      <c r="J135" s="49">
        <f>IF(OR(Avoir!$H135=Avoir!$I135,Avoir!$I135="-"),"",Avoir!$I135-Avoir!$H135)</f>
        <v>-3.9999999999054126E-3</v>
      </c>
      <c r="K135" s="36">
        <f t="shared" ca="1" si="2"/>
        <v>89</v>
      </c>
      <c r="L135" s="32"/>
      <c r="M135" s="32" t="s">
        <v>150</v>
      </c>
      <c r="N135" s="35" t="s">
        <v>21</v>
      </c>
      <c r="O135" s="3"/>
    </row>
    <row r="136" spans="1:15" s="2" customFormat="1" ht="16.5" hidden="1" thickTop="1" thickBot="1" x14ac:dyDescent="0.3">
      <c r="A136" s="25" t="s">
        <v>88</v>
      </c>
      <c r="B136" s="61">
        <v>43955</v>
      </c>
      <c r="C136" s="62">
        <v>18001744</v>
      </c>
      <c r="D136" s="63">
        <v>7087.32</v>
      </c>
      <c r="E136" s="32" t="s">
        <v>223</v>
      </c>
      <c r="F136" s="62" t="s">
        <v>390</v>
      </c>
      <c r="G136" s="64">
        <v>5906.1</v>
      </c>
      <c r="H136" s="64">
        <f>+Avoir[[#This Row],[MONTANT H.T]]*1.2</f>
        <v>7087.3200000000006</v>
      </c>
      <c r="I136" s="64">
        <v>7087.32</v>
      </c>
      <c r="J136" s="66" t="str">
        <f>IF(OR(Avoir!$H136=Avoir!$I136,Avoir!$I136="-"),"",Avoir!$I136-Avoir!$H136)</f>
        <v/>
      </c>
      <c r="K136" s="36" t="str">
        <f t="shared" ca="1" si="2"/>
        <v>-</v>
      </c>
      <c r="L136" s="62"/>
      <c r="M136" s="62" t="s">
        <v>391</v>
      </c>
      <c r="N136" s="65" t="s">
        <v>21</v>
      </c>
      <c r="O136" s="3"/>
    </row>
    <row r="137" spans="1:15" s="2" customFormat="1" ht="16.5" hidden="1" thickTop="1" thickBot="1" x14ac:dyDescent="0.3">
      <c r="A137" s="25" t="s">
        <v>88</v>
      </c>
      <c r="B137" s="26">
        <v>43832</v>
      </c>
      <c r="C137" s="32">
        <v>18001469</v>
      </c>
      <c r="D137" s="32">
        <v>5495.53</v>
      </c>
      <c r="E137" s="32" t="s">
        <v>223</v>
      </c>
      <c r="F137" s="32" t="s">
        <v>89</v>
      </c>
      <c r="G137" s="34">
        <v>4579.6099999999997</v>
      </c>
      <c r="H137" s="34">
        <f>+Avoir[[#This Row],[MONTANT H.T]]*1.2</f>
        <v>5495.5319999999992</v>
      </c>
      <c r="I137" s="34">
        <v>5495.53</v>
      </c>
      <c r="J137" s="49">
        <f>IF(OR(Avoir!$H137=Avoir!$I137,Avoir!$I137="-"),"",Avoir!$I137-Avoir!$H137)</f>
        <v>-1.9999999994979589E-3</v>
      </c>
      <c r="K137" s="36">
        <f t="shared" ca="1" si="2"/>
        <v>138</v>
      </c>
      <c r="L137" s="32"/>
      <c r="M137" s="32" t="s">
        <v>113</v>
      </c>
      <c r="N137" s="35" t="s">
        <v>21</v>
      </c>
      <c r="O137" s="3"/>
    </row>
    <row r="138" spans="1:15" s="2" customFormat="1" ht="16.5" hidden="1" thickTop="1" thickBot="1" x14ac:dyDescent="0.3">
      <c r="A138" s="25" t="s">
        <v>88</v>
      </c>
      <c r="B138" s="26">
        <v>43872</v>
      </c>
      <c r="C138" s="32">
        <v>18001525</v>
      </c>
      <c r="D138" s="32">
        <v>5041.4399999999996</v>
      </c>
      <c r="E138" s="32" t="s">
        <v>223</v>
      </c>
      <c r="F138" s="32" t="s">
        <v>106</v>
      </c>
      <c r="G138" s="38">
        <v>201.2</v>
      </c>
      <c r="H138" s="38">
        <f>+Avoir[[#This Row],[MONTANT H.T]]*1.2</f>
        <v>241.43999999999997</v>
      </c>
      <c r="I138" s="38">
        <v>5041.4399999999996</v>
      </c>
      <c r="J138" s="49">
        <f>IF(OR(Avoir!$H138=Avoir!$I138,Avoir!$I138="-"),"",Avoir!$I138-Avoir!$H138)</f>
        <v>4800</v>
      </c>
      <c r="K138" s="36">
        <f t="shared" ca="1" si="2"/>
        <v>98</v>
      </c>
      <c r="L138" s="32"/>
      <c r="M138" s="32" t="s">
        <v>105</v>
      </c>
      <c r="N138" s="35" t="s">
        <v>21</v>
      </c>
      <c r="O138" s="3"/>
    </row>
    <row r="139" spans="1:15" s="2" customFormat="1" ht="16.5" hidden="1" thickTop="1" thickBot="1" x14ac:dyDescent="0.3">
      <c r="A139" s="25" t="s">
        <v>286</v>
      </c>
      <c r="B139" s="26">
        <v>43929</v>
      </c>
      <c r="C139" s="32">
        <v>18001674</v>
      </c>
      <c r="D139" s="37">
        <v>9807.48</v>
      </c>
      <c r="E139" s="32" t="s">
        <v>393</v>
      </c>
      <c r="F139" s="32" t="s">
        <v>287</v>
      </c>
      <c r="G139" s="34">
        <v>6129.65</v>
      </c>
      <c r="H139" s="34">
        <f>+Avoir[[#This Row],[MONTANT H.T]]*1.2</f>
        <v>7355.579999999999</v>
      </c>
      <c r="I139" s="34">
        <v>7355.62</v>
      </c>
      <c r="J139" s="49">
        <f>IF(OR(Avoir!$H139=Avoir!$I139,Avoir!$I139="-"),"",Avoir!$I139-Avoir!$H139)</f>
        <v>4.0000000000873115E-2</v>
      </c>
      <c r="K139" s="36">
        <f t="shared" ca="1" si="2"/>
        <v>41</v>
      </c>
      <c r="L139" s="32"/>
      <c r="M139" s="32" t="s">
        <v>288</v>
      </c>
      <c r="N139" s="35" t="s">
        <v>21</v>
      </c>
      <c r="O139" s="3"/>
    </row>
    <row r="140" spans="1:15" s="2" customFormat="1" ht="16.5" hidden="1" thickTop="1" thickBot="1" x14ac:dyDescent="0.3">
      <c r="A140" s="25" t="s">
        <v>44</v>
      </c>
      <c r="B140" s="26">
        <v>43882</v>
      </c>
      <c r="C140" s="32">
        <v>18001573</v>
      </c>
      <c r="D140" s="32">
        <v>1527.24</v>
      </c>
      <c r="E140" s="32" t="s">
        <v>393</v>
      </c>
      <c r="F140" s="32" t="s">
        <v>153</v>
      </c>
      <c r="G140" s="34">
        <v>1272.7</v>
      </c>
      <c r="H140" s="34">
        <f>+Avoir[[#This Row],[MONTANT H.T]]*1.2</f>
        <v>1527.24</v>
      </c>
      <c r="I140" s="34">
        <v>1527.24</v>
      </c>
      <c r="J140" s="49" t="str">
        <f>IF(OR(Avoir!$H140=Avoir!$I140,Avoir!$I140="-"),"",Avoir!$I140-Avoir!$H140)</f>
        <v/>
      </c>
      <c r="K140" s="36" t="str">
        <f t="shared" ca="1" si="2"/>
        <v>-</v>
      </c>
      <c r="L140" s="32"/>
      <c r="M140" s="32" t="s">
        <v>154</v>
      </c>
      <c r="N140" s="35" t="s">
        <v>21</v>
      </c>
      <c r="O140" s="3"/>
    </row>
    <row r="141" spans="1:15" s="2" customFormat="1" ht="16.5" hidden="1" thickTop="1" thickBot="1" x14ac:dyDescent="0.3">
      <c r="A141" s="25" t="s">
        <v>44</v>
      </c>
      <c r="B141" s="26">
        <v>43917</v>
      </c>
      <c r="C141" s="32">
        <v>18001720</v>
      </c>
      <c r="D141" s="32">
        <v>3957.4</v>
      </c>
      <c r="E141" s="32" t="s">
        <v>393</v>
      </c>
      <c r="F141" s="32" t="s">
        <v>315</v>
      </c>
      <c r="G141" s="34">
        <v>3297.62</v>
      </c>
      <c r="H141" s="34">
        <f>+Avoir[[#This Row],[MONTANT H.T]]*1.2</f>
        <v>3957.1439999999998</v>
      </c>
      <c r="I141" s="34">
        <v>3957.14</v>
      </c>
      <c r="J141" s="49">
        <f>IF(OR(Avoir!$H141=Avoir!$I141,Avoir!$I141="-"),"",Avoir!$I141-Avoir!$H141)</f>
        <v>-3.9999999999054126E-3</v>
      </c>
      <c r="K141" s="36">
        <f t="shared" ca="1" si="2"/>
        <v>53</v>
      </c>
      <c r="L141" s="32"/>
      <c r="M141" s="32" t="s">
        <v>341</v>
      </c>
      <c r="N141" s="35" t="s">
        <v>21</v>
      </c>
      <c r="O141" s="3"/>
    </row>
    <row r="142" spans="1:15" s="2" customFormat="1" ht="16.5" hidden="1" thickTop="1" thickBot="1" x14ac:dyDescent="0.3">
      <c r="A142" s="25" t="s">
        <v>44</v>
      </c>
      <c r="B142" s="26">
        <v>43908</v>
      </c>
      <c r="C142" s="32">
        <v>18001719</v>
      </c>
      <c r="D142" s="32">
        <v>1716.72</v>
      </c>
      <c r="E142" s="22" t="s">
        <v>393</v>
      </c>
      <c r="F142" s="32" t="s">
        <v>320</v>
      </c>
      <c r="G142" s="34">
        <v>1430.6</v>
      </c>
      <c r="H142" s="34">
        <f>+Avoir[[#This Row],[MONTANT H.T]]*1.2</f>
        <v>1716.7199999999998</v>
      </c>
      <c r="I142" s="34">
        <v>1716.72</v>
      </c>
      <c r="J142" s="49" t="str">
        <f>IF(OR(Avoir!$H142=Avoir!$I142,Avoir!$I142="-"),"",Avoir!$I142-Avoir!$H142)</f>
        <v/>
      </c>
      <c r="K142" s="36" t="str">
        <f t="shared" ca="1" si="2"/>
        <v>-</v>
      </c>
      <c r="L142" s="32"/>
      <c r="M142" s="32" t="s">
        <v>340</v>
      </c>
      <c r="N142" s="35" t="s">
        <v>21</v>
      </c>
      <c r="O142" s="3"/>
    </row>
    <row r="143" spans="1:15" s="2" customFormat="1" ht="16.5" hidden="1" thickTop="1" thickBot="1" x14ac:dyDescent="0.3">
      <c r="A143" s="25" t="s">
        <v>44</v>
      </c>
      <c r="B143" s="26">
        <v>43908</v>
      </c>
      <c r="C143" s="32">
        <v>18001718</v>
      </c>
      <c r="D143" s="32">
        <v>763.62</v>
      </c>
      <c r="E143" s="22" t="s">
        <v>393</v>
      </c>
      <c r="F143" s="32" t="s">
        <v>321</v>
      </c>
      <c r="G143" s="34">
        <v>636.35</v>
      </c>
      <c r="H143" s="34">
        <f>+Avoir[[#This Row],[MONTANT H.T]]*1.2</f>
        <v>763.62</v>
      </c>
      <c r="I143" s="34">
        <v>763.62</v>
      </c>
      <c r="J143" s="49" t="str">
        <f>IF(OR(Avoir!$H143=Avoir!$I143,Avoir!$I143="-"),"",Avoir!$I143-Avoir!$H143)</f>
        <v/>
      </c>
      <c r="K143" s="36" t="str">
        <f t="shared" ca="1" si="2"/>
        <v>-</v>
      </c>
      <c r="L143" s="32"/>
      <c r="M143" s="32" t="s">
        <v>339</v>
      </c>
      <c r="N143" s="35" t="s">
        <v>115</v>
      </c>
      <c r="O143" s="3"/>
    </row>
    <row r="144" spans="1:15" s="2" customFormat="1" ht="16.5" hidden="1" thickTop="1" thickBot="1" x14ac:dyDescent="0.3">
      <c r="A144" s="25" t="s">
        <v>44</v>
      </c>
      <c r="B144" s="26">
        <v>43867</v>
      </c>
      <c r="C144" s="32">
        <v>18001640</v>
      </c>
      <c r="D144" s="32">
        <v>427.13</v>
      </c>
      <c r="E144" s="32" t="s">
        <v>393</v>
      </c>
      <c r="F144" s="32" t="s">
        <v>46</v>
      </c>
      <c r="G144" s="34">
        <v>355.94</v>
      </c>
      <c r="H144" s="34">
        <f>+Avoir[[#This Row],[MONTANT H.T]]*1.2</f>
        <v>427.12799999999999</v>
      </c>
      <c r="I144" s="34">
        <v>427.13</v>
      </c>
      <c r="J144" s="49">
        <f>IF(OR(Avoir!$H144=Avoir!$I144,Avoir!$I144="-"),"",Avoir!$I144-Avoir!$H144)</f>
        <v>2.0000000000095497E-3</v>
      </c>
      <c r="K144" s="36">
        <f t="shared" ca="1" si="2"/>
        <v>103</v>
      </c>
      <c r="L144" s="32"/>
      <c r="M144" s="32" t="s">
        <v>256</v>
      </c>
      <c r="N144" s="35" t="s">
        <v>21</v>
      </c>
      <c r="O144" s="3"/>
    </row>
    <row r="145" spans="1:15" s="2" customFormat="1" ht="16.5" hidden="1" thickTop="1" thickBot="1" x14ac:dyDescent="0.3">
      <c r="A145" s="25" t="s">
        <v>44</v>
      </c>
      <c r="B145" s="26">
        <v>43867</v>
      </c>
      <c r="C145" s="32">
        <v>18001641</v>
      </c>
      <c r="D145" s="32">
        <v>11276.39</v>
      </c>
      <c r="E145" s="32" t="s">
        <v>393</v>
      </c>
      <c r="F145" s="32" t="s">
        <v>45</v>
      </c>
      <c r="G145" s="34">
        <v>472.8</v>
      </c>
      <c r="H145" s="34">
        <f>+Avoir[[#This Row],[MONTANT H.T]]*1.2</f>
        <v>567.36</v>
      </c>
      <c r="I145" s="34">
        <v>567.36</v>
      </c>
      <c r="J145" s="49" t="str">
        <f>IF(OR(Avoir!$H145=Avoir!$I145,Avoir!$I145="-"),"",Avoir!$I145-Avoir!$H145)</f>
        <v/>
      </c>
      <c r="K145" s="36" t="str">
        <f t="shared" ca="1" si="2"/>
        <v>-</v>
      </c>
      <c r="L145" s="32"/>
      <c r="M145" s="32" t="s">
        <v>257</v>
      </c>
      <c r="N145" s="35" t="s">
        <v>21</v>
      </c>
      <c r="O145" s="3"/>
    </row>
    <row r="146" spans="1:15" s="2" customFormat="1" ht="16.5" hidden="1" thickTop="1" thickBot="1" x14ac:dyDescent="0.3">
      <c r="A146" s="25" t="s">
        <v>44</v>
      </c>
      <c r="B146" s="26">
        <v>43882</v>
      </c>
      <c r="C146" s="32">
        <v>18001574</v>
      </c>
      <c r="D146" s="32">
        <v>5644</v>
      </c>
      <c r="E146" s="32" t="s">
        <v>393</v>
      </c>
      <c r="F146" s="32" t="s">
        <v>155</v>
      </c>
      <c r="G146" s="34">
        <v>4459.2299999999996</v>
      </c>
      <c r="H146" s="34">
        <f>+Avoir[[#This Row],[MONTANT H.T]]*1.2</f>
        <v>5351.0759999999991</v>
      </c>
      <c r="I146" s="34">
        <v>5351.08</v>
      </c>
      <c r="J146" s="49">
        <f>IF(OR(Avoir!$H146=Avoir!$I146,Avoir!$I146="-"),"",Avoir!$I146-Avoir!$H146)</f>
        <v>4.0000000008149073E-3</v>
      </c>
      <c r="K146" s="36">
        <f t="shared" ca="1" si="2"/>
        <v>88</v>
      </c>
      <c r="L146" s="32"/>
      <c r="M146" s="32" t="s">
        <v>156</v>
      </c>
      <c r="N146" s="35" t="s">
        <v>21</v>
      </c>
      <c r="O146" s="3"/>
    </row>
    <row r="147" spans="1:15" s="2" customFormat="1" ht="16.5" hidden="1" thickTop="1" thickBot="1" x14ac:dyDescent="0.3">
      <c r="A147" s="25" t="s">
        <v>44</v>
      </c>
      <c r="B147" s="26">
        <v>43881</v>
      </c>
      <c r="C147" s="32">
        <v>18001639</v>
      </c>
      <c r="D147" s="32">
        <v>3281.33</v>
      </c>
      <c r="E147" s="32" t="s">
        <v>393</v>
      </c>
      <c r="F147" s="32" t="s">
        <v>172</v>
      </c>
      <c r="G147" s="34">
        <v>3116.23</v>
      </c>
      <c r="H147" s="34">
        <f>+Avoir[[#This Row],[MONTANT H.T]]*1.2</f>
        <v>3739.4759999999997</v>
      </c>
      <c r="I147" s="34">
        <v>3739.48</v>
      </c>
      <c r="J147" s="49">
        <f>IF(OR(Avoir!$H147=Avoir!$I147,Avoir!$I147="-"),"",Avoir!$I147-Avoir!$H147)</f>
        <v>4.0000000003601599E-3</v>
      </c>
      <c r="K147" s="36">
        <f t="shared" ca="1" si="2"/>
        <v>89</v>
      </c>
      <c r="L147" s="32"/>
      <c r="M147" s="32" t="s">
        <v>255</v>
      </c>
      <c r="N147" s="35" t="s">
        <v>21</v>
      </c>
      <c r="O147" s="3"/>
    </row>
    <row r="148" spans="1:15" s="2" customFormat="1" ht="16.5" hidden="1" thickTop="1" thickBot="1" x14ac:dyDescent="0.3">
      <c r="A148" s="25" t="s">
        <v>44</v>
      </c>
      <c r="B148" s="26">
        <v>43895</v>
      </c>
      <c r="C148" s="32">
        <v>18001618</v>
      </c>
      <c r="D148" s="32"/>
      <c r="E148" s="32" t="s">
        <v>393</v>
      </c>
      <c r="F148" s="32" t="s">
        <v>260</v>
      </c>
      <c r="G148" s="38">
        <v>59.01</v>
      </c>
      <c r="H148" s="38">
        <f>+Avoir[[#This Row],[MONTANT H.T]]*1.2</f>
        <v>70.811999999999998</v>
      </c>
      <c r="I148" s="38">
        <v>70.81</v>
      </c>
      <c r="J148" s="49">
        <f>IF(OR(Avoir!$H148=Avoir!$I148,Avoir!$I148="-"),"",Avoir!$I148-Avoir!$H148)</f>
        <v>-1.9999999999953388E-3</v>
      </c>
      <c r="K148" s="36">
        <f t="shared" ca="1" si="2"/>
        <v>75</v>
      </c>
      <c r="L148" s="32"/>
      <c r="M148" s="32" t="s">
        <v>261</v>
      </c>
      <c r="N148" s="35" t="s">
        <v>21</v>
      </c>
      <c r="O148" s="3"/>
    </row>
    <row r="149" spans="1:15" s="2" customFormat="1" ht="16.5" hidden="1" thickTop="1" thickBot="1" x14ac:dyDescent="0.3">
      <c r="A149" s="25" t="s">
        <v>44</v>
      </c>
      <c r="B149" s="26">
        <v>43958</v>
      </c>
      <c r="C149" s="27">
        <v>18001754</v>
      </c>
      <c r="D149" s="28"/>
      <c r="E149" s="32" t="s">
        <v>393</v>
      </c>
      <c r="F149" s="27" t="s">
        <v>369</v>
      </c>
      <c r="G149" s="29">
        <v>4487.62</v>
      </c>
      <c r="H149" s="29">
        <v>5385.14</v>
      </c>
      <c r="I149" s="29">
        <v>5385.14</v>
      </c>
      <c r="J149" s="49" t="str">
        <f>IF(OR(Avoir!$H149=Avoir!$I149,Avoir!$I149="-"),"",Avoir!$I149-Avoir!$H149)</f>
        <v/>
      </c>
      <c r="K149" s="30" t="str">
        <f t="shared" ca="1" si="2"/>
        <v>-</v>
      </c>
      <c r="L149" s="27"/>
      <c r="M149" s="32" t="s">
        <v>414</v>
      </c>
      <c r="N149" s="35" t="s">
        <v>21</v>
      </c>
      <c r="O149" s="3"/>
    </row>
    <row r="150" spans="1:15" s="2" customFormat="1" ht="16.5" hidden="1" thickTop="1" thickBot="1" x14ac:dyDescent="0.3">
      <c r="A150" s="25" t="s">
        <v>44</v>
      </c>
      <c r="B150" s="26">
        <v>43908</v>
      </c>
      <c r="C150" s="32">
        <v>18001629</v>
      </c>
      <c r="D150" s="33">
        <v>4963.5200000000004</v>
      </c>
      <c r="E150" s="32" t="s">
        <v>393</v>
      </c>
      <c r="F150" s="32" t="s">
        <v>319</v>
      </c>
      <c r="G150" s="34">
        <v>504.07</v>
      </c>
      <c r="H150" s="34">
        <f>+Avoir[[#This Row],[MONTANT H.T]]*1.2</f>
        <v>604.88400000000001</v>
      </c>
      <c r="I150" s="34"/>
      <c r="J150" s="49">
        <f>IF(OR(Avoir!$H150=Avoir!$I150,Avoir!$I150="-"),"",Avoir!$I150-Avoir!$H150)</f>
        <v>-604.88400000000001</v>
      </c>
      <c r="K150" s="30">
        <f t="shared" ca="1" si="2"/>
        <v>62</v>
      </c>
      <c r="L150" s="32"/>
      <c r="M150" s="32"/>
      <c r="N150" s="35"/>
      <c r="O150" s="3"/>
    </row>
    <row r="151" spans="1:15" s="2" customFormat="1" ht="16.5" hidden="1" thickTop="1" thickBot="1" x14ac:dyDescent="0.3">
      <c r="A151" s="25" t="s">
        <v>44</v>
      </c>
      <c r="B151" s="26">
        <v>43875</v>
      </c>
      <c r="C151" s="32">
        <v>18001556</v>
      </c>
      <c r="D151" s="32"/>
      <c r="E151" s="22" t="s">
        <v>406</v>
      </c>
      <c r="F151" s="32"/>
      <c r="G151" s="34">
        <v>1040.6500000000001</v>
      </c>
      <c r="H151" s="34">
        <f>+Avoir[[#This Row],[MONTANT H.T]]*1.2</f>
        <v>1248.78</v>
      </c>
      <c r="I151" s="34">
        <v>1248.78</v>
      </c>
      <c r="J151" s="49" t="str">
        <f>IF(OR(Avoir!$H151=Avoir!$I151,Avoir!$I151="-"),"",Avoir!$I151-Avoir!$H151)</f>
        <v/>
      </c>
      <c r="K151" s="36" t="str">
        <f t="shared" ca="1" si="2"/>
        <v>-</v>
      </c>
      <c r="L151" s="32"/>
      <c r="M151" s="32" t="s">
        <v>135</v>
      </c>
      <c r="N151" s="35" t="s">
        <v>21</v>
      </c>
      <c r="O151" s="3"/>
    </row>
    <row r="152" spans="1:15" s="2" customFormat="1" ht="16.5" hidden="1" thickTop="1" thickBot="1" x14ac:dyDescent="0.3">
      <c r="A152" s="25" t="s">
        <v>44</v>
      </c>
      <c r="B152" s="26">
        <v>43847</v>
      </c>
      <c r="C152" s="32">
        <v>18001465</v>
      </c>
      <c r="D152" s="32"/>
      <c r="E152" s="32" t="s">
        <v>409</v>
      </c>
      <c r="F152" s="32"/>
      <c r="G152" s="38">
        <v>10245.89</v>
      </c>
      <c r="H152" s="38">
        <f>+Avoir[[#This Row],[MONTANT H.T]]*1.2</f>
        <v>12295.067999999999</v>
      </c>
      <c r="I152" s="38">
        <v>12288.53</v>
      </c>
      <c r="J152" s="49">
        <f>IF(OR(Avoir!$H152=Avoir!$I152,Avoir!$I152="-"),"",Avoir!$I152-Avoir!$H152)</f>
        <v>-6.5379999999986467</v>
      </c>
      <c r="K152" s="36">
        <f t="shared" ca="1" si="2"/>
        <v>123</v>
      </c>
      <c r="L152" s="32"/>
      <c r="M152" s="32" t="s">
        <v>258</v>
      </c>
      <c r="N152" s="35" t="s">
        <v>115</v>
      </c>
      <c r="O152" s="3"/>
    </row>
    <row r="153" spans="1:15" s="2" customFormat="1" ht="16.5" hidden="1" thickTop="1" thickBot="1" x14ac:dyDescent="0.3">
      <c r="A153" s="25" t="s">
        <v>44</v>
      </c>
      <c r="B153" s="26">
        <v>43857</v>
      </c>
      <c r="C153" s="32">
        <v>18001468</v>
      </c>
      <c r="D153" s="32"/>
      <c r="E153" s="22" t="s">
        <v>409</v>
      </c>
      <c r="F153" s="32" t="s">
        <v>112</v>
      </c>
      <c r="G153" s="34">
        <v>442.84</v>
      </c>
      <c r="H153" s="34">
        <f>+Avoir[[#This Row],[MONTANT H.T]]*1.2</f>
        <v>531.4079999999999</v>
      </c>
      <c r="I153" s="34">
        <v>531.41</v>
      </c>
      <c r="J153" s="49">
        <f>IF(OR(Avoir!$H153=Avoir!$I153,Avoir!$I153="-"),"",Avoir!$I153-Avoir!$H153)</f>
        <v>2.0000000000663931E-3</v>
      </c>
      <c r="K153" s="36">
        <f t="shared" ca="1" si="2"/>
        <v>113</v>
      </c>
      <c r="L153" s="32"/>
      <c r="M153" s="32" t="s">
        <v>111</v>
      </c>
      <c r="N153" s="35" t="s">
        <v>21</v>
      </c>
      <c r="O153" s="3"/>
    </row>
    <row r="154" spans="1:15" s="2" customFormat="1" ht="16.5" hidden="1" thickTop="1" thickBot="1" x14ac:dyDescent="0.3">
      <c r="A154" s="25" t="s">
        <v>44</v>
      </c>
      <c r="B154" s="26">
        <v>43931</v>
      </c>
      <c r="C154" s="32">
        <v>18001679</v>
      </c>
      <c r="D154" s="32"/>
      <c r="E154" s="32" t="s">
        <v>392</v>
      </c>
      <c r="F154" s="32"/>
      <c r="G154" s="34">
        <v>4605</v>
      </c>
      <c r="H154" s="34">
        <f>+Avoir[[#This Row],[MONTANT H.T]]*1.2</f>
        <v>5526</v>
      </c>
      <c r="I154" s="34">
        <v>5526</v>
      </c>
      <c r="J154" s="49" t="str">
        <f>IF(OR(Avoir!$H154=Avoir!$I154,Avoir!$I154="-"),"",Avoir!$I154-Avoir!$H154)</f>
        <v/>
      </c>
      <c r="K154" s="36" t="str">
        <f t="shared" ca="1" si="2"/>
        <v>-</v>
      </c>
      <c r="L154" s="32"/>
      <c r="M154" s="32" t="s">
        <v>337</v>
      </c>
      <c r="N154" s="35" t="s">
        <v>21</v>
      </c>
      <c r="O154" s="3"/>
    </row>
    <row r="155" spans="1:15" s="2" customFormat="1" ht="16.5" hidden="1" thickTop="1" thickBot="1" x14ac:dyDescent="0.3">
      <c r="A155" s="25" t="s">
        <v>44</v>
      </c>
      <c r="B155" s="26">
        <v>43859</v>
      </c>
      <c r="C155" s="32">
        <v>18001504</v>
      </c>
      <c r="D155" s="32"/>
      <c r="E155" s="32" t="s">
        <v>392</v>
      </c>
      <c r="F155" s="32"/>
      <c r="G155" s="34">
        <v>4950</v>
      </c>
      <c r="H155" s="34">
        <f>+Avoir[[#This Row],[MONTANT H.T]]*1.2</f>
        <v>5940</v>
      </c>
      <c r="I155" s="34">
        <v>5940</v>
      </c>
      <c r="J155" s="49" t="str">
        <f>IF(OR(Avoir!$H155=Avoir!$I155,Avoir!$I155="-"),"",Avoir!$I155-Avoir!$H155)</f>
        <v/>
      </c>
      <c r="K155" s="36" t="str">
        <f t="shared" ca="1" si="2"/>
        <v>-</v>
      </c>
      <c r="L155" s="32"/>
      <c r="M155" s="32" t="s">
        <v>120</v>
      </c>
      <c r="N155" s="35" t="s">
        <v>21</v>
      </c>
      <c r="O155" s="3"/>
    </row>
    <row r="156" spans="1:15" s="2" customFormat="1" ht="16.5" hidden="1" thickTop="1" thickBot="1" x14ac:dyDescent="0.3">
      <c r="A156" s="25" t="s">
        <v>44</v>
      </c>
      <c r="B156" s="26">
        <v>43845</v>
      </c>
      <c r="C156" s="32">
        <v>18001528</v>
      </c>
      <c r="D156" s="32"/>
      <c r="E156" s="32" t="s">
        <v>392</v>
      </c>
      <c r="F156" s="32"/>
      <c r="G156" s="34">
        <v>4320</v>
      </c>
      <c r="H156" s="34">
        <f>+Avoir[[#This Row],[MONTANT H.T]]*1.2</f>
        <v>5184</v>
      </c>
      <c r="I156" s="34">
        <v>5184</v>
      </c>
      <c r="J156" s="49" t="str">
        <f>IF(OR(Avoir!$H156=Avoir!$I156,Avoir!$I156="-"),"",Avoir!$I156-Avoir!$H156)</f>
        <v/>
      </c>
      <c r="K156" s="36" t="str">
        <f t="shared" ca="1" si="2"/>
        <v>-</v>
      </c>
      <c r="L156" s="32"/>
      <c r="M156" s="32" t="s">
        <v>117</v>
      </c>
      <c r="N156" s="35" t="s">
        <v>21</v>
      </c>
      <c r="O156" s="3"/>
    </row>
    <row r="157" spans="1:15" s="2" customFormat="1" ht="16.5" hidden="1" thickTop="1" thickBot="1" x14ac:dyDescent="0.3">
      <c r="A157" s="25" t="s">
        <v>44</v>
      </c>
      <c r="B157" s="26">
        <v>43873</v>
      </c>
      <c r="C157" s="32">
        <v>18001532</v>
      </c>
      <c r="D157" s="32"/>
      <c r="E157" s="32" t="s">
        <v>392</v>
      </c>
      <c r="F157" s="32"/>
      <c r="G157" s="34">
        <v>32</v>
      </c>
      <c r="H157" s="34">
        <f>+Avoir[[#This Row],[MONTANT H.T]]*1.2</f>
        <v>38.4</v>
      </c>
      <c r="I157" s="34">
        <v>38.4</v>
      </c>
      <c r="J157" s="49" t="str">
        <f>IF(OR(Avoir!$H157=Avoir!$I157,Avoir!$I157="-"),"",Avoir!$I157-Avoir!$H157)</f>
        <v/>
      </c>
      <c r="K157" s="36" t="str">
        <f t="shared" ca="1" si="2"/>
        <v>-</v>
      </c>
      <c r="L157" s="32"/>
      <c r="M157" s="32" t="s">
        <v>121</v>
      </c>
      <c r="N157" s="35" t="s">
        <v>21</v>
      </c>
      <c r="O157" s="3"/>
    </row>
    <row r="158" spans="1:15" s="2" customFormat="1" ht="16.5" hidden="1" thickTop="1" thickBot="1" x14ac:dyDescent="0.3">
      <c r="A158" s="25" t="s">
        <v>44</v>
      </c>
      <c r="B158" s="26">
        <v>43889</v>
      </c>
      <c r="C158" s="32">
        <v>18001592</v>
      </c>
      <c r="D158" s="37"/>
      <c r="E158" s="22" t="s">
        <v>392</v>
      </c>
      <c r="F158" s="32"/>
      <c r="G158" s="34">
        <v>4950</v>
      </c>
      <c r="H158" s="34">
        <f>+Avoir[[#This Row],[MONTANT H.T]]*1.2</f>
        <v>5940</v>
      </c>
      <c r="I158" s="34">
        <v>5940</v>
      </c>
      <c r="J158" s="49" t="str">
        <f>IF(OR(Avoir!$H158=Avoir!$I158,Avoir!$I158="-"),"",Avoir!$I158-Avoir!$H158)</f>
        <v/>
      </c>
      <c r="K158" s="36" t="str">
        <f t="shared" ca="1" si="2"/>
        <v>-</v>
      </c>
      <c r="L158" s="32"/>
      <c r="M158" s="32" t="s">
        <v>270</v>
      </c>
      <c r="N158" s="35" t="s">
        <v>21</v>
      </c>
      <c r="O158" s="3"/>
    </row>
    <row r="159" spans="1:15" s="2" customFormat="1" ht="16.5" hidden="1" thickTop="1" thickBot="1" x14ac:dyDescent="0.3">
      <c r="A159" s="25" t="s">
        <v>302</v>
      </c>
      <c r="B159" s="26">
        <v>43928</v>
      </c>
      <c r="C159" s="32">
        <v>18001671</v>
      </c>
      <c r="D159" s="33">
        <v>2661.98</v>
      </c>
      <c r="E159" s="32" t="s">
        <v>393</v>
      </c>
      <c r="F159" s="32" t="s">
        <v>303</v>
      </c>
      <c r="G159" s="34">
        <v>12.67</v>
      </c>
      <c r="H159" s="34">
        <f>+Avoir[[#This Row],[MONTANT H.T]]*1.2</f>
        <v>15.203999999999999</v>
      </c>
      <c r="I159" s="34"/>
      <c r="J159" s="49">
        <f>IF(OR(Avoir!$H159=Avoir!$I159,Avoir!$I159="-"),"",Avoir!$I159-Avoir!$H159)</f>
        <v>-15.203999999999999</v>
      </c>
      <c r="K159" s="30">
        <f t="shared" ca="1" si="2"/>
        <v>42</v>
      </c>
      <c r="L159" s="32"/>
      <c r="M159" s="32"/>
      <c r="N159" s="35"/>
      <c r="O159" s="3"/>
    </row>
    <row r="160" spans="1:15" s="2" customFormat="1" ht="16.5" hidden="1" thickTop="1" thickBot="1" x14ac:dyDescent="0.3">
      <c r="A160" s="25" t="s">
        <v>85</v>
      </c>
      <c r="B160" s="26">
        <v>43860</v>
      </c>
      <c r="C160" s="32">
        <v>18001486</v>
      </c>
      <c r="D160" s="32">
        <v>745.2</v>
      </c>
      <c r="E160" s="32" t="s">
        <v>396</v>
      </c>
      <c r="F160" s="32" t="s">
        <v>86</v>
      </c>
      <c r="G160" s="38">
        <v>621</v>
      </c>
      <c r="H160" s="38">
        <f>+Avoir[[#This Row],[MONTANT H.T]]*1.2</f>
        <v>745.19999999999993</v>
      </c>
      <c r="I160" s="38">
        <v>745.2</v>
      </c>
      <c r="J160" s="49" t="str">
        <f>IF(OR(Avoir!$H160=Avoir!$I160,Avoir!$I160="-"),"",Avoir!$I160-Avoir!$H160)</f>
        <v/>
      </c>
      <c r="K160" s="36" t="str">
        <f t="shared" ca="1" si="2"/>
        <v>-</v>
      </c>
      <c r="L160" s="32"/>
      <c r="M160" s="32" t="s">
        <v>204</v>
      </c>
      <c r="N160" s="35" t="s">
        <v>21</v>
      </c>
      <c r="O160" s="3"/>
    </row>
    <row r="161" spans="1:15" s="2" customFormat="1" ht="16.5" hidden="1" thickTop="1" thickBot="1" x14ac:dyDescent="0.3">
      <c r="A161" s="25" t="s">
        <v>85</v>
      </c>
      <c r="B161" s="26">
        <v>43867</v>
      </c>
      <c r="C161" s="32">
        <v>18001560</v>
      </c>
      <c r="D161" s="32"/>
      <c r="E161" s="32" t="s">
        <v>399</v>
      </c>
      <c r="F161" s="32" t="s">
        <v>328</v>
      </c>
      <c r="G161" s="34">
        <v>187.68</v>
      </c>
      <c r="H161" s="34">
        <f>+Avoir[[#This Row],[MONTANT H.T]]*1.2</f>
        <v>225.21600000000001</v>
      </c>
      <c r="I161" s="34">
        <v>225.22</v>
      </c>
      <c r="J161" s="49">
        <f>IF(OR(Avoir!$H161=Avoir!$I161,Avoir!$I161="-"),"",Avoir!$I161-Avoir!$H161)</f>
        <v>3.9999999999906777E-3</v>
      </c>
      <c r="K161" s="36">
        <f t="shared" ca="1" si="2"/>
        <v>103</v>
      </c>
      <c r="L161" s="32"/>
      <c r="M161" s="32" t="s">
        <v>330</v>
      </c>
      <c r="N161" s="35" t="s">
        <v>21</v>
      </c>
      <c r="O161" s="3"/>
    </row>
    <row r="162" spans="1:15" s="2" customFormat="1" ht="16.5" hidden="1" thickTop="1" thickBot="1" x14ac:dyDescent="0.3">
      <c r="A162" s="25" t="s">
        <v>85</v>
      </c>
      <c r="B162" s="26">
        <v>43860</v>
      </c>
      <c r="C162" s="32">
        <v>18001614</v>
      </c>
      <c r="D162" s="32"/>
      <c r="E162" s="32" t="s">
        <v>250</v>
      </c>
      <c r="F162" s="32" t="s">
        <v>251</v>
      </c>
      <c r="G162" s="38">
        <v>621</v>
      </c>
      <c r="H162" s="38">
        <f>+Avoir[[#This Row],[MONTANT H.T]]*1.2</f>
        <v>745.19999999999993</v>
      </c>
      <c r="I162" s="38">
        <v>745.2</v>
      </c>
      <c r="J162" s="49" t="str">
        <f>IF(OR(Avoir!$H162=Avoir!$I162,Avoir!$I162="-"),"",Avoir!$I162-Avoir!$H162)</f>
        <v/>
      </c>
      <c r="K162" s="36" t="str">
        <f t="shared" ca="1" si="2"/>
        <v>-</v>
      </c>
      <c r="L162" s="32"/>
      <c r="M162" s="32" t="s">
        <v>252</v>
      </c>
      <c r="N162" s="35" t="s">
        <v>21</v>
      </c>
      <c r="O162" s="3"/>
    </row>
    <row r="163" spans="1:15" s="2" customFormat="1" ht="12" hidden="1" customHeight="1" thickTop="1" thickBot="1" x14ac:dyDescent="0.3">
      <c r="A163" s="58" t="s">
        <v>85</v>
      </c>
      <c r="B163" s="54">
        <v>43906</v>
      </c>
      <c r="C163" s="55">
        <v>18001730</v>
      </c>
      <c r="D163" s="55"/>
      <c r="E163" s="55" t="s">
        <v>377</v>
      </c>
      <c r="F163" s="55"/>
      <c r="G163" s="56">
        <v>77.52</v>
      </c>
      <c r="H163" s="56">
        <f>+Avoir[[#This Row],[MONTANT H.T]]*1.2</f>
        <v>93.023999999999987</v>
      </c>
      <c r="I163" s="56">
        <v>93.02</v>
      </c>
      <c r="J163" s="67">
        <f>IF(OR(Avoir!$H163=Avoir!$I163,Avoir!$I163="-"),"",Avoir!$I163-Avoir!$H163)</f>
        <v>-3.9999999999906777E-3</v>
      </c>
      <c r="K163" s="36">
        <f t="shared" ca="1" si="2"/>
        <v>64</v>
      </c>
      <c r="L163" s="55"/>
      <c r="M163" s="55" t="s">
        <v>378</v>
      </c>
      <c r="N163" s="57" t="s">
        <v>21</v>
      </c>
      <c r="O163" s="3"/>
    </row>
    <row r="164" spans="1:15" s="2" customFormat="1" ht="14.25" hidden="1" customHeight="1" thickTop="1" thickBot="1" x14ac:dyDescent="0.3">
      <c r="A164" s="25" t="s">
        <v>122</v>
      </c>
      <c r="B164" s="26">
        <v>43874</v>
      </c>
      <c r="C164" s="32">
        <v>18001543</v>
      </c>
      <c r="D164" s="32">
        <v>27640.93</v>
      </c>
      <c r="E164" s="32" t="s">
        <v>393</v>
      </c>
      <c r="F164" s="32" t="s">
        <v>123</v>
      </c>
      <c r="G164" s="38">
        <v>229.58</v>
      </c>
      <c r="H164" s="38">
        <f>+Avoir[[#This Row],[MONTANT H.T]]*1.2</f>
        <v>275.49599999999998</v>
      </c>
      <c r="I164" s="38">
        <v>275.5</v>
      </c>
      <c r="J164" s="49">
        <f>IF(OR(Avoir!$H164=Avoir!$I164,Avoir!$I164="-"),"",Avoir!$I164-Avoir!$H164)</f>
        <v>4.0000000000190994E-3</v>
      </c>
      <c r="K164" s="36">
        <f t="shared" ca="1" si="2"/>
        <v>96</v>
      </c>
      <c r="L164" s="32"/>
      <c r="M164" s="32" t="s">
        <v>259</v>
      </c>
      <c r="N164" s="35" t="s">
        <v>21</v>
      </c>
      <c r="O164" s="3"/>
    </row>
    <row r="165" spans="1:15" s="2" customFormat="1" ht="14.25" hidden="1" customHeight="1" thickTop="1" thickBot="1" x14ac:dyDescent="0.3">
      <c r="A165" s="25" t="s">
        <v>122</v>
      </c>
      <c r="B165" s="26">
        <v>43941</v>
      </c>
      <c r="C165" s="27">
        <v>18001713</v>
      </c>
      <c r="D165" s="28">
        <v>22840.5</v>
      </c>
      <c r="E165" s="32" t="s">
        <v>393</v>
      </c>
      <c r="F165" s="27" t="s">
        <v>367</v>
      </c>
      <c r="G165" s="29">
        <v>493.2</v>
      </c>
      <c r="H165" s="29">
        <f>+Avoir[[#This Row],[MONTANT H.T]]*1.2</f>
        <v>591.83999999999992</v>
      </c>
      <c r="I165" s="29"/>
      <c r="J165" s="59">
        <f>IF(OR(Avoir!$H165=Avoir!$I165,Avoir!$I165="-"),"",Avoir!$I165-Avoir!$H165)</f>
        <v>-591.83999999999992</v>
      </c>
      <c r="K165" s="71">
        <f t="shared" ca="1" si="2"/>
        <v>29</v>
      </c>
      <c r="L165" s="27"/>
      <c r="M165" s="27"/>
      <c r="N165" s="31"/>
      <c r="O165" s="3"/>
    </row>
    <row r="166" spans="1:15" ht="16.5" hidden="1" thickTop="1" thickBot="1" x14ac:dyDescent="0.3">
      <c r="A166" s="25" t="s">
        <v>12</v>
      </c>
      <c r="B166" s="26">
        <v>43868</v>
      </c>
      <c r="C166" s="32">
        <v>18001506</v>
      </c>
      <c r="D166" s="32">
        <v>1334.74</v>
      </c>
      <c r="E166" s="32" t="s">
        <v>396</v>
      </c>
      <c r="F166" s="32" t="s">
        <v>73</v>
      </c>
      <c r="G166" s="38">
        <v>1112.28</v>
      </c>
      <c r="H166" s="38">
        <f>+Avoir[[#This Row],[MONTANT H.T]]*1.2</f>
        <v>1334.7359999999999</v>
      </c>
      <c r="I166" s="38">
        <v>1334.74</v>
      </c>
      <c r="J166" s="49">
        <f>IF(OR(Avoir!$H166=Avoir!$I166,Avoir!$I166="-"),"",Avoir!$I166-Avoir!$H166)</f>
        <v>4.0000000001327862E-3</v>
      </c>
      <c r="K166" s="36">
        <f t="shared" ca="1" si="2"/>
        <v>102</v>
      </c>
      <c r="L166" s="32"/>
      <c r="M166" s="32" t="s">
        <v>151</v>
      </c>
      <c r="N166" s="35" t="s">
        <v>21</v>
      </c>
    </row>
    <row r="167" spans="1:15" ht="16.5" hidden="1" thickTop="1" thickBot="1" x14ac:dyDescent="0.3">
      <c r="A167" s="25" t="s">
        <v>12</v>
      </c>
      <c r="B167" s="26">
        <v>43929</v>
      </c>
      <c r="C167" s="32">
        <v>18001675</v>
      </c>
      <c r="D167" s="37">
        <v>336.96</v>
      </c>
      <c r="E167" s="32" t="s">
        <v>397</v>
      </c>
      <c r="F167" s="32" t="s">
        <v>289</v>
      </c>
      <c r="G167" s="34">
        <v>246.84</v>
      </c>
      <c r="H167" s="34">
        <f>+Avoir[[#This Row],[MONTANT H.T]]*1.2</f>
        <v>296.20799999999997</v>
      </c>
      <c r="I167" s="34">
        <v>296.20999999999998</v>
      </c>
      <c r="J167" s="49">
        <f>IF(OR(Avoir!$H167=Avoir!$I167,Avoir!$I167="-"),"",Avoir!$I167-Avoir!$H167)</f>
        <v>2.0000000000095497E-3</v>
      </c>
      <c r="K167" s="36">
        <f t="shared" ca="1" si="2"/>
        <v>41</v>
      </c>
      <c r="L167" s="32"/>
      <c r="M167" s="32" t="s">
        <v>290</v>
      </c>
      <c r="N167" s="35" t="s">
        <v>21</v>
      </c>
    </row>
    <row r="168" spans="1:15" ht="16.5" hidden="1" thickTop="1" thickBot="1" x14ac:dyDescent="0.3">
      <c r="A168" s="25" t="s">
        <v>12</v>
      </c>
      <c r="B168" s="26">
        <v>43840</v>
      </c>
      <c r="C168" s="32">
        <v>18001608</v>
      </c>
      <c r="D168" s="32">
        <v>1112.95</v>
      </c>
      <c r="E168" s="32" t="s">
        <v>397</v>
      </c>
      <c r="F168" s="32" t="s">
        <v>240</v>
      </c>
      <c r="G168" s="34">
        <v>927.46</v>
      </c>
      <c r="H168" s="34">
        <f>+Avoir[[#This Row],[MONTANT H.T]]*1.2</f>
        <v>1112.952</v>
      </c>
      <c r="I168" s="34">
        <v>1112.95</v>
      </c>
      <c r="J168" s="49">
        <f>IF(OR(Avoir!$H168=Avoir!$I168,Avoir!$I168="-"),"",Avoir!$I168-Avoir!$H168)</f>
        <v>-1.9999999999527063E-3</v>
      </c>
      <c r="K168" s="36">
        <f t="shared" ca="1" si="2"/>
        <v>130</v>
      </c>
      <c r="L168" s="32"/>
      <c r="M168" s="32" t="s">
        <v>243</v>
      </c>
      <c r="N168" s="35" t="s">
        <v>21</v>
      </c>
    </row>
    <row r="169" spans="1:15" ht="16.5" hidden="1" thickTop="1" thickBot="1" x14ac:dyDescent="0.3">
      <c r="A169" s="25" t="s">
        <v>12</v>
      </c>
      <c r="B169" s="26">
        <v>43913</v>
      </c>
      <c r="C169" s="32">
        <v>18001637</v>
      </c>
      <c r="D169" s="32">
        <v>1265.04</v>
      </c>
      <c r="E169" s="32" t="s">
        <v>397</v>
      </c>
      <c r="F169" s="32" t="s">
        <v>244</v>
      </c>
      <c r="G169" s="34">
        <v>999.89</v>
      </c>
      <c r="H169" s="34">
        <f>+Avoir[[#This Row],[MONTANT H.T]]*1.2</f>
        <v>1199.8679999999999</v>
      </c>
      <c r="I169" s="34">
        <v>1199.97</v>
      </c>
      <c r="J169" s="49">
        <f>IF(OR(Avoir!$H169=Avoir!$I169,Avoir!$I169="-"),"",Avoir!$I169-Avoir!$H169)</f>
        <v>0.10200000000008913</v>
      </c>
      <c r="K169" s="36">
        <f t="shared" ca="1" si="2"/>
        <v>57</v>
      </c>
      <c r="L169" s="32"/>
      <c r="M169" s="32" t="s">
        <v>245</v>
      </c>
      <c r="N169" s="35" t="s">
        <v>21</v>
      </c>
    </row>
    <row r="170" spans="1:15" ht="16.5" hidden="1" thickTop="1" thickBot="1" x14ac:dyDescent="0.3">
      <c r="A170" s="25" t="s">
        <v>12</v>
      </c>
      <c r="B170" s="26">
        <v>43929</v>
      </c>
      <c r="C170" s="32">
        <v>18001676</v>
      </c>
      <c r="D170" s="32">
        <v>1497.3</v>
      </c>
      <c r="E170" s="32" t="s">
        <v>397</v>
      </c>
      <c r="F170" s="32" t="s">
        <v>292</v>
      </c>
      <c r="G170" s="38">
        <v>918.45</v>
      </c>
      <c r="H170" s="38">
        <f>+Avoir[[#This Row],[MONTANT H.T]]*1.2</f>
        <v>1102.1400000000001</v>
      </c>
      <c r="I170" s="38">
        <v>1102.1400000000001</v>
      </c>
      <c r="J170" s="49" t="str">
        <f>IF(OR(Avoir!$H170=Avoir!$I170,Avoir!$I170="-"),"",Avoir!$I170-Avoir!$H170)</f>
        <v/>
      </c>
      <c r="K170" s="36" t="str">
        <f t="shared" ca="1" si="2"/>
        <v>-</v>
      </c>
      <c r="L170" s="32"/>
      <c r="M170" s="32" t="s">
        <v>293</v>
      </c>
      <c r="N170" s="35" t="s">
        <v>21</v>
      </c>
    </row>
    <row r="171" spans="1:15" s="2" customFormat="1" ht="16.5" hidden="1" thickTop="1" thickBot="1" x14ac:dyDescent="0.3">
      <c r="A171" s="25" t="s">
        <v>12</v>
      </c>
      <c r="B171" s="26">
        <v>43878</v>
      </c>
      <c r="C171" s="32">
        <v>18001561</v>
      </c>
      <c r="D171" s="32">
        <v>3441.67</v>
      </c>
      <c r="E171" s="32" t="s">
        <v>397</v>
      </c>
      <c r="F171" s="32" t="s">
        <v>136</v>
      </c>
      <c r="G171" s="38">
        <v>2868.06</v>
      </c>
      <c r="H171" s="38">
        <f>+Avoir[[#This Row],[MONTANT H.T]]*1.2</f>
        <v>3441.672</v>
      </c>
      <c r="I171" s="38">
        <v>34441.67</v>
      </c>
      <c r="J171" s="49">
        <f>IF(OR(Avoir!$H171=Avoir!$I171,Avoir!$I171="-"),"",Avoir!$I171-Avoir!$H171)</f>
        <v>30999.998</v>
      </c>
      <c r="K171" s="36">
        <f t="shared" ca="1" si="2"/>
        <v>92</v>
      </c>
      <c r="L171" s="32"/>
      <c r="M171" s="32" t="s">
        <v>137</v>
      </c>
      <c r="N171" s="35" t="s">
        <v>21</v>
      </c>
      <c r="O171" s="3"/>
    </row>
    <row r="172" spans="1:15" s="2" customFormat="1" ht="16.5" hidden="1" thickTop="1" thickBot="1" x14ac:dyDescent="0.3">
      <c r="A172" s="25" t="s">
        <v>12</v>
      </c>
      <c r="B172" s="26">
        <v>43903</v>
      </c>
      <c r="C172" s="32">
        <v>18001654</v>
      </c>
      <c r="D172" s="32">
        <v>1638.72</v>
      </c>
      <c r="E172" s="32" t="s">
        <v>400</v>
      </c>
      <c r="F172" s="32"/>
      <c r="G172" s="38">
        <v>1365.6</v>
      </c>
      <c r="H172" s="38">
        <f>+Avoir[[#This Row],[MONTANT H.T]]*1.2</f>
        <v>1638.7199999999998</v>
      </c>
      <c r="I172" s="38">
        <v>1638.72</v>
      </c>
      <c r="J172" s="49" t="str">
        <f>IF(OR(Avoir!$H172=Avoir!$I172,Avoir!$I172="-"),"",Avoir!$I172-Avoir!$H172)</f>
        <v/>
      </c>
      <c r="K172" s="36" t="str">
        <f t="shared" ca="1" si="2"/>
        <v>-</v>
      </c>
      <c r="L172" s="32"/>
      <c r="M172" s="32" t="s">
        <v>291</v>
      </c>
      <c r="N172" s="35" t="s">
        <v>21</v>
      </c>
      <c r="O172" s="3"/>
    </row>
    <row r="173" spans="1:15" s="2" customFormat="1" ht="16.5" hidden="1" thickTop="1" thickBot="1" x14ac:dyDescent="0.3">
      <c r="A173" s="25" t="s">
        <v>12</v>
      </c>
      <c r="B173" s="26">
        <v>43843</v>
      </c>
      <c r="C173" s="32">
        <v>18001455</v>
      </c>
      <c r="D173" s="33">
        <v>1509.46</v>
      </c>
      <c r="E173" s="32" t="s">
        <v>393</v>
      </c>
      <c r="F173" s="32" t="s">
        <v>63</v>
      </c>
      <c r="G173" s="34">
        <v>85.28</v>
      </c>
      <c r="H173" s="34">
        <f>+Avoir[[#This Row],[MONTANT H.T]]*1.2</f>
        <v>102.336</v>
      </c>
      <c r="I173" s="34">
        <v>102.34</v>
      </c>
      <c r="J173" s="49">
        <f>IF(OR(Avoir!$H173=Avoir!$I173,Avoir!$I173="-"),"",Avoir!$I173-Avoir!$H173)</f>
        <v>4.0000000000048885E-3</v>
      </c>
      <c r="K173" s="36">
        <f t="shared" ca="1" si="2"/>
        <v>127</v>
      </c>
      <c r="L173" s="32"/>
      <c r="M173" s="32" t="s">
        <v>380</v>
      </c>
      <c r="N173" s="35" t="s">
        <v>21</v>
      </c>
      <c r="O173" s="3"/>
    </row>
    <row r="174" spans="1:15" s="2" customFormat="1" ht="16.5" hidden="1" thickTop="1" thickBot="1" x14ac:dyDescent="0.3">
      <c r="A174" s="25" t="s">
        <v>12</v>
      </c>
      <c r="B174" s="26">
        <v>43843</v>
      </c>
      <c r="C174" s="32">
        <v>18001456</v>
      </c>
      <c r="D174" s="33">
        <v>1843.28</v>
      </c>
      <c r="E174" s="32" t="s">
        <v>393</v>
      </c>
      <c r="F174" s="32" t="s">
        <v>62</v>
      </c>
      <c r="G174" s="34">
        <v>104.14</v>
      </c>
      <c r="H174" s="34">
        <f>+Avoir[[#This Row],[MONTANT H.T]]*1.2</f>
        <v>124.96799999999999</v>
      </c>
      <c r="I174" s="34">
        <v>124.97</v>
      </c>
      <c r="J174" s="49">
        <f>IF(OR(Avoir!$H174=Avoir!$I174,Avoir!$I174="-"),"",Avoir!$I174-Avoir!$H174)</f>
        <v>2.0000000000095497E-3</v>
      </c>
      <c r="K174" s="36">
        <f t="shared" ca="1" si="2"/>
        <v>127</v>
      </c>
      <c r="L174" s="32"/>
      <c r="M174" s="32" t="s">
        <v>381</v>
      </c>
      <c r="N174" s="35" t="s">
        <v>21</v>
      </c>
      <c r="O174" s="3"/>
    </row>
    <row r="175" spans="1:15" s="2" customFormat="1" ht="16.5" hidden="1" thickTop="1" thickBot="1" x14ac:dyDescent="0.3">
      <c r="A175" s="25" t="s">
        <v>12</v>
      </c>
      <c r="B175" s="26">
        <v>43854</v>
      </c>
      <c r="C175" s="32">
        <v>18001466</v>
      </c>
      <c r="D175" s="33">
        <v>1921.21</v>
      </c>
      <c r="E175" s="32" t="s">
        <v>393</v>
      </c>
      <c r="F175" s="32" t="s">
        <v>68</v>
      </c>
      <c r="G175" s="34">
        <v>107.83</v>
      </c>
      <c r="H175" s="34">
        <f>+Avoir[[#This Row],[MONTANT H.T]]*1.2</f>
        <v>129.39599999999999</v>
      </c>
      <c r="I175" s="34">
        <v>129.4</v>
      </c>
      <c r="J175" s="49">
        <f>IF(OR(Avoir!$H175=Avoir!$I175,Avoir!$I175="-"),"",Avoir!$I175-Avoir!$H175)</f>
        <v>4.0000000000190994E-3</v>
      </c>
      <c r="K175" s="36">
        <f t="shared" ca="1" si="2"/>
        <v>116</v>
      </c>
      <c r="L175" s="32"/>
      <c r="M175" s="32" t="s">
        <v>382</v>
      </c>
      <c r="N175" s="35" t="s">
        <v>21</v>
      </c>
      <c r="O175" s="3"/>
    </row>
    <row r="176" spans="1:15" s="2" customFormat="1" ht="16.5" hidden="1" thickTop="1" thickBot="1" x14ac:dyDescent="0.3">
      <c r="A176" s="25" t="s">
        <v>12</v>
      </c>
      <c r="B176" s="26">
        <v>43840</v>
      </c>
      <c r="C176" s="32">
        <v>18001578</v>
      </c>
      <c r="D176" s="33">
        <v>1391.04</v>
      </c>
      <c r="E176" s="32" t="s">
        <v>397</v>
      </c>
      <c r="F176" s="32" t="s">
        <v>240</v>
      </c>
      <c r="G176" s="38">
        <v>1159.2</v>
      </c>
      <c r="H176" s="38">
        <f>+Avoir[[#This Row],[MONTANT H.T]]*1.2</f>
        <v>1391.04</v>
      </c>
      <c r="I176" s="38"/>
      <c r="J176" s="49">
        <f>IF(OR(Avoir!$H176=Avoir!$I176,Avoir!$I176="-"),"",Avoir!$I176-Avoir!$H176)</f>
        <v>-1391.04</v>
      </c>
      <c r="K176" s="30">
        <f t="shared" ca="1" si="2"/>
        <v>130</v>
      </c>
      <c r="L176" s="32"/>
      <c r="M176" s="32"/>
      <c r="N176" s="35"/>
      <c r="O176" s="3"/>
    </row>
    <row r="177" spans="1:15" s="2" customFormat="1" ht="16.5" hidden="1" thickTop="1" thickBot="1" x14ac:dyDescent="0.3">
      <c r="A177" s="25" t="s">
        <v>12</v>
      </c>
      <c r="B177" s="26">
        <v>43843</v>
      </c>
      <c r="C177" s="32">
        <v>18001454</v>
      </c>
      <c r="D177" s="33">
        <v>1901.54</v>
      </c>
      <c r="E177" s="32" t="s">
        <v>393</v>
      </c>
      <c r="F177" s="32" t="s">
        <v>65</v>
      </c>
      <c r="G177" s="34">
        <v>1224.4000000000001</v>
      </c>
      <c r="H177" s="34">
        <f>+Avoir[[#This Row],[MONTANT H.T]]*1.2</f>
        <v>1469.28</v>
      </c>
      <c r="I177" s="34"/>
      <c r="J177" s="49">
        <f>IF(OR(Avoir!$H177=Avoir!$I177,Avoir!$I177="-"),"",Avoir!$I177-Avoir!$H177)</f>
        <v>-1469.28</v>
      </c>
      <c r="K177" s="30">
        <f t="shared" ca="1" si="2"/>
        <v>127</v>
      </c>
      <c r="L177" s="32"/>
      <c r="M177" s="32"/>
      <c r="N177" s="35"/>
      <c r="O177" s="3"/>
    </row>
    <row r="178" spans="1:15" s="2" customFormat="1" ht="16.5" hidden="1" thickTop="1" thickBot="1" x14ac:dyDescent="0.3">
      <c r="A178" s="25" t="s">
        <v>12</v>
      </c>
      <c r="B178" s="26">
        <v>43859</v>
      </c>
      <c r="C178" s="32">
        <v>18001472</v>
      </c>
      <c r="D178" s="33">
        <v>1831.13</v>
      </c>
      <c r="E178" s="32" t="s">
        <v>393</v>
      </c>
      <c r="F178" s="32" t="s">
        <v>31</v>
      </c>
      <c r="G178" s="34">
        <v>48.86</v>
      </c>
      <c r="H178" s="34">
        <f>+Avoir[[#This Row],[MONTANT H.T]]*1.2</f>
        <v>58.631999999999998</v>
      </c>
      <c r="I178" s="34"/>
      <c r="J178" s="49">
        <f>IF(OR(Avoir!$H178=Avoir!$I178,Avoir!$I178="-"),"",Avoir!$I178-Avoir!$H178)</f>
        <v>-58.631999999999998</v>
      </c>
      <c r="K178" s="30">
        <f t="shared" ca="1" si="2"/>
        <v>111</v>
      </c>
      <c r="L178" s="32"/>
      <c r="M178" s="32"/>
      <c r="N178" s="35"/>
      <c r="O178" s="3"/>
    </row>
    <row r="179" spans="1:15" s="2" customFormat="1" ht="16.5" hidden="1" thickTop="1" thickBot="1" x14ac:dyDescent="0.3">
      <c r="A179" s="25" t="s">
        <v>12</v>
      </c>
      <c r="B179" s="26">
        <v>43859</v>
      </c>
      <c r="C179" s="32">
        <v>18001473</v>
      </c>
      <c r="D179" s="33">
        <v>245.74</v>
      </c>
      <c r="E179" s="32" t="s">
        <v>393</v>
      </c>
      <c r="F179" s="32" t="s">
        <v>33</v>
      </c>
      <c r="G179" s="34">
        <v>75.14</v>
      </c>
      <c r="H179" s="34">
        <f>+Avoir[[#This Row],[MONTANT H.T]]*1.2</f>
        <v>90.167999999999992</v>
      </c>
      <c r="I179" s="34"/>
      <c r="J179" s="49">
        <f>IF(OR(Avoir!$H179=Avoir!$I179,Avoir!$I179="-"),"",Avoir!$I179-Avoir!$H179)</f>
        <v>-90.167999999999992</v>
      </c>
      <c r="K179" s="30">
        <f t="shared" ca="1" si="2"/>
        <v>111</v>
      </c>
      <c r="L179" s="32"/>
      <c r="M179" s="32"/>
      <c r="N179" s="35"/>
      <c r="O179" s="3"/>
    </row>
    <row r="180" spans="1:15" s="2" customFormat="1" ht="16.5" hidden="1" thickTop="1" thickBot="1" x14ac:dyDescent="0.3">
      <c r="A180" s="25" t="s">
        <v>12</v>
      </c>
      <c r="B180" s="26">
        <v>43859</v>
      </c>
      <c r="C180" s="32">
        <v>18001477</v>
      </c>
      <c r="D180" s="33">
        <v>3670.27</v>
      </c>
      <c r="E180" s="32" t="s">
        <v>393</v>
      </c>
      <c r="F180" s="32" t="s">
        <v>37</v>
      </c>
      <c r="G180" s="34">
        <v>570.24</v>
      </c>
      <c r="H180" s="34">
        <f>+Avoir[[#This Row],[MONTANT H.T]]*1.2</f>
        <v>684.28800000000001</v>
      </c>
      <c r="I180" s="34"/>
      <c r="J180" s="49">
        <f>IF(OR(Avoir!$H180=Avoir!$I180,Avoir!$I180="-"),"",Avoir!$I180-Avoir!$H180)</f>
        <v>-684.28800000000001</v>
      </c>
      <c r="K180" s="30">
        <f t="shared" ca="1" si="2"/>
        <v>111</v>
      </c>
      <c r="L180" s="32"/>
      <c r="M180" s="32"/>
      <c r="N180" s="35"/>
      <c r="O180" s="3"/>
    </row>
    <row r="181" spans="1:15" s="2" customFormat="1" ht="16.5" hidden="1" thickTop="1" thickBot="1" x14ac:dyDescent="0.3">
      <c r="A181" s="25" t="s">
        <v>12</v>
      </c>
      <c r="B181" s="26">
        <v>43860</v>
      </c>
      <c r="C181" s="32">
        <v>18001484</v>
      </c>
      <c r="D181" s="33">
        <v>1681.88</v>
      </c>
      <c r="E181" s="32" t="s">
        <v>393</v>
      </c>
      <c r="F181" s="32" t="s">
        <v>60</v>
      </c>
      <c r="G181" s="34">
        <v>26.54</v>
      </c>
      <c r="H181" s="34">
        <f>+Avoir[[#This Row],[MONTANT H.T]]*1.2</f>
        <v>31.847999999999999</v>
      </c>
      <c r="I181" s="34"/>
      <c r="J181" s="49">
        <f>IF(OR(Avoir!$H181=Avoir!$I181,Avoir!$I181="-"),"",Avoir!$I181-Avoir!$H181)</f>
        <v>-31.847999999999999</v>
      </c>
      <c r="K181" s="30">
        <f t="shared" ca="1" si="2"/>
        <v>110</v>
      </c>
      <c r="L181" s="32"/>
      <c r="M181" s="32"/>
      <c r="N181" s="35"/>
      <c r="O181" s="3"/>
    </row>
    <row r="182" spans="1:15" s="2" customFormat="1" ht="16.5" hidden="1" thickTop="1" thickBot="1" x14ac:dyDescent="0.3">
      <c r="A182" s="25" t="s">
        <v>12</v>
      </c>
      <c r="B182" s="26">
        <v>43860</v>
      </c>
      <c r="C182" s="32">
        <v>18001485</v>
      </c>
      <c r="D182" s="33">
        <v>337.39</v>
      </c>
      <c r="E182" s="32" t="s">
        <v>393</v>
      </c>
      <c r="F182" s="32" t="s">
        <v>61</v>
      </c>
      <c r="G182" s="34">
        <v>14.52</v>
      </c>
      <c r="H182" s="34">
        <f>+Avoir[[#This Row],[MONTANT H.T]]*1.2</f>
        <v>17.423999999999999</v>
      </c>
      <c r="I182" s="34"/>
      <c r="J182" s="49">
        <f>IF(OR(Avoir!$H182=Avoir!$I182,Avoir!$I182="-"),"",Avoir!$I182-Avoir!$H182)</f>
        <v>-17.423999999999999</v>
      </c>
      <c r="K182" s="30">
        <f t="shared" ca="1" si="2"/>
        <v>110</v>
      </c>
      <c r="L182" s="32"/>
      <c r="M182" s="32"/>
      <c r="N182" s="35"/>
      <c r="O182" s="3"/>
    </row>
    <row r="183" spans="1:15" s="2" customFormat="1" ht="16.5" hidden="1" thickTop="1" thickBot="1" x14ac:dyDescent="0.3">
      <c r="A183" s="25" t="s">
        <v>12</v>
      </c>
      <c r="B183" s="26">
        <v>43860</v>
      </c>
      <c r="C183" s="32">
        <v>18001487</v>
      </c>
      <c r="D183" s="33">
        <v>1454.4</v>
      </c>
      <c r="E183" s="32" t="s">
        <v>393</v>
      </c>
      <c r="F183" s="32" t="s">
        <v>71</v>
      </c>
      <c r="G183" s="34">
        <v>24.96</v>
      </c>
      <c r="H183" s="34">
        <f>+Avoir[[#This Row],[MONTANT H.T]]*1.2</f>
        <v>29.951999999999998</v>
      </c>
      <c r="I183" s="34"/>
      <c r="J183" s="49">
        <f>IF(OR(Avoir!$H183=Avoir!$I183,Avoir!$I183="-"),"",Avoir!$I183-Avoir!$H183)</f>
        <v>-29.951999999999998</v>
      </c>
      <c r="K183" s="30">
        <f t="shared" ca="1" si="2"/>
        <v>110</v>
      </c>
      <c r="L183" s="32"/>
      <c r="M183" s="32"/>
      <c r="N183" s="35"/>
      <c r="O183" s="3"/>
    </row>
    <row r="184" spans="1:15" s="2" customFormat="1" ht="16.5" hidden="1" thickTop="1" thickBot="1" x14ac:dyDescent="0.3">
      <c r="A184" s="25" t="s">
        <v>12</v>
      </c>
      <c r="B184" s="26">
        <v>43860</v>
      </c>
      <c r="C184" s="32">
        <v>18001492</v>
      </c>
      <c r="D184" s="33">
        <v>2148.77</v>
      </c>
      <c r="E184" s="32" t="s">
        <v>393</v>
      </c>
      <c r="F184" s="32" t="s">
        <v>55</v>
      </c>
      <c r="G184" s="34">
        <v>123.84</v>
      </c>
      <c r="H184" s="34">
        <f>+Avoir[[#This Row],[MONTANT H.T]]*1.2</f>
        <v>148.608</v>
      </c>
      <c r="I184" s="34"/>
      <c r="J184" s="49">
        <f>IF(OR(Avoir!$H184=Avoir!$I184,Avoir!$I184="-"),"",Avoir!$I184-Avoir!$H184)</f>
        <v>-148.608</v>
      </c>
      <c r="K184" s="30">
        <f t="shared" ca="1" si="2"/>
        <v>110</v>
      </c>
      <c r="L184" s="32"/>
      <c r="M184" s="32"/>
      <c r="N184" s="35"/>
      <c r="O184" s="3"/>
    </row>
    <row r="185" spans="1:15" s="2" customFormat="1" ht="16.5" hidden="1" thickTop="1" thickBot="1" x14ac:dyDescent="0.3">
      <c r="A185" s="25" t="s">
        <v>12</v>
      </c>
      <c r="B185" s="26">
        <v>43868</v>
      </c>
      <c r="C185" s="32">
        <v>18001508</v>
      </c>
      <c r="D185" s="33">
        <v>1831.13</v>
      </c>
      <c r="E185" s="32" t="s">
        <v>393</v>
      </c>
      <c r="F185" s="32" t="s">
        <v>31</v>
      </c>
      <c r="G185" s="38">
        <v>17.28</v>
      </c>
      <c r="H185" s="38">
        <f>+Avoir[[#This Row],[MONTANT H.T]]*1.2</f>
        <v>20.736000000000001</v>
      </c>
      <c r="I185" s="38"/>
      <c r="J185" s="49">
        <f>IF(OR(Avoir!$H185=Avoir!$I185,Avoir!$I185="-"),"",Avoir!$I185-Avoir!$H185)</f>
        <v>-20.736000000000001</v>
      </c>
      <c r="K185" s="30">
        <f t="shared" ca="1" si="2"/>
        <v>102</v>
      </c>
      <c r="L185" s="32"/>
      <c r="M185" s="32"/>
      <c r="N185" s="35"/>
      <c r="O185" s="3"/>
    </row>
    <row r="186" spans="1:15" s="2" customFormat="1" ht="16.5" hidden="1" thickTop="1" thickBot="1" x14ac:dyDescent="0.3">
      <c r="A186" s="25" t="s">
        <v>12</v>
      </c>
      <c r="B186" s="26">
        <v>43868</v>
      </c>
      <c r="C186" s="32">
        <v>18001509</v>
      </c>
      <c r="D186" s="33">
        <v>1130.2</v>
      </c>
      <c r="E186" s="32" t="s">
        <v>393</v>
      </c>
      <c r="F186" s="32" t="s">
        <v>75</v>
      </c>
      <c r="G186" s="34">
        <v>13.44</v>
      </c>
      <c r="H186" s="34">
        <f>+Avoir[[#This Row],[MONTANT H.T]]*1.2</f>
        <v>16.128</v>
      </c>
      <c r="I186" s="34"/>
      <c r="J186" s="49">
        <f>IF(OR(Avoir!$H186=Avoir!$I186,Avoir!$I186="-"),"",Avoir!$I186-Avoir!$H186)</f>
        <v>-16.128</v>
      </c>
      <c r="K186" s="30">
        <f t="shared" ca="1" si="2"/>
        <v>102</v>
      </c>
      <c r="L186" s="32"/>
      <c r="M186" s="32"/>
      <c r="N186" s="35"/>
      <c r="O186" s="3"/>
    </row>
    <row r="187" spans="1:15" s="2" customFormat="1" ht="16.5" hidden="1" thickTop="1" thickBot="1" x14ac:dyDescent="0.3">
      <c r="A187" s="25" t="s">
        <v>12</v>
      </c>
      <c r="B187" s="26">
        <v>43868</v>
      </c>
      <c r="C187" s="32">
        <v>18001510</v>
      </c>
      <c r="D187" s="33">
        <v>1502.16</v>
      </c>
      <c r="E187" s="32" t="s">
        <v>393</v>
      </c>
      <c r="F187" s="32" t="s">
        <v>74</v>
      </c>
      <c r="G187" s="34">
        <v>26.62</v>
      </c>
      <c r="H187" s="34">
        <f>+Avoir[[#This Row],[MONTANT H.T]]*1.2</f>
        <v>31.943999999999999</v>
      </c>
      <c r="I187" s="39"/>
      <c r="J187" s="49">
        <f>IF(OR(Avoir!$H187=Avoir!$I187,Avoir!$I187="-"),"",Avoir!$I187-Avoir!$H187)</f>
        <v>-31.943999999999999</v>
      </c>
      <c r="K187" s="30">
        <f t="shared" ca="1" si="2"/>
        <v>102</v>
      </c>
      <c r="L187" s="40"/>
      <c r="M187" s="41"/>
      <c r="N187" s="42"/>
      <c r="O187" s="3"/>
    </row>
    <row r="188" spans="1:15" s="2" customFormat="1" ht="16.5" hidden="1" thickTop="1" thickBot="1" x14ac:dyDescent="0.3">
      <c r="A188" s="25" t="s">
        <v>12</v>
      </c>
      <c r="B188" s="26">
        <v>43868</v>
      </c>
      <c r="C188" s="32">
        <v>18001512</v>
      </c>
      <c r="D188" s="33">
        <v>2685.96</v>
      </c>
      <c r="E188" s="32" t="s">
        <v>393</v>
      </c>
      <c r="F188" s="32" t="s">
        <v>76</v>
      </c>
      <c r="G188" s="34">
        <v>3.6</v>
      </c>
      <c r="H188" s="34">
        <f>+Avoir[[#This Row],[MONTANT H.T]]*1.2</f>
        <v>4.32</v>
      </c>
      <c r="I188" s="34"/>
      <c r="J188" s="49">
        <f>IF(OR(Avoir!$H188=Avoir!$I188,Avoir!$I188="-"),"",Avoir!$I188-Avoir!$H188)</f>
        <v>-4.32</v>
      </c>
      <c r="K188" s="30">
        <f t="shared" ca="1" si="2"/>
        <v>102</v>
      </c>
      <c r="L188" s="32"/>
      <c r="M188" s="32"/>
      <c r="N188" s="35"/>
      <c r="O188" s="3"/>
    </row>
    <row r="189" spans="1:15" s="2" customFormat="1" ht="16.5" hidden="1" thickTop="1" thickBot="1" x14ac:dyDescent="0.3">
      <c r="A189" s="25" t="s">
        <v>12</v>
      </c>
      <c r="B189" s="26">
        <v>43868</v>
      </c>
      <c r="C189" s="32">
        <v>18001513</v>
      </c>
      <c r="D189" s="33">
        <v>2620.08</v>
      </c>
      <c r="E189" s="32" t="s">
        <v>393</v>
      </c>
      <c r="F189" s="32" t="s">
        <v>77</v>
      </c>
      <c r="G189" s="38">
        <v>15.84</v>
      </c>
      <c r="H189" s="38">
        <f>+Avoir[[#This Row],[MONTANT H.T]]*1.2</f>
        <v>19.007999999999999</v>
      </c>
      <c r="I189" s="38"/>
      <c r="J189" s="49">
        <f>IF(OR(Avoir!$H189=Avoir!$I189,Avoir!$I189="-"),"",Avoir!$I189-Avoir!$H189)</f>
        <v>-19.007999999999999</v>
      </c>
      <c r="K189" s="30">
        <f t="shared" ca="1" si="2"/>
        <v>102</v>
      </c>
      <c r="L189" s="32"/>
      <c r="M189" s="32"/>
      <c r="N189" s="35"/>
      <c r="O189" s="3"/>
    </row>
    <row r="190" spans="1:15" s="2" customFormat="1" ht="16.5" hidden="1" thickTop="1" thickBot="1" x14ac:dyDescent="0.3">
      <c r="A190" s="25" t="s">
        <v>12</v>
      </c>
      <c r="B190" s="26">
        <v>43868</v>
      </c>
      <c r="C190" s="32">
        <v>18001514</v>
      </c>
      <c r="D190" s="33">
        <v>3710.75</v>
      </c>
      <c r="E190" s="32" t="s">
        <v>393</v>
      </c>
      <c r="F190" s="32" t="s">
        <v>69</v>
      </c>
      <c r="G190" s="38">
        <v>71.52</v>
      </c>
      <c r="H190" s="38">
        <f>+Avoir[[#This Row],[MONTANT H.T]]*1.2</f>
        <v>85.823999999999998</v>
      </c>
      <c r="I190" s="38"/>
      <c r="J190" s="49">
        <f>IF(OR(Avoir!$H190=Avoir!$I190,Avoir!$I190="-"),"",Avoir!$I190-Avoir!$H190)</f>
        <v>-85.823999999999998</v>
      </c>
      <c r="K190" s="30">
        <f t="shared" ca="1" si="2"/>
        <v>102</v>
      </c>
      <c r="L190" s="32"/>
      <c r="M190" s="32"/>
      <c r="N190" s="35"/>
      <c r="O190" s="3"/>
    </row>
    <row r="191" spans="1:15" s="2" customFormat="1" ht="16.5" hidden="1" thickTop="1" thickBot="1" x14ac:dyDescent="0.3">
      <c r="A191" s="25" t="s">
        <v>12</v>
      </c>
      <c r="B191" s="26">
        <v>43868</v>
      </c>
      <c r="C191" s="32">
        <v>18001515</v>
      </c>
      <c r="D191" s="33">
        <v>983.23</v>
      </c>
      <c r="E191" s="32" t="s">
        <v>393</v>
      </c>
      <c r="F191" s="32" t="s">
        <v>78</v>
      </c>
      <c r="G191" s="38">
        <v>17.28</v>
      </c>
      <c r="H191" s="38">
        <f>+Avoir[[#This Row],[MONTANT H.T]]*1.2</f>
        <v>20.736000000000001</v>
      </c>
      <c r="I191" s="38"/>
      <c r="J191" s="49">
        <f>IF(OR(Avoir!$H191=Avoir!$I191,Avoir!$I191="-"),"",Avoir!$I191-Avoir!$H191)</f>
        <v>-20.736000000000001</v>
      </c>
      <c r="K191" s="30">
        <f t="shared" ca="1" si="2"/>
        <v>102</v>
      </c>
      <c r="L191" s="32"/>
      <c r="M191" s="32"/>
      <c r="N191" s="35"/>
      <c r="O191" s="3"/>
    </row>
    <row r="192" spans="1:15" s="2" customFormat="1" ht="16.5" hidden="1" thickTop="1" thickBot="1" x14ac:dyDescent="0.3">
      <c r="A192" s="25" t="s">
        <v>12</v>
      </c>
      <c r="B192" s="26">
        <v>43878</v>
      </c>
      <c r="C192" s="32">
        <v>18001558</v>
      </c>
      <c r="D192" s="33">
        <v>1907.56</v>
      </c>
      <c r="E192" s="32" t="s">
        <v>393</v>
      </c>
      <c r="F192" s="32" t="s">
        <v>161</v>
      </c>
      <c r="G192" s="38">
        <v>34.65</v>
      </c>
      <c r="H192" s="38">
        <f>+Avoir[[#This Row],[MONTANT H.T]]*1.2</f>
        <v>41.58</v>
      </c>
      <c r="I192" s="38"/>
      <c r="J192" s="49">
        <f>IF(OR(Avoir!$H192=Avoir!$I192,Avoir!$I192="-"),"",Avoir!$I192-Avoir!$H192)</f>
        <v>-41.58</v>
      </c>
      <c r="K192" s="30">
        <f t="shared" ca="1" si="2"/>
        <v>92</v>
      </c>
      <c r="L192" s="32"/>
      <c r="M192" s="32"/>
      <c r="N192" s="35"/>
      <c r="O192" s="3"/>
    </row>
    <row r="193" spans="1:15" s="2" customFormat="1" ht="16.5" hidden="1" thickTop="1" thickBot="1" x14ac:dyDescent="0.3">
      <c r="A193" s="25" t="s">
        <v>12</v>
      </c>
      <c r="B193" s="26">
        <v>43878</v>
      </c>
      <c r="C193" s="32">
        <v>18001559</v>
      </c>
      <c r="D193" s="33">
        <v>1355.4</v>
      </c>
      <c r="E193" s="32" t="s">
        <v>393</v>
      </c>
      <c r="F193" s="32" t="s">
        <v>159</v>
      </c>
      <c r="G193" s="38">
        <v>9</v>
      </c>
      <c r="H193" s="38">
        <f>+Avoir[[#This Row],[MONTANT H.T]]*1.2</f>
        <v>10.799999999999999</v>
      </c>
      <c r="I193" s="38"/>
      <c r="J193" s="49">
        <f>IF(OR(Avoir!$H193=Avoir!$I193,Avoir!$I193="-"),"",Avoir!$I193-Avoir!$H193)</f>
        <v>-10.799999999999999</v>
      </c>
      <c r="K193" s="30">
        <f t="shared" ref="K193:K256" ca="1" si="3">IF(AND(G193&lt;&gt;"",J193&lt;&gt;"",L193&lt;&gt;"non"),DATEDIF(B193,TODAY(),"D"),"-")</f>
        <v>92</v>
      </c>
      <c r="L193" s="32"/>
      <c r="M193" s="32"/>
      <c r="N193" s="35"/>
      <c r="O193" s="3"/>
    </row>
    <row r="194" spans="1:15" s="2" customFormat="1" ht="16.5" hidden="1" thickTop="1" thickBot="1" x14ac:dyDescent="0.3">
      <c r="A194" s="25" t="s">
        <v>12</v>
      </c>
      <c r="B194" s="26">
        <v>43881</v>
      </c>
      <c r="C194" s="32">
        <v>18001571</v>
      </c>
      <c r="D194" s="33">
        <v>1418.69</v>
      </c>
      <c r="E194" s="32" t="s">
        <v>393</v>
      </c>
      <c r="F194" s="32" t="s">
        <v>162</v>
      </c>
      <c r="G194" s="38">
        <v>24.96</v>
      </c>
      <c r="H194" s="38">
        <f>+Avoir[[#This Row],[MONTANT H.T]]*1.2</f>
        <v>29.951999999999998</v>
      </c>
      <c r="I194" s="38"/>
      <c r="J194" s="49">
        <f>IF(OR(Avoir!$H194=Avoir!$I194,Avoir!$I194="-"),"",Avoir!$I194-Avoir!$H194)</f>
        <v>-29.951999999999998</v>
      </c>
      <c r="K194" s="30">
        <f t="shared" ca="1" si="3"/>
        <v>89</v>
      </c>
      <c r="L194" s="32"/>
      <c r="M194" s="32"/>
      <c r="N194" s="35"/>
      <c r="O194" s="3"/>
    </row>
    <row r="195" spans="1:15" s="2" customFormat="1" ht="16.5" hidden="1" thickTop="1" thickBot="1" x14ac:dyDescent="0.3">
      <c r="A195" s="25" t="s">
        <v>12</v>
      </c>
      <c r="B195" s="26">
        <v>43889</v>
      </c>
      <c r="C195" s="32">
        <v>18001595</v>
      </c>
      <c r="D195" s="33">
        <v>1556.78</v>
      </c>
      <c r="E195" s="32" t="s">
        <v>393</v>
      </c>
      <c r="F195" s="32" t="s">
        <v>241</v>
      </c>
      <c r="G195" s="38">
        <v>27.59</v>
      </c>
      <c r="H195" s="38">
        <f>+Avoir[[#This Row],[MONTANT H.T]]*1.2</f>
        <v>33.107999999999997</v>
      </c>
      <c r="I195" s="38"/>
      <c r="J195" s="49">
        <f>IF(OR(Avoir!$H195=Avoir!$I195,Avoir!$I195="-"),"",Avoir!$I195-Avoir!$H195)</f>
        <v>-33.107999999999997</v>
      </c>
      <c r="K195" s="30">
        <f t="shared" ca="1" si="3"/>
        <v>81</v>
      </c>
      <c r="L195" s="32"/>
      <c r="M195" s="32"/>
      <c r="N195" s="35"/>
      <c r="O195" s="3"/>
    </row>
    <row r="196" spans="1:15" s="2" customFormat="1" ht="16.5" hidden="1" thickTop="1" thickBot="1" x14ac:dyDescent="0.3">
      <c r="A196" s="25" t="s">
        <v>12</v>
      </c>
      <c r="B196" s="26">
        <v>43895</v>
      </c>
      <c r="C196" s="32">
        <v>18001620</v>
      </c>
      <c r="D196" s="33">
        <v>1704.24</v>
      </c>
      <c r="E196" s="32" t="s">
        <v>393</v>
      </c>
      <c r="F196" s="32" t="s">
        <v>238</v>
      </c>
      <c r="G196" s="38">
        <v>83.64</v>
      </c>
      <c r="H196" s="38">
        <f>+Avoir[[#This Row],[MONTANT H.T]]*1.2</f>
        <v>100.36799999999999</v>
      </c>
      <c r="I196" s="38"/>
      <c r="J196" s="49">
        <f>IF(OR(Avoir!$H196=Avoir!$I196,Avoir!$I196="-"),"",Avoir!$I196-Avoir!$H196)</f>
        <v>-100.36799999999999</v>
      </c>
      <c r="K196" s="30">
        <f t="shared" ca="1" si="3"/>
        <v>75</v>
      </c>
      <c r="L196" s="32"/>
      <c r="M196" s="32"/>
      <c r="N196" s="35"/>
      <c r="O196" s="3"/>
    </row>
    <row r="197" spans="1:15" s="2" customFormat="1" ht="16.5" hidden="1" thickTop="1" thickBot="1" x14ac:dyDescent="0.3">
      <c r="A197" s="25" t="s">
        <v>12</v>
      </c>
      <c r="B197" s="26">
        <v>43917</v>
      </c>
      <c r="C197" s="32">
        <v>18001646</v>
      </c>
      <c r="D197" s="33">
        <v>3052.09</v>
      </c>
      <c r="E197" s="32" t="s">
        <v>393</v>
      </c>
      <c r="F197" s="32" t="s">
        <v>297</v>
      </c>
      <c r="G197" s="34">
        <v>55.44</v>
      </c>
      <c r="H197" s="34">
        <f>+Avoir[[#This Row],[MONTANT H.T]]*1.2</f>
        <v>66.527999999999992</v>
      </c>
      <c r="I197" s="34"/>
      <c r="J197" s="49">
        <f>IF(OR(Avoir!$H197=Avoir!$I197,Avoir!$I197="-"),"",Avoir!$I197-Avoir!$H197)</f>
        <v>-66.527999999999992</v>
      </c>
      <c r="K197" s="30">
        <f t="shared" ca="1" si="3"/>
        <v>53</v>
      </c>
      <c r="L197" s="32"/>
      <c r="M197" s="32"/>
      <c r="N197" s="35"/>
      <c r="O197" s="3"/>
    </row>
    <row r="198" spans="1:15" s="2" customFormat="1" ht="16.5" hidden="1" thickTop="1" thickBot="1" x14ac:dyDescent="0.3">
      <c r="A198" s="25" t="s">
        <v>12</v>
      </c>
      <c r="B198" s="26">
        <v>43917</v>
      </c>
      <c r="C198" s="32">
        <v>18001649</v>
      </c>
      <c r="D198" s="33">
        <v>615.82000000000005</v>
      </c>
      <c r="E198" s="32" t="s">
        <v>393</v>
      </c>
      <c r="F198" s="32" t="s">
        <v>298</v>
      </c>
      <c r="G198" s="34">
        <v>19.440000000000001</v>
      </c>
      <c r="H198" s="34">
        <f>+Avoir[[#This Row],[MONTANT H.T]]*1.2</f>
        <v>23.327999999999999</v>
      </c>
      <c r="I198" s="34"/>
      <c r="J198" s="49">
        <f>IF(OR(Avoir!$H198=Avoir!$I198,Avoir!$I198="-"),"",Avoir!$I198-Avoir!$H198)</f>
        <v>-23.327999999999999</v>
      </c>
      <c r="K198" s="30">
        <f t="shared" ca="1" si="3"/>
        <v>53</v>
      </c>
      <c r="L198" s="32"/>
      <c r="M198" s="32"/>
      <c r="N198" s="35"/>
      <c r="O198" s="3"/>
    </row>
    <row r="199" spans="1:15" s="2" customFormat="1" ht="16.5" hidden="1" thickTop="1" thickBot="1" x14ac:dyDescent="0.3">
      <c r="A199" s="25" t="s">
        <v>12</v>
      </c>
      <c r="B199" s="26">
        <v>43917</v>
      </c>
      <c r="C199" s="32">
        <v>18001650</v>
      </c>
      <c r="D199" s="33">
        <v>3704.28</v>
      </c>
      <c r="E199" s="32" t="s">
        <v>393</v>
      </c>
      <c r="F199" s="32" t="s">
        <v>299</v>
      </c>
      <c r="G199" s="34">
        <v>120.88</v>
      </c>
      <c r="H199" s="34">
        <f>+Avoir[[#This Row],[MONTANT H.T]]*1.2</f>
        <v>145.05599999999998</v>
      </c>
      <c r="I199" s="34"/>
      <c r="J199" s="49">
        <f>IF(OR(Avoir!$H199=Avoir!$I199,Avoir!$I199="-"),"",Avoir!$I199-Avoir!$H199)</f>
        <v>-145.05599999999998</v>
      </c>
      <c r="K199" s="30">
        <f t="shared" ca="1" si="3"/>
        <v>53</v>
      </c>
      <c r="L199" s="32"/>
      <c r="M199" s="32"/>
      <c r="N199" s="35"/>
      <c r="O199" s="3"/>
    </row>
    <row r="200" spans="1:15" s="2" customFormat="1" ht="14.25" hidden="1" customHeight="1" thickTop="1" thickBot="1" x14ac:dyDescent="0.3">
      <c r="A200" s="25" t="s">
        <v>12</v>
      </c>
      <c r="B200" s="26">
        <v>43843</v>
      </c>
      <c r="C200" s="32">
        <v>18001452</v>
      </c>
      <c r="D200" s="32">
        <v>1494.37</v>
      </c>
      <c r="E200" s="32" t="s">
        <v>393</v>
      </c>
      <c r="F200" s="32" t="s">
        <v>66</v>
      </c>
      <c r="G200" s="34">
        <v>26.4</v>
      </c>
      <c r="H200" s="34">
        <f>+Avoir[[#This Row],[MONTANT H.T]]*1.2</f>
        <v>31.679999999999996</v>
      </c>
      <c r="I200" s="34">
        <v>31.68</v>
      </c>
      <c r="J200" s="49" t="str">
        <f>IF(OR(Avoir!$H200=Avoir!$I200,Avoir!$I200="-"),"",Avoir!$I200-Avoir!$H200)</f>
        <v/>
      </c>
      <c r="K200" s="36" t="str">
        <f t="shared" ca="1" si="3"/>
        <v>-</v>
      </c>
      <c r="L200" s="32"/>
      <c r="M200" s="32" t="s">
        <v>141</v>
      </c>
      <c r="N200" s="35" t="s">
        <v>21</v>
      </c>
      <c r="O200" s="3"/>
    </row>
    <row r="201" spans="1:15" s="2" customFormat="1" ht="16.5" hidden="1" thickTop="1" thickBot="1" x14ac:dyDescent="0.3">
      <c r="A201" s="25" t="s">
        <v>12</v>
      </c>
      <c r="B201" s="26">
        <v>43843</v>
      </c>
      <c r="C201" s="32">
        <v>18001453</v>
      </c>
      <c r="D201" s="37">
        <v>978.13</v>
      </c>
      <c r="E201" s="32" t="s">
        <v>393</v>
      </c>
      <c r="F201" s="32" t="s">
        <v>64</v>
      </c>
      <c r="G201" s="34">
        <v>17.28</v>
      </c>
      <c r="H201" s="34">
        <f>+Avoir[[#This Row],[MONTANT H.T]]*1.2</f>
        <v>20.736000000000001</v>
      </c>
      <c r="I201" s="34">
        <v>20.74</v>
      </c>
      <c r="J201" s="49">
        <f>IF(OR(Avoir!$H201=Avoir!$I201,Avoir!$I201="-"),"",Avoir!$I201-Avoir!$H201)</f>
        <v>3.9999999999977831E-3</v>
      </c>
      <c r="K201" s="36">
        <f t="shared" ca="1" si="3"/>
        <v>127</v>
      </c>
      <c r="L201" s="32"/>
      <c r="M201" s="32" t="s">
        <v>142</v>
      </c>
      <c r="N201" s="35" t="s">
        <v>21</v>
      </c>
      <c r="O201" s="3"/>
    </row>
    <row r="202" spans="1:15" s="2" customFormat="1" ht="16.5" hidden="1" thickTop="1" thickBot="1" x14ac:dyDescent="0.3">
      <c r="A202" s="25" t="s">
        <v>12</v>
      </c>
      <c r="B202" s="26">
        <v>43917</v>
      </c>
      <c r="C202" s="32">
        <v>18001651</v>
      </c>
      <c r="D202" s="33">
        <v>2952.05</v>
      </c>
      <c r="E202" s="32" t="s">
        <v>393</v>
      </c>
      <c r="F202" s="32" t="s">
        <v>312</v>
      </c>
      <c r="G202" s="34">
        <v>96.12</v>
      </c>
      <c r="H202" s="34">
        <f>+Avoir[[#This Row],[MONTANT H.T]]*1.2</f>
        <v>115.34399999999999</v>
      </c>
      <c r="I202" s="34"/>
      <c r="J202" s="49">
        <f>IF(OR(Avoir!$H202=Avoir!$I202,Avoir!$I202="-"),"",Avoir!$I202-Avoir!$H202)</f>
        <v>-115.34399999999999</v>
      </c>
      <c r="K202" s="30">
        <f t="shared" ca="1" si="3"/>
        <v>53</v>
      </c>
      <c r="L202" s="32"/>
      <c r="M202" s="32"/>
      <c r="N202" s="35"/>
      <c r="O202" s="3"/>
    </row>
    <row r="203" spans="1:15" s="2" customFormat="1" ht="16.5" hidden="1" thickTop="1" thickBot="1" x14ac:dyDescent="0.3">
      <c r="A203" s="25" t="s">
        <v>12</v>
      </c>
      <c r="B203" s="26">
        <v>43917</v>
      </c>
      <c r="C203" s="32">
        <v>18001648</v>
      </c>
      <c r="D203" s="33">
        <v>3812.51</v>
      </c>
      <c r="E203" s="32" t="s">
        <v>393</v>
      </c>
      <c r="F203" s="32" t="s">
        <v>313</v>
      </c>
      <c r="G203" s="34">
        <v>120.04</v>
      </c>
      <c r="H203" s="34">
        <f>+Avoir[[#This Row],[MONTANT H.T]]*1.2</f>
        <v>144.048</v>
      </c>
      <c r="I203" s="34"/>
      <c r="J203" s="49">
        <f>IF(OR(Avoir!$H203=Avoir!$I203,Avoir!$I203="-"),"",Avoir!$I203-Avoir!$H203)</f>
        <v>-144.048</v>
      </c>
      <c r="K203" s="30">
        <f t="shared" ca="1" si="3"/>
        <v>53</v>
      </c>
      <c r="L203" s="32"/>
      <c r="M203" s="32"/>
      <c r="N203" s="35"/>
      <c r="O203" s="3"/>
    </row>
    <row r="204" spans="1:15" s="2" customFormat="1" ht="16.5" hidden="1" thickTop="1" thickBot="1" x14ac:dyDescent="0.3">
      <c r="A204" s="25" t="s">
        <v>12</v>
      </c>
      <c r="B204" s="26">
        <v>43917</v>
      </c>
      <c r="C204" s="32">
        <v>18001647</v>
      </c>
      <c r="D204" s="33">
        <v>1013.9</v>
      </c>
      <c r="E204" s="32" t="s">
        <v>393</v>
      </c>
      <c r="F204" s="32" t="s">
        <v>314</v>
      </c>
      <c r="G204" s="34">
        <v>31.68</v>
      </c>
      <c r="H204" s="34">
        <f>+Avoir[[#This Row],[MONTANT H.T]]*1.2</f>
        <v>38.015999999999998</v>
      </c>
      <c r="I204" s="34"/>
      <c r="J204" s="49">
        <f>IF(OR(Avoir!$H204=Avoir!$I204,Avoir!$I204="-"),"",Avoir!$I204-Avoir!$H204)</f>
        <v>-38.015999999999998</v>
      </c>
      <c r="K204" s="30">
        <f t="shared" ca="1" si="3"/>
        <v>53</v>
      </c>
      <c r="L204" s="32"/>
      <c r="M204" s="32"/>
      <c r="N204" s="35"/>
      <c r="O204" s="3"/>
    </row>
    <row r="205" spans="1:15" s="2" customFormat="1" ht="16.5" hidden="1" thickTop="1" thickBot="1" x14ac:dyDescent="0.3">
      <c r="A205" s="25" t="s">
        <v>12</v>
      </c>
      <c r="B205" s="26">
        <v>43843</v>
      </c>
      <c r="C205" s="32">
        <v>18001457</v>
      </c>
      <c r="D205" s="32">
        <v>2469.3200000000002</v>
      </c>
      <c r="E205" s="32" t="s">
        <v>393</v>
      </c>
      <c r="F205" s="32" t="s">
        <v>67</v>
      </c>
      <c r="G205" s="34">
        <v>306.75</v>
      </c>
      <c r="H205" s="34">
        <f>+Avoir[[#This Row],[MONTANT H.T]]*1.2</f>
        <v>368.09999999999997</v>
      </c>
      <c r="I205" s="34">
        <v>368.1</v>
      </c>
      <c r="J205" s="49" t="str">
        <f>IF(OR(Avoir!$H205=Avoir!$I205,Avoir!$I205="-"),"",Avoir!$I205-Avoir!$H205)</f>
        <v/>
      </c>
      <c r="K205" s="36" t="str">
        <f t="shared" ca="1" si="3"/>
        <v>-</v>
      </c>
      <c r="L205" s="32"/>
      <c r="M205" s="32" t="s">
        <v>140</v>
      </c>
      <c r="N205" s="35" t="s">
        <v>21</v>
      </c>
      <c r="O205" s="3"/>
    </row>
    <row r="206" spans="1:15" s="2" customFormat="1" ht="16.5" hidden="1" thickTop="1" thickBot="1" x14ac:dyDescent="0.3">
      <c r="A206" s="25" t="s">
        <v>12</v>
      </c>
      <c r="B206" s="26">
        <v>43927</v>
      </c>
      <c r="C206" s="32">
        <v>18001660</v>
      </c>
      <c r="D206" s="33">
        <v>2614.08</v>
      </c>
      <c r="E206" s="32" t="s">
        <v>393</v>
      </c>
      <c r="F206" s="32" t="s">
        <v>300</v>
      </c>
      <c r="G206" s="34">
        <v>85.56</v>
      </c>
      <c r="H206" s="34">
        <f>+Avoir[[#This Row],[MONTANT H.T]]*1.2</f>
        <v>102.672</v>
      </c>
      <c r="I206" s="34"/>
      <c r="J206" s="49">
        <f>IF(OR(Avoir!$H206=Avoir!$I206,Avoir!$I206="-"),"",Avoir!$I206-Avoir!$H206)</f>
        <v>-102.672</v>
      </c>
      <c r="K206" s="30">
        <f t="shared" ca="1" si="3"/>
        <v>43</v>
      </c>
      <c r="L206" s="32"/>
      <c r="M206" s="32"/>
      <c r="N206" s="35"/>
      <c r="O206" s="3"/>
    </row>
    <row r="207" spans="1:15" s="2" customFormat="1" ht="16.5" hidden="1" thickTop="1" thickBot="1" x14ac:dyDescent="0.3">
      <c r="A207" s="25" t="s">
        <v>12</v>
      </c>
      <c r="B207" s="26">
        <v>43927</v>
      </c>
      <c r="C207" s="32">
        <v>18001662</v>
      </c>
      <c r="D207" s="33">
        <v>703.73</v>
      </c>
      <c r="E207" s="32" t="s">
        <v>393</v>
      </c>
      <c r="F207" s="32" t="s">
        <v>308</v>
      </c>
      <c r="G207" s="34">
        <v>13.44</v>
      </c>
      <c r="H207" s="34">
        <f>+Avoir[[#This Row],[MONTANT H.T]]*1.2</f>
        <v>16.128</v>
      </c>
      <c r="I207" s="34"/>
      <c r="J207" s="49">
        <f>IF(OR(Avoir!$H207=Avoir!$I207,Avoir!$I207="-"),"",Avoir!$I207-Avoir!$H207)</f>
        <v>-16.128</v>
      </c>
      <c r="K207" s="30">
        <f t="shared" ca="1" si="3"/>
        <v>43</v>
      </c>
      <c r="L207" s="32"/>
      <c r="M207" s="32"/>
      <c r="N207" s="35"/>
      <c r="O207" s="3"/>
    </row>
    <row r="208" spans="1:15" s="2" customFormat="1" ht="16.5" hidden="1" thickTop="1" thickBot="1" x14ac:dyDescent="0.3">
      <c r="A208" s="25" t="s">
        <v>12</v>
      </c>
      <c r="B208" s="26">
        <v>43927</v>
      </c>
      <c r="C208" s="32">
        <v>18001663</v>
      </c>
      <c r="D208" s="33">
        <v>2694.19</v>
      </c>
      <c r="E208" s="32" t="s">
        <v>393</v>
      </c>
      <c r="F208" s="32" t="s">
        <v>309</v>
      </c>
      <c r="G208" s="34">
        <v>21.12</v>
      </c>
      <c r="H208" s="34">
        <f>+Avoir[[#This Row],[MONTANT H.T]]*1.2</f>
        <v>25.344000000000001</v>
      </c>
      <c r="I208" s="34"/>
      <c r="J208" s="49">
        <f>IF(OR(Avoir!$H208=Avoir!$I208,Avoir!$I208="-"),"",Avoir!$I208-Avoir!$H208)</f>
        <v>-25.344000000000001</v>
      </c>
      <c r="K208" s="30">
        <f t="shared" ca="1" si="3"/>
        <v>43</v>
      </c>
      <c r="L208" s="32"/>
      <c r="M208" s="32"/>
      <c r="N208" s="35"/>
      <c r="O208" s="3"/>
    </row>
    <row r="209" spans="1:15" s="2" customFormat="1" ht="16.5" hidden="1" thickTop="1" thickBot="1" x14ac:dyDescent="0.3">
      <c r="A209" s="25" t="s">
        <v>12</v>
      </c>
      <c r="B209" s="26">
        <v>43859</v>
      </c>
      <c r="C209" s="32">
        <v>18001474</v>
      </c>
      <c r="D209" s="32">
        <v>760.99</v>
      </c>
      <c r="E209" s="32" t="s">
        <v>393</v>
      </c>
      <c r="F209" s="32" t="s">
        <v>34</v>
      </c>
      <c r="G209" s="34">
        <v>12.32</v>
      </c>
      <c r="H209" s="34">
        <f>+Avoir[[#This Row],[MONTANT H.T]]*1.2</f>
        <v>14.783999999999999</v>
      </c>
      <c r="I209" s="34">
        <v>14.78</v>
      </c>
      <c r="J209" s="49">
        <f>IF(OR(Avoir!$H209=Avoir!$I209,Avoir!$I209="-"),"",Avoir!$I209-Avoir!$H209)</f>
        <v>-3.9999999999995595E-3</v>
      </c>
      <c r="K209" s="36">
        <f t="shared" ca="1" si="3"/>
        <v>111</v>
      </c>
      <c r="L209" s="32"/>
      <c r="M209" s="32" t="s">
        <v>189</v>
      </c>
      <c r="N209" s="35" t="s">
        <v>21</v>
      </c>
      <c r="O209" s="3"/>
    </row>
    <row r="210" spans="1:15" s="2" customFormat="1" ht="16.5" hidden="1" thickTop="1" thickBot="1" x14ac:dyDescent="0.3">
      <c r="A210" s="25" t="s">
        <v>12</v>
      </c>
      <c r="B210" s="26">
        <v>43859</v>
      </c>
      <c r="C210" s="32">
        <v>18001475</v>
      </c>
      <c r="D210" s="32">
        <v>914.54</v>
      </c>
      <c r="E210" s="32" t="s">
        <v>393</v>
      </c>
      <c r="F210" s="32" t="s">
        <v>35</v>
      </c>
      <c r="G210" s="34">
        <v>15.84</v>
      </c>
      <c r="H210" s="34">
        <f>+Avoir[[#This Row],[MONTANT H.T]]*1.2</f>
        <v>19.007999999999999</v>
      </c>
      <c r="I210" s="34">
        <v>19.010000000000002</v>
      </c>
      <c r="J210" s="49">
        <f>IF(OR(Avoir!$H210=Avoir!$I210,Avoir!$I210="-"),"",Avoir!$I210-Avoir!$H210)</f>
        <v>2.0000000000024443E-3</v>
      </c>
      <c r="K210" s="36">
        <f t="shared" ca="1" si="3"/>
        <v>111</v>
      </c>
      <c r="L210" s="32"/>
      <c r="M210" s="32" t="s">
        <v>188</v>
      </c>
      <c r="N210" s="35" t="s">
        <v>21</v>
      </c>
      <c r="O210" s="3"/>
    </row>
    <row r="211" spans="1:15" s="2" customFormat="1" ht="16.5" hidden="1" thickTop="1" thickBot="1" x14ac:dyDescent="0.3">
      <c r="A211" s="25" t="s">
        <v>12</v>
      </c>
      <c r="B211" s="26">
        <v>43859</v>
      </c>
      <c r="C211" s="32">
        <v>18001476</v>
      </c>
      <c r="D211" s="32">
        <v>1016.16</v>
      </c>
      <c r="E211" s="32" t="s">
        <v>393</v>
      </c>
      <c r="F211" s="32" t="s">
        <v>36</v>
      </c>
      <c r="G211" s="34">
        <v>17.600000000000001</v>
      </c>
      <c r="H211" s="34">
        <f>+Avoir[[#This Row],[MONTANT H.T]]*1.2</f>
        <v>21.12</v>
      </c>
      <c r="I211" s="34">
        <v>21.12</v>
      </c>
      <c r="J211" s="49" t="str">
        <f>IF(OR(Avoir!$H211=Avoir!$I211,Avoir!$I211="-"),"",Avoir!$I211-Avoir!$H211)</f>
        <v/>
      </c>
      <c r="K211" s="36" t="str">
        <f t="shared" ca="1" si="3"/>
        <v>-</v>
      </c>
      <c r="L211" s="32"/>
      <c r="M211" s="32" t="s">
        <v>187</v>
      </c>
      <c r="N211" s="35" t="s">
        <v>21</v>
      </c>
      <c r="O211" s="3"/>
    </row>
    <row r="212" spans="1:15" s="2" customFormat="1" ht="16.5" hidden="1" thickTop="1" thickBot="1" x14ac:dyDescent="0.3">
      <c r="A212" s="25" t="s">
        <v>12</v>
      </c>
      <c r="B212" s="26">
        <v>43927</v>
      </c>
      <c r="C212" s="32">
        <v>18001661</v>
      </c>
      <c r="D212" s="33">
        <v>1920.67</v>
      </c>
      <c r="E212" s="32" t="s">
        <v>393</v>
      </c>
      <c r="F212" s="32" t="s">
        <v>310</v>
      </c>
      <c r="G212" s="34">
        <v>34.56</v>
      </c>
      <c r="H212" s="34">
        <f>+Avoir[[#This Row],[MONTANT H.T]]*1.2</f>
        <v>41.472000000000001</v>
      </c>
      <c r="I212" s="34"/>
      <c r="J212" s="49">
        <f>IF(OR(Avoir!$H212=Avoir!$I212,Avoir!$I212="-"),"",Avoir!$I212-Avoir!$H212)</f>
        <v>-41.472000000000001</v>
      </c>
      <c r="K212" s="30">
        <f t="shared" ca="1" si="3"/>
        <v>43</v>
      </c>
      <c r="L212" s="32"/>
      <c r="M212" s="32"/>
      <c r="N212" s="35"/>
      <c r="O212" s="3"/>
    </row>
    <row r="213" spans="1:15" s="2" customFormat="1" ht="16.5" hidden="1" thickTop="1" thickBot="1" x14ac:dyDescent="0.3">
      <c r="A213" s="25" t="s">
        <v>12</v>
      </c>
      <c r="B213" s="26">
        <v>43859</v>
      </c>
      <c r="C213" s="32">
        <v>18001478</v>
      </c>
      <c r="D213" s="32">
        <v>1920.67</v>
      </c>
      <c r="E213" s="32" t="s">
        <v>393</v>
      </c>
      <c r="F213" s="32" t="s">
        <v>38</v>
      </c>
      <c r="G213" s="34">
        <v>33.979999999999997</v>
      </c>
      <c r="H213" s="34">
        <f>+Avoir[[#This Row],[MONTANT H.T]]*1.2</f>
        <v>40.775999999999996</v>
      </c>
      <c r="I213" s="34">
        <v>41.47</v>
      </c>
      <c r="J213" s="49">
        <f>IF(OR(Avoir!$H213=Avoir!$I213,Avoir!$I213="-"),"",Avoir!$I213-Avoir!$H213)</f>
        <v>0.69400000000000261</v>
      </c>
      <c r="K213" s="36">
        <f t="shared" ca="1" si="3"/>
        <v>111</v>
      </c>
      <c r="L213" s="32"/>
      <c r="M213" s="32" t="s">
        <v>181</v>
      </c>
      <c r="N213" s="35" t="s">
        <v>21</v>
      </c>
      <c r="O213" s="3"/>
    </row>
    <row r="214" spans="1:15" s="2" customFormat="1" ht="16.5" hidden="1" thickTop="1" thickBot="1" x14ac:dyDescent="0.3">
      <c r="A214" s="25" t="s">
        <v>12</v>
      </c>
      <c r="B214" s="26">
        <v>43860</v>
      </c>
      <c r="C214" s="32">
        <v>18001483</v>
      </c>
      <c r="D214" s="32">
        <v>2054.4</v>
      </c>
      <c r="E214" s="32" t="s">
        <v>393</v>
      </c>
      <c r="F214" s="32" t="s">
        <v>70</v>
      </c>
      <c r="G214" s="34">
        <v>14.7</v>
      </c>
      <c r="H214" s="34">
        <f>+Avoir[[#This Row],[MONTANT H.T]]*1.2</f>
        <v>17.639999999999997</v>
      </c>
      <c r="I214" s="34">
        <v>17.64</v>
      </c>
      <c r="J214" s="49" t="str">
        <f>IF(OR(Avoir!$H214=Avoir!$I214,Avoir!$I214="-"),"",Avoir!$I214-Avoir!$H214)</f>
        <v/>
      </c>
      <c r="K214" s="36" t="str">
        <f t="shared" ca="1" si="3"/>
        <v>-</v>
      </c>
      <c r="L214" s="32"/>
      <c r="M214" s="32" t="s">
        <v>143</v>
      </c>
      <c r="N214" s="35" t="s">
        <v>21</v>
      </c>
      <c r="O214" s="3"/>
    </row>
    <row r="215" spans="1:15" s="2" customFormat="1" ht="16.5" hidden="1" thickTop="1" thickBot="1" x14ac:dyDescent="0.3">
      <c r="A215" s="25" t="s">
        <v>12</v>
      </c>
      <c r="B215" s="26">
        <v>43927</v>
      </c>
      <c r="C215" s="32">
        <v>18001658</v>
      </c>
      <c r="D215" s="33">
        <v>1013.9</v>
      </c>
      <c r="E215" s="32" t="s">
        <v>393</v>
      </c>
      <c r="F215" s="32" t="s">
        <v>311</v>
      </c>
      <c r="G215" s="34">
        <v>31.68</v>
      </c>
      <c r="H215" s="34">
        <f>+Avoir[[#This Row],[MONTANT H.T]]*1.2</f>
        <v>38.015999999999998</v>
      </c>
      <c r="I215" s="34"/>
      <c r="J215" s="49">
        <f>IF(OR(Avoir!$H215=Avoir!$I215,Avoir!$I215="-"),"",Avoir!$I215-Avoir!$H215)</f>
        <v>-38.015999999999998</v>
      </c>
      <c r="K215" s="30">
        <f t="shared" ca="1" si="3"/>
        <v>43</v>
      </c>
      <c r="L215" s="32"/>
      <c r="M215" s="32"/>
      <c r="N215" s="35"/>
      <c r="O215" s="3"/>
    </row>
    <row r="216" spans="1:15" s="2" customFormat="1" ht="16.5" hidden="1" thickTop="1" thickBot="1" x14ac:dyDescent="0.3">
      <c r="A216" s="25" t="s">
        <v>12</v>
      </c>
      <c r="B216" s="26">
        <v>43931</v>
      </c>
      <c r="C216" s="43">
        <v>18001697</v>
      </c>
      <c r="D216" s="44">
        <v>1351.87</v>
      </c>
      <c r="E216" s="32" t="s">
        <v>393</v>
      </c>
      <c r="F216" s="43" t="s">
        <v>343</v>
      </c>
      <c r="G216" s="45">
        <v>42.24</v>
      </c>
      <c r="H216" s="45">
        <f>+Avoir[[#This Row],[MONTANT H.T]]*1.2</f>
        <v>50.688000000000002</v>
      </c>
      <c r="I216" s="45"/>
      <c r="J216" s="49">
        <f>IF(OR(Avoir!$H216=Avoir!$I216,Avoir!$I216="-"),"",Avoir!$I216-Avoir!$H216)</f>
        <v>-50.688000000000002</v>
      </c>
      <c r="K216" s="30">
        <f t="shared" ca="1" si="3"/>
        <v>39</v>
      </c>
      <c r="L216" s="43"/>
      <c r="M216" s="43"/>
      <c r="N216" s="46"/>
      <c r="O216" s="3"/>
    </row>
    <row r="217" spans="1:15" s="2" customFormat="1" ht="16.5" hidden="1" thickTop="1" thickBot="1" x14ac:dyDescent="0.3">
      <c r="A217" s="25" t="s">
        <v>12</v>
      </c>
      <c r="B217" s="26">
        <v>43931</v>
      </c>
      <c r="C217" s="43">
        <v>18001696</v>
      </c>
      <c r="D217" s="44">
        <v>2151.96</v>
      </c>
      <c r="E217" s="32" t="s">
        <v>393</v>
      </c>
      <c r="F217" s="43" t="s">
        <v>344</v>
      </c>
      <c r="G217" s="45">
        <v>69.180000000000007</v>
      </c>
      <c r="H217" s="45">
        <f>+Avoir[[#This Row],[MONTANT H.T]]*1.2</f>
        <v>83.016000000000005</v>
      </c>
      <c r="I217" s="45"/>
      <c r="J217" s="49">
        <f>IF(OR(Avoir!$H217=Avoir!$I217,Avoir!$I217="-"),"",Avoir!$I217-Avoir!$H217)</f>
        <v>-83.016000000000005</v>
      </c>
      <c r="K217" s="30">
        <f t="shared" ca="1" si="3"/>
        <v>39</v>
      </c>
      <c r="L217" s="43"/>
      <c r="M217" s="43"/>
      <c r="N217" s="46"/>
      <c r="O217" s="3"/>
    </row>
    <row r="218" spans="1:15" s="2" customFormat="1" ht="16.5" hidden="1" thickTop="1" thickBot="1" x14ac:dyDescent="0.3">
      <c r="A218" s="25" t="s">
        <v>12</v>
      </c>
      <c r="B218" s="26">
        <v>43860</v>
      </c>
      <c r="C218" s="32">
        <v>18001488</v>
      </c>
      <c r="D218" s="32">
        <v>1828.72</v>
      </c>
      <c r="E218" s="32" t="s">
        <v>393</v>
      </c>
      <c r="F218" s="32" t="s">
        <v>56</v>
      </c>
      <c r="G218" s="34">
        <v>34.520000000000003</v>
      </c>
      <c r="H218" s="34">
        <f>+Avoir[[#This Row],[MONTANT H.T]]*1.2</f>
        <v>41.423999999999999</v>
      </c>
      <c r="I218" s="34">
        <v>41.42</v>
      </c>
      <c r="J218" s="49">
        <f>IF(OR(Avoir!$H218=Avoir!$I218,Avoir!$I218="-"),"",Avoir!$I218-Avoir!$H218)</f>
        <v>-3.9999999999977831E-3</v>
      </c>
      <c r="K218" s="36">
        <f t="shared" ca="1" si="3"/>
        <v>110</v>
      </c>
      <c r="L218" s="32"/>
      <c r="M218" s="32" t="s">
        <v>184</v>
      </c>
      <c r="N218" s="35" t="s">
        <v>21</v>
      </c>
      <c r="O218" s="4"/>
    </row>
    <row r="219" spans="1:15" s="2" customFormat="1" ht="16.5" hidden="1" thickTop="1" thickBot="1" x14ac:dyDescent="0.3">
      <c r="A219" s="25" t="s">
        <v>12</v>
      </c>
      <c r="B219" s="26">
        <v>43860</v>
      </c>
      <c r="C219" s="32">
        <v>18001489</v>
      </c>
      <c r="D219" s="32">
        <v>1116.6500000000001</v>
      </c>
      <c r="E219" s="32" t="s">
        <v>393</v>
      </c>
      <c r="F219" s="32" t="s">
        <v>57</v>
      </c>
      <c r="G219" s="34">
        <v>18.48</v>
      </c>
      <c r="H219" s="34">
        <f>+Avoir[[#This Row],[MONTANT H.T]]*1.2</f>
        <v>22.175999999999998</v>
      </c>
      <c r="I219" s="34">
        <v>22.18</v>
      </c>
      <c r="J219" s="49">
        <f>IF(OR(Avoir!$H219=Avoir!$I219,Avoir!$I219="-"),"",Avoir!$I219-Avoir!$H219)</f>
        <v>4.0000000000013358E-3</v>
      </c>
      <c r="K219" s="36">
        <f t="shared" ca="1" si="3"/>
        <v>110</v>
      </c>
      <c r="L219" s="32"/>
      <c r="M219" s="32" t="s">
        <v>185</v>
      </c>
      <c r="N219" s="35" t="s">
        <v>21</v>
      </c>
      <c r="O219" s="3"/>
    </row>
    <row r="220" spans="1:15" s="2" customFormat="1" ht="16.5" hidden="1" thickTop="1" thickBot="1" x14ac:dyDescent="0.3">
      <c r="A220" s="25" t="s">
        <v>12</v>
      </c>
      <c r="B220" s="26">
        <v>43860</v>
      </c>
      <c r="C220" s="32">
        <v>18001490</v>
      </c>
      <c r="D220" s="32">
        <v>1689.84</v>
      </c>
      <c r="E220" s="32" t="s">
        <v>393</v>
      </c>
      <c r="F220" s="32" t="s">
        <v>58</v>
      </c>
      <c r="G220" s="34">
        <v>31.2</v>
      </c>
      <c r="H220" s="34">
        <f>+Avoir[[#This Row],[MONTANT H.T]]*1.2</f>
        <v>37.44</v>
      </c>
      <c r="I220" s="34">
        <v>37.44</v>
      </c>
      <c r="J220" s="49" t="str">
        <f>IF(OR(Avoir!$H220=Avoir!$I220,Avoir!$I220="-"),"",Avoir!$I220-Avoir!$H220)</f>
        <v/>
      </c>
      <c r="K220" s="36" t="str">
        <f t="shared" ca="1" si="3"/>
        <v>-</v>
      </c>
      <c r="L220" s="32"/>
      <c r="M220" s="32" t="s">
        <v>183</v>
      </c>
      <c r="N220" s="35" t="s">
        <v>21</v>
      </c>
      <c r="O220" s="3"/>
    </row>
    <row r="221" spans="1:15" s="2" customFormat="1" ht="16.5" hidden="1" thickTop="1" thickBot="1" x14ac:dyDescent="0.3">
      <c r="A221" s="25" t="s">
        <v>12</v>
      </c>
      <c r="B221" s="26">
        <v>43860</v>
      </c>
      <c r="C221" s="32">
        <v>18001491</v>
      </c>
      <c r="D221" s="32">
        <v>888.01</v>
      </c>
      <c r="E221" s="32" t="s">
        <v>393</v>
      </c>
      <c r="F221" s="32" t="s">
        <v>59</v>
      </c>
      <c r="G221" s="34">
        <v>14.52</v>
      </c>
      <c r="H221" s="34">
        <f>+Avoir[[#This Row],[MONTANT H.T]]*1.2</f>
        <v>17.423999999999999</v>
      </c>
      <c r="I221" s="34">
        <v>17.420000000000002</v>
      </c>
      <c r="J221" s="49">
        <f>IF(OR(Avoir!$H221=Avoir!$I221,Avoir!$I221="-"),"",Avoir!$I221-Avoir!$H221)</f>
        <v>-3.9999999999977831E-3</v>
      </c>
      <c r="K221" s="36">
        <f t="shared" ca="1" si="3"/>
        <v>110</v>
      </c>
      <c r="L221" s="32"/>
      <c r="M221" s="32" t="s">
        <v>186</v>
      </c>
      <c r="N221" s="35" t="s">
        <v>21</v>
      </c>
      <c r="O221" s="3"/>
    </row>
    <row r="222" spans="1:15" s="2" customFormat="1" ht="16.5" hidden="1" thickTop="1" thickBot="1" x14ac:dyDescent="0.3">
      <c r="A222" s="25" t="s">
        <v>12</v>
      </c>
      <c r="B222" s="26">
        <v>43931</v>
      </c>
      <c r="C222" s="43">
        <v>18001695</v>
      </c>
      <c r="D222" s="44">
        <v>344.45</v>
      </c>
      <c r="E222" s="32" t="s">
        <v>393</v>
      </c>
      <c r="F222" s="43" t="s">
        <v>345</v>
      </c>
      <c r="G222" s="45">
        <v>6.9</v>
      </c>
      <c r="H222" s="45">
        <f>+Avoir[[#This Row],[MONTANT H.T]]*1.2</f>
        <v>8.2799999999999994</v>
      </c>
      <c r="I222" s="45"/>
      <c r="J222" s="49">
        <f>IF(OR(Avoir!$H222=Avoir!$I222,Avoir!$I222="-"),"",Avoir!$I222-Avoir!$H222)</f>
        <v>-8.2799999999999994</v>
      </c>
      <c r="K222" s="30">
        <f t="shared" ca="1" si="3"/>
        <v>39</v>
      </c>
      <c r="L222" s="43"/>
      <c r="M222" s="43"/>
      <c r="N222" s="46"/>
      <c r="O222" s="3"/>
    </row>
    <row r="223" spans="1:15" s="2" customFormat="1" ht="16.5" hidden="1" thickTop="1" thickBot="1" x14ac:dyDescent="0.3">
      <c r="A223" s="25" t="s">
        <v>12</v>
      </c>
      <c r="B223" s="26">
        <v>43931</v>
      </c>
      <c r="C223" s="43">
        <v>18001694</v>
      </c>
      <c r="D223" s="44">
        <v>717.32</v>
      </c>
      <c r="E223" s="32" t="s">
        <v>393</v>
      </c>
      <c r="F223" s="43" t="s">
        <v>346</v>
      </c>
      <c r="G223" s="45">
        <v>23.06</v>
      </c>
      <c r="H223" s="45">
        <f>+Avoir[[#This Row],[MONTANT H.T]]*1.2</f>
        <v>27.671999999999997</v>
      </c>
      <c r="I223" s="45"/>
      <c r="J223" s="49">
        <f>IF(OR(Avoir!$H223=Avoir!$I223,Avoir!$I223="-"),"",Avoir!$I223-Avoir!$H223)</f>
        <v>-27.671999999999997</v>
      </c>
      <c r="K223" s="30">
        <f t="shared" ca="1" si="3"/>
        <v>39</v>
      </c>
      <c r="L223" s="43"/>
      <c r="M223" s="43"/>
      <c r="N223" s="46"/>
      <c r="O223" s="3"/>
    </row>
    <row r="224" spans="1:15" s="2" customFormat="1" ht="16.5" hidden="1" thickTop="1" thickBot="1" x14ac:dyDescent="0.3">
      <c r="A224" s="25" t="s">
        <v>12</v>
      </c>
      <c r="B224" s="26">
        <v>43931</v>
      </c>
      <c r="C224" s="43">
        <v>18001693</v>
      </c>
      <c r="D224" s="44">
        <v>1363.5</v>
      </c>
      <c r="E224" s="32" t="s">
        <v>393</v>
      </c>
      <c r="F224" s="43" t="s">
        <v>347</v>
      </c>
      <c r="G224" s="45">
        <v>23.4</v>
      </c>
      <c r="H224" s="45">
        <f>+Avoir[[#This Row],[MONTANT H.T]]*1.2</f>
        <v>28.08</v>
      </c>
      <c r="I224" s="45"/>
      <c r="J224" s="49">
        <f>IF(OR(Avoir!$H224=Avoir!$I224,Avoir!$I224="-"),"",Avoir!$I224-Avoir!$H224)</f>
        <v>-28.08</v>
      </c>
      <c r="K224" s="30">
        <f t="shared" ca="1" si="3"/>
        <v>39</v>
      </c>
      <c r="L224" s="43"/>
      <c r="M224" s="43"/>
      <c r="N224" s="46"/>
      <c r="O224" s="3"/>
    </row>
    <row r="225" spans="1:15" s="2" customFormat="1" ht="16.5" hidden="1" thickTop="1" thickBot="1" x14ac:dyDescent="0.3">
      <c r="A225" s="25" t="s">
        <v>12</v>
      </c>
      <c r="B225" s="26">
        <v>43931</v>
      </c>
      <c r="C225" s="43">
        <v>18001692</v>
      </c>
      <c r="D225" s="44">
        <v>2873.81</v>
      </c>
      <c r="E225" s="32" t="s">
        <v>393</v>
      </c>
      <c r="F225" s="43" t="s">
        <v>348</v>
      </c>
      <c r="G225" s="45">
        <v>90.72</v>
      </c>
      <c r="H225" s="45">
        <f>+Avoir[[#This Row],[MONTANT H.T]]*1.2</f>
        <v>108.86399999999999</v>
      </c>
      <c r="I225" s="45"/>
      <c r="J225" s="49">
        <f>IF(OR(Avoir!$H225=Avoir!$I225,Avoir!$I225="-"),"",Avoir!$I225-Avoir!$H225)</f>
        <v>-108.86399999999999</v>
      </c>
      <c r="K225" s="30">
        <f t="shared" ca="1" si="3"/>
        <v>39</v>
      </c>
      <c r="L225" s="43"/>
      <c r="M225" s="43"/>
      <c r="N225" s="46"/>
      <c r="O225" s="3"/>
    </row>
    <row r="226" spans="1:15" s="2" customFormat="1" ht="16.5" hidden="1" thickTop="1" thickBot="1" x14ac:dyDescent="0.3">
      <c r="A226" s="25" t="s">
        <v>12</v>
      </c>
      <c r="B226" s="26">
        <v>43931</v>
      </c>
      <c r="C226" s="43">
        <v>18001691</v>
      </c>
      <c r="D226" s="44">
        <v>1256.54</v>
      </c>
      <c r="E226" s="32" t="s">
        <v>393</v>
      </c>
      <c r="F226" s="43" t="s">
        <v>349</v>
      </c>
      <c r="G226" s="45">
        <v>17.28</v>
      </c>
      <c r="H226" s="45">
        <f>+Avoir[[#This Row],[MONTANT H.T]]*1.2</f>
        <v>20.736000000000001</v>
      </c>
      <c r="I226" s="45"/>
      <c r="J226" s="49">
        <f>IF(OR(Avoir!$H226=Avoir!$I226,Avoir!$I226="-"),"",Avoir!$I226-Avoir!$H226)</f>
        <v>-20.736000000000001</v>
      </c>
      <c r="K226" s="30">
        <f t="shared" ca="1" si="3"/>
        <v>39</v>
      </c>
      <c r="L226" s="43"/>
      <c r="M226" s="43"/>
      <c r="N226" s="46"/>
      <c r="O226" s="3"/>
    </row>
    <row r="227" spans="1:15" s="2" customFormat="1" ht="16.5" hidden="1" thickTop="1" thickBot="1" x14ac:dyDescent="0.3">
      <c r="A227" s="25" t="s">
        <v>12</v>
      </c>
      <c r="B227" s="26">
        <v>43931</v>
      </c>
      <c r="C227" s="43">
        <v>18001690</v>
      </c>
      <c r="D227" s="44">
        <v>2572.69</v>
      </c>
      <c r="E227" s="32" t="s">
        <v>393</v>
      </c>
      <c r="F227" s="43" t="s">
        <v>350</v>
      </c>
      <c r="G227" s="45">
        <v>83.62</v>
      </c>
      <c r="H227" s="45">
        <f>+Avoir[[#This Row],[MONTANT H.T]]*1.2</f>
        <v>100.34400000000001</v>
      </c>
      <c r="I227" s="45"/>
      <c r="J227" s="49">
        <f>IF(OR(Avoir!$H227=Avoir!$I227,Avoir!$I227="-"),"",Avoir!$I227-Avoir!$H227)</f>
        <v>-100.34400000000001</v>
      </c>
      <c r="K227" s="30">
        <f t="shared" ca="1" si="3"/>
        <v>39</v>
      </c>
      <c r="L227" s="43"/>
      <c r="M227" s="43"/>
      <c r="N227" s="46"/>
      <c r="O227" s="3"/>
    </row>
    <row r="228" spans="1:15" s="2" customFormat="1" ht="16.5" hidden="1" thickTop="1" thickBot="1" x14ac:dyDescent="0.3">
      <c r="A228" s="25" t="s">
        <v>12</v>
      </c>
      <c r="B228" s="26">
        <v>43931</v>
      </c>
      <c r="C228" s="43">
        <v>18001689</v>
      </c>
      <c r="D228" s="44">
        <v>3062.02</v>
      </c>
      <c r="E228" s="32" t="s">
        <v>393</v>
      </c>
      <c r="F228" s="43" t="s">
        <v>351</v>
      </c>
      <c r="G228" s="45">
        <v>63.36</v>
      </c>
      <c r="H228" s="45">
        <f>+Avoir[[#This Row],[MONTANT H.T]]*1.2</f>
        <v>76.031999999999996</v>
      </c>
      <c r="I228" s="45"/>
      <c r="J228" s="49">
        <f>IF(OR(Avoir!$H228=Avoir!$I228,Avoir!$I228="-"),"",Avoir!$I228-Avoir!$H228)</f>
        <v>-76.031999999999996</v>
      </c>
      <c r="K228" s="30">
        <f t="shared" ca="1" si="3"/>
        <v>39</v>
      </c>
      <c r="L228" s="43"/>
      <c r="M228" s="43"/>
      <c r="N228" s="46"/>
      <c r="O228" s="3"/>
    </row>
    <row r="229" spans="1:15" s="2" customFormat="1" ht="16.5" hidden="1" thickTop="1" thickBot="1" x14ac:dyDescent="0.3">
      <c r="A229" s="25" t="s">
        <v>12</v>
      </c>
      <c r="B229" s="26">
        <v>43931</v>
      </c>
      <c r="C229" s="43">
        <v>18001688</v>
      </c>
      <c r="D229" s="44">
        <v>755.51</v>
      </c>
      <c r="E229" s="32" t="s">
        <v>393</v>
      </c>
      <c r="F229" s="43" t="s">
        <v>352</v>
      </c>
      <c r="G229" s="45">
        <v>12.48</v>
      </c>
      <c r="H229" s="45">
        <f>+Avoir[[#This Row],[MONTANT H.T]]*1.2</f>
        <v>14.975999999999999</v>
      </c>
      <c r="I229" s="45"/>
      <c r="J229" s="49">
        <f>IF(OR(Avoir!$H229=Avoir!$I229,Avoir!$I229="-"),"",Avoir!$I229-Avoir!$H229)</f>
        <v>-14.975999999999999</v>
      </c>
      <c r="K229" s="30">
        <f t="shared" ca="1" si="3"/>
        <v>39</v>
      </c>
      <c r="L229" s="43"/>
      <c r="M229" s="43"/>
      <c r="N229" s="46"/>
      <c r="O229" s="3"/>
    </row>
    <row r="230" spans="1:15" s="2" customFormat="1" ht="16.5" hidden="1" thickTop="1" thickBot="1" x14ac:dyDescent="0.3">
      <c r="A230" s="25" t="s">
        <v>12</v>
      </c>
      <c r="B230" s="26">
        <v>43878</v>
      </c>
      <c r="C230" s="32">
        <v>18001557</v>
      </c>
      <c r="D230" s="32">
        <v>3710.75</v>
      </c>
      <c r="E230" s="32" t="s">
        <v>393</v>
      </c>
      <c r="F230" s="32" t="s">
        <v>160</v>
      </c>
      <c r="G230" s="38">
        <v>71.52</v>
      </c>
      <c r="H230" s="38">
        <f>+Avoir[[#This Row],[MONTANT H.T]]*1.2</f>
        <v>85.823999999999998</v>
      </c>
      <c r="I230" s="38">
        <v>85.82</v>
      </c>
      <c r="J230" s="49">
        <f>IF(OR(Avoir!$H230=Avoir!$I230,Avoir!$I230="-"),"",Avoir!$I230-Avoir!$H230)</f>
        <v>-4.0000000000048885E-3</v>
      </c>
      <c r="K230" s="36">
        <f t="shared" ca="1" si="3"/>
        <v>92</v>
      </c>
      <c r="L230" s="32"/>
      <c r="M230" s="32" t="s">
        <v>182</v>
      </c>
      <c r="N230" s="35" t="s">
        <v>21</v>
      </c>
      <c r="O230" s="3"/>
    </row>
    <row r="231" spans="1:15" s="2" customFormat="1" ht="16.5" hidden="1" thickTop="1" thickBot="1" x14ac:dyDescent="0.3">
      <c r="A231" s="25" t="s">
        <v>12</v>
      </c>
      <c r="B231" s="26">
        <v>43931</v>
      </c>
      <c r="C231" s="43">
        <v>18001687</v>
      </c>
      <c r="D231" s="44">
        <v>4801.68</v>
      </c>
      <c r="E231" s="32" t="s">
        <v>393</v>
      </c>
      <c r="F231" s="43" t="s">
        <v>353</v>
      </c>
      <c r="G231" s="45">
        <v>86.4</v>
      </c>
      <c r="H231" s="45">
        <f>+Avoir[[#This Row],[MONTANT H.T]]*1.2</f>
        <v>103.68</v>
      </c>
      <c r="I231" s="45"/>
      <c r="J231" s="49">
        <f>IF(OR(Avoir!$H231=Avoir!$I231,Avoir!$I231="-"),"",Avoir!$I231-Avoir!$H231)</f>
        <v>-103.68</v>
      </c>
      <c r="K231" s="30">
        <f t="shared" ca="1" si="3"/>
        <v>39</v>
      </c>
      <c r="L231" s="43"/>
      <c r="M231" s="43"/>
      <c r="N231" s="46"/>
      <c r="O231" s="3"/>
    </row>
    <row r="232" spans="1:15" s="2" customFormat="1" ht="16.5" hidden="1" thickTop="1" thickBot="1" x14ac:dyDescent="0.3">
      <c r="A232" s="25" t="s">
        <v>12</v>
      </c>
      <c r="B232" s="26">
        <v>43931</v>
      </c>
      <c r="C232" s="43">
        <v>18001686</v>
      </c>
      <c r="D232" s="44">
        <v>4153.93</v>
      </c>
      <c r="E232" s="32" t="s">
        <v>393</v>
      </c>
      <c r="F232" s="43" t="s">
        <v>354</v>
      </c>
      <c r="G232" s="45">
        <v>130.6</v>
      </c>
      <c r="H232" s="45">
        <f>+Avoir[[#This Row],[MONTANT H.T]]*1.2</f>
        <v>156.72</v>
      </c>
      <c r="I232" s="45"/>
      <c r="J232" s="49">
        <f>IF(OR(Avoir!$H232=Avoir!$I232,Avoir!$I232="-"),"",Avoir!$I232-Avoir!$H232)</f>
        <v>-156.72</v>
      </c>
      <c r="K232" s="30">
        <f t="shared" ca="1" si="3"/>
        <v>39</v>
      </c>
      <c r="L232" s="43"/>
      <c r="M232" s="43"/>
      <c r="N232" s="46"/>
      <c r="O232" s="3"/>
    </row>
    <row r="233" spans="1:15" s="2" customFormat="1" ht="16.5" hidden="1" thickTop="1" thickBot="1" x14ac:dyDescent="0.3">
      <c r="A233" s="25" t="s">
        <v>12</v>
      </c>
      <c r="B233" s="26">
        <v>43931</v>
      </c>
      <c r="C233" s="43">
        <v>18001685</v>
      </c>
      <c r="D233" s="44">
        <v>143.52000000000001</v>
      </c>
      <c r="E233" s="32" t="s">
        <v>393</v>
      </c>
      <c r="F233" s="43" t="s">
        <v>355</v>
      </c>
      <c r="G233" s="45">
        <v>4</v>
      </c>
      <c r="H233" s="45">
        <f>+Avoir[[#This Row],[MONTANT H.T]]*1.2</f>
        <v>4.8</v>
      </c>
      <c r="I233" s="45"/>
      <c r="J233" s="49">
        <f>IF(OR(Avoir!$H233=Avoir!$I233,Avoir!$I233="-"),"",Avoir!$I233-Avoir!$H233)</f>
        <v>-4.8</v>
      </c>
      <c r="K233" s="30">
        <f t="shared" ca="1" si="3"/>
        <v>39</v>
      </c>
      <c r="L233" s="43"/>
      <c r="M233" s="43"/>
      <c r="N233" s="46"/>
      <c r="O233" s="3"/>
    </row>
    <row r="234" spans="1:15" s="2" customFormat="1" ht="16.5" hidden="1" thickTop="1" thickBot="1" x14ac:dyDescent="0.3">
      <c r="A234" s="25" t="s">
        <v>12</v>
      </c>
      <c r="B234" s="26">
        <v>43931</v>
      </c>
      <c r="C234" s="43">
        <v>18001684</v>
      </c>
      <c r="D234" s="44">
        <v>1370.69</v>
      </c>
      <c r="E234" s="32" t="s">
        <v>393</v>
      </c>
      <c r="F234" s="43" t="s">
        <v>356</v>
      </c>
      <c r="G234" s="45">
        <v>22.88</v>
      </c>
      <c r="H234" s="45">
        <f>+Avoir[[#This Row],[MONTANT H.T]]*1.2</f>
        <v>27.456</v>
      </c>
      <c r="I234" s="45"/>
      <c r="J234" s="49">
        <f>IF(OR(Avoir!$H234=Avoir!$I234,Avoir!$I234="-"),"",Avoir!$I234-Avoir!$H234)</f>
        <v>-27.456</v>
      </c>
      <c r="K234" s="30">
        <f t="shared" ca="1" si="3"/>
        <v>39</v>
      </c>
      <c r="L234" s="43"/>
      <c r="M234" s="43"/>
      <c r="N234" s="46"/>
      <c r="O234" s="3"/>
    </row>
    <row r="235" spans="1:15" s="2" customFormat="1" ht="16.5" hidden="1" thickTop="1" thickBot="1" x14ac:dyDescent="0.3">
      <c r="A235" s="25" t="s">
        <v>12</v>
      </c>
      <c r="B235" s="26">
        <v>43889</v>
      </c>
      <c r="C235" s="32">
        <v>18001596</v>
      </c>
      <c r="D235" s="32">
        <v>19.09</v>
      </c>
      <c r="E235" s="32" t="s">
        <v>393</v>
      </c>
      <c r="F235" s="32" t="s">
        <v>239</v>
      </c>
      <c r="G235" s="38">
        <v>15.91</v>
      </c>
      <c r="H235" s="38">
        <f>+Avoir[[#This Row],[MONTANT H.T]]*1.2</f>
        <v>19.091999999999999</v>
      </c>
      <c r="I235" s="38">
        <v>19.09</v>
      </c>
      <c r="J235" s="49">
        <f>IF(OR(Avoir!$H235=Avoir!$I235,Avoir!$I235="-"),"",Avoir!$I235-Avoir!$H235)</f>
        <v>-1.9999999999988916E-3</v>
      </c>
      <c r="K235" s="36">
        <f t="shared" ca="1" si="3"/>
        <v>81</v>
      </c>
      <c r="L235" s="32"/>
      <c r="M235" s="32" t="s">
        <v>242</v>
      </c>
      <c r="N235" s="35" t="s">
        <v>21</v>
      </c>
      <c r="O235" s="3"/>
    </row>
    <row r="236" spans="1:15" s="2" customFormat="1" ht="16.5" hidden="1" thickTop="1" thickBot="1" x14ac:dyDescent="0.3">
      <c r="A236" s="25" t="s">
        <v>12</v>
      </c>
      <c r="B236" s="26">
        <v>43927</v>
      </c>
      <c r="C236" s="32">
        <v>18001659</v>
      </c>
      <c r="D236" s="32">
        <v>3357.07</v>
      </c>
      <c r="E236" s="32" t="s">
        <v>393</v>
      </c>
      <c r="F236" s="32" t="s">
        <v>294</v>
      </c>
      <c r="G236" s="38">
        <v>57.6</v>
      </c>
      <c r="H236" s="38">
        <f>+Avoir[[#This Row],[MONTANT H.T]]*1.2</f>
        <v>69.12</v>
      </c>
      <c r="I236" s="38">
        <v>69.12</v>
      </c>
      <c r="J236" s="49" t="str">
        <f>IF(OR(Avoir!$H236=Avoir!$I236,Avoir!$I236="-"),"",Avoir!$I236-Avoir!$H236)</f>
        <v/>
      </c>
      <c r="K236" s="36" t="str">
        <f t="shared" ca="1" si="3"/>
        <v>-</v>
      </c>
      <c r="L236" s="32"/>
      <c r="M236" s="32" t="s">
        <v>295</v>
      </c>
      <c r="N236" s="35" t="s">
        <v>21</v>
      </c>
      <c r="O236" s="3"/>
    </row>
    <row r="237" spans="1:15" s="2" customFormat="1" ht="16.5" hidden="1" thickTop="1" thickBot="1" x14ac:dyDescent="0.3">
      <c r="A237" s="25" t="s">
        <v>12</v>
      </c>
      <c r="B237" s="26">
        <v>43860</v>
      </c>
      <c r="C237" s="32">
        <v>18001479</v>
      </c>
      <c r="D237" s="32">
        <v>3092.29</v>
      </c>
      <c r="E237" s="32" t="s">
        <v>72</v>
      </c>
      <c r="F237" s="32" t="s">
        <v>69</v>
      </c>
      <c r="G237" s="34">
        <v>3092.29</v>
      </c>
      <c r="H237" s="34">
        <f>+Avoir[[#This Row],[MONTANT H.T]]*1.2</f>
        <v>3710.7479999999996</v>
      </c>
      <c r="I237" s="34">
        <v>3710.75</v>
      </c>
      <c r="J237" s="49">
        <f>IF(OR(Avoir!$H237=Avoir!$I237,Avoir!$I237="-"),"",Avoir!$I237-Avoir!$H237)</f>
        <v>2.0000000004074536E-3</v>
      </c>
      <c r="K237" s="36">
        <f t="shared" ca="1" si="3"/>
        <v>110</v>
      </c>
      <c r="L237" s="32"/>
      <c r="M237" s="32" t="s">
        <v>99</v>
      </c>
      <c r="N237" s="35" t="s">
        <v>21</v>
      </c>
      <c r="O237" s="3"/>
    </row>
    <row r="238" spans="1:15" s="2" customFormat="1" ht="16.5" hidden="1" thickTop="1" thickBot="1" x14ac:dyDescent="0.3">
      <c r="A238" s="25" t="s">
        <v>12</v>
      </c>
      <c r="B238" s="26">
        <v>43903</v>
      </c>
      <c r="C238" s="32">
        <v>18001652</v>
      </c>
      <c r="D238" s="32">
        <v>716.26</v>
      </c>
      <c r="E238" s="32" t="s">
        <v>403</v>
      </c>
      <c r="F238" s="32" t="s">
        <v>274</v>
      </c>
      <c r="G238" s="38">
        <v>596.88</v>
      </c>
      <c r="H238" s="38">
        <f>+Avoir[[#This Row],[MONTANT H.T]]*1.2</f>
        <v>716.25599999999997</v>
      </c>
      <c r="I238" s="38">
        <v>716.26</v>
      </c>
      <c r="J238" s="49">
        <f>IF(OR(Avoir!$H238=Avoir!$I238,Avoir!$I238="-"),"",Avoir!$I238-Avoir!$H238)</f>
        <v>4.0000000000190994E-3</v>
      </c>
      <c r="K238" s="36">
        <f t="shared" ca="1" si="3"/>
        <v>67</v>
      </c>
      <c r="L238" s="32"/>
      <c r="M238" s="32" t="s">
        <v>275</v>
      </c>
      <c r="N238" s="35" t="s">
        <v>21</v>
      </c>
      <c r="O238" s="3"/>
    </row>
    <row r="239" spans="1:15" s="2" customFormat="1" ht="16.5" hidden="1" thickTop="1" thickBot="1" x14ac:dyDescent="0.3">
      <c r="A239" s="25" t="s">
        <v>12</v>
      </c>
      <c r="B239" s="26">
        <v>43931</v>
      </c>
      <c r="C239" s="43">
        <v>18001705</v>
      </c>
      <c r="D239" s="44"/>
      <c r="E239" s="32" t="s">
        <v>393</v>
      </c>
      <c r="F239" s="43" t="s">
        <v>357</v>
      </c>
      <c r="G239" s="45">
        <v>0.5</v>
      </c>
      <c r="H239" s="45">
        <f>+Avoir[[#This Row],[MONTANT H.T]]*1.2</f>
        <v>0.6</v>
      </c>
      <c r="I239" s="45"/>
      <c r="J239" s="49">
        <f>IF(OR(Avoir!$H239=Avoir!$I239,Avoir!$I239="-"),"",Avoir!$I239-Avoir!$H239)</f>
        <v>-0.6</v>
      </c>
      <c r="K239" s="30">
        <f t="shared" ca="1" si="3"/>
        <v>39</v>
      </c>
      <c r="L239" s="43"/>
      <c r="M239" s="43"/>
      <c r="N239" s="46"/>
      <c r="O239" s="3"/>
    </row>
    <row r="240" spans="1:15" s="2" customFormat="1" ht="16.5" hidden="1" thickTop="1" thickBot="1" x14ac:dyDescent="0.3">
      <c r="A240" s="25" t="s">
        <v>12</v>
      </c>
      <c r="B240" s="26">
        <v>43881</v>
      </c>
      <c r="C240" s="32">
        <v>18001572</v>
      </c>
      <c r="D240" s="32"/>
      <c r="E240" s="32" t="s">
        <v>223</v>
      </c>
      <c r="F240" s="32"/>
      <c r="G240" s="34">
        <v>890.19</v>
      </c>
      <c r="H240" s="34">
        <f>+Avoir[[#This Row],[MONTANT H.T]]*1.2</f>
        <v>1068.2280000000001</v>
      </c>
      <c r="I240" s="34">
        <v>1068.23</v>
      </c>
      <c r="J240" s="49">
        <f>IF(OR(Avoir!$H240=Avoir!$I240,Avoir!$I240="-"),"",Avoir!$I240-Avoir!$H240)</f>
        <v>1.9999999999527063E-3</v>
      </c>
      <c r="K240" s="36">
        <f t="shared" ca="1" si="3"/>
        <v>89</v>
      </c>
      <c r="L240" s="32"/>
      <c r="M240" s="32" t="s">
        <v>152</v>
      </c>
      <c r="N240" s="35" t="s">
        <v>21</v>
      </c>
      <c r="O240" s="3"/>
    </row>
    <row r="241" spans="1:15" ht="16.5" hidden="1" thickTop="1" thickBot="1" x14ac:dyDescent="0.3">
      <c r="A241" s="25" t="s">
        <v>12</v>
      </c>
      <c r="B241" s="26">
        <v>43887</v>
      </c>
      <c r="C241" s="32">
        <v>18001577</v>
      </c>
      <c r="D241" s="32">
        <v>709.34</v>
      </c>
      <c r="E241" s="32" t="s">
        <v>223</v>
      </c>
      <c r="F241" s="32" t="s">
        <v>190</v>
      </c>
      <c r="G241" s="38">
        <v>504</v>
      </c>
      <c r="H241" s="38">
        <f>+Avoir[[#This Row],[MONTANT H.T]]*1.2</f>
        <v>604.79999999999995</v>
      </c>
      <c r="I241" s="38">
        <v>604.79999999999995</v>
      </c>
      <c r="J241" s="49" t="str">
        <f>IF(OR(Avoir!$H241=Avoir!$I241,Avoir!$I241="-"),"",Avoir!$I241-Avoir!$H241)</f>
        <v/>
      </c>
      <c r="K241" s="36" t="str">
        <f t="shared" ca="1" si="3"/>
        <v>-</v>
      </c>
      <c r="L241" s="32"/>
      <c r="M241" s="32" t="s">
        <v>191</v>
      </c>
      <c r="N241" s="35" t="s">
        <v>21</v>
      </c>
    </row>
    <row r="242" spans="1:15" s="2" customFormat="1" ht="16.5" hidden="1" thickTop="1" thickBot="1" x14ac:dyDescent="0.3">
      <c r="A242" s="25" t="s">
        <v>12</v>
      </c>
      <c r="B242" s="26">
        <v>43885</v>
      </c>
      <c r="C242" s="32">
        <v>18001580</v>
      </c>
      <c r="D242" s="32"/>
      <c r="E242" s="32" t="s">
        <v>223</v>
      </c>
      <c r="F242" s="32"/>
      <c r="G242" s="38">
        <v>298.44</v>
      </c>
      <c r="H242" s="38">
        <f>+Avoir[[#This Row],[MONTANT H.T]]*1.2</f>
        <v>358.12799999999999</v>
      </c>
      <c r="I242" s="38">
        <v>358.13</v>
      </c>
      <c r="J242" s="49">
        <f>IF(OR(Avoir!$H242=Avoir!$I242,Avoir!$I242="-"),"",Avoir!$I242-Avoir!$H242)</f>
        <v>2.0000000000095497E-3</v>
      </c>
      <c r="K242" s="36">
        <f t="shared" ca="1" si="3"/>
        <v>85</v>
      </c>
      <c r="L242" s="32"/>
      <c r="M242" s="32" t="s">
        <v>206</v>
      </c>
      <c r="N242" s="35" t="s">
        <v>21</v>
      </c>
      <c r="O242" s="3"/>
    </row>
    <row r="243" spans="1:15" s="2" customFormat="1" ht="16.5" hidden="1" thickTop="1" thickBot="1" x14ac:dyDescent="0.3">
      <c r="A243" s="25" t="s">
        <v>12</v>
      </c>
      <c r="B243" s="26">
        <v>43888</v>
      </c>
      <c r="C243" s="32">
        <v>18001581</v>
      </c>
      <c r="D243" s="32">
        <v>1334.74</v>
      </c>
      <c r="E243" s="32" t="s">
        <v>223</v>
      </c>
      <c r="F243" s="32" t="s">
        <v>207</v>
      </c>
      <c r="G243" s="38">
        <v>1112.28</v>
      </c>
      <c r="H243" s="38">
        <f>+Avoir[[#This Row],[MONTANT H.T]]*1.2</f>
        <v>1334.7359999999999</v>
      </c>
      <c r="I243" s="38">
        <v>1334.74</v>
      </c>
      <c r="J243" s="49">
        <f>IF(OR(Avoir!$H243=Avoir!$I243,Avoir!$I243="-"),"",Avoir!$I243-Avoir!$H243)</f>
        <v>4.0000000001327862E-3</v>
      </c>
      <c r="K243" s="36">
        <f t="shared" ca="1" si="3"/>
        <v>82</v>
      </c>
      <c r="L243" s="32"/>
      <c r="M243" s="32" t="s">
        <v>208</v>
      </c>
      <c r="N243" s="35" t="s">
        <v>21</v>
      </c>
      <c r="O243" s="3"/>
    </row>
    <row r="244" spans="1:15" s="2" customFormat="1" ht="16.5" hidden="1" thickTop="1" thickBot="1" x14ac:dyDescent="0.3">
      <c r="A244" s="25" t="s">
        <v>12</v>
      </c>
      <c r="B244" s="26">
        <v>43888</v>
      </c>
      <c r="C244" s="32">
        <v>18001582</v>
      </c>
      <c r="D244" s="32">
        <v>1334.74</v>
      </c>
      <c r="E244" s="32" t="s">
        <v>223</v>
      </c>
      <c r="F244" s="32" t="s">
        <v>192</v>
      </c>
      <c r="G244" s="38">
        <v>923.52</v>
      </c>
      <c r="H244" s="38">
        <f>+Avoir[[#This Row],[MONTANT H.T]]*1.2</f>
        <v>1108.2239999999999</v>
      </c>
      <c r="I244" s="38">
        <v>1108.22</v>
      </c>
      <c r="J244" s="49">
        <f>IF(OR(Avoir!$H244=Avoir!$I244,Avoir!$I244="-"),"",Avoir!$I244-Avoir!$H244)</f>
        <v>-3.9999999999054126E-3</v>
      </c>
      <c r="K244" s="36">
        <f t="shared" ca="1" si="3"/>
        <v>82</v>
      </c>
      <c r="L244" s="32"/>
      <c r="M244" s="32" t="s">
        <v>193</v>
      </c>
      <c r="N244" s="35" t="s">
        <v>21</v>
      </c>
      <c r="O244" s="3"/>
    </row>
    <row r="245" spans="1:15" ht="16.5" hidden="1" thickTop="1" thickBot="1" x14ac:dyDescent="0.3">
      <c r="A245" s="25" t="s">
        <v>12</v>
      </c>
      <c r="B245" s="26">
        <v>43888</v>
      </c>
      <c r="C245" s="32">
        <v>18001583</v>
      </c>
      <c r="D245" s="32">
        <v>1334.74</v>
      </c>
      <c r="E245" s="32" t="s">
        <v>223</v>
      </c>
      <c r="F245" s="32" t="s">
        <v>194</v>
      </c>
      <c r="G245" s="38">
        <v>92352</v>
      </c>
      <c r="H245" s="38">
        <f>+Avoir[[#This Row],[MONTANT H.T]]*1.2</f>
        <v>110822.39999999999</v>
      </c>
      <c r="I245" s="38">
        <v>1108.22</v>
      </c>
      <c r="J245" s="49">
        <f>IF(OR(Avoir!$H245=Avoir!$I245,Avoir!$I245="-"),"",Avoir!$I245-Avoir!$H245)</f>
        <v>-109714.18</v>
      </c>
      <c r="K245" s="36">
        <f t="shared" ca="1" si="3"/>
        <v>82</v>
      </c>
      <c r="L245" s="32"/>
      <c r="M245" s="32" t="s">
        <v>195</v>
      </c>
      <c r="N245" s="35" t="s">
        <v>21</v>
      </c>
    </row>
    <row r="246" spans="1:15" ht="16.5" hidden="1" thickTop="1" thickBot="1" x14ac:dyDescent="0.3">
      <c r="A246" s="25" t="s">
        <v>12</v>
      </c>
      <c r="B246" s="26">
        <v>43906</v>
      </c>
      <c r="C246" s="32">
        <v>18001655</v>
      </c>
      <c r="D246" s="32">
        <v>1442.88</v>
      </c>
      <c r="E246" s="32" t="s">
        <v>223</v>
      </c>
      <c r="F246" s="32" t="s">
        <v>276</v>
      </c>
      <c r="G246" s="38">
        <v>1202.4000000000001</v>
      </c>
      <c r="H246" s="38">
        <f>+Avoir[[#This Row],[MONTANT H.T]]*1.2</f>
        <v>1442.88</v>
      </c>
      <c r="I246" s="38">
        <v>1442.88</v>
      </c>
      <c r="J246" s="49" t="str">
        <f>IF(OR(Avoir!$H246=Avoir!$I246,Avoir!$I246="-"),"",Avoir!$I246-Avoir!$H246)</f>
        <v/>
      </c>
      <c r="K246" s="36" t="str">
        <f t="shared" ca="1" si="3"/>
        <v>-</v>
      </c>
      <c r="L246" s="32"/>
      <c r="M246" s="32" t="s">
        <v>277</v>
      </c>
      <c r="N246" s="35" t="s">
        <v>21</v>
      </c>
    </row>
    <row r="247" spans="1:15" ht="16.5" hidden="1" thickTop="1" thickBot="1" x14ac:dyDescent="0.3">
      <c r="A247" s="25" t="s">
        <v>12</v>
      </c>
      <c r="B247" s="26">
        <v>43938</v>
      </c>
      <c r="C247" s="32">
        <v>18001714</v>
      </c>
      <c r="D247" s="32">
        <v>385.02</v>
      </c>
      <c r="E247" s="32" t="s">
        <v>408</v>
      </c>
      <c r="F247" s="32" t="s">
        <v>335</v>
      </c>
      <c r="G247" s="34">
        <v>320.85000000000002</v>
      </c>
      <c r="H247" s="34">
        <f>+Avoir[[#This Row],[MONTANT H.T]]*1.2</f>
        <v>385.02000000000004</v>
      </c>
      <c r="I247" s="34">
        <v>385.02</v>
      </c>
      <c r="J247" s="49" t="str">
        <f>IF(OR(Avoir!$H247=Avoir!$I247,Avoir!$I247="-"),"",Avoir!$I247-Avoir!$H247)</f>
        <v/>
      </c>
      <c r="K247" s="36" t="str">
        <f t="shared" ca="1" si="3"/>
        <v>-</v>
      </c>
      <c r="L247" s="32"/>
      <c r="M247" s="32" t="s">
        <v>336</v>
      </c>
      <c r="N247" s="35" t="s">
        <v>21</v>
      </c>
    </row>
    <row r="248" spans="1:15" ht="16.5" hidden="1" thickTop="1" thickBot="1" x14ac:dyDescent="0.3">
      <c r="A248" s="25" t="s">
        <v>12</v>
      </c>
      <c r="B248" s="26">
        <v>43927</v>
      </c>
      <c r="C248" s="32">
        <v>18001653</v>
      </c>
      <c r="D248" s="32"/>
      <c r="E248" s="32" t="s">
        <v>408</v>
      </c>
      <c r="F248" s="32"/>
      <c r="G248" s="34">
        <v>795.16</v>
      </c>
      <c r="H248" s="34">
        <f>+Avoir[[#This Row],[MONTANT H.T]]*1.2</f>
        <v>954.19199999999989</v>
      </c>
      <c r="I248" s="34">
        <v>954.19</v>
      </c>
      <c r="J248" s="49">
        <f>IF(OR(Avoir!$H248=Avoir!$I248,Avoir!$I248="-"),"",Avoir!$I248-Avoir!$H248)</f>
        <v>-1.9999999998390194E-3</v>
      </c>
      <c r="K248" s="36">
        <f t="shared" ca="1" si="3"/>
        <v>43</v>
      </c>
      <c r="L248" s="32"/>
      <c r="M248" s="32" t="s">
        <v>342</v>
      </c>
      <c r="N248" s="35" t="s">
        <v>21</v>
      </c>
    </row>
    <row r="249" spans="1:15" ht="16.5" hidden="1" thickTop="1" thickBot="1" x14ac:dyDescent="0.3">
      <c r="A249" s="25" t="s">
        <v>12</v>
      </c>
      <c r="B249" s="26">
        <v>43931</v>
      </c>
      <c r="C249" s="43">
        <v>18001706</v>
      </c>
      <c r="D249" s="44"/>
      <c r="E249" s="32" t="s">
        <v>393</v>
      </c>
      <c r="F249" s="43" t="s">
        <v>358</v>
      </c>
      <c r="G249" s="45">
        <v>11</v>
      </c>
      <c r="H249" s="45">
        <f>+Avoir[[#This Row],[MONTANT H.T]]*1.2</f>
        <v>13.2</v>
      </c>
      <c r="I249" s="45"/>
      <c r="J249" s="49">
        <f>IF(OR(Avoir!$H249=Avoir!$I249,Avoir!$I249="-"),"",Avoir!$I249-Avoir!$H249)</f>
        <v>-13.2</v>
      </c>
      <c r="K249" s="30">
        <f t="shared" ca="1" si="3"/>
        <v>39</v>
      </c>
      <c r="L249" s="43"/>
      <c r="M249" s="43"/>
      <c r="N249" s="46"/>
    </row>
    <row r="250" spans="1:15" ht="16.5" hidden="1" thickTop="1" thickBot="1" x14ac:dyDescent="0.3">
      <c r="A250" s="25" t="s">
        <v>12</v>
      </c>
      <c r="B250" s="26">
        <v>43931</v>
      </c>
      <c r="C250" s="43">
        <v>18001707</v>
      </c>
      <c r="D250" s="44"/>
      <c r="E250" s="32" t="s">
        <v>393</v>
      </c>
      <c r="F250" s="43" t="s">
        <v>359</v>
      </c>
      <c r="G250" s="45">
        <v>10.5</v>
      </c>
      <c r="H250" s="45">
        <f>+Avoir[[#This Row],[MONTANT H.T]]*1.2</f>
        <v>12.6</v>
      </c>
      <c r="I250" s="45"/>
      <c r="J250" s="49">
        <f>IF(OR(Avoir!$H250=Avoir!$I250,Avoir!$I250="-"),"",Avoir!$I250-Avoir!$H250)</f>
        <v>-12.6</v>
      </c>
      <c r="K250" s="30">
        <f t="shared" ca="1" si="3"/>
        <v>39</v>
      </c>
      <c r="L250" s="43"/>
      <c r="M250" s="43"/>
      <c r="N250" s="46"/>
    </row>
    <row r="251" spans="1:15" ht="16.5" hidden="1" thickTop="1" thickBot="1" x14ac:dyDescent="0.3">
      <c r="A251" s="25" t="s">
        <v>12</v>
      </c>
      <c r="B251" s="26">
        <v>43931</v>
      </c>
      <c r="C251" s="43">
        <v>18001710</v>
      </c>
      <c r="D251" s="44"/>
      <c r="E251" s="32" t="s">
        <v>393</v>
      </c>
      <c r="F251" s="43" t="s">
        <v>360</v>
      </c>
      <c r="G251" s="45">
        <v>12</v>
      </c>
      <c r="H251" s="45">
        <f>+Avoir[[#This Row],[MONTANT H.T]]*1.2</f>
        <v>14.399999999999999</v>
      </c>
      <c r="I251" s="45"/>
      <c r="J251" s="49">
        <f>IF(OR(Avoir!$H251=Avoir!$I251,Avoir!$I251="-"),"",Avoir!$I251-Avoir!$H251)</f>
        <v>-14.399999999999999</v>
      </c>
      <c r="K251" s="30">
        <f t="shared" ca="1" si="3"/>
        <v>39</v>
      </c>
      <c r="L251" s="43"/>
      <c r="M251" s="43"/>
      <c r="N251" s="46"/>
    </row>
    <row r="252" spans="1:15" ht="16.5" hidden="1" thickTop="1" thickBot="1" x14ac:dyDescent="0.3">
      <c r="A252" s="25" t="s">
        <v>12</v>
      </c>
      <c r="B252" s="26">
        <v>43931</v>
      </c>
      <c r="C252" s="43">
        <v>18001709</v>
      </c>
      <c r="D252" s="44"/>
      <c r="E252" s="32" t="s">
        <v>393</v>
      </c>
      <c r="F252" s="43" t="s">
        <v>361</v>
      </c>
      <c r="G252" s="45">
        <v>10</v>
      </c>
      <c r="H252" s="45">
        <f>+Avoir[[#This Row],[MONTANT H.T]]*1.2</f>
        <v>12</v>
      </c>
      <c r="I252" s="45"/>
      <c r="J252" s="49">
        <f>IF(OR(Avoir!$H252=Avoir!$I252,Avoir!$I252="-"),"",Avoir!$I252-Avoir!$H252)</f>
        <v>-12</v>
      </c>
      <c r="K252" s="30">
        <f t="shared" ca="1" si="3"/>
        <v>39</v>
      </c>
      <c r="L252" s="43"/>
      <c r="M252" s="43"/>
      <c r="N252" s="46"/>
    </row>
    <row r="253" spans="1:15" ht="16.5" hidden="1" thickTop="1" thickBot="1" x14ac:dyDescent="0.3">
      <c r="A253" s="25" t="s">
        <v>12</v>
      </c>
      <c r="B253" s="26">
        <v>43931</v>
      </c>
      <c r="C253" s="43">
        <v>18001708</v>
      </c>
      <c r="D253" s="44"/>
      <c r="E253" s="32" t="s">
        <v>393</v>
      </c>
      <c r="F253" s="43" t="s">
        <v>362</v>
      </c>
      <c r="G253" s="45">
        <v>7.2</v>
      </c>
      <c r="H253" s="45">
        <f>+Avoir[[#This Row],[MONTANT H.T]]*1.2</f>
        <v>8.64</v>
      </c>
      <c r="I253" s="45"/>
      <c r="J253" s="49">
        <f>IF(OR(Avoir!$H253=Avoir!$I253,Avoir!$I253="-"),"",Avoir!$I253-Avoir!$H253)</f>
        <v>-8.64</v>
      </c>
      <c r="K253" s="30">
        <f t="shared" ca="1" si="3"/>
        <v>39</v>
      </c>
      <c r="L253" s="43"/>
      <c r="M253" s="43"/>
      <c r="N253" s="46"/>
    </row>
    <row r="254" spans="1:15" ht="16.5" hidden="1" thickTop="1" thickBot="1" x14ac:dyDescent="0.3">
      <c r="A254" s="25" t="s">
        <v>12</v>
      </c>
      <c r="B254" s="26">
        <v>43931</v>
      </c>
      <c r="C254" s="43">
        <v>18001723</v>
      </c>
      <c r="D254" s="44">
        <v>425.52</v>
      </c>
      <c r="E254" s="32" t="s">
        <v>393</v>
      </c>
      <c r="F254" s="43" t="s">
        <v>363</v>
      </c>
      <c r="G254" s="45">
        <v>10.56</v>
      </c>
      <c r="H254" s="45">
        <f>+Avoir[[#This Row],[MONTANT H.T]]*1.2</f>
        <v>12.672000000000001</v>
      </c>
      <c r="I254" s="45"/>
      <c r="J254" s="49">
        <f>IF(OR(Avoir!$H254=Avoir!$I254,Avoir!$I254="-"),"",Avoir!$I254-Avoir!$H254)</f>
        <v>-12.672000000000001</v>
      </c>
      <c r="K254" s="30">
        <f t="shared" ca="1" si="3"/>
        <v>39</v>
      </c>
      <c r="L254" s="43"/>
      <c r="M254" s="43"/>
      <c r="N254" s="46"/>
    </row>
    <row r="255" spans="1:15" ht="16.5" hidden="1" thickTop="1" thickBot="1" x14ac:dyDescent="0.3">
      <c r="A255" s="25" t="s">
        <v>12</v>
      </c>
      <c r="B255" s="26">
        <v>43931</v>
      </c>
      <c r="C255" s="43">
        <v>18001724</v>
      </c>
      <c r="D255" s="44">
        <v>450.19</v>
      </c>
      <c r="E255" s="32" t="s">
        <v>393</v>
      </c>
      <c r="F255" s="43" t="s">
        <v>364</v>
      </c>
      <c r="G255" s="45">
        <v>38.28</v>
      </c>
      <c r="H255" s="45">
        <f>+Avoir[[#This Row],[MONTANT H.T]]*1.2</f>
        <v>45.936</v>
      </c>
      <c r="I255" s="45"/>
      <c r="J255" s="49">
        <f>IF(OR(Avoir!$H255=Avoir!$I255,Avoir!$I255="-"),"",Avoir!$I255-Avoir!$H255)</f>
        <v>-45.936</v>
      </c>
      <c r="K255" s="30">
        <f t="shared" ca="1" si="3"/>
        <v>39</v>
      </c>
      <c r="L255" s="43"/>
      <c r="M255" s="43"/>
      <c r="N255" s="46"/>
    </row>
    <row r="256" spans="1:15" ht="16.5" hidden="1" thickTop="1" thickBot="1" x14ac:dyDescent="0.3">
      <c r="A256" s="25" t="s">
        <v>12</v>
      </c>
      <c r="B256" s="26">
        <v>43886</v>
      </c>
      <c r="C256" s="32">
        <v>18001576</v>
      </c>
      <c r="D256" s="33"/>
      <c r="E256" s="32" t="s">
        <v>404</v>
      </c>
      <c r="F256" s="32" t="s">
        <v>231</v>
      </c>
      <c r="G256" s="38">
        <v>613.79999999999995</v>
      </c>
      <c r="H256" s="38">
        <f>+Avoir[[#This Row],[MONTANT H.T]]*1.2</f>
        <v>736.56</v>
      </c>
      <c r="I256" s="38"/>
      <c r="J256" s="49">
        <f>IF(OR(Avoir!$H256=Avoir!$I256,Avoir!$I256="-"),"",Avoir!$I256-Avoir!$H256)</f>
        <v>-736.56</v>
      </c>
      <c r="K256" s="30">
        <f t="shared" ca="1" si="3"/>
        <v>84</v>
      </c>
      <c r="L256" s="32"/>
      <c r="M256" s="32"/>
      <c r="N256" s="35"/>
    </row>
    <row r="257" spans="1:14" ht="16.5" hidden="1" thickTop="1" thickBot="1" x14ac:dyDescent="0.3">
      <c r="A257" s="25" t="s">
        <v>12</v>
      </c>
      <c r="B257" s="26">
        <v>43928</v>
      </c>
      <c r="C257" s="32">
        <v>18001664</v>
      </c>
      <c r="D257" s="33">
        <v>3022.56</v>
      </c>
      <c r="E257" s="32" t="s">
        <v>223</v>
      </c>
      <c r="F257" s="32"/>
      <c r="G257" s="34">
        <v>2518.8000000000002</v>
      </c>
      <c r="H257" s="34">
        <f>+Avoir[[#This Row],[MONTANT H.T]]*1.2</f>
        <v>3022.56</v>
      </c>
      <c r="I257" s="34"/>
      <c r="J257" s="49">
        <f>IF(OR(Avoir!$H257=Avoir!$I257,Avoir!$I257="-"),"",Avoir!$I257-Avoir!$H257)</f>
        <v>-3022.56</v>
      </c>
      <c r="K257" s="30">
        <f t="shared" ref="K257:K259" ca="1" si="4">IF(AND(G257&lt;&gt;"",J257&lt;&gt;"",L257&lt;&gt;"non"),DATEDIF(B257,TODAY(),"D"),"-")</f>
        <v>42</v>
      </c>
      <c r="L257" s="32"/>
      <c r="M257" s="32"/>
      <c r="N257" s="35"/>
    </row>
    <row r="258" spans="1:14" ht="16.5" hidden="1" thickTop="1" thickBot="1" x14ac:dyDescent="0.3">
      <c r="A258" s="25" t="s">
        <v>12</v>
      </c>
      <c r="B258" s="26">
        <v>43833</v>
      </c>
      <c r="C258" s="32">
        <v>18001436</v>
      </c>
      <c r="D258" s="32"/>
      <c r="E258" s="32"/>
      <c r="F258" s="32" t="s">
        <v>17</v>
      </c>
      <c r="G258" s="34">
        <v>1134.19</v>
      </c>
      <c r="H258" s="34">
        <f>+Avoir[[#This Row],[MONTANT H.T]]*1.2</f>
        <v>1361.028</v>
      </c>
      <c r="I258" s="34">
        <v>1361.03</v>
      </c>
      <c r="J258" s="49">
        <f>IF(OR(Avoir!$H258=Avoir!$I258,Avoir!$I258="-"),"",Avoir!$I258-Avoir!$H258)</f>
        <v>1.9999999999527063E-3</v>
      </c>
      <c r="K258" s="36">
        <f t="shared" ca="1" si="4"/>
        <v>137</v>
      </c>
      <c r="L258" s="32"/>
      <c r="M258" s="32" t="s">
        <v>20</v>
      </c>
      <c r="N258" s="35" t="s">
        <v>21</v>
      </c>
    </row>
    <row r="259" spans="1:14" ht="16.5" hidden="1" thickTop="1" thickBot="1" x14ac:dyDescent="0.3">
      <c r="A259" s="25" t="s">
        <v>370</v>
      </c>
      <c r="B259" s="26">
        <v>43936</v>
      </c>
      <c r="C259" s="27">
        <v>18001701</v>
      </c>
      <c r="D259" s="28"/>
      <c r="E259" s="22" t="s">
        <v>392</v>
      </c>
      <c r="F259" s="27"/>
      <c r="G259" s="29">
        <v>132</v>
      </c>
      <c r="H259" s="29">
        <f>+Avoir[[#This Row],[MONTANT H.T]]*1.2</f>
        <v>158.4</v>
      </c>
      <c r="I259" s="29">
        <v>158.4</v>
      </c>
      <c r="J259" s="49" t="str">
        <f>IF(OR(Avoir!$H259=Avoir!$I259,Avoir!$I259="-"),"",Avoir!$I259-Avoir!$H259)</f>
        <v/>
      </c>
      <c r="K259" s="30" t="str">
        <f t="shared" ca="1" si="4"/>
        <v>-</v>
      </c>
      <c r="L259" s="27"/>
      <c r="M259" s="32" t="s">
        <v>413</v>
      </c>
      <c r="N259" s="35" t="s">
        <v>21</v>
      </c>
    </row>
    <row r="260" spans="1:14" ht="15.75" thickTop="1" x14ac:dyDescent="0.25"/>
  </sheetData>
  <conditionalFormatting sqref="K1:K1048576">
    <cfRule type="expression" dxfId="22" priority="1">
      <formula>$K1="-"</formula>
    </cfRule>
    <cfRule type="cellIs" dxfId="21" priority="2" operator="greaterThan">
      <formula>45</formula>
    </cfRule>
  </conditionalFormatting>
  <conditionalFormatting sqref="A1:N128 A151:N1048573 A130:N149">
    <cfRule type="expression" dxfId="20" priority="7">
      <formula>$A1=$A2</formula>
    </cfRule>
  </conditionalFormatting>
  <conditionalFormatting sqref="A1048574:N1048576">
    <cfRule type="expression" dxfId="19" priority="13">
      <formula>#REF!=$A1</formula>
    </cfRule>
  </conditionalFormatting>
  <conditionalFormatting sqref="A150:N150">
    <cfRule type="expression" dxfId="18" priority="24">
      <formula>$A150=#REF!</formula>
    </cfRule>
  </conditionalFormatting>
  <conditionalFormatting sqref="A129:N129">
    <cfRule type="expression" dxfId="17" priority="32">
      <formula>$A129=#REF!</formula>
    </cfRule>
  </conditionalFormatting>
  <conditionalFormatting sqref="A1048574:N1048576">
    <cfRule type="expression" dxfId="16" priority="34">
      <formula>$A1048574=$A1</formula>
    </cfRule>
  </conditionalFormatting>
  <pageMargins left="0.7" right="0.7" top="0.75" bottom="0.75" header="0.3" footer="0.3"/>
  <pageSetup paperSize="9" scale="42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Avoir</vt:lpstr>
      <vt:lpstr>Avoir!Zone_d_impression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Aubert</dc:creator>
  <cp:lastModifiedBy>Valérie Demaria</cp:lastModifiedBy>
  <cp:lastPrinted>2020-02-21T14:52:25Z</cp:lastPrinted>
  <dcterms:created xsi:type="dcterms:W3CDTF">2020-01-06T10:54:22Z</dcterms:created>
  <dcterms:modified xsi:type="dcterms:W3CDTF">2020-05-19T10:15:30Z</dcterms:modified>
</cp:coreProperties>
</file>