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rie.demaria\Desktop\"/>
    </mc:Choice>
  </mc:AlternateContent>
  <bookViews>
    <workbookView xWindow="0" yWindow="0" windowWidth="21570" windowHeight="7335"/>
  </bookViews>
  <sheets>
    <sheet name="C.A Ventes" sheetId="2" r:id="rId1"/>
    <sheet name="QTE Ventes" sheetId="1" r:id="rId2"/>
  </sheets>
  <definedNames>
    <definedName name="_xlnm._FilterDatabase" localSheetId="0" hidden="1">'C.A Ventes'!$A$2:$M$16</definedName>
    <definedName name="_xlnm._FilterDatabase" localSheetId="1" hidden="1">'QTE Ventes'!$A$2:$M$15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6" i="2" l="1"/>
  <c r="M16" i="2"/>
  <c r="L16" i="2"/>
  <c r="O15" i="2"/>
  <c r="M15" i="2"/>
  <c r="L15" i="2"/>
  <c r="O14" i="2"/>
  <c r="M14" i="2"/>
  <c r="L14" i="2"/>
  <c r="O13" i="2"/>
  <c r="M13" i="2"/>
  <c r="L13" i="2"/>
  <c r="O12" i="2"/>
  <c r="M12" i="2"/>
  <c r="L12" i="2"/>
  <c r="O11" i="2"/>
  <c r="M11" i="2"/>
  <c r="L11" i="2"/>
  <c r="O10" i="2"/>
  <c r="M10" i="2"/>
  <c r="L10" i="2"/>
  <c r="O9" i="2"/>
  <c r="M9" i="2"/>
  <c r="L9" i="2"/>
  <c r="O8" i="2"/>
  <c r="M8" i="2"/>
  <c r="L8" i="2"/>
  <c r="O7" i="2"/>
  <c r="M7" i="2"/>
  <c r="L7" i="2"/>
  <c r="O6" i="2"/>
  <c r="M6" i="2"/>
  <c r="L6" i="2"/>
  <c r="O5" i="2"/>
  <c r="M5" i="2"/>
  <c r="M1" i="2" s="1"/>
  <c r="L5" i="2"/>
  <c r="L1" i="2" s="1"/>
  <c r="O4" i="2"/>
  <c r="M4" i="2"/>
  <c r="L4" i="2"/>
  <c r="O3" i="2"/>
  <c r="M3" i="2"/>
  <c r="L3" i="2"/>
  <c r="M15" i="1"/>
  <c r="L15" i="1"/>
  <c r="M14" i="1"/>
  <c r="L14" i="1"/>
  <c r="M13" i="1"/>
  <c r="L13" i="1"/>
  <c r="M12" i="1"/>
  <c r="L12" i="1"/>
  <c r="M11" i="1"/>
  <c r="M1" i="1" s="1"/>
  <c r="L11" i="1"/>
  <c r="M10" i="1"/>
  <c r="L10" i="1"/>
  <c r="L1" i="1" s="1"/>
  <c r="N1" i="1" s="1"/>
  <c r="M9" i="1"/>
  <c r="L9" i="1"/>
  <c r="M8" i="1"/>
  <c r="L8" i="1"/>
  <c r="M7" i="1"/>
  <c r="L7" i="1"/>
  <c r="M6" i="1"/>
  <c r="L6" i="1"/>
  <c r="M5" i="1"/>
  <c r="L5" i="1"/>
  <c r="M4" i="1"/>
  <c r="L4" i="1"/>
  <c r="M3" i="1"/>
  <c r="L3" i="1"/>
</calcChain>
</file>

<file path=xl/sharedStrings.xml><?xml version="1.0" encoding="utf-8"?>
<sst xmlns="http://schemas.openxmlformats.org/spreadsheetml/2006/main" count="107" uniqueCount="54">
  <si>
    <t>Client / Fournisseur</t>
  </si>
  <si>
    <t>Article</t>
  </si>
  <si>
    <t>Port</t>
  </si>
  <si>
    <t>janv-19</t>
  </si>
  <si>
    <t>févr-19</t>
  </si>
  <si>
    <t>mars-19</t>
  </si>
  <si>
    <t>avr-19</t>
  </si>
  <si>
    <t>mai-19</t>
  </si>
  <si>
    <t>juin-19</t>
  </si>
  <si>
    <t>juil-19</t>
  </si>
  <si>
    <t>août-19</t>
  </si>
  <si>
    <t xml:space="preserve">Qte vente </t>
  </si>
  <si>
    <t xml:space="preserve">Qte Achat    </t>
  </si>
  <si>
    <t>F019</t>
  </si>
  <si>
    <t>Prégyplac STD BA18 S 0,90 x 3,20 m</t>
  </si>
  <si>
    <t>Direct</t>
  </si>
  <si>
    <t>F007</t>
  </si>
  <si>
    <t>Synia déco 4BA13 120 x 2,50 m</t>
  </si>
  <si>
    <t>Livre</t>
  </si>
  <si>
    <t>C336</t>
  </si>
  <si>
    <t>Prégywab BA13 120 x 2,60 m</t>
  </si>
  <si>
    <t>C001</t>
  </si>
  <si>
    <t>Weber parement GR fin 66-330 25kg</t>
  </si>
  <si>
    <t>C182</t>
  </si>
  <si>
    <t>Membrane PVSD18 1,50 x 40,00m</t>
  </si>
  <si>
    <t>C103</t>
  </si>
  <si>
    <t>TER SEG Aretier Cornier Angulaire Val de Loire Flammé</t>
  </si>
  <si>
    <t>C485</t>
  </si>
  <si>
    <t>Elysée Rive à Rabat Droite Sablé Champagne</t>
  </si>
  <si>
    <t>Enlevé</t>
  </si>
  <si>
    <t>C003</t>
  </si>
  <si>
    <t>Prégywab enduit seau 25kg</t>
  </si>
  <si>
    <t>C106</t>
  </si>
  <si>
    <t>Ségala Tuile Chatiere Passe-barre (pose sans grille ) Manoir</t>
  </si>
  <si>
    <t>C473</t>
  </si>
  <si>
    <t>Weber.Lite F T1 sac 25kg 001 Blanc Cassé</t>
  </si>
  <si>
    <t>C057</t>
  </si>
  <si>
    <t>Monier palettes consignées</t>
  </si>
  <si>
    <t>Weber.Pral F T1 sac 25kg 010 Beige Ocre</t>
  </si>
  <si>
    <t>LP Montant M48-35/6  2,50 m</t>
  </si>
  <si>
    <t xml:space="preserve">CA vente </t>
  </si>
  <si>
    <t xml:space="preserve"> CA Achat    </t>
  </si>
  <si>
    <t>Térréal palettes consignées</t>
  </si>
  <si>
    <t>Rector rectosten coffrant P12 M4</t>
  </si>
  <si>
    <t>Orsol chaine d'angle pierre manoir PA5 Ton Naturel</t>
  </si>
  <si>
    <t>Elysée Tuile Plate 27x35 Rouge Flammé</t>
  </si>
  <si>
    <t>Fabemi Consigne Palette</t>
  </si>
  <si>
    <t>Imerys palettes consignées</t>
  </si>
  <si>
    <t>C166</t>
  </si>
  <si>
    <t>C000</t>
  </si>
  <si>
    <t>Monospace 35 revetu kraft 45 0,60 x 13,50 m</t>
  </si>
  <si>
    <t>JRE Montant M48-35/6 3,00 m</t>
  </si>
  <si>
    <t>C127</t>
  </si>
  <si>
    <t>Puiseaux - Consigne palette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</si>
</sst>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#,##0.00\ &quot;€&quot;;[Red]\-#,##0.00\ &quot;€&quot;"/>
    <numFmt numFmtId="164" formatCode="#,##0\ &quot;€&quot;"/>
    <numFmt numFmtId="165" formatCode="#,##0.00_ ;[Red]\-#,##0.00\ 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theme="1"/>
      <name val="Calibri"/>
      <scheme val="minor"/>
    </font>
    <font>
      <sz val="11"/>
      <color theme="9" tint="-0.249977111117893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9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4" tint="-0.249977111117893"/>
        <bgColor indexed="64"/>
      </patternFill>
    </fill>
  </fills>
  <borders count="7">
    <border>
      <left/>
      <right/>
      <top/>
      <bottom/>
      <diagonal/>
    </border>
    <border>
      <left/>
      <right/>
      <top style="thick">
        <color rgb="FFC00000"/>
      </top>
      <bottom style="double">
        <color rgb="FFC00000"/>
      </bottom>
      <diagonal/>
    </border>
    <border>
      <left style="thin">
        <color theme="1"/>
      </left>
      <right/>
      <top/>
      <bottom/>
      <diagonal/>
    </border>
    <border>
      <left style="double">
        <color rgb="FFC00000"/>
      </left>
      <right/>
      <top style="double">
        <color rgb="FFC00000"/>
      </top>
      <bottom style="thick">
        <color rgb="FFC00000"/>
      </bottom>
      <diagonal/>
    </border>
    <border>
      <left/>
      <right/>
      <top style="double">
        <color rgb="FFC00000"/>
      </top>
      <bottom style="thick">
        <color rgb="FFC00000"/>
      </bottom>
      <diagonal/>
    </border>
    <border>
      <left style="double">
        <color rgb="FFC00000"/>
      </left>
      <right/>
      <top style="thick">
        <color rgb="FFC00000"/>
      </top>
      <bottom style="thick">
        <color rgb="FFC00000"/>
      </bottom>
      <diagonal/>
    </border>
    <border>
      <left/>
      <right/>
      <top style="thick">
        <color rgb="FFC00000"/>
      </top>
      <bottom style="thick">
        <color rgb="FFC00000"/>
      </bottom>
      <diagonal/>
    </border>
  </borders>
  <cellStyleXfs count="1">
    <xf numFmtId="0" fontId="0" fillId="0" borderId="0"/>
  </cellStyleXfs>
  <cellXfs count="33">
    <xf numFmtId="0" fontId="0" fillId="0" borderId="0" xfId="0"/>
    <xf numFmtId="164" fontId="0" fillId="0" borderId="0" xfId="0" applyNumberFormat="1" applyAlignment="1">
      <alignment horizontal="center"/>
    </xf>
    <xf numFmtId="3" fontId="0" fillId="0" borderId="1" xfId="0" applyNumberFormat="1" applyFont="1" applyBorder="1" applyAlignment="1">
      <alignment horizontal="center"/>
    </xf>
    <xf numFmtId="8" fontId="2" fillId="2" borderId="0" xfId="0" applyNumberFormat="1" applyFont="1" applyFill="1" applyAlignment="1">
      <alignment horizontal="right"/>
    </xf>
    <xf numFmtId="8" fontId="2" fillId="3" borderId="0" xfId="0" applyNumberFormat="1" applyFont="1" applyFill="1" applyAlignment="1">
      <alignment horizontal="right"/>
    </xf>
    <xf numFmtId="10" fontId="3" fillId="4" borderId="0" xfId="0" applyNumberFormat="1" applyFont="1" applyFill="1" applyAlignment="1">
      <alignment horizontal="right"/>
    </xf>
    <xf numFmtId="2" fontId="0" fillId="0" borderId="0" xfId="0" applyNumberFormat="1"/>
    <xf numFmtId="0" fontId="1" fillId="5" borderId="2" xfId="0" applyFont="1" applyFill="1" applyBorder="1"/>
    <xf numFmtId="49" fontId="1" fillId="5" borderId="0" xfId="0" applyNumberFormat="1" applyFont="1" applyFill="1" applyBorder="1"/>
    <xf numFmtId="17" fontId="1" fillId="5" borderId="0" xfId="0" applyNumberFormat="1" applyFont="1" applyFill="1" applyBorder="1" applyAlignment="1">
      <alignment horizontal="center" vertical="center"/>
    </xf>
    <xf numFmtId="165" fontId="1" fillId="5" borderId="0" xfId="0" applyNumberFormat="1" applyFont="1" applyFill="1" applyBorder="1" applyAlignment="1">
      <alignment horizontal="center" vertical="center" wrapText="1"/>
    </xf>
    <xf numFmtId="0" fontId="4" fillId="0" borderId="3" xfId="0" applyFont="1" applyBorder="1"/>
    <xf numFmtId="0" fontId="0" fillId="0" borderId="4" xfId="0" applyFont="1" applyBorder="1"/>
    <xf numFmtId="3" fontId="0" fillId="0" borderId="4" xfId="0" applyNumberFormat="1" applyFont="1" applyBorder="1" applyAlignment="1">
      <alignment horizontal="center"/>
    </xf>
    <xf numFmtId="165" fontId="5" fillId="6" borderId="4" xfId="0" applyNumberFormat="1" applyFont="1" applyFill="1" applyBorder="1" applyAlignment="1">
      <alignment horizontal="right"/>
    </xf>
    <xf numFmtId="165" fontId="6" fillId="7" borderId="4" xfId="0" applyNumberFormat="1" applyFont="1" applyFill="1" applyBorder="1" applyAlignment="1">
      <alignment horizontal="right"/>
    </xf>
    <xf numFmtId="0" fontId="4" fillId="0" borderId="5" xfId="0" applyFont="1" applyBorder="1"/>
    <xf numFmtId="0" fontId="0" fillId="0" borderId="6" xfId="0" applyFont="1" applyBorder="1"/>
    <xf numFmtId="3" fontId="0" fillId="0" borderId="6" xfId="0" applyNumberFormat="1" applyFont="1" applyBorder="1" applyAlignment="1">
      <alignment horizontal="center"/>
    </xf>
    <xf numFmtId="0" fontId="0" fillId="0" borderId="5" xfId="0" applyFont="1" applyBorder="1"/>
    <xf numFmtId="165" fontId="0" fillId="0" borderId="0" xfId="0" applyNumberFormat="1" applyAlignment="1">
      <alignment horizontal="right"/>
    </xf>
    <xf numFmtId="1" fontId="7" fillId="0" borderId="0" xfId="0" applyNumberFormat="1" applyFont="1" applyAlignment="1">
      <alignment horizontal="center"/>
    </xf>
    <xf numFmtId="164" fontId="0" fillId="0" borderId="6" xfId="0" applyNumberFormat="1" applyFont="1" applyBorder="1" applyAlignment="1">
      <alignment horizontal="center"/>
    </xf>
    <xf numFmtId="8" fontId="2" fillId="8" borderId="0" xfId="0" applyNumberFormat="1" applyFont="1" applyFill="1" applyAlignment="1">
      <alignment horizontal="right"/>
    </xf>
    <xf numFmtId="0" fontId="1" fillId="9" borderId="2" xfId="0" applyFont="1" applyFill="1" applyBorder="1"/>
    <xf numFmtId="49" fontId="1" fillId="9" borderId="0" xfId="0" applyNumberFormat="1" applyFont="1" applyFill="1" applyBorder="1"/>
    <xf numFmtId="17" fontId="1" fillId="9" borderId="0" xfId="0" applyNumberFormat="1" applyFont="1" applyFill="1" applyBorder="1" applyAlignment="1">
      <alignment horizontal="center" vertical="center"/>
    </xf>
    <xf numFmtId="165" fontId="1" fillId="9" borderId="0" xfId="0" applyNumberFormat="1" applyFont="1" applyFill="1" applyBorder="1" applyAlignment="1">
      <alignment horizontal="center" vertical="center" wrapText="1"/>
    </xf>
    <xf numFmtId="0" fontId="4" fillId="0" borderId="4" xfId="0" applyFont="1" applyBorder="1"/>
    <xf numFmtId="164" fontId="0" fillId="0" borderId="4" xfId="0" applyNumberFormat="1" applyFont="1" applyBorder="1" applyAlignment="1">
      <alignment horizontal="center"/>
    </xf>
    <xf numFmtId="0" fontId="4" fillId="0" borderId="6" xfId="0" applyFont="1" applyBorder="1"/>
    <xf numFmtId="165" fontId="5" fillId="6" borderId="6" xfId="0" applyNumberFormat="1" applyFont="1" applyFill="1" applyBorder="1" applyAlignment="1">
      <alignment horizontal="right"/>
    </xf>
    <xf numFmtId="165" fontId="6" fillId="7" borderId="6" xfId="0" applyNumberFormat="1" applyFont="1" applyFill="1" applyBorder="1" applyAlignment="1">
      <alignment horizontal="right"/>
    </xf>
  </cellXfs>
  <cellStyles count="1">
    <cellStyle name="Normal" xfId="0" builtinId="0"/>
  </cellStyles>
  <dxfs count="3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7" tint="-0.499984740745262"/>
        <name val="Calibri"/>
        <scheme val="minor"/>
      </font>
      <numFmt numFmtId="165" formatCode="#,##0.00_ ;[Red]\-#,##0.00\ "/>
      <fill>
        <patternFill>
          <fgColor indexed="64"/>
          <bgColor theme="7" tint="0.79998168889431442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65" formatCode="#,##0.00_ ;[Red]\-#,##0.00\ "/>
      <fill>
        <patternFill>
          <fgColor indexed="64"/>
          <bgColor theme="9" tint="0.79998168889431442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 outline="0">
        <left/>
        <right/>
        <top style="thick">
          <color rgb="FFC00000"/>
        </top>
        <bottom style="thick">
          <color rgb="FFC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double">
          <color rgb="FFC00000"/>
        </left>
        <right/>
        <top style="thick">
          <color rgb="FFC00000"/>
        </top>
        <bottom style="thick">
          <color rgb="FFC00000"/>
        </bottom>
        <vertical/>
        <horizontal/>
      </border>
    </dxf>
    <dxf>
      <border outline="0">
        <top style="thin">
          <color rgb="FF000000"/>
        </top>
        <bottom style="double">
          <color rgb="FFC00000"/>
        </bottom>
      </border>
    </dxf>
    <dxf>
      <border>
        <bottom/>
        <vertical/>
        <horizontal/>
      </border>
    </dxf>
    <dxf>
      <font>
        <color theme="0"/>
      </font>
    </dxf>
    <dxf>
      <border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_ ;[Red]\-#,##0.00\ "/>
      <alignment horizontal="right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_ ;[Red]\-#,##0.00\ "/>
      <alignment horizontal="right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double">
          <color rgb="FFC00000"/>
        </left>
        <right/>
        <top style="thick">
          <color rgb="FFC00000"/>
        </top>
        <bottom style="thick">
          <color rgb="FFC00000"/>
        </bottom>
        <vertical/>
        <horizontal/>
      </border>
    </dxf>
    <dxf>
      <border outline="0">
        <top style="thin">
          <color rgb="FF000000"/>
        </top>
        <bottom style="double">
          <color rgb="FFC00000"/>
        </bottom>
      </border>
    </dxf>
    <dxf>
      <fill>
        <patternFill patternType="solid">
          <fgColor indexed="64"/>
          <bgColor theme="5" tint="-0.249977111117893"/>
        </patternFill>
      </fill>
    </dxf>
    <dxf>
      <border>
        <bottom/>
        <vertical/>
        <horizontal/>
      </border>
    </dxf>
    <dxf>
      <border>
        <bottom/>
        <vertical/>
        <horizontal/>
      </border>
    </dxf>
    <dxf>
      <border>
        <bottom/>
        <vertical/>
        <horizontal/>
      </border>
    </dxf>
    <dxf>
      <font>
        <color theme="0"/>
      </font>
    </dxf>
    <dxf>
      <font>
        <color theme="0"/>
      </font>
    </dxf>
    <dxf>
      <border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EcartCA" displayName="TEcartCA" ref="A2:M16" totalsRowShown="0" tableBorderDxfId="13">
  <autoFilter ref="A2:M16"/>
  <sortState ref="A3:M21319">
    <sortCondition ref="K2:K21319"/>
  </sortState>
  <tableColumns count="13">
    <tableColumn id="1" name="Client / Fournisseur" dataDxfId="12"/>
    <tableColumn id="2" name="Article" dataDxfId="11"/>
    <tableColumn id="3" name="Port" dataDxfId="10"/>
    <tableColumn id="13" name="janv-19" dataDxfId="9"/>
    <tableColumn id="14" name="févr-19" dataDxfId="8"/>
    <tableColumn id="15" name="mars-19" dataDxfId="7"/>
    <tableColumn id="16" name="avr-19" dataDxfId="6"/>
    <tableColumn id="17" name="mai-19" dataDxfId="5"/>
    <tableColumn id="18" name="juin-19" dataDxfId="4"/>
    <tableColumn id="19" name="juil-19" dataDxfId="3"/>
    <tableColumn id="20" name="août-19" dataDxfId="2"/>
    <tableColumn id="5" name="CA vente " dataDxfId="1">
      <calculatedColumnFormula>IF(LEFT(TEcartCA[[#This Row],[Client / Fournisseur]],1)="C",SUM(TEcartCA[[#This Row],[janv-19]:[août-19]]),"")</calculatedColumnFormula>
    </tableColumn>
    <tableColumn id="6" name=" CA Achat    " dataDxfId="0">
      <calculatedColumnFormula>IF(LEFT(TEcartCA[[#This Row],[Client / Fournisseur]],1)="F",SUM(TEcartCA[[#This Row],[janv-19]:[août-19]]),"")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" name="TEcartQTE" displayName="TEcartQTE" ref="A2:M15" totalsRowShown="0" headerRowDxfId="31" tableBorderDxfId="30">
  <autoFilter ref="A2:M15"/>
  <sortState ref="A3:M21319">
    <sortCondition ref="K2:K21319"/>
  </sortState>
  <tableColumns count="13">
    <tableColumn id="1" name="Client / Fournisseur" dataDxfId="29"/>
    <tableColumn id="2" name="Article" dataDxfId="28"/>
    <tableColumn id="3" name="Port" dataDxfId="27"/>
    <tableColumn id="13" name="janv-19" dataDxfId="26"/>
    <tableColumn id="14" name="févr-19" dataDxfId="25"/>
    <tableColumn id="15" name="mars-19" dataDxfId="24"/>
    <tableColumn id="16" name="avr-19" dataDxfId="23"/>
    <tableColumn id="17" name="mai-19" dataDxfId="22"/>
    <tableColumn id="18" name="juin-19" dataDxfId="21"/>
    <tableColumn id="19" name="juil-19" dataDxfId="20"/>
    <tableColumn id="20" name="août-19" dataDxfId="19"/>
    <tableColumn id="5" name="Qte vente " dataDxfId="18">
      <calculatedColumnFormula>IF(LEFT(TEcartQTE[[#This Row],[Client / Fournisseur]],1)="C",SUM(TEcartQTE[[#This Row],[janv-19]:[août-19]]),"")</calculatedColumnFormula>
    </tableColumn>
    <tableColumn id="6" name="Qte Achat    " dataDxfId="17">
      <calculatedColumnFormula>IF(LEFT(TEcartQTE[[#This Row],[Client / Fournisseur]],1)="F",SUM(TEcartQTE[[#This Row],[janv-19]:[août-19]]),"")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tabSelected="1" workbookViewId="0">
      <pane xSplit="2" topLeftCell="C1" activePane="topRight" state="frozen"/>
      <selection pane="topRight" activeCell="B3" sqref="B3"/>
    </sheetView>
  </sheetViews>
  <sheetFormatPr baseColWidth="10" defaultRowHeight="15" x14ac:dyDescent="0.25"/>
  <cols>
    <col min="1" max="1" width="30.7109375" customWidth="1"/>
    <col min="2" max="2" width="65.7109375" customWidth="1"/>
    <col min="3" max="3" width="9" customWidth="1"/>
    <col min="4" max="4" width="10.7109375" style="1" customWidth="1"/>
    <col min="5" max="5" width="6.7109375" style="21" customWidth="1"/>
    <col min="6" max="11" width="10.7109375" style="1" customWidth="1"/>
    <col min="12" max="12" width="15.7109375" style="1" customWidth="1"/>
    <col min="13" max="13" width="15.7109375" style="20" customWidth="1"/>
    <col min="14" max="14" width="8.7109375" style="6" customWidth="1"/>
  </cols>
  <sheetData>
    <row r="1" spans="1:15" ht="16.5" thickTop="1" thickBot="1" x14ac:dyDescent="0.3">
      <c r="K1" s="22" t="e">
        <v>#N/A</v>
      </c>
      <c r="L1" s="3">
        <f>+SUBTOTAL(9,L2:L16)</f>
        <v>4265.7000000000007</v>
      </c>
      <c r="M1" s="23">
        <f>+SUBTOTAL(9,M2:M16)</f>
        <v>-9133</v>
      </c>
    </row>
    <row r="2" spans="1:15" ht="16.5" thickTop="1" thickBot="1" x14ac:dyDescent="0.3">
      <c r="A2" s="24" t="s">
        <v>0</v>
      </c>
      <c r="B2" s="25" t="s">
        <v>1</v>
      </c>
      <c r="C2" s="24" t="s">
        <v>2</v>
      </c>
      <c r="D2" s="26" t="s">
        <v>3</v>
      </c>
      <c r="E2" s="26" t="s">
        <v>4</v>
      </c>
      <c r="F2" s="26" t="s">
        <v>5</v>
      </c>
      <c r="G2" s="26" t="s">
        <v>6</v>
      </c>
      <c r="H2" s="26" t="s">
        <v>7</v>
      </c>
      <c r="I2" s="26" t="s">
        <v>8</v>
      </c>
      <c r="J2" s="26" t="s">
        <v>9</v>
      </c>
      <c r="K2" s="26" t="s">
        <v>10</v>
      </c>
      <c r="L2" s="27" t="s">
        <v>40</v>
      </c>
      <c r="M2" s="27" t="s">
        <v>41</v>
      </c>
      <c r="N2"/>
    </row>
    <row r="3" spans="1:15" ht="16.5" thickTop="1" thickBot="1" x14ac:dyDescent="0.3">
      <c r="A3" s="11" t="s">
        <v>13</v>
      </c>
      <c r="B3" s="28" t="s">
        <v>37</v>
      </c>
      <c r="C3" s="28" t="s">
        <v>18</v>
      </c>
      <c r="D3" s="29">
        <v>962</v>
      </c>
      <c r="E3" s="29">
        <v>314.5</v>
      </c>
      <c r="F3" s="29">
        <v>1887</v>
      </c>
      <c r="G3" s="29">
        <v>1831.5</v>
      </c>
      <c r="H3" s="29">
        <v>425.5</v>
      </c>
      <c r="I3" s="29">
        <v>1387.5</v>
      </c>
      <c r="J3" s="29">
        <v>-11232.5</v>
      </c>
      <c r="K3" s="29">
        <v>-4564.5</v>
      </c>
      <c r="L3" s="14" t="str">
        <f>IF(LEFT(TEcartCA[[#This Row],[Client / Fournisseur]],1)="C",SUM(TEcartCA[[#This Row],[janv-19]:[août-19]]),"")</f>
        <v/>
      </c>
      <c r="M3" s="15">
        <f>IF(LEFT(TEcartCA[[#This Row],[Client / Fournisseur]],1)="F",SUM(TEcartCA[[#This Row],[janv-19]:[août-19]]),"")</f>
        <v>-8989</v>
      </c>
      <c r="N3"/>
      <c r="O3" t="str">
        <f>+LEFT(TEcartCA[[#This Row],[Client / Fournisseur]],4)</f>
        <v>F019</v>
      </c>
    </row>
    <row r="4" spans="1:15" ht="16.5" thickTop="1" thickBot="1" x14ac:dyDescent="0.3">
      <c r="A4" s="16" t="s">
        <v>16</v>
      </c>
      <c r="B4" s="30" t="s">
        <v>42</v>
      </c>
      <c r="C4" s="30" t="s">
        <v>18</v>
      </c>
      <c r="D4" s="22">
        <v>2176</v>
      </c>
      <c r="E4" s="22">
        <v>3936</v>
      </c>
      <c r="F4" s="22">
        <v>1104</v>
      </c>
      <c r="G4" s="22">
        <v>960</v>
      </c>
      <c r="H4" s="22">
        <v>768</v>
      </c>
      <c r="I4" s="22">
        <v>768</v>
      </c>
      <c r="J4" s="22">
        <v>-6640</v>
      </c>
      <c r="K4" s="22">
        <v>-3216</v>
      </c>
      <c r="L4" s="31" t="str">
        <f>IF(LEFT(TEcartCA[[#This Row],[Client / Fournisseur]],1)="C",SUM(TEcartCA[[#This Row],[janv-19]:[août-19]]),"")</f>
        <v/>
      </c>
      <c r="M4" s="32">
        <f>IF(LEFT(TEcartCA[[#This Row],[Client / Fournisseur]],1)="F",SUM(TEcartCA[[#This Row],[janv-19]:[août-19]]),"")</f>
        <v>-144</v>
      </c>
      <c r="N4"/>
      <c r="O4" t="str">
        <f>+LEFT(TEcartCA[[#This Row],[Client / Fournisseur]],4)</f>
        <v>F007</v>
      </c>
    </row>
    <row r="5" spans="1:15" ht="16.5" thickTop="1" thickBot="1" x14ac:dyDescent="0.3">
      <c r="A5" s="19" t="s">
        <v>19</v>
      </c>
      <c r="B5" s="17" t="s">
        <v>37</v>
      </c>
      <c r="C5" s="17" t="s">
        <v>18</v>
      </c>
      <c r="D5" s="22">
        <v>5734.5</v>
      </c>
      <c r="E5" s="22">
        <v>1069.5</v>
      </c>
      <c r="F5" s="22">
        <v>1054.5</v>
      </c>
      <c r="G5" s="22">
        <v>1036</v>
      </c>
      <c r="H5" s="22">
        <v>1017.5</v>
      </c>
      <c r="I5" s="22">
        <v>1665</v>
      </c>
      <c r="J5" s="22">
        <v>684.5</v>
      </c>
      <c r="K5" s="22">
        <v>-1732.5</v>
      </c>
      <c r="L5" s="31">
        <f>IF(LEFT(TEcartCA[[#This Row],[Client / Fournisseur]],1)="C",SUM(TEcartCA[[#This Row],[janv-19]:[août-19]]),"")</f>
        <v>10529</v>
      </c>
      <c r="M5" s="32" t="str">
        <f>IF(LEFT(TEcartCA[[#This Row],[Client / Fournisseur]],1)="F",SUM(TEcartCA[[#This Row],[janv-19]:[août-19]]),"")</f>
        <v/>
      </c>
      <c r="N5"/>
      <c r="O5" t="str">
        <f>+LEFT(TEcartCA[[#This Row],[Client / Fournisseur]],4)</f>
        <v>C336</v>
      </c>
    </row>
    <row r="6" spans="1:15" ht="16.5" thickTop="1" thickBot="1" x14ac:dyDescent="0.3">
      <c r="A6" s="19" t="s">
        <v>21</v>
      </c>
      <c r="B6" s="17" t="s">
        <v>35</v>
      </c>
      <c r="C6" s="17" t="s">
        <v>15</v>
      </c>
      <c r="D6" s="22">
        <v>0</v>
      </c>
      <c r="E6" s="22">
        <v>0</v>
      </c>
      <c r="F6" s="22">
        <v>0</v>
      </c>
      <c r="G6" s="22">
        <v>0</v>
      </c>
      <c r="H6" s="22">
        <v>1392</v>
      </c>
      <c r="I6" s="22">
        <v>0</v>
      </c>
      <c r="J6" s="22">
        <v>0</v>
      </c>
      <c r="K6" s="22">
        <v>-1392</v>
      </c>
      <c r="L6" s="31">
        <f>IF(LEFT(TEcartCA[[#This Row],[Client / Fournisseur]],1)="C",SUM(TEcartCA[[#This Row],[janv-19]:[août-19]]),"")</f>
        <v>0</v>
      </c>
      <c r="M6" s="32" t="str">
        <f>IF(LEFT(TEcartCA[[#This Row],[Client / Fournisseur]],1)="F",SUM(TEcartCA[[#This Row],[janv-19]:[août-19]]),"")</f>
        <v/>
      </c>
      <c r="N6"/>
      <c r="O6" t="str">
        <f>+LEFT(TEcartCA[[#This Row],[Client / Fournisseur]],4)</f>
        <v>C001</v>
      </c>
    </row>
    <row r="7" spans="1:15" ht="16.5" thickTop="1" thickBot="1" x14ac:dyDescent="0.3">
      <c r="A7" s="19" t="s">
        <v>23</v>
      </c>
      <c r="B7" s="17" t="s">
        <v>43</v>
      </c>
      <c r="C7" s="17" t="s">
        <v>18</v>
      </c>
      <c r="D7" s="22">
        <v>0</v>
      </c>
      <c r="E7" s="22">
        <v>0</v>
      </c>
      <c r="F7" s="22">
        <v>0</v>
      </c>
      <c r="G7" s="22">
        <v>0</v>
      </c>
      <c r="H7" s="22">
        <v>0</v>
      </c>
      <c r="I7" s="22">
        <v>0</v>
      </c>
      <c r="J7" s="22">
        <v>870.48</v>
      </c>
      <c r="K7" s="22">
        <v>-870.48</v>
      </c>
      <c r="L7" s="31">
        <f>IF(LEFT(TEcartCA[[#This Row],[Client / Fournisseur]],1)="C",SUM(TEcartCA[[#This Row],[janv-19]:[août-19]]),"")</f>
        <v>0</v>
      </c>
      <c r="M7" s="32" t="str">
        <f>IF(LEFT(TEcartCA[[#This Row],[Client / Fournisseur]],1)="F",SUM(TEcartCA[[#This Row],[janv-19]:[août-19]]),"")</f>
        <v/>
      </c>
      <c r="N7"/>
      <c r="O7" t="str">
        <f>+LEFT(TEcartCA[[#This Row],[Client / Fournisseur]],4)</f>
        <v>C182</v>
      </c>
    </row>
    <row r="8" spans="1:15" ht="16.5" thickTop="1" thickBot="1" x14ac:dyDescent="0.3">
      <c r="A8" s="19" t="s">
        <v>25</v>
      </c>
      <c r="B8" s="17" t="s">
        <v>44</v>
      </c>
      <c r="C8" s="17" t="s">
        <v>15</v>
      </c>
      <c r="D8" s="22">
        <v>6757.45</v>
      </c>
      <c r="E8" s="22">
        <v>0</v>
      </c>
      <c r="F8" s="22">
        <v>2657.5</v>
      </c>
      <c r="G8" s="22">
        <v>0</v>
      </c>
      <c r="H8" s="22">
        <v>0</v>
      </c>
      <c r="I8" s="22">
        <v>0</v>
      </c>
      <c r="J8" s="22">
        <v>0</v>
      </c>
      <c r="K8" s="22">
        <v>-776.25</v>
      </c>
      <c r="L8" s="31">
        <f>IF(LEFT(TEcartCA[[#This Row],[Client / Fournisseur]],1)="C",SUM(TEcartCA[[#This Row],[janv-19]:[août-19]]),"")</f>
        <v>8638.7000000000007</v>
      </c>
      <c r="M8" s="32" t="str">
        <f>IF(LEFT(TEcartCA[[#This Row],[Client / Fournisseur]],1)="F",SUM(TEcartCA[[#This Row],[janv-19]:[août-19]]),"")</f>
        <v/>
      </c>
      <c r="N8"/>
      <c r="O8" t="str">
        <f>+LEFT(TEcartCA[[#This Row],[Client / Fournisseur]],4)</f>
        <v>C103</v>
      </c>
    </row>
    <row r="9" spans="1:15" ht="16.5" thickTop="1" thickBot="1" x14ac:dyDescent="0.3">
      <c r="A9" s="19" t="s">
        <v>27</v>
      </c>
      <c r="B9" s="17" t="s">
        <v>45</v>
      </c>
      <c r="C9" s="17" t="s">
        <v>29</v>
      </c>
      <c r="D9" s="22">
        <v>-741.5</v>
      </c>
      <c r="E9" s="22">
        <v>0</v>
      </c>
      <c r="F9" s="22">
        <v>0</v>
      </c>
      <c r="G9" s="22">
        <v>16.05</v>
      </c>
      <c r="H9" s="22">
        <v>0</v>
      </c>
      <c r="I9" s="22">
        <v>0</v>
      </c>
      <c r="J9" s="22">
        <v>0</v>
      </c>
      <c r="K9" s="22">
        <v>-757.55</v>
      </c>
      <c r="L9" s="31">
        <f>IF(LEFT(TEcartCA[[#This Row],[Client / Fournisseur]],1)="C",SUM(TEcartCA[[#This Row],[janv-19]:[août-19]]),"")</f>
        <v>-1483</v>
      </c>
      <c r="M9" s="32" t="str">
        <f>IF(LEFT(TEcartCA[[#This Row],[Client / Fournisseur]],1)="F",SUM(TEcartCA[[#This Row],[janv-19]:[août-19]]),"")</f>
        <v/>
      </c>
      <c r="N9"/>
      <c r="O9" t="str">
        <f>+LEFT(TEcartCA[[#This Row],[Client / Fournisseur]],4)</f>
        <v>C485</v>
      </c>
    </row>
    <row r="10" spans="1:15" ht="16.5" thickTop="1" thickBot="1" x14ac:dyDescent="0.3">
      <c r="A10" s="19" t="s">
        <v>30</v>
      </c>
      <c r="B10" s="17" t="s">
        <v>46</v>
      </c>
      <c r="C10" s="17" t="s">
        <v>29</v>
      </c>
      <c r="D10" s="22">
        <v>-2410</v>
      </c>
      <c r="E10" s="22">
        <v>0</v>
      </c>
      <c r="F10" s="22">
        <v>0</v>
      </c>
      <c r="G10" s="22">
        <v>-242</v>
      </c>
      <c r="H10" s="22">
        <v>-1192</v>
      </c>
      <c r="I10" s="22">
        <v>0</v>
      </c>
      <c r="J10" s="22">
        <v>-320</v>
      </c>
      <c r="K10" s="22">
        <v>-656</v>
      </c>
      <c r="L10" s="31">
        <f>IF(LEFT(TEcartCA[[#This Row],[Client / Fournisseur]],1)="C",SUM(TEcartCA[[#This Row],[janv-19]:[août-19]]),"")</f>
        <v>-4820</v>
      </c>
      <c r="M10" s="32" t="str">
        <f>IF(LEFT(TEcartCA[[#This Row],[Client / Fournisseur]],1)="F",SUM(TEcartCA[[#This Row],[janv-19]:[août-19]]),"")</f>
        <v/>
      </c>
      <c r="N10"/>
      <c r="O10" t="str">
        <f>+LEFT(TEcartCA[[#This Row],[Client / Fournisseur]],4)</f>
        <v>C003</v>
      </c>
    </row>
    <row r="11" spans="1:15" ht="16.5" thickTop="1" thickBot="1" x14ac:dyDescent="0.3">
      <c r="A11" s="19" t="s">
        <v>32</v>
      </c>
      <c r="B11" s="17" t="s">
        <v>47</v>
      </c>
      <c r="C11" s="17" t="s">
        <v>18</v>
      </c>
      <c r="D11" s="22">
        <v>353</v>
      </c>
      <c r="E11" s="22">
        <v>0</v>
      </c>
      <c r="F11" s="22">
        <v>0</v>
      </c>
      <c r="G11" s="22">
        <v>95</v>
      </c>
      <c r="H11" s="22">
        <v>429</v>
      </c>
      <c r="I11" s="22">
        <v>190</v>
      </c>
      <c r="J11" s="22">
        <v>228</v>
      </c>
      <c r="K11" s="22">
        <v>-589</v>
      </c>
      <c r="L11" s="31">
        <f>IF(LEFT(TEcartCA[[#This Row],[Client / Fournisseur]],1)="C",SUM(TEcartCA[[#This Row],[janv-19]:[août-19]]),"")</f>
        <v>706</v>
      </c>
      <c r="M11" s="32" t="str">
        <f>IF(LEFT(TEcartCA[[#This Row],[Client / Fournisseur]],1)="F",SUM(TEcartCA[[#This Row],[janv-19]:[août-19]]),"")</f>
        <v/>
      </c>
      <c r="N11"/>
      <c r="O11" t="str">
        <f>+LEFT(TEcartCA[[#This Row],[Client / Fournisseur]],4)</f>
        <v>C106</v>
      </c>
    </row>
    <row r="12" spans="1:15" ht="16.5" thickTop="1" thickBot="1" x14ac:dyDescent="0.3">
      <c r="A12" s="19" t="s">
        <v>34</v>
      </c>
      <c r="B12" s="17" t="s">
        <v>37</v>
      </c>
      <c r="C12" s="17" t="s">
        <v>29</v>
      </c>
      <c r="D12" s="22">
        <v>-1559.5</v>
      </c>
      <c r="E12" s="22">
        <v>0</v>
      </c>
      <c r="F12" s="22">
        <v>47</v>
      </c>
      <c r="G12" s="22">
        <v>-189</v>
      </c>
      <c r="H12" s="22">
        <v>-850.5</v>
      </c>
      <c r="I12" s="22">
        <v>0</v>
      </c>
      <c r="J12" s="22">
        <v>0</v>
      </c>
      <c r="K12" s="22">
        <v>-567</v>
      </c>
      <c r="L12" s="31">
        <f>IF(LEFT(TEcartCA[[#This Row],[Client / Fournisseur]],1)="C",SUM(TEcartCA[[#This Row],[janv-19]:[août-19]]),"")</f>
        <v>-3119</v>
      </c>
      <c r="M12" s="32" t="str">
        <f>IF(LEFT(TEcartCA[[#This Row],[Client / Fournisseur]],1)="F",SUM(TEcartCA[[#This Row],[janv-19]:[août-19]]),"")</f>
        <v/>
      </c>
      <c r="N12"/>
      <c r="O12" t="str">
        <f>+LEFT(TEcartCA[[#This Row],[Client / Fournisseur]],4)</f>
        <v>C473</v>
      </c>
    </row>
    <row r="13" spans="1:15" ht="16.5" thickTop="1" thickBot="1" x14ac:dyDescent="0.3">
      <c r="A13" s="19" t="s">
        <v>48</v>
      </c>
      <c r="B13" s="17" t="s">
        <v>37</v>
      </c>
      <c r="C13" s="17" t="s">
        <v>29</v>
      </c>
      <c r="D13" s="22">
        <v>-2533.5</v>
      </c>
      <c r="E13" s="22">
        <v>-256.5</v>
      </c>
      <c r="F13" s="22">
        <v>-823.5</v>
      </c>
      <c r="G13" s="22">
        <v>-459</v>
      </c>
      <c r="H13" s="22">
        <v>-405</v>
      </c>
      <c r="I13" s="22">
        <v>0</v>
      </c>
      <c r="J13" s="22">
        <v>-364.5</v>
      </c>
      <c r="K13" s="22">
        <v>0</v>
      </c>
      <c r="L13" s="31">
        <f>IF(LEFT(TEcartCA[[#This Row],[Client / Fournisseur]],1)="C",SUM(TEcartCA[[#This Row],[janv-19]:[août-19]]),"")</f>
        <v>-4842</v>
      </c>
      <c r="M13" s="32" t="str">
        <f>IF(LEFT(TEcartCA[[#This Row],[Client / Fournisseur]],1)="F",SUM(TEcartCA[[#This Row],[janv-19]:[août-19]]),"")</f>
        <v/>
      </c>
      <c r="N13"/>
      <c r="O13" t="str">
        <f>+LEFT(TEcartCA[[#This Row],[Client / Fournisseur]],4)</f>
        <v>C166</v>
      </c>
    </row>
    <row r="14" spans="1:15" ht="16.5" thickTop="1" thickBot="1" x14ac:dyDescent="0.3">
      <c r="A14" s="19" t="s">
        <v>49</v>
      </c>
      <c r="B14" s="17" t="s">
        <v>50</v>
      </c>
      <c r="C14" s="17" t="s">
        <v>18</v>
      </c>
      <c r="D14" s="22">
        <v>0</v>
      </c>
      <c r="E14" s="22">
        <v>0</v>
      </c>
      <c r="F14" s="22">
        <v>0</v>
      </c>
      <c r="G14" s="22">
        <v>0</v>
      </c>
      <c r="H14" s="22">
        <v>343.85</v>
      </c>
      <c r="I14" s="22">
        <v>0</v>
      </c>
      <c r="J14" s="22">
        <v>-343.85</v>
      </c>
      <c r="K14" s="22">
        <v>0</v>
      </c>
      <c r="L14" s="31">
        <f>IF(LEFT(TEcartCA[[#This Row],[Client / Fournisseur]],1)="C",SUM(TEcartCA[[#This Row],[janv-19]:[août-19]]),"")</f>
        <v>0</v>
      </c>
      <c r="M14" s="32" t="str">
        <f>IF(LEFT(TEcartCA[[#This Row],[Client / Fournisseur]],1)="F",SUM(TEcartCA[[#This Row],[janv-19]:[août-19]]),"")</f>
        <v/>
      </c>
      <c r="N14"/>
      <c r="O14" t="str">
        <f>+LEFT(TEcartCA[[#This Row],[Client / Fournisseur]],4)</f>
        <v>C000</v>
      </c>
    </row>
    <row r="15" spans="1:15" ht="16.5" thickTop="1" thickBot="1" x14ac:dyDescent="0.3">
      <c r="A15" s="19" t="s">
        <v>49</v>
      </c>
      <c r="B15" s="17" t="s">
        <v>51</v>
      </c>
      <c r="C15" s="17" t="s">
        <v>18</v>
      </c>
      <c r="D15" s="22">
        <v>0</v>
      </c>
      <c r="E15" s="22">
        <v>0</v>
      </c>
      <c r="F15" s="22">
        <v>0</v>
      </c>
      <c r="G15" s="22">
        <v>0</v>
      </c>
      <c r="H15" s="22">
        <v>343.58</v>
      </c>
      <c r="I15" s="22">
        <v>0</v>
      </c>
      <c r="J15" s="22">
        <v>-343.58</v>
      </c>
      <c r="K15" s="22">
        <v>0</v>
      </c>
      <c r="L15" s="31">
        <f>IF(LEFT(TEcartCA[[#This Row],[Client / Fournisseur]],1)="C",SUM(TEcartCA[[#This Row],[janv-19]:[août-19]]),"")</f>
        <v>0</v>
      </c>
      <c r="M15" s="32" t="str">
        <f>IF(LEFT(TEcartCA[[#This Row],[Client / Fournisseur]],1)="F",SUM(TEcartCA[[#This Row],[janv-19]:[août-19]]),"")</f>
        <v/>
      </c>
      <c r="N15"/>
      <c r="O15" t="str">
        <f>+LEFT(TEcartCA[[#This Row],[Client / Fournisseur]],4)</f>
        <v>C000</v>
      </c>
    </row>
    <row r="16" spans="1:15" ht="16.5" thickTop="1" thickBot="1" x14ac:dyDescent="0.3">
      <c r="A16" s="19" t="s">
        <v>52</v>
      </c>
      <c r="B16" s="17" t="s">
        <v>53</v>
      </c>
      <c r="C16" s="17" t="s">
        <v>29</v>
      </c>
      <c r="D16" s="22">
        <v>-672</v>
      </c>
      <c r="E16" s="22">
        <v>-84</v>
      </c>
      <c r="F16" s="22">
        <v>-14</v>
      </c>
      <c r="G16" s="22">
        <v>-182</v>
      </c>
      <c r="H16" s="22">
        <v>-70</v>
      </c>
      <c r="I16" s="22">
        <v>0</v>
      </c>
      <c r="J16" s="22">
        <v>-322</v>
      </c>
      <c r="K16" s="22">
        <v>0</v>
      </c>
      <c r="L16" s="31">
        <f>IF(LEFT(TEcartCA[[#This Row],[Client / Fournisseur]],1)="C",SUM(TEcartCA[[#This Row],[janv-19]:[août-19]]),"")</f>
        <v>-1344</v>
      </c>
      <c r="M16" s="32" t="str">
        <f>IF(LEFT(TEcartCA[[#This Row],[Client / Fournisseur]],1)="F",SUM(TEcartCA[[#This Row],[janv-19]:[août-19]]),"")</f>
        <v/>
      </c>
      <c r="N16"/>
      <c r="O16" t="str">
        <f>+LEFT(TEcartCA[[#This Row],[Client / Fournisseur]],4)</f>
        <v>C127</v>
      </c>
    </row>
    <row r="17" ht="15.75" thickTop="1" x14ac:dyDescent="0.25"/>
  </sheetData>
  <conditionalFormatting sqref="A3:M11 A13:M15">
    <cfRule type="expression" dxfId="16" priority="2">
      <formula>$B3=$B4</formula>
    </cfRule>
  </conditionalFormatting>
  <conditionalFormatting sqref="D17:L1048576 D1:K16">
    <cfRule type="cellIs" dxfId="15" priority="1" operator="equal">
      <formula>0</formula>
    </cfRule>
  </conditionalFormatting>
  <conditionalFormatting sqref="A12:M12 A16:M16">
    <cfRule type="expression" dxfId="14" priority="3">
      <formula>$B12=#REF!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workbookViewId="0">
      <pane xSplit="2" topLeftCell="C1" activePane="topRight" state="frozen"/>
      <selection pane="topRight" activeCell="H6" sqref="H6"/>
    </sheetView>
  </sheetViews>
  <sheetFormatPr baseColWidth="10" defaultRowHeight="15" x14ac:dyDescent="0.25"/>
  <cols>
    <col min="1" max="1" width="30.7109375" customWidth="1"/>
    <col min="2" max="2" width="65.7109375" customWidth="1"/>
    <col min="3" max="3" width="9" customWidth="1"/>
    <col min="4" max="11" width="10.7109375" style="1" customWidth="1"/>
    <col min="12" max="12" width="19.7109375" style="20" customWidth="1"/>
    <col min="13" max="13" width="17.140625" style="20" customWidth="1"/>
    <col min="14" max="14" width="10.7109375" style="20" customWidth="1"/>
    <col min="15" max="15" width="10.85546875" style="6" customWidth="1"/>
    <col min="16" max="16" width="12.140625" customWidth="1"/>
    <col min="17" max="17" width="8.7109375" style="6" customWidth="1"/>
    <col min="18" max="18" width="11.7109375" customWidth="1"/>
    <col min="19" max="19" width="8.7109375" style="6" customWidth="1"/>
  </cols>
  <sheetData>
    <row r="1" spans="1:19" ht="16.5" thickTop="1" thickBot="1" x14ac:dyDescent="0.3">
      <c r="K1" s="2">
        <v>-240</v>
      </c>
      <c r="L1" s="3">
        <f>+SUBTOTAL(9,L2:L15)</f>
        <v>5094.18</v>
      </c>
      <c r="M1" s="4">
        <f>+SUBTOTAL(9,M2:M15)</f>
        <v>-395</v>
      </c>
      <c r="N1" s="5">
        <f>+(L1-M1)/L1</f>
        <v>1.0775394666069906</v>
      </c>
    </row>
    <row r="2" spans="1:19" ht="16.5" thickTop="1" thickBot="1" x14ac:dyDescent="0.3">
      <c r="A2" s="7" t="s">
        <v>0</v>
      </c>
      <c r="B2" s="8" t="s">
        <v>1</v>
      </c>
      <c r="C2" s="7" t="s">
        <v>2</v>
      </c>
      <c r="D2" s="9" t="s">
        <v>3</v>
      </c>
      <c r="E2" s="9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</v>
      </c>
      <c r="K2" s="9" t="s">
        <v>10</v>
      </c>
      <c r="L2" s="10" t="s">
        <v>11</v>
      </c>
      <c r="M2" s="10" t="s">
        <v>12</v>
      </c>
      <c r="N2"/>
      <c r="O2"/>
      <c r="Q2"/>
      <c r="S2"/>
    </row>
    <row r="3" spans="1:19" ht="16.5" thickTop="1" thickBot="1" x14ac:dyDescent="0.3">
      <c r="A3" s="11" t="s">
        <v>13</v>
      </c>
      <c r="B3" s="12" t="s">
        <v>14</v>
      </c>
      <c r="C3" s="12" t="s">
        <v>15</v>
      </c>
      <c r="D3" s="13">
        <v>37</v>
      </c>
      <c r="E3" s="13"/>
      <c r="F3" s="13"/>
      <c r="G3" s="13"/>
      <c r="H3" s="13"/>
      <c r="I3" s="13"/>
      <c r="J3" s="13">
        <v>-138</v>
      </c>
      <c r="K3" s="13">
        <v>-325</v>
      </c>
      <c r="L3" s="14" t="str">
        <f>IF(LEFT(TEcartQTE[[#This Row],[Client / Fournisseur]],1)="C",SUM(TEcartQTE[[#This Row],[janv-19]:[août-19]]),"")</f>
        <v/>
      </c>
      <c r="M3" s="15">
        <f>IF(LEFT(TEcartQTE[[#This Row],[Client / Fournisseur]],1)="F",SUM(TEcartQTE[[#This Row],[janv-19]:[août-19]]),"")</f>
        <v>-426</v>
      </c>
      <c r="N3"/>
      <c r="O3"/>
      <c r="Q3"/>
      <c r="S3"/>
    </row>
    <row r="4" spans="1:19" ht="16.5" thickTop="1" thickBot="1" x14ac:dyDescent="0.3">
      <c r="A4" s="16" t="s">
        <v>16</v>
      </c>
      <c r="B4" s="17" t="s">
        <v>17</v>
      </c>
      <c r="C4" s="17" t="s">
        <v>18</v>
      </c>
      <c r="D4" s="18"/>
      <c r="E4" s="18">
        <v>102</v>
      </c>
      <c r="F4" s="18"/>
      <c r="G4" s="18"/>
      <c r="H4" s="18"/>
      <c r="I4" s="18">
        <v>204</v>
      </c>
      <c r="J4" s="18">
        <v>1</v>
      </c>
      <c r="K4" s="18">
        <v>-276</v>
      </c>
      <c r="L4" s="14" t="str">
        <f>IF(LEFT(TEcartQTE[[#This Row],[Client / Fournisseur]],1)="C",SUM(TEcartQTE[[#This Row],[janv-19]:[août-19]]),"")</f>
        <v/>
      </c>
      <c r="M4" s="15">
        <f>IF(LEFT(TEcartQTE[[#This Row],[Client / Fournisseur]],1)="F",SUM(TEcartQTE[[#This Row],[janv-19]:[août-19]]),"")</f>
        <v>31</v>
      </c>
      <c r="N4"/>
      <c r="O4"/>
      <c r="Q4"/>
      <c r="S4"/>
    </row>
    <row r="5" spans="1:19" ht="16.5" thickTop="1" thickBot="1" x14ac:dyDescent="0.3">
      <c r="A5" s="19" t="s">
        <v>19</v>
      </c>
      <c r="B5" s="17" t="s">
        <v>20</v>
      </c>
      <c r="C5" s="17" t="s">
        <v>15</v>
      </c>
      <c r="D5" s="18"/>
      <c r="E5" s="18">
        <v>1.8</v>
      </c>
      <c r="F5" s="18"/>
      <c r="G5" s="18"/>
      <c r="H5" s="18"/>
      <c r="I5" s="18">
        <v>0.9</v>
      </c>
      <c r="J5" s="18">
        <v>3</v>
      </c>
      <c r="K5" s="18">
        <v>-325</v>
      </c>
      <c r="L5" s="14">
        <f>IF(LEFT(TEcartQTE[[#This Row],[Client / Fournisseur]],1)="C",SUM(TEcartQTE[[#This Row],[janv-19]:[août-19]]),"")</f>
        <v>-319.3</v>
      </c>
      <c r="M5" s="15" t="str">
        <f>IF(LEFT(TEcartQTE[[#This Row],[Client / Fournisseur]],1)="F",SUM(TEcartQTE[[#This Row],[janv-19]:[août-19]]),"")</f>
        <v/>
      </c>
      <c r="N5"/>
      <c r="O5"/>
      <c r="Q5"/>
      <c r="S5"/>
    </row>
    <row r="6" spans="1:19" ht="16.5" thickTop="1" thickBot="1" x14ac:dyDescent="0.3">
      <c r="A6" s="19" t="s">
        <v>21</v>
      </c>
      <c r="B6" s="17" t="s">
        <v>22</v>
      </c>
      <c r="C6" s="17" t="s">
        <v>15</v>
      </c>
      <c r="D6" s="18"/>
      <c r="E6" s="18">
        <v>870</v>
      </c>
      <c r="F6" s="18">
        <v>480</v>
      </c>
      <c r="G6" s="18">
        <v>550</v>
      </c>
      <c r="H6" s="18">
        <v>810</v>
      </c>
      <c r="I6" s="18">
        <v>700</v>
      </c>
      <c r="J6" s="18">
        <v>3</v>
      </c>
      <c r="K6" s="18">
        <v>120</v>
      </c>
      <c r="L6" s="14">
        <f>IF(LEFT(TEcartQTE[[#This Row],[Client / Fournisseur]],1)="C",SUM(TEcartQTE[[#This Row],[janv-19]:[août-19]]),"")</f>
        <v>3533</v>
      </c>
      <c r="M6" s="15" t="str">
        <f>IF(LEFT(TEcartQTE[[#This Row],[Client / Fournisseur]],1)="F",SUM(TEcartQTE[[#This Row],[janv-19]:[août-19]]),"")</f>
        <v/>
      </c>
      <c r="N6"/>
      <c r="O6"/>
      <c r="Q6"/>
      <c r="S6"/>
    </row>
    <row r="7" spans="1:19" ht="16.5" thickTop="1" thickBot="1" x14ac:dyDescent="0.3">
      <c r="A7" s="19" t="s">
        <v>23</v>
      </c>
      <c r="B7" s="17" t="s">
        <v>24</v>
      </c>
      <c r="C7" s="17" t="s">
        <v>18</v>
      </c>
      <c r="D7" s="18"/>
      <c r="E7" s="18">
        <v>6</v>
      </c>
      <c r="F7" s="18"/>
      <c r="G7" s="18"/>
      <c r="H7" s="18"/>
      <c r="I7" s="18"/>
      <c r="J7" s="18">
        <v>5</v>
      </c>
      <c r="K7" s="18"/>
      <c r="L7" s="14">
        <f>IF(LEFT(TEcartQTE[[#This Row],[Client / Fournisseur]],1)="C",SUM(TEcartQTE[[#This Row],[janv-19]:[août-19]]),"")</f>
        <v>11</v>
      </c>
      <c r="M7" s="15" t="str">
        <f>IF(LEFT(TEcartQTE[[#This Row],[Client / Fournisseur]],1)="F",SUM(TEcartQTE[[#This Row],[janv-19]:[août-19]]),"")</f>
        <v/>
      </c>
      <c r="N7"/>
      <c r="O7"/>
      <c r="Q7"/>
      <c r="S7"/>
    </row>
    <row r="8" spans="1:19" ht="16.5" thickTop="1" thickBot="1" x14ac:dyDescent="0.3">
      <c r="A8" s="19" t="s">
        <v>25</v>
      </c>
      <c r="B8" s="17" t="s">
        <v>26</v>
      </c>
      <c r="C8" s="17" t="s">
        <v>18</v>
      </c>
      <c r="D8" s="18"/>
      <c r="E8" s="18">
        <v>9</v>
      </c>
      <c r="F8" s="18">
        <v>28</v>
      </c>
      <c r="G8" s="18"/>
      <c r="H8" s="18"/>
      <c r="I8" s="18"/>
      <c r="J8" s="18">
        <v>60.48</v>
      </c>
      <c r="K8" s="18"/>
      <c r="L8" s="14">
        <f>IF(LEFT(TEcartQTE[[#This Row],[Client / Fournisseur]],1)="C",SUM(TEcartQTE[[#This Row],[janv-19]:[août-19]]),"")</f>
        <v>97.47999999999999</v>
      </c>
      <c r="M8" s="15" t="str">
        <f>IF(LEFT(TEcartQTE[[#This Row],[Client / Fournisseur]],1)="F",SUM(TEcartQTE[[#This Row],[janv-19]:[août-19]]),"")</f>
        <v/>
      </c>
      <c r="N8"/>
      <c r="O8"/>
      <c r="Q8"/>
      <c r="S8"/>
    </row>
    <row r="9" spans="1:19" ht="16.5" thickTop="1" thickBot="1" x14ac:dyDescent="0.3">
      <c r="A9" s="19" t="s">
        <v>27</v>
      </c>
      <c r="B9" s="17" t="s">
        <v>28</v>
      </c>
      <c r="C9" s="17" t="s">
        <v>29</v>
      </c>
      <c r="D9" s="18"/>
      <c r="E9" s="18">
        <v>35</v>
      </c>
      <c r="F9" s="18"/>
      <c r="G9" s="18"/>
      <c r="H9" s="18"/>
      <c r="I9" s="18"/>
      <c r="J9" s="18">
        <v>1</v>
      </c>
      <c r="K9" s="18"/>
      <c r="L9" s="14">
        <f>IF(LEFT(TEcartQTE[[#This Row],[Client / Fournisseur]],1)="C",SUM(TEcartQTE[[#This Row],[janv-19]:[août-19]]),"")</f>
        <v>36</v>
      </c>
      <c r="M9" s="15" t="str">
        <f>IF(LEFT(TEcartQTE[[#This Row],[Client / Fournisseur]],1)="F",SUM(TEcartQTE[[#This Row],[janv-19]:[août-19]]),"")</f>
        <v/>
      </c>
      <c r="N9"/>
      <c r="O9"/>
      <c r="Q9"/>
      <c r="S9"/>
    </row>
    <row r="10" spans="1:19" ht="16.5" thickTop="1" thickBot="1" x14ac:dyDescent="0.3">
      <c r="A10" s="19" t="s">
        <v>30</v>
      </c>
      <c r="B10" s="17" t="s">
        <v>31</v>
      </c>
      <c r="C10" s="17" t="s">
        <v>15</v>
      </c>
      <c r="D10" s="18"/>
      <c r="E10" s="18"/>
      <c r="F10" s="18"/>
      <c r="G10" s="18"/>
      <c r="H10" s="18"/>
      <c r="I10" s="18"/>
      <c r="J10" s="18">
        <v>20</v>
      </c>
      <c r="K10" s="18"/>
      <c r="L10" s="14">
        <f>IF(LEFT(TEcartQTE[[#This Row],[Client / Fournisseur]],1)="C",SUM(TEcartQTE[[#This Row],[janv-19]:[août-19]]),"")</f>
        <v>20</v>
      </c>
      <c r="M10" s="15" t="str">
        <f>IF(LEFT(TEcartQTE[[#This Row],[Client / Fournisseur]],1)="F",SUM(TEcartQTE[[#This Row],[janv-19]:[août-19]]),"")</f>
        <v/>
      </c>
      <c r="N10"/>
      <c r="O10"/>
      <c r="Q10"/>
      <c r="S10"/>
    </row>
    <row r="11" spans="1:19" ht="16.5" thickTop="1" thickBot="1" x14ac:dyDescent="0.3">
      <c r="A11" s="19" t="s">
        <v>32</v>
      </c>
      <c r="B11" s="17" t="s">
        <v>33</v>
      </c>
      <c r="C11" s="17" t="s">
        <v>18</v>
      </c>
      <c r="D11" s="18"/>
      <c r="E11" s="18">
        <v>120</v>
      </c>
      <c r="F11" s="18"/>
      <c r="G11" s="18">
        <v>120</v>
      </c>
      <c r="H11" s="18"/>
      <c r="I11" s="18"/>
      <c r="J11" s="18">
        <v>48</v>
      </c>
      <c r="K11" s="18">
        <v>24</v>
      </c>
      <c r="L11" s="14">
        <f>IF(LEFT(TEcartQTE[[#This Row],[Client / Fournisseur]],1)="C",SUM(TEcartQTE[[#This Row],[janv-19]:[août-19]]),"")</f>
        <v>312</v>
      </c>
      <c r="M11" s="15" t="str">
        <f>IF(LEFT(TEcartQTE[[#This Row],[Client / Fournisseur]],1)="F",SUM(TEcartQTE[[#This Row],[janv-19]:[août-19]]),"")</f>
        <v/>
      </c>
      <c r="N11"/>
      <c r="O11"/>
      <c r="Q11"/>
      <c r="S11"/>
    </row>
    <row r="12" spans="1:19" ht="16.5" thickTop="1" thickBot="1" x14ac:dyDescent="0.3">
      <c r="A12" s="19" t="s">
        <v>34</v>
      </c>
      <c r="B12" s="17" t="s">
        <v>35</v>
      </c>
      <c r="C12" s="17" t="s">
        <v>15</v>
      </c>
      <c r="D12" s="18">
        <v>0</v>
      </c>
      <c r="E12" s="18">
        <v>0</v>
      </c>
      <c r="F12" s="18">
        <v>0</v>
      </c>
      <c r="G12" s="18">
        <v>0</v>
      </c>
      <c r="H12" s="18">
        <v>240</v>
      </c>
      <c r="I12" s="18">
        <v>0</v>
      </c>
      <c r="J12" s="18">
        <v>0</v>
      </c>
      <c r="K12" s="18">
        <v>-240</v>
      </c>
      <c r="L12" s="14">
        <f>IF(LEFT(TEcartQTE[[#This Row],[Client / Fournisseur]],1)="C",SUM(TEcartQTE[[#This Row],[janv-19]:[août-19]]),"")</f>
        <v>0</v>
      </c>
      <c r="M12" s="15" t="str">
        <f>IF(LEFT(TEcartQTE[[#This Row],[Client / Fournisseur]],1)="F",SUM(TEcartQTE[[#This Row],[janv-19]:[août-19]]),"")</f>
        <v/>
      </c>
      <c r="N12"/>
      <c r="O12"/>
      <c r="Q12"/>
      <c r="S12"/>
    </row>
    <row r="13" spans="1:19" ht="16.5" thickTop="1" thickBot="1" x14ac:dyDescent="0.3">
      <c r="A13" s="19" t="s">
        <v>36</v>
      </c>
      <c r="B13" s="17" t="s">
        <v>37</v>
      </c>
      <c r="C13" s="17" t="s">
        <v>18</v>
      </c>
      <c r="D13" s="18">
        <v>264</v>
      </c>
      <c r="E13" s="18">
        <v>57</v>
      </c>
      <c r="F13" s="18">
        <v>57</v>
      </c>
      <c r="G13" s="18">
        <v>56</v>
      </c>
      <c r="H13" s="18">
        <v>55</v>
      </c>
      <c r="I13" s="18">
        <v>90</v>
      </c>
      <c r="J13" s="18">
        <v>37</v>
      </c>
      <c r="K13" s="18">
        <v>-135</v>
      </c>
      <c r="L13" s="14">
        <f>IF(LEFT(TEcartQTE[[#This Row],[Client / Fournisseur]],1)="C",SUM(TEcartQTE[[#This Row],[janv-19]:[août-19]]),"")</f>
        <v>481</v>
      </c>
      <c r="M13" s="15" t="str">
        <f>IF(LEFT(TEcartQTE[[#This Row],[Client / Fournisseur]],1)="F",SUM(TEcartQTE[[#This Row],[janv-19]:[août-19]]),"")</f>
        <v/>
      </c>
      <c r="N13"/>
      <c r="O13"/>
      <c r="Q13"/>
      <c r="S13"/>
    </row>
    <row r="14" spans="1:19" ht="16.5" thickTop="1" thickBot="1" x14ac:dyDescent="0.3">
      <c r="A14" s="19" t="s">
        <v>30</v>
      </c>
      <c r="B14" s="17" t="s">
        <v>38</v>
      </c>
      <c r="C14" s="17" t="s">
        <v>15</v>
      </c>
      <c r="D14" s="18">
        <v>295</v>
      </c>
      <c r="E14" s="18">
        <v>0</v>
      </c>
      <c r="F14" s="18">
        <v>0</v>
      </c>
      <c r="G14" s="18">
        <v>2</v>
      </c>
      <c r="H14" s="18">
        <v>72</v>
      </c>
      <c r="I14" s="18">
        <v>49</v>
      </c>
      <c r="J14" s="18">
        <v>76</v>
      </c>
      <c r="K14" s="18">
        <v>-96</v>
      </c>
      <c r="L14" s="14">
        <f>IF(LEFT(TEcartQTE[[#This Row],[Client / Fournisseur]],1)="C",SUM(TEcartQTE[[#This Row],[janv-19]:[août-19]]),"")</f>
        <v>398</v>
      </c>
      <c r="M14" s="15" t="str">
        <f>IF(LEFT(TEcartQTE[[#This Row],[Client / Fournisseur]],1)="F",SUM(TEcartQTE[[#This Row],[janv-19]:[août-19]]),"")</f>
        <v/>
      </c>
      <c r="N14"/>
      <c r="O14"/>
      <c r="Q14"/>
      <c r="S14"/>
    </row>
    <row r="15" spans="1:19" ht="16.5" thickTop="1" thickBot="1" x14ac:dyDescent="0.3">
      <c r="A15" s="19" t="s">
        <v>36</v>
      </c>
      <c r="B15" s="17" t="s">
        <v>39</v>
      </c>
      <c r="C15" s="17" t="s">
        <v>15</v>
      </c>
      <c r="D15" s="18">
        <v>262.5</v>
      </c>
      <c r="E15" s="18">
        <v>0</v>
      </c>
      <c r="F15" s="18">
        <v>0</v>
      </c>
      <c r="G15" s="18">
        <v>0</v>
      </c>
      <c r="H15" s="18">
        <v>135</v>
      </c>
      <c r="I15" s="18">
        <v>82.5</v>
      </c>
      <c r="J15" s="18">
        <v>15</v>
      </c>
      <c r="K15" s="18">
        <v>30</v>
      </c>
      <c r="L15" s="14">
        <f>IF(LEFT(TEcartQTE[[#This Row],[Client / Fournisseur]],1)="C",SUM(TEcartQTE[[#This Row],[janv-19]:[août-19]]),"")</f>
        <v>525</v>
      </c>
      <c r="M15" s="15" t="str">
        <f>IF(LEFT(TEcartQTE[[#This Row],[Client / Fournisseur]],1)="F",SUM(TEcartQTE[[#This Row],[janv-19]:[août-19]]),"")</f>
        <v/>
      </c>
      <c r="N15"/>
      <c r="O15"/>
      <c r="Q15"/>
      <c r="S15"/>
    </row>
    <row r="16" spans="1:19" ht="15.75" thickTop="1" x14ac:dyDescent="0.25"/>
  </sheetData>
  <conditionalFormatting sqref="A3:K13">
    <cfRule type="expression" dxfId="37" priority="4">
      <formula>$B3=$B4</formula>
    </cfRule>
  </conditionalFormatting>
  <conditionalFormatting sqref="D1:K1 D3:K1048576">
    <cfRule type="cellIs" dxfId="36" priority="3" operator="equal">
      <formula>0</formula>
    </cfRule>
  </conditionalFormatting>
  <conditionalFormatting sqref="D2:K2">
    <cfRule type="cellIs" dxfId="35" priority="2" operator="equal">
      <formula>0</formula>
    </cfRule>
  </conditionalFormatting>
  <conditionalFormatting sqref="K1">
    <cfRule type="expression" dxfId="34" priority="1">
      <formula>$B1=$B2</formula>
    </cfRule>
  </conditionalFormatting>
  <conditionalFormatting sqref="B15:K15">
    <cfRule type="expression" dxfId="33" priority="5">
      <formula>$B15=$B8970</formula>
    </cfRule>
  </conditionalFormatting>
  <conditionalFormatting sqref="A14:K14">
    <cfRule type="expression" dxfId="32" priority="6">
      <formula>$B14=#REF!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C.A Ventes</vt:lpstr>
      <vt:lpstr>QTE Ventes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Demaria</dc:creator>
  <cp:lastModifiedBy>Valérie Demaria</cp:lastModifiedBy>
  <dcterms:created xsi:type="dcterms:W3CDTF">2019-09-17T16:42:56Z</dcterms:created>
  <dcterms:modified xsi:type="dcterms:W3CDTF">2019-09-17T16:43:35Z</dcterms:modified>
</cp:coreProperties>
</file>