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rie.demaria\Desktop\cle\LOGEMENT\"/>
    </mc:Choice>
  </mc:AlternateContent>
  <bookViews>
    <workbookView xWindow="0" yWindow="0" windowWidth="28800" windowHeight="12300"/>
  </bookViews>
  <sheets>
    <sheet name="Amortissement" sheetId="1" r:id="rId1"/>
  </sheets>
  <externalReferences>
    <externalReference r:id="rId2"/>
  </externalReferences>
  <definedNames>
    <definedName name="IS">'[1]Source 1'!#REF!</definedName>
    <definedName name="MAX">#REF!</definedName>
    <definedName name="PNO">'[1]Source 1'!#REF!</definedName>
    <definedName name="RI">'[1]Source 1'!#REF!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T10" i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N10" i="1"/>
  <c r="N11" i="1" s="1"/>
  <c r="N12" i="1" s="1"/>
  <c r="N13" i="1" s="1"/>
  <c r="N14" i="1" s="1"/>
  <c r="N15" i="1" s="1"/>
  <c r="C9" i="1"/>
  <c r="O7" i="1"/>
  <c r="R6" i="1"/>
  <c r="R7" i="1" s="1"/>
  <c r="R8" i="1" s="1"/>
  <c r="R9" i="1" s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M6" i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B18" i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W5" i="1"/>
  <c r="V5" i="1"/>
  <c r="U6" i="1"/>
  <c r="U7" i="1" s="1"/>
  <c r="U8" i="1" s="1"/>
  <c r="U9" i="1" s="1"/>
  <c r="U10" i="1" s="1"/>
  <c r="U11" i="1" s="1"/>
  <c r="U12" i="1" s="1"/>
  <c r="U13" i="1" s="1"/>
  <c r="U14" i="1" s="1"/>
  <c r="O6" i="1"/>
  <c r="V10" i="1" l="1"/>
  <c r="V7" i="1"/>
  <c r="F17" i="1"/>
  <c r="V9" i="1"/>
  <c r="V6" i="1"/>
  <c r="U2" i="1"/>
  <c r="O8" i="1"/>
  <c r="C7" i="1"/>
  <c r="V8" i="1"/>
  <c r="N16" i="1"/>
  <c r="O9" i="1" l="1"/>
  <c r="V11" i="1"/>
  <c r="N17" i="1"/>
  <c r="G17" i="1"/>
  <c r="J17" i="1"/>
  <c r="W6" i="1"/>
  <c r="V12" i="1" l="1"/>
  <c r="I17" i="1"/>
  <c r="H17" i="1"/>
  <c r="C18" i="1" s="1"/>
  <c r="W7" i="1"/>
  <c r="O10" i="1"/>
  <c r="N18" i="1"/>
  <c r="O11" i="1" l="1"/>
  <c r="W8" i="1"/>
  <c r="F18" i="1"/>
  <c r="V13" i="1"/>
  <c r="N19" i="1"/>
  <c r="V14" i="1" l="1"/>
  <c r="G18" i="1"/>
  <c r="J18" i="1"/>
  <c r="W9" i="1"/>
  <c r="N20" i="1"/>
  <c r="O12" i="1"/>
  <c r="N21" i="1" l="1"/>
  <c r="W10" i="1"/>
  <c r="H18" i="1"/>
  <c r="C19" i="1" s="1"/>
  <c r="I18" i="1"/>
  <c r="O13" i="1"/>
  <c r="V15" i="1"/>
  <c r="V16" i="1" l="1"/>
  <c r="O14" i="1"/>
  <c r="F19" i="1"/>
  <c r="W11" i="1"/>
  <c r="N22" i="1"/>
  <c r="W12" i="1" l="1"/>
  <c r="J19" i="1"/>
  <c r="O15" i="1"/>
  <c r="G19" i="1"/>
  <c r="N23" i="1"/>
  <c r="V17" i="1"/>
  <c r="V18" i="1" l="1"/>
  <c r="O16" i="1"/>
  <c r="N24" i="1"/>
  <c r="I19" i="1"/>
  <c r="H19" i="1"/>
  <c r="C20" i="1" s="1"/>
  <c r="W13" i="1"/>
  <c r="F20" i="1" l="1"/>
  <c r="N25" i="1"/>
  <c r="W14" i="1"/>
  <c r="O17" i="1"/>
  <c r="V19" i="1"/>
  <c r="O18" i="1" l="1"/>
  <c r="W15" i="1"/>
  <c r="N26" i="1"/>
  <c r="G20" i="1"/>
  <c r="V20" i="1"/>
  <c r="J20" i="1"/>
  <c r="V21" i="1" l="1"/>
  <c r="H20" i="1"/>
  <c r="C21" i="1" s="1"/>
  <c r="I20" i="1"/>
  <c r="N27" i="1"/>
  <c r="W16" i="1"/>
  <c r="O19" i="1"/>
  <c r="N28" i="1" l="1"/>
  <c r="O20" i="1"/>
  <c r="F21" i="1"/>
  <c r="W17" i="1"/>
  <c r="V22" i="1"/>
  <c r="W18" i="1" l="1"/>
  <c r="N29" i="1"/>
  <c r="G21" i="1"/>
  <c r="J21" i="1"/>
  <c r="O21" i="1"/>
  <c r="V23" i="1"/>
  <c r="O22" i="1" l="1"/>
  <c r="V24" i="1"/>
  <c r="H21" i="1"/>
  <c r="C22" i="1" s="1"/>
  <c r="I21" i="1"/>
  <c r="N30" i="1"/>
  <c r="W19" i="1"/>
  <c r="N31" i="1" l="1"/>
  <c r="F22" i="1"/>
  <c r="V25" i="1"/>
  <c r="W20" i="1"/>
  <c r="O23" i="1"/>
  <c r="O24" i="1" l="1"/>
  <c r="V26" i="1"/>
  <c r="G22" i="1"/>
  <c r="N32" i="1"/>
  <c r="W21" i="1"/>
  <c r="J22" i="1"/>
  <c r="N33" i="1" l="1"/>
  <c r="I22" i="1"/>
  <c r="H22" i="1"/>
  <c r="C23" i="1" s="1"/>
  <c r="W22" i="1"/>
  <c r="V27" i="1"/>
  <c r="O25" i="1"/>
  <c r="O26" i="1" l="1"/>
  <c r="V28" i="1"/>
  <c r="W23" i="1"/>
  <c r="F23" i="1"/>
  <c r="N34" i="1"/>
  <c r="V29" i="1" l="1"/>
  <c r="G23" i="1"/>
  <c r="J23" i="1"/>
  <c r="W24" i="1"/>
  <c r="O27" i="1"/>
  <c r="O28" i="1" l="1"/>
  <c r="W25" i="1"/>
  <c r="I23" i="1"/>
  <c r="H23" i="1"/>
  <c r="C24" i="1" s="1"/>
  <c r="V30" i="1"/>
  <c r="V31" i="1" l="1"/>
  <c r="F24" i="1"/>
  <c r="W26" i="1"/>
  <c r="O29" i="1"/>
  <c r="O30" i="1" l="1"/>
  <c r="W27" i="1"/>
  <c r="G24" i="1"/>
  <c r="J24" i="1"/>
  <c r="V32" i="1"/>
  <c r="V33" i="1" l="1"/>
  <c r="V34" i="1"/>
  <c r="H24" i="1"/>
  <c r="C25" i="1" s="1"/>
  <c r="I24" i="1"/>
  <c r="W28" i="1"/>
  <c r="O31" i="1"/>
  <c r="W29" i="1" l="1"/>
  <c r="F25" i="1"/>
  <c r="O32" i="1"/>
  <c r="G25" i="1" l="1"/>
  <c r="J25" i="1"/>
  <c r="O33" i="1"/>
  <c r="W30" i="1"/>
  <c r="W31" i="1" l="1"/>
  <c r="O34" i="1"/>
  <c r="I25" i="1"/>
  <c r="H25" i="1"/>
  <c r="C26" i="1" s="1"/>
  <c r="F26" i="1" l="1"/>
  <c r="W32" i="1"/>
  <c r="W33" i="1" l="1"/>
  <c r="G26" i="1"/>
  <c r="J26" i="1"/>
  <c r="I26" i="1" l="1"/>
  <c r="H26" i="1"/>
  <c r="C27" i="1" s="1"/>
  <c r="W34" i="1"/>
  <c r="F27" i="1" l="1"/>
  <c r="G27" i="1" l="1"/>
  <c r="J27" i="1"/>
  <c r="H27" i="1" l="1"/>
  <c r="C28" i="1" s="1"/>
  <c r="I27" i="1"/>
  <c r="F28" i="1" l="1"/>
  <c r="G28" i="1" l="1"/>
  <c r="G8" i="1"/>
  <c r="J28" i="1"/>
  <c r="G9" i="1" l="1"/>
  <c r="I28" i="1"/>
  <c r="H28" i="1"/>
  <c r="C29" i="1" s="1"/>
  <c r="F29" i="1" l="1"/>
  <c r="J29" i="1" s="1"/>
  <c r="G29" i="1" l="1"/>
  <c r="H29" i="1" l="1"/>
  <c r="C30" i="1" s="1"/>
  <c r="I29" i="1"/>
  <c r="F30" i="1" l="1"/>
  <c r="J30" i="1" s="1"/>
  <c r="G30" i="1" l="1"/>
  <c r="I30" i="1" l="1"/>
  <c r="H30" i="1"/>
  <c r="C31" i="1" s="1"/>
  <c r="F31" i="1" l="1"/>
  <c r="J31" i="1" s="1"/>
  <c r="G31" i="1" l="1"/>
  <c r="H31" i="1" l="1"/>
  <c r="C32" i="1" s="1"/>
  <c r="I31" i="1"/>
  <c r="F32" i="1" l="1"/>
  <c r="J32" i="1" s="1"/>
  <c r="G32" i="1" l="1"/>
  <c r="I32" i="1" l="1"/>
  <c r="H32" i="1"/>
  <c r="C33" i="1" s="1"/>
  <c r="F33" i="1" l="1"/>
  <c r="J33" i="1" s="1"/>
  <c r="G33" i="1" l="1"/>
  <c r="H33" i="1" l="1"/>
  <c r="C34" i="1" s="1"/>
  <c r="I33" i="1"/>
  <c r="F34" i="1" l="1"/>
  <c r="J34" i="1" s="1"/>
  <c r="G34" i="1" l="1"/>
  <c r="I34" i="1" l="1"/>
  <c r="H34" i="1"/>
  <c r="C35" i="1" s="1"/>
  <c r="F35" i="1" l="1"/>
  <c r="J35" i="1" s="1"/>
  <c r="G35" i="1" l="1"/>
  <c r="H35" i="1" l="1"/>
  <c r="C36" i="1" s="1"/>
  <c r="I35" i="1"/>
  <c r="F36" i="1" l="1"/>
  <c r="J36" i="1" s="1"/>
  <c r="G36" i="1" l="1"/>
  <c r="I36" i="1" l="1"/>
  <c r="H36" i="1"/>
  <c r="C37" i="1" s="1"/>
  <c r="F37" i="1" l="1"/>
  <c r="J37" i="1" s="1"/>
  <c r="G37" i="1" l="1"/>
  <c r="H37" i="1" l="1"/>
  <c r="C38" i="1" s="1"/>
  <c r="I37" i="1"/>
  <c r="F38" i="1" l="1"/>
  <c r="J38" i="1" s="1"/>
  <c r="G38" i="1" l="1"/>
  <c r="I38" i="1" l="1"/>
  <c r="H38" i="1"/>
  <c r="C39" i="1" s="1"/>
  <c r="F39" i="1" l="1"/>
  <c r="J39" i="1" s="1"/>
  <c r="G39" i="1" l="1"/>
  <c r="Z5" i="1"/>
  <c r="H39" i="1" l="1"/>
  <c r="C40" i="1" s="1"/>
  <c r="I39" i="1"/>
  <c r="F40" i="1" l="1"/>
  <c r="J40" i="1" s="1"/>
  <c r="G40" i="1" l="1"/>
  <c r="Z6" i="1"/>
  <c r="I40" i="1" l="1"/>
  <c r="H40" i="1"/>
  <c r="C41" i="1" s="1"/>
  <c r="F41" i="1" l="1"/>
  <c r="J41" i="1" s="1"/>
  <c r="G41" i="1" l="1"/>
  <c r="I41" i="1" l="1"/>
  <c r="H41" i="1"/>
  <c r="C42" i="1" s="1"/>
  <c r="F42" i="1" l="1"/>
  <c r="J42" i="1" s="1"/>
  <c r="G42" i="1" l="1"/>
  <c r="H42" i="1" l="1"/>
  <c r="C43" i="1" s="1"/>
  <c r="I42" i="1"/>
  <c r="F43" i="1" l="1"/>
  <c r="J43" i="1" s="1"/>
  <c r="G43" i="1" l="1"/>
  <c r="I43" i="1" l="1"/>
  <c r="H43" i="1"/>
  <c r="C44" i="1" s="1"/>
  <c r="F44" i="1" l="1"/>
  <c r="J44" i="1" s="1"/>
  <c r="G44" i="1" l="1"/>
  <c r="H44" i="1" l="1"/>
  <c r="C45" i="1" s="1"/>
  <c r="I44" i="1"/>
  <c r="F45" i="1" l="1"/>
  <c r="J45" i="1" s="1"/>
  <c r="G45" i="1" l="1"/>
  <c r="I45" i="1" l="1"/>
  <c r="H45" i="1"/>
  <c r="C46" i="1" s="1"/>
  <c r="F46" i="1" l="1"/>
  <c r="J46" i="1" s="1"/>
  <c r="G46" i="1" l="1"/>
  <c r="H46" i="1" l="1"/>
  <c r="C47" i="1" s="1"/>
  <c r="I46" i="1"/>
  <c r="F47" i="1" l="1"/>
  <c r="J47" i="1" s="1"/>
  <c r="G47" i="1" l="1"/>
  <c r="I47" i="1" l="1"/>
  <c r="H47" i="1"/>
  <c r="C48" i="1" s="1"/>
  <c r="F48" i="1" l="1"/>
  <c r="J48" i="1" s="1"/>
  <c r="G48" i="1" l="1"/>
  <c r="H48" i="1" l="1"/>
  <c r="C49" i="1" s="1"/>
  <c r="I48" i="1"/>
  <c r="F49" i="1" l="1"/>
  <c r="J49" i="1" s="1"/>
  <c r="G49" i="1" l="1"/>
  <c r="I49" i="1" l="1"/>
  <c r="H49" i="1"/>
  <c r="C50" i="1" s="1"/>
  <c r="F50" i="1" l="1"/>
  <c r="J50" i="1" s="1"/>
  <c r="G50" i="1" l="1"/>
  <c r="H50" i="1" l="1"/>
  <c r="C51" i="1" s="1"/>
  <c r="I50" i="1"/>
  <c r="F51" i="1" l="1"/>
  <c r="J51" i="1" s="1"/>
  <c r="G51" i="1" l="1"/>
  <c r="I51" i="1" l="1"/>
  <c r="H51" i="1"/>
  <c r="C52" i="1" s="1"/>
  <c r="F52" i="1" l="1"/>
  <c r="J52" i="1" s="1"/>
  <c r="G52" i="1" l="1"/>
  <c r="Z7" i="1"/>
  <c r="H52" i="1" l="1"/>
  <c r="C53" i="1" s="1"/>
  <c r="I52" i="1"/>
  <c r="F53" i="1" l="1"/>
  <c r="J53" i="1" s="1"/>
  <c r="G53" i="1" l="1"/>
  <c r="I53" i="1" l="1"/>
  <c r="H53" i="1"/>
  <c r="C54" i="1" s="1"/>
  <c r="F54" i="1" l="1"/>
  <c r="J54" i="1" s="1"/>
  <c r="G54" i="1" l="1"/>
  <c r="I54" i="1" l="1"/>
  <c r="H54" i="1"/>
  <c r="C55" i="1" s="1"/>
  <c r="F55" i="1" l="1"/>
  <c r="J55" i="1" s="1"/>
  <c r="G55" i="1" l="1"/>
  <c r="H55" i="1" l="1"/>
  <c r="C56" i="1" s="1"/>
  <c r="I55" i="1"/>
  <c r="F56" i="1" l="1"/>
  <c r="J56" i="1" s="1"/>
  <c r="G56" i="1" l="1"/>
  <c r="I56" i="1" l="1"/>
  <c r="H56" i="1"/>
  <c r="C57" i="1" s="1"/>
  <c r="F57" i="1" l="1"/>
  <c r="J57" i="1" s="1"/>
  <c r="G57" i="1" l="1"/>
  <c r="H57" i="1" l="1"/>
  <c r="C58" i="1" s="1"/>
  <c r="I57" i="1"/>
  <c r="F58" i="1" l="1"/>
  <c r="J58" i="1" s="1"/>
  <c r="G58" i="1" l="1"/>
  <c r="I58" i="1" l="1"/>
  <c r="H58" i="1"/>
  <c r="C59" i="1" s="1"/>
  <c r="F59" i="1" l="1"/>
  <c r="J59" i="1" s="1"/>
  <c r="G59" i="1" l="1"/>
  <c r="H59" i="1" l="1"/>
  <c r="C60" i="1" s="1"/>
  <c r="I59" i="1"/>
  <c r="F60" i="1" l="1"/>
  <c r="J60" i="1" s="1"/>
  <c r="G60" i="1" l="1"/>
  <c r="I60" i="1" l="1"/>
  <c r="H60" i="1"/>
  <c r="C61" i="1" s="1"/>
  <c r="F61" i="1" l="1"/>
  <c r="J61" i="1" s="1"/>
  <c r="G61" i="1" l="1"/>
  <c r="H61" i="1" l="1"/>
  <c r="C62" i="1" s="1"/>
  <c r="I61" i="1"/>
  <c r="F62" i="1" l="1"/>
  <c r="J62" i="1" s="1"/>
  <c r="G62" i="1" l="1"/>
  <c r="I62" i="1" l="1"/>
  <c r="H62" i="1"/>
  <c r="C63" i="1" s="1"/>
  <c r="F63" i="1" l="1"/>
  <c r="J63" i="1" s="1"/>
  <c r="G63" i="1" l="1"/>
  <c r="H63" i="1" l="1"/>
  <c r="C64" i="1" s="1"/>
  <c r="I63" i="1"/>
  <c r="F64" i="1" l="1"/>
  <c r="J64" i="1" s="1"/>
  <c r="G64" i="1" l="1"/>
  <c r="Z8" i="1"/>
  <c r="I64" i="1" l="1"/>
  <c r="H64" i="1"/>
  <c r="C65" i="1" s="1"/>
  <c r="F65" i="1" l="1"/>
  <c r="J65" i="1" s="1"/>
  <c r="G65" i="1" l="1"/>
  <c r="I65" i="1" l="1"/>
  <c r="H65" i="1"/>
  <c r="C66" i="1" s="1"/>
  <c r="F66" i="1" l="1"/>
  <c r="J66" i="1" s="1"/>
  <c r="G66" i="1" l="1"/>
  <c r="H66" i="1" l="1"/>
  <c r="C67" i="1" s="1"/>
  <c r="I66" i="1"/>
  <c r="F67" i="1" l="1"/>
  <c r="J67" i="1" s="1"/>
  <c r="G67" i="1" l="1"/>
  <c r="I67" i="1" l="1"/>
  <c r="H67" i="1"/>
  <c r="C68" i="1" s="1"/>
  <c r="F68" i="1" l="1"/>
  <c r="J68" i="1" s="1"/>
  <c r="G68" i="1" l="1"/>
  <c r="H68" i="1" l="1"/>
  <c r="C69" i="1" s="1"/>
  <c r="I68" i="1"/>
  <c r="F69" i="1" l="1"/>
  <c r="J69" i="1" s="1"/>
  <c r="G69" i="1" l="1"/>
  <c r="I69" i="1" l="1"/>
  <c r="H69" i="1"/>
  <c r="C70" i="1" s="1"/>
  <c r="F70" i="1" l="1"/>
  <c r="J70" i="1" s="1"/>
  <c r="G70" i="1" l="1"/>
  <c r="H70" i="1" l="1"/>
  <c r="C71" i="1" s="1"/>
  <c r="I70" i="1"/>
  <c r="F71" i="1" l="1"/>
  <c r="J71" i="1" s="1"/>
  <c r="G71" i="1" l="1"/>
  <c r="I71" i="1" l="1"/>
  <c r="H71" i="1"/>
  <c r="C72" i="1" s="1"/>
  <c r="F72" i="1" l="1"/>
  <c r="J72" i="1" s="1"/>
  <c r="G72" i="1" l="1"/>
  <c r="H72" i="1" l="1"/>
  <c r="C73" i="1" s="1"/>
  <c r="I72" i="1"/>
  <c r="F73" i="1" l="1"/>
  <c r="J73" i="1" s="1"/>
  <c r="G73" i="1" l="1"/>
  <c r="I73" i="1" l="1"/>
  <c r="H73" i="1"/>
  <c r="C74" i="1" s="1"/>
  <c r="F74" i="1" l="1"/>
  <c r="J74" i="1" s="1"/>
  <c r="G74" i="1" l="1"/>
  <c r="H74" i="1" l="1"/>
  <c r="C75" i="1" s="1"/>
  <c r="I74" i="1"/>
  <c r="F75" i="1" l="1"/>
  <c r="J75" i="1" s="1"/>
  <c r="G75" i="1" l="1"/>
  <c r="I75" i="1" l="1"/>
  <c r="H75" i="1"/>
  <c r="C76" i="1" s="1"/>
  <c r="F76" i="1" l="1"/>
  <c r="J76" i="1" s="1"/>
  <c r="G76" i="1" l="1"/>
  <c r="Z9" i="1"/>
  <c r="H76" i="1" l="1"/>
  <c r="C77" i="1" s="1"/>
  <c r="I76" i="1"/>
  <c r="F77" i="1" l="1"/>
  <c r="J77" i="1" s="1"/>
  <c r="G77" i="1" l="1"/>
  <c r="I77" i="1" l="1"/>
  <c r="H77" i="1"/>
  <c r="C78" i="1" s="1"/>
  <c r="F78" i="1" l="1"/>
  <c r="J78" i="1" s="1"/>
  <c r="G78" i="1" l="1"/>
  <c r="H78" i="1" l="1"/>
  <c r="C79" i="1" s="1"/>
  <c r="I78" i="1"/>
  <c r="F79" i="1" l="1"/>
  <c r="J79" i="1" s="1"/>
  <c r="G79" i="1" l="1"/>
  <c r="I79" i="1" l="1"/>
  <c r="H79" i="1"/>
  <c r="C80" i="1" s="1"/>
  <c r="F80" i="1" l="1"/>
  <c r="J80" i="1" s="1"/>
  <c r="G80" i="1" l="1"/>
  <c r="H80" i="1" l="1"/>
  <c r="C81" i="1" s="1"/>
  <c r="I80" i="1"/>
  <c r="F81" i="1" l="1"/>
  <c r="J81" i="1" s="1"/>
  <c r="G81" i="1" l="1"/>
  <c r="I81" i="1" l="1"/>
  <c r="H81" i="1"/>
  <c r="C82" i="1" s="1"/>
  <c r="F82" i="1" l="1"/>
  <c r="J82" i="1" s="1"/>
  <c r="G82" i="1" l="1"/>
  <c r="H82" i="1" l="1"/>
  <c r="C83" i="1" s="1"/>
  <c r="I82" i="1"/>
  <c r="F83" i="1" l="1"/>
  <c r="J83" i="1" s="1"/>
  <c r="G83" i="1" l="1"/>
  <c r="I83" i="1" l="1"/>
  <c r="H83" i="1"/>
  <c r="C84" i="1" s="1"/>
  <c r="F84" i="1" l="1"/>
  <c r="J84" i="1" s="1"/>
  <c r="G84" i="1" l="1"/>
  <c r="H84" i="1" l="1"/>
  <c r="C85" i="1" s="1"/>
  <c r="I84" i="1"/>
  <c r="F85" i="1" l="1"/>
  <c r="J85" i="1" s="1"/>
  <c r="G85" i="1" l="1"/>
  <c r="I85" i="1" l="1"/>
  <c r="H85" i="1"/>
  <c r="C86" i="1" s="1"/>
  <c r="F86" i="1" l="1"/>
  <c r="J86" i="1" s="1"/>
  <c r="G86" i="1" l="1"/>
  <c r="H86" i="1" l="1"/>
  <c r="C87" i="1" s="1"/>
  <c r="I86" i="1"/>
  <c r="F87" i="1" l="1"/>
  <c r="J87" i="1" s="1"/>
  <c r="G87" i="1" l="1"/>
  <c r="I87" i="1" l="1"/>
  <c r="H87" i="1"/>
  <c r="C88" i="1" s="1"/>
  <c r="F88" i="1" l="1"/>
  <c r="J88" i="1" s="1"/>
  <c r="G88" i="1" l="1"/>
  <c r="Z10" i="1"/>
  <c r="I88" i="1" l="1"/>
  <c r="H88" i="1"/>
  <c r="C89" i="1" s="1"/>
  <c r="F89" i="1" l="1"/>
  <c r="J89" i="1" s="1"/>
  <c r="G89" i="1" l="1"/>
  <c r="Z11" i="1"/>
  <c r="H89" i="1" l="1"/>
  <c r="C90" i="1" s="1"/>
  <c r="I89" i="1"/>
  <c r="F90" i="1" l="1"/>
  <c r="J90" i="1" s="1"/>
  <c r="G90" i="1" l="1"/>
  <c r="I90" i="1" l="1"/>
  <c r="H90" i="1"/>
  <c r="C91" i="1" s="1"/>
  <c r="F91" i="1" l="1"/>
  <c r="J91" i="1" s="1"/>
  <c r="G91" i="1" l="1"/>
  <c r="H91" i="1" l="1"/>
  <c r="C92" i="1" s="1"/>
  <c r="I91" i="1"/>
  <c r="F92" i="1" l="1"/>
  <c r="J92" i="1" s="1"/>
  <c r="G92" i="1" l="1"/>
  <c r="I92" i="1" l="1"/>
  <c r="H92" i="1"/>
  <c r="C93" i="1" s="1"/>
  <c r="F93" i="1" l="1"/>
  <c r="J93" i="1" s="1"/>
  <c r="G93" i="1" l="1"/>
  <c r="H93" i="1" l="1"/>
  <c r="C94" i="1" s="1"/>
  <c r="I93" i="1"/>
  <c r="F94" i="1" l="1"/>
  <c r="J94" i="1" s="1"/>
  <c r="G94" i="1" l="1"/>
  <c r="I94" i="1" l="1"/>
  <c r="H94" i="1"/>
  <c r="C95" i="1" s="1"/>
  <c r="F95" i="1" l="1"/>
  <c r="J95" i="1" s="1"/>
  <c r="G95" i="1" l="1"/>
  <c r="H95" i="1" l="1"/>
  <c r="C96" i="1" s="1"/>
  <c r="I95" i="1"/>
  <c r="F96" i="1" l="1"/>
  <c r="J96" i="1" s="1"/>
  <c r="G96" i="1" l="1"/>
  <c r="I96" i="1" l="1"/>
  <c r="H96" i="1"/>
  <c r="C97" i="1" s="1"/>
  <c r="F97" i="1" l="1"/>
  <c r="J97" i="1" s="1"/>
  <c r="G97" i="1" l="1"/>
  <c r="H97" i="1" l="1"/>
  <c r="C98" i="1" s="1"/>
  <c r="I97" i="1"/>
  <c r="F98" i="1" l="1"/>
  <c r="J98" i="1" s="1"/>
  <c r="G98" i="1" l="1"/>
  <c r="I98" i="1" l="1"/>
  <c r="H98" i="1"/>
  <c r="C99" i="1" s="1"/>
  <c r="F99" i="1" l="1"/>
  <c r="J99" i="1" s="1"/>
  <c r="G99" i="1" l="1"/>
  <c r="H99" i="1" l="1"/>
  <c r="C100" i="1" s="1"/>
  <c r="I99" i="1"/>
  <c r="F100" i="1" l="1"/>
  <c r="J100" i="1" s="1"/>
  <c r="G100" i="1" l="1"/>
  <c r="I100" i="1" l="1"/>
  <c r="H100" i="1"/>
  <c r="C101" i="1" s="1"/>
  <c r="F101" i="1" l="1"/>
  <c r="J101" i="1" s="1"/>
  <c r="G101" i="1" l="1"/>
  <c r="Z12" i="1"/>
  <c r="H101" i="1" l="1"/>
  <c r="C102" i="1" s="1"/>
  <c r="I101" i="1"/>
  <c r="F102" i="1" l="1"/>
  <c r="J102" i="1" s="1"/>
  <c r="G102" i="1" l="1"/>
  <c r="I102" i="1" l="1"/>
  <c r="H102" i="1"/>
  <c r="C103" i="1" s="1"/>
  <c r="F103" i="1" l="1"/>
  <c r="J103" i="1" s="1"/>
  <c r="G103" i="1" l="1"/>
  <c r="H103" i="1" l="1"/>
  <c r="C104" i="1" s="1"/>
  <c r="I103" i="1"/>
  <c r="F104" i="1" l="1"/>
  <c r="J104" i="1" s="1"/>
  <c r="G104" i="1" l="1"/>
  <c r="I104" i="1" l="1"/>
  <c r="H104" i="1"/>
  <c r="C105" i="1" s="1"/>
  <c r="F105" i="1" l="1"/>
  <c r="J105" i="1" s="1"/>
  <c r="G105" i="1" l="1"/>
  <c r="H105" i="1" l="1"/>
  <c r="C106" i="1" s="1"/>
  <c r="I105" i="1"/>
  <c r="F106" i="1" l="1"/>
  <c r="J106" i="1" s="1"/>
  <c r="G106" i="1" l="1"/>
  <c r="I106" i="1" l="1"/>
  <c r="H106" i="1"/>
  <c r="C107" i="1" s="1"/>
  <c r="F107" i="1" l="1"/>
  <c r="J107" i="1" s="1"/>
  <c r="G107" i="1" l="1"/>
  <c r="H107" i="1" l="1"/>
  <c r="C108" i="1" s="1"/>
  <c r="I107" i="1"/>
  <c r="F108" i="1" l="1"/>
  <c r="J108" i="1" s="1"/>
  <c r="G108" i="1" l="1"/>
  <c r="I108" i="1" l="1"/>
  <c r="H108" i="1"/>
  <c r="C109" i="1" s="1"/>
  <c r="F109" i="1" l="1"/>
  <c r="J109" i="1" s="1"/>
  <c r="G109" i="1" l="1"/>
  <c r="H109" i="1" l="1"/>
  <c r="C110" i="1" s="1"/>
  <c r="I109" i="1"/>
  <c r="F110" i="1" l="1"/>
  <c r="J110" i="1" s="1"/>
  <c r="G110" i="1" l="1"/>
  <c r="I110" i="1" l="1"/>
  <c r="H110" i="1"/>
  <c r="C111" i="1" s="1"/>
  <c r="F111" i="1" l="1"/>
  <c r="J111" i="1" s="1"/>
  <c r="G111" i="1" l="1"/>
  <c r="H111" i="1" l="1"/>
  <c r="C112" i="1" s="1"/>
  <c r="I111" i="1"/>
  <c r="F112" i="1" l="1"/>
  <c r="J112" i="1" s="1"/>
  <c r="G112" i="1" l="1"/>
  <c r="I112" i="1" l="1"/>
  <c r="H112" i="1"/>
  <c r="C113" i="1" s="1"/>
  <c r="F113" i="1" l="1"/>
  <c r="J113" i="1" s="1"/>
  <c r="G113" i="1" l="1"/>
  <c r="Z13" i="1"/>
  <c r="H113" i="1" l="1"/>
  <c r="C114" i="1" s="1"/>
  <c r="I113" i="1"/>
  <c r="F114" i="1" l="1"/>
  <c r="J114" i="1" s="1"/>
  <c r="G114" i="1" l="1"/>
  <c r="I114" i="1" l="1"/>
  <c r="H114" i="1"/>
  <c r="C115" i="1" s="1"/>
  <c r="F115" i="1" l="1"/>
  <c r="J115" i="1" s="1"/>
  <c r="G115" i="1" l="1"/>
  <c r="H115" i="1" l="1"/>
  <c r="C116" i="1" s="1"/>
  <c r="I115" i="1"/>
  <c r="F116" i="1" l="1"/>
  <c r="J116" i="1" s="1"/>
  <c r="G116" i="1" l="1"/>
  <c r="I116" i="1" l="1"/>
  <c r="H116" i="1"/>
  <c r="C117" i="1" s="1"/>
  <c r="F117" i="1" l="1"/>
  <c r="J117" i="1" s="1"/>
  <c r="G117" i="1" l="1"/>
  <c r="H117" i="1" l="1"/>
  <c r="C118" i="1" s="1"/>
  <c r="I117" i="1"/>
  <c r="F118" i="1" l="1"/>
  <c r="J118" i="1" s="1"/>
  <c r="G118" i="1" l="1"/>
  <c r="I118" i="1" l="1"/>
  <c r="H118" i="1"/>
  <c r="C119" i="1" s="1"/>
  <c r="F119" i="1" l="1"/>
  <c r="J119" i="1" s="1"/>
  <c r="G119" i="1" l="1"/>
  <c r="H119" i="1" l="1"/>
  <c r="C120" i="1" s="1"/>
  <c r="I119" i="1"/>
  <c r="F120" i="1" l="1"/>
  <c r="J120" i="1" s="1"/>
  <c r="G120" i="1" l="1"/>
  <c r="I120" i="1" l="1"/>
  <c r="H120" i="1"/>
  <c r="C121" i="1" s="1"/>
  <c r="F121" i="1" l="1"/>
  <c r="J121" i="1" s="1"/>
  <c r="G121" i="1" l="1"/>
  <c r="H121" i="1" l="1"/>
  <c r="C122" i="1" s="1"/>
  <c r="I121" i="1"/>
  <c r="F122" i="1" l="1"/>
  <c r="J122" i="1" s="1"/>
  <c r="G122" i="1" l="1"/>
  <c r="I122" i="1" l="1"/>
  <c r="H122" i="1"/>
  <c r="C123" i="1" s="1"/>
  <c r="F123" i="1" l="1"/>
  <c r="J123" i="1" s="1"/>
  <c r="G123" i="1" l="1"/>
  <c r="H123" i="1" l="1"/>
  <c r="C124" i="1" s="1"/>
  <c r="I123" i="1"/>
  <c r="F124" i="1" l="1"/>
  <c r="J124" i="1" s="1"/>
  <c r="G124" i="1" l="1"/>
  <c r="I124" i="1" l="1"/>
  <c r="H124" i="1"/>
  <c r="C125" i="1" s="1"/>
  <c r="F125" i="1" l="1"/>
  <c r="J125" i="1" s="1"/>
  <c r="G125" i="1" l="1"/>
  <c r="Z14" i="1"/>
  <c r="H125" i="1" l="1"/>
  <c r="C126" i="1" s="1"/>
  <c r="I125" i="1"/>
  <c r="F126" i="1" l="1"/>
  <c r="J126" i="1" s="1"/>
  <c r="G126" i="1" l="1"/>
  <c r="I126" i="1" l="1"/>
  <c r="H126" i="1"/>
  <c r="C127" i="1" s="1"/>
  <c r="F127" i="1" l="1"/>
  <c r="J127" i="1" s="1"/>
  <c r="G127" i="1" l="1"/>
  <c r="H127" i="1" l="1"/>
  <c r="C128" i="1" s="1"/>
  <c r="I127" i="1"/>
  <c r="F128" i="1" l="1"/>
  <c r="J128" i="1" s="1"/>
  <c r="G128" i="1" l="1"/>
  <c r="I128" i="1" l="1"/>
  <c r="H128" i="1"/>
  <c r="C129" i="1" s="1"/>
  <c r="F129" i="1" l="1"/>
  <c r="J129" i="1" s="1"/>
  <c r="G129" i="1" l="1"/>
  <c r="I129" i="1" l="1"/>
  <c r="H129" i="1"/>
  <c r="C130" i="1" s="1"/>
  <c r="F130" i="1" l="1"/>
  <c r="J130" i="1" s="1"/>
  <c r="G130" i="1" l="1"/>
  <c r="H130" i="1" l="1"/>
  <c r="C131" i="1" s="1"/>
  <c r="I130" i="1"/>
  <c r="F131" i="1" l="1"/>
  <c r="J131" i="1" s="1"/>
  <c r="G131" i="1" l="1"/>
  <c r="I131" i="1" l="1"/>
  <c r="H131" i="1"/>
  <c r="C132" i="1" s="1"/>
  <c r="F132" i="1" l="1"/>
  <c r="J132" i="1" s="1"/>
  <c r="G132" i="1" l="1"/>
  <c r="H132" i="1" l="1"/>
  <c r="C133" i="1" s="1"/>
  <c r="I132" i="1"/>
  <c r="F133" i="1" l="1"/>
  <c r="J133" i="1" s="1"/>
  <c r="G133" i="1" l="1"/>
  <c r="I133" i="1" l="1"/>
  <c r="H133" i="1"/>
  <c r="C134" i="1" s="1"/>
  <c r="F134" i="1" l="1"/>
  <c r="J134" i="1" s="1"/>
  <c r="G134" i="1" l="1"/>
  <c r="H134" i="1" l="1"/>
  <c r="C135" i="1" s="1"/>
  <c r="I134" i="1"/>
  <c r="F135" i="1" l="1"/>
  <c r="J135" i="1" s="1"/>
  <c r="G135" i="1" l="1"/>
  <c r="I135" i="1" l="1"/>
  <c r="H135" i="1"/>
  <c r="C136" i="1" s="1"/>
  <c r="F136" i="1" l="1"/>
  <c r="J136" i="1" s="1"/>
  <c r="G136" i="1" l="1"/>
  <c r="H136" i="1" l="1"/>
  <c r="C137" i="1" s="1"/>
  <c r="I136" i="1"/>
  <c r="F137" i="1" l="1"/>
  <c r="J137" i="1" s="1"/>
  <c r="Z15" i="1" l="1"/>
  <c r="G137" i="1"/>
  <c r="I137" i="1" l="1"/>
  <c r="H137" i="1"/>
  <c r="C138" i="1" s="1"/>
  <c r="F138" i="1" l="1"/>
  <c r="J138" i="1" s="1"/>
  <c r="G138" i="1" l="1"/>
  <c r="Z16" i="1"/>
  <c r="I138" i="1" l="1"/>
  <c r="H138" i="1"/>
  <c r="C139" i="1" s="1"/>
  <c r="F139" i="1" l="1"/>
  <c r="J139" i="1" s="1"/>
  <c r="G139" i="1" l="1"/>
  <c r="Z17" i="1"/>
  <c r="H139" i="1" l="1"/>
  <c r="C140" i="1" s="1"/>
  <c r="I139" i="1"/>
  <c r="F140" i="1" l="1"/>
  <c r="J140" i="1" s="1"/>
  <c r="G140" i="1" l="1"/>
  <c r="Z18" i="1"/>
  <c r="H140" i="1" l="1"/>
  <c r="C141" i="1" s="1"/>
  <c r="I140" i="1"/>
  <c r="F141" i="1" l="1"/>
  <c r="J141" i="1" s="1"/>
  <c r="G141" i="1" l="1"/>
  <c r="Z19" i="1"/>
  <c r="I141" i="1" l="1"/>
  <c r="H141" i="1"/>
  <c r="C142" i="1" s="1"/>
  <c r="F142" i="1" l="1"/>
  <c r="J142" i="1" s="1"/>
  <c r="G142" i="1" l="1"/>
  <c r="Z20" i="1"/>
  <c r="H142" i="1" l="1"/>
  <c r="C143" i="1" s="1"/>
  <c r="I142" i="1"/>
  <c r="F143" i="1" l="1"/>
  <c r="J143" i="1" s="1"/>
  <c r="G143" i="1" l="1"/>
  <c r="Z21" i="1"/>
  <c r="H143" i="1" l="1"/>
  <c r="C144" i="1" s="1"/>
  <c r="I143" i="1"/>
  <c r="F144" i="1" l="1"/>
  <c r="J144" i="1" s="1"/>
  <c r="Z22" i="1" l="1"/>
  <c r="G144" i="1"/>
  <c r="I144" i="1" l="1"/>
  <c r="H144" i="1"/>
  <c r="C145" i="1" s="1"/>
  <c r="F145" i="1" l="1"/>
  <c r="J145" i="1" s="1"/>
  <c r="Z23" i="1" l="1"/>
  <c r="G145" i="1"/>
  <c r="H145" i="1" l="1"/>
  <c r="C146" i="1" s="1"/>
  <c r="I145" i="1"/>
  <c r="F146" i="1" l="1"/>
  <c r="J146" i="1" s="1"/>
  <c r="G146" i="1" l="1"/>
  <c r="Z24" i="1"/>
  <c r="I146" i="1" l="1"/>
  <c r="H146" i="1"/>
  <c r="C147" i="1" s="1"/>
  <c r="F147" i="1" l="1"/>
  <c r="J147" i="1" s="1"/>
  <c r="G147" i="1" l="1"/>
  <c r="Z25" i="1"/>
  <c r="H147" i="1" l="1"/>
  <c r="C148" i="1" s="1"/>
  <c r="I147" i="1"/>
  <c r="F148" i="1" l="1"/>
  <c r="J148" i="1" s="1"/>
  <c r="G148" i="1" l="1"/>
  <c r="Z26" i="1"/>
  <c r="I148" i="1" l="1"/>
  <c r="H148" i="1"/>
  <c r="C149" i="1" s="1"/>
  <c r="F149" i="1" l="1"/>
  <c r="J149" i="1" s="1"/>
  <c r="G149" i="1" l="1"/>
  <c r="Z27" i="1"/>
  <c r="H149" i="1" l="1"/>
  <c r="C150" i="1" s="1"/>
  <c r="I149" i="1"/>
  <c r="F150" i="1" l="1"/>
  <c r="J150" i="1" s="1"/>
  <c r="G150" i="1" l="1"/>
  <c r="Z28" i="1"/>
  <c r="I150" i="1" l="1"/>
  <c r="H150" i="1"/>
  <c r="C151" i="1" s="1"/>
  <c r="F151" i="1" l="1"/>
  <c r="J151" i="1" s="1"/>
  <c r="G151" i="1" l="1"/>
  <c r="Z29" i="1"/>
  <c r="H151" i="1" l="1"/>
  <c r="C152" i="1" s="1"/>
  <c r="I151" i="1"/>
  <c r="F152" i="1" l="1"/>
  <c r="J152" i="1" s="1"/>
  <c r="G152" i="1" l="1"/>
  <c r="Z30" i="1"/>
  <c r="I152" i="1" l="1"/>
  <c r="H152" i="1"/>
  <c r="C153" i="1" s="1"/>
  <c r="F153" i="1" l="1"/>
  <c r="J153" i="1" s="1"/>
  <c r="Z31" i="1" l="1"/>
  <c r="G153" i="1"/>
  <c r="H153" i="1" l="1"/>
  <c r="C154" i="1" s="1"/>
  <c r="I153" i="1"/>
  <c r="F154" i="1" l="1"/>
  <c r="J154" i="1" s="1"/>
  <c r="G154" i="1" l="1"/>
  <c r="Z32" i="1"/>
  <c r="I154" i="1" l="1"/>
  <c r="H154" i="1"/>
  <c r="C155" i="1" s="1"/>
  <c r="F155" i="1" l="1"/>
  <c r="J155" i="1" s="1"/>
  <c r="G155" i="1" l="1"/>
  <c r="Z33" i="1"/>
  <c r="H155" i="1" l="1"/>
  <c r="C156" i="1" s="1"/>
  <c r="I155" i="1"/>
  <c r="F156" i="1" l="1"/>
  <c r="J156" i="1" s="1"/>
  <c r="G156" i="1" l="1"/>
  <c r="Z34" i="1"/>
  <c r="I156" i="1" l="1"/>
  <c r="H156" i="1"/>
  <c r="C157" i="1" s="1"/>
  <c r="F157" i="1" l="1"/>
  <c r="J157" i="1" s="1"/>
  <c r="G157" i="1" l="1"/>
  <c r="H157" i="1" l="1"/>
  <c r="C158" i="1" s="1"/>
  <c r="I157" i="1"/>
  <c r="F158" i="1" l="1"/>
  <c r="J158" i="1" s="1"/>
  <c r="G158" i="1" l="1"/>
  <c r="I158" i="1" l="1"/>
  <c r="H158" i="1"/>
  <c r="C159" i="1" s="1"/>
  <c r="F159" i="1" l="1"/>
  <c r="J159" i="1" s="1"/>
  <c r="G159" i="1" l="1"/>
  <c r="H159" i="1" l="1"/>
  <c r="C160" i="1" s="1"/>
  <c r="I159" i="1"/>
  <c r="F160" i="1" l="1"/>
  <c r="J160" i="1" s="1"/>
  <c r="G160" i="1" l="1"/>
  <c r="I160" i="1" l="1"/>
  <c r="H160" i="1"/>
  <c r="C161" i="1" s="1"/>
  <c r="F161" i="1" l="1"/>
  <c r="J161" i="1" s="1"/>
  <c r="G161" i="1" l="1"/>
  <c r="H161" i="1" l="1"/>
  <c r="C162" i="1" s="1"/>
  <c r="I161" i="1"/>
  <c r="F162" i="1" l="1"/>
  <c r="J162" i="1" s="1"/>
  <c r="G162" i="1" l="1"/>
  <c r="I162" i="1" l="1"/>
  <c r="H162" i="1"/>
  <c r="C163" i="1" s="1"/>
  <c r="F163" i="1" l="1"/>
  <c r="J163" i="1" s="1"/>
  <c r="G163" i="1" l="1"/>
  <c r="H163" i="1" l="1"/>
  <c r="C164" i="1" s="1"/>
  <c r="I163" i="1"/>
  <c r="F164" i="1" l="1"/>
  <c r="J164" i="1" s="1"/>
  <c r="G164" i="1" l="1"/>
  <c r="I164" i="1" l="1"/>
  <c r="H164" i="1"/>
  <c r="C165" i="1" s="1"/>
  <c r="F165" i="1" l="1"/>
  <c r="J165" i="1" s="1"/>
  <c r="G165" i="1" l="1"/>
  <c r="H165" i="1" l="1"/>
  <c r="C166" i="1" s="1"/>
  <c r="I165" i="1"/>
  <c r="F166" i="1" l="1"/>
  <c r="J166" i="1" s="1"/>
  <c r="G166" i="1" l="1"/>
  <c r="I166" i="1" l="1"/>
  <c r="H166" i="1"/>
  <c r="C167" i="1" s="1"/>
  <c r="F167" i="1" l="1"/>
  <c r="J167" i="1" s="1"/>
  <c r="G167" i="1" l="1"/>
  <c r="H167" i="1" l="1"/>
  <c r="C168" i="1" s="1"/>
  <c r="I167" i="1"/>
  <c r="F168" i="1" l="1"/>
  <c r="J168" i="1" s="1"/>
  <c r="G168" i="1" l="1"/>
  <c r="I168" i="1" l="1"/>
  <c r="H168" i="1"/>
  <c r="C169" i="1" s="1"/>
  <c r="F169" i="1" l="1"/>
  <c r="J169" i="1" s="1"/>
  <c r="G169" i="1" l="1"/>
  <c r="H169" i="1" l="1"/>
  <c r="C170" i="1" s="1"/>
  <c r="I169" i="1"/>
  <c r="F170" i="1" l="1"/>
  <c r="J170" i="1" s="1"/>
  <c r="G170" i="1" l="1"/>
  <c r="I170" i="1" l="1"/>
  <c r="H170" i="1"/>
  <c r="C171" i="1" s="1"/>
  <c r="F171" i="1" l="1"/>
  <c r="J171" i="1" s="1"/>
  <c r="G171" i="1" l="1"/>
  <c r="H171" i="1" l="1"/>
  <c r="C172" i="1" s="1"/>
  <c r="I171" i="1"/>
  <c r="F172" i="1" l="1"/>
  <c r="J172" i="1" s="1"/>
  <c r="G172" i="1" l="1"/>
  <c r="I172" i="1" l="1"/>
  <c r="H172" i="1"/>
  <c r="C173" i="1" s="1"/>
  <c r="F173" i="1" l="1"/>
  <c r="J173" i="1" s="1"/>
  <c r="G173" i="1" l="1"/>
  <c r="H173" i="1" l="1"/>
  <c r="C174" i="1" s="1"/>
  <c r="I173" i="1"/>
  <c r="F174" i="1" l="1"/>
  <c r="J174" i="1" s="1"/>
  <c r="G174" i="1" l="1"/>
  <c r="I174" i="1" l="1"/>
  <c r="H174" i="1"/>
  <c r="C175" i="1" s="1"/>
  <c r="F175" i="1" l="1"/>
  <c r="J175" i="1" s="1"/>
  <c r="G175" i="1" l="1"/>
  <c r="H175" i="1" l="1"/>
  <c r="C176" i="1" s="1"/>
  <c r="I175" i="1"/>
  <c r="F176" i="1" l="1"/>
  <c r="J176" i="1" s="1"/>
  <c r="G176" i="1" l="1"/>
  <c r="I176" i="1" l="1"/>
  <c r="H176" i="1"/>
  <c r="C177" i="1" s="1"/>
  <c r="F177" i="1" l="1"/>
  <c r="J177" i="1" s="1"/>
  <c r="G177" i="1" l="1"/>
  <c r="H177" i="1" l="1"/>
  <c r="C178" i="1" s="1"/>
  <c r="I177" i="1"/>
  <c r="F178" i="1" l="1"/>
  <c r="J178" i="1" s="1"/>
  <c r="G178" i="1" l="1"/>
  <c r="I178" i="1" l="1"/>
  <c r="H178" i="1"/>
  <c r="C179" i="1" s="1"/>
  <c r="F179" i="1" l="1"/>
  <c r="J179" i="1" s="1"/>
  <c r="G179" i="1" l="1"/>
  <c r="H179" i="1" l="1"/>
  <c r="C180" i="1" s="1"/>
  <c r="I179" i="1"/>
  <c r="F180" i="1" l="1"/>
  <c r="J180" i="1" s="1"/>
  <c r="G180" i="1" l="1"/>
  <c r="H180" i="1" l="1"/>
  <c r="C181" i="1" s="1"/>
  <c r="I180" i="1"/>
  <c r="F181" i="1" l="1"/>
  <c r="J181" i="1" s="1"/>
  <c r="G181" i="1" l="1"/>
  <c r="H181" i="1" l="1"/>
  <c r="C182" i="1" s="1"/>
  <c r="I181" i="1"/>
  <c r="F182" i="1" l="1"/>
  <c r="J182" i="1" s="1"/>
  <c r="G182" i="1" l="1"/>
  <c r="I182" i="1" l="1"/>
  <c r="H182" i="1"/>
  <c r="C183" i="1" s="1"/>
  <c r="F183" i="1" l="1"/>
  <c r="J183" i="1" s="1"/>
  <c r="G183" i="1" l="1"/>
  <c r="H183" i="1" l="1"/>
  <c r="C184" i="1" s="1"/>
  <c r="I183" i="1"/>
  <c r="F184" i="1" l="1"/>
  <c r="J184" i="1" s="1"/>
  <c r="G184" i="1" l="1"/>
  <c r="I184" i="1" l="1"/>
  <c r="H184" i="1"/>
  <c r="C185" i="1" s="1"/>
  <c r="F185" i="1" l="1"/>
  <c r="J185" i="1" s="1"/>
  <c r="G185" i="1" l="1"/>
  <c r="H185" i="1" l="1"/>
  <c r="C186" i="1" s="1"/>
  <c r="I185" i="1"/>
  <c r="F186" i="1" l="1"/>
  <c r="J186" i="1" s="1"/>
  <c r="G186" i="1" l="1"/>
  <c r="I186" i="1" l="1"/>
  <c r="H186" i="1"/>
  <c r="C187" i="1" s="1"/>
  <c r="F187" i="1" l="1"/>
  <c r="J187" i="1" s="1"/>
  <c r="G187" i="1" l="1"/>
  <c r="H187" i="1" l="1"/>
  <c r="C188" i="1" s="1"/>
  <c r="I187" i="1"/>
  <c r="F188" i="1" l="1"/>
  <c r="J188" i="1" s="1"/>
  <c r="G188" i="1" l="1"/>
  <c r="I188" i="1" l="1"/>
  <c r="H188" i="1"/>
  <c r="C189" i="1" s="1"/>
  <c r="F189" i="1" l="1"/>
  <c r="J189" i="1" s="1"/>
  <c r="G189" i="1" l="1"/>
  <c r="H189" i="1" l="1"/>
  <c r="C190" i="1" s="1"/>
  <c r="I189" i="1"/>
  <c r="F190" i="1" l="1"/>
  <c r="J190" i="1" s="1"/>
  <c r="G190" i="1" l="1"/>
  <c r="I190" i="1" l="1"/>
  <c r="H190" i="1"/>
  <c r="C191" i="1" s="1"/>
  <c r="F191" i="1" l="1"/>
  <c r="J191" i="1" s="1"/>
  <c r="G191" i="1" l="1"/>
  <c r="I191" i="1" l="1"/>
  <c r="H191" i="1"/>
  <c r="C192" i="1" s="1"/>
  <c r="F192" i="1" l="1"/>
  <c r="J192" i="1" s="1"/>
  <c r="G192" i="1" l="1"/>
  <c r="H192" i="1" l="1"/>
  <c r="C193" i="1" s="1"/>
  <c r="I192" i="1"/>
  <c r="F193" i="1" l="1"/>
  <c r="J193" i="1" s="1"/>
  <c r="G193" i="1" l="1"/>
  <c r="I193" i="1" l="1"/>
  <c r="H193" i="1"/>
  <c r="C194" i="1" s="1"/>
  <c r="F194" i="1" l="1"/>
  <c r="J194" i="1" s="1"/>
  <c r="G194" i="1" l="1"/>
  <c r="H194" i="1" l="1"/>
  <c r="C195" i="1" s="1"/>
  <c r="I194" i="1"/>
  <c r="F195" i="1" l="1"/>
  <c r="J195" i="1" s="1"/>
  <c r="G195" i="1" l="1"/>
  <c r="I195" i="1" l="1"/>
  <c r="H195" i="1"/>
  <c r="C196" i="1" s="1"/>
  <c r="F196" i="1" l="1"/>
  <c r="J196" i="1" s="1"/>
  <c r="G196" i="1" l="1"/>
  <c r="H196" i="1" l="1"/>
  <c r="C197" i="1" s="1"/>
  <c r="I196" i="1"/>
  <c r="F197" i="1" l="1"/>
  <c r="J197" i="1" s="1"/>
  <c r="G197" i="1" l="1"/>
  <c r="I197" i="1" l="1"/>
  <c r="H197" i="1"/>
  <c r="C198" i="1" s="1"/>
  <c r="F198" i="1" l="1"/>
  <c r="J198" i="1" s="1"/>
  <c r="G198" i="1" l="1"/>
  <c r="H198" i="1" l="1"/>
  <c r="C199" i="1" s="1"/>
  <c r="I198" i="1"/>
  <c r="F199" i="1" l="1"/>
  <c r="J199" i="1" s="1"/>
  <c r="G199" i="1" l="1"/>
  <c r="I199" i="1" l="1"/>
  <c r="H199" i="1"/>
  <c r="C200" i="1" s="1"/>
  <c r="F200" i="1" l="1"/>
  <c r="J200" i="1" s="1"/>
  <c r="G200" i="1" l="1"/>
  <c r="H200" i="1" l="1"/>
  <c r="C201" i="1" s="1"/>
  <c r="I200" i="1"/>
  <c r="F201" i="1" l="1"/>
  <c r="J201" i="1" s="1"/>
  <c r="G201" i="1" l="1"/>
  <c r="I201" i="1" l="1"/>
  <c r="H201" i="1"/>
  <c r="C202" i="1" s="1"/>
  <c r="F202" i="1" l="1"/>
  <c r="J202" i="1" s="1"/>
  <c r="G202" i="1" l="1"/>
  <c r="H202" i="1" l="1"/>
  <c r="C203" i="1" s="1"/>
  <c r="I202" i="1"/>
  <c r="F203" i="1" l="1"/>
  <c r="J203" i="1" s="1"/>
  <c r="G203" i="1" l="1"/>
  <c r="I203" i="1" l="1"/>
  <c r="H203" i="1"/>
  <c r="C204" i="1" s="1"/>
  <c r="F204" i="1" l="1"/>
  <c r="J204" i="1" s="1"/>
  <c r="G204" i="1" l="1"/>
  <c r="H204" i="1" l="1"/>
  <c r="C205" i="1" s="1"/>
  <c r="I204" i="1"/>
  <c r="F205" i="1" l="1"/>
  <c r="J205" i="1" s="1"/>
  <c r="G205" i="1" l="1"/>
  <c r="I205" i="1" l="1"/>
  <c r="H205" i="1"/>
  <c r="C206" i="1" s="1"/>
  <c r="F206" i="1" l="1"/>
  <c r="J206" i="1" s="1"/>
  <c r="G206" i="1" l="1"/>
  <c r="H206" i="1" l="1"/>
  <c r="C207" i="1" s="1"/>
  <c r="I206" i="1"/>
  <c r="F207" i="1" l="1"/>
  <c r="J207" i="1" s="1"/>
  <c r="G207" i="1" l="1"/>
  <c r="I207" i="1" l="1"/>
  <c r="H207" i="1"/>
  <c r="C208" i="1" s="1"/>
  <c r="F208" i="1" l="1"/>
  <c r="J208" i="1" s="1"/>
  <c r="G208" i="1" l="1"/>
  <c r="H208" i="1" l="1"/>
  <c r="C209" i="1" s="1"/>
  <c r="I208" i="1"/>
  <c r="F209" i="1" l="1"/>
  <c r="J209" i="1" s="1"/>
  <c r="G209" i="1" l="1"/>
  <c r="I209" i="1" l="1"/>
  <c r="H209" i="1"/>
  <c r="C210" i="1" s="1"/>
  <c r="F210" i="1" l="1"/>
  <c r="J210" i="1" s="1"/>
  <c r="G210" i="1" l="1"/>
  <c r="H210" i="1" l="1"/>
  <c r="C211" i="1" s="1"/>
  <c r="I210" i="1"/>
  <c r="F211" i="1" l="1"/>
  <c r="J211" i="1" s="1"/>
  <c r="G211" i="1" l="1"/>
  <c r="I211" i="1" l="1"/>
  <c r="H211" i="1"/>
  <c r="C212" i="1" s="1"/>
  <c r="F212" i="1" l="1"/>
  <c r="J212" i="1" s="1"/>
  <c r="G212" i="1" l="1"/>
  <c r="H212" i="1" l="1"/>
  <c r="C213" i="1" s="1"/>
  <c r="I212" i="1"/>
  <c r="F213" i="1" l="1"/>
  <c r="J213" i="1" s="1"/>
  <c r="G213" i="1" l="1"/>
  <c r="I213" i="1" l="1"/>
  <c r="H213" i="1"/>
  <c r="C214" i="1" s="1"/>
  <c r="F214" i="1" l="1"/>
  <c r="J214" i="1" s="1"/>
  <c r="G214" i="1" l="1"/>
  <c r="H214" i="1" l="1"/>
  <c r="C215" i="1" s="1"/>
  <c r="I214" i="1"/>
  <c r="F215" i="1" l="1"/>
  <c r="J215" i="1" s="1"/>
  <c r="G215" i="1" l="1"/>
  <c r="I215" i="1" l="1"/>
  <c r="H215" i="1"/>
  <c r="C216" i="1" s="1"/>
  <c r="F216" i="1" l="1"/>
  <c r="J216" i="1" s="1"/>
  <c r="G216" i="1" l="1"/>
  <c r="H216" i="1" l="1"/>
  <c r="C217" i="1" s="1"/>
  <c r="I216" i="1"/>
  <c r="F217" i="1" l="1"/>
  <c r="J217" i="1" s="1"/>
  <c r="G217" i="1" l="1"/>
  <c r="I217" i="1" l="1"/>
  <c r="H217" i="1"/>
  <c r="C218" i="1" s="1"/>
  <c r="F218" i="1" l="1"/>
  <c r="J218" i="1" s="1"/>
  <c r="G218" i="1" l="1"/>
  <c r="H218" i="1" l="1"/>
  <c r="C219" i="1" s="1"/>
  <c r="I218" i="1"/>
  <c r="F219" i="1" l="1"/>
  <c r="J219" i="1" s="1"/>
  <c r="G219" i="1" l="1"/>
  <c r="I219" i="1" l="1"/>
  <c r="H219" i="1"/>
  <c r="C220" i="1" s="1"/>
  <c r="F220" i="1" l="1"/>
  <c r="J220" i="1" s="1"/>
  <c r="G220" i="1" l="1"/>
  <c r="H220" i="1" l="1"/>
  <c r="C221" i="1" s="1"/>
  <c r="I220" i="1"/>
  <c r="F221" i="1" l="1"/>
  <c r="J221" i="1" s="1"/>
  <c r="G221" i="1" l="1"/>
  <c r="I221" i="1" l="1"/>
  <c r="H221" i="1"/>
  <c r="C222" i="1" s="1"/>
  <c r="F222" i="1" l="1"/>
  <c r="J222" i="1" s="1"/>
  <c r="G222" i="1" l="1"/>
  <c r="H222" i="1" l="1"/>
  <c r="C223" i="1" s="1"/>
  <c r="I222" i="1"/>
  <c r="F223" i="1" l="1"/>
  <c r="J223" i="1" s="1"/>
  <c r="G223" i="1" l="1"/>
  <c r="I223" i="1" l="1"/>
  <c r="H223" i="1"/>
  <c r="C224" i="1" s="1"/>
  <c r="F224" i="1" l="1"/>
  <c r="J224" i="1" s="1"/>
  <c r="G224" i="1" l="1"/>
  <c r="H224" i="1" l="1"/>
  <c r="C225" i="1" s="1"/>
  <c r="I224" i="1"/>
  <c r="F225" i="1" l="1"/>
  <c r="J225" i="1" s="1"/>
  <c r="G225" i="1" l="1"/>
  <c r="I225" i="1" l="1"/>
  <c r="H225" i="1"/>
  <c r="C226" i="1" s="1"/>
  <c r="F226" i="1" l="1"/>
  <c r="J226" i="1" s="1"/>
  <c r="G226" i="1" l="1"/>
  <c r="H226" i="1" l="1"/>
  <c r="C227" i="1" s="1"/>
  <c r="I226" i="1"/>
  <c r="F227" i="1" l="1"/>
  <c r="J227" i="1" s="1"/>
  <c r="G227" i="1" l="1"/>
  <c r="I227" i="1" l="1"/>
  <c r="H227" i="1"/>
  <c r="C228" i="1" s="1"/>
  <c r="F228" i="1" l="1"/>
  <c r="J228" i="1" s="1"/>
  <c r="G228" i="1" l="1"/>
  <c r="H228" i="1" l="1"/>
  <c r="C229" i="1" s="1"/>
  <c r="I228" i="1"/>
  <c r="F229" i="1" l="1"/>
  <c r="J229" i="1" s="1"/>
  <c r="G229" i="1" l="1"/>
  <c r="I229" i="1" l="1"/>
  <c r="H229" i="1"/>
  <c r="C230" i="1" s="1"/>
  <c r="F230" i="1" l="1"/>
  <c r="J230" i="1" s="1"/>
  <c r="G230" i="1" l="1"/>
  <c r="H230" i="1" l="1"/>
  <c r="C231" i="1" s="1"/>
  <c r="I230" i="1"/>
  <c r="F231" i="1" l="1"/>
  <c r="J231" i="1" s="1"/>
  <c r="G231" i="1" l="1"/>
  <c r="I231" i="1" l="1"/>
  <c r="H231" i="1"/>
  <c r="C232" i="1" s="1"/>
  <c r="F232" i="1" l="1"/>
  <c r="J232" i="1" s="1"/>
  <c r="G232" i="1" l="1"/>
  <c r="H232" i="1" l="1"/>
  <c r="C233" i="1" s="1"/>
  <c r="I232" i="1"/>
  <c r="F233" i="1" l="1"/>
  <c r="J233" i="1" s="1"/>
  <c r="G233" i="1" l="1"/>
  <c r="I233" i="1" l="1"/>
  <c r="H233" i="1"/>
  <c r="C234" i="1" s="1"/>
  <c r="F234" i="1" l="1"/>
  <c r="J234" i="1" s="1"/>
  <c r="G234" i="1" l="1"/>
  <c r="H234" i="1" l="1"/>
  <c r="C235" i="1" s="1"/>
  <c r="I234" i="1"/>
  <c r="F235" i="1" l="1"/>
  <c r="J235" i="1" s="1"/>
  <c r="G235" i="1" l="1"/>
  <c r="I235" i="1" l="1"/>
  <c r="H235" i="1"/>
  <c r="C236" i="1" s="1"/>
  <c r="F236" i="1" l="1"/>
  <c r="J236" i="1" s="1"/>
  <c r="G236" i="1" l="1"/>
  <c r="H236" i="1" l="1"/>
  <c r="C237" i="1" s="1"/>
  <c r="I236" i="1"/>
  <c r="F237" i="1" l="1"/>
  <c r="J237" i="1" s="1"/>
  <c r="G237" i="1" l="1"/>
  <c r="I237" i="1" l="1"/>
  <c r="H237" i="1"/>
  <c r="C238" i="1" s="1"/>
  <c r="F238" i="1" l="1"/>
  <c r="J238" i="1" s="1"/>
  <c r="G238" i="1" l="1"/>
  <c r="I238" i="1" l="1"/>
  <c r="H238" i="1"/>
  <c r="C239" i="1" s="1"/>
  <c r="F239" i="1" l="1"/>
  <c r="J239" i="1" s="1"/>
  <c r="G239" i="1" l="1"/>
  <c r="H239" i="1" l="1"/>
  <c r="C240" i="1" s="1"/>
  <c r="I239" i="1"/>
  <c r="F240" i="1" l="1"/>
  <c r="J240" i="1" s="1"/>
  <c r="G240" i="1" l="1"/>
  <c r="I240" i="1" l="1"/>
  <c r="H240" i="1"/>
  <c r="C241" i="1" s="1"/>
  <c r="F241" i="1" l="1"/>
  <c r="J241" i="1" s="1"/>
  <c r="G241" i="1" l="1"/>
  <c r="H241" i="1" l="1"/>
  <c r="C242" i="1" s="1"/>
  <c r="I241" i="1"/>
  <c r="F242" i="1" l="1"/>
  <c r="J242" i="1" s="1"/>
  <c r="G242" i="1" l="1"/>
  <c r="I242" i="1" l="1"/>
  <c r="H242" i="1"/>
  <c r="C243" i="1" s="1"/>
  <c r="F243" i="1" l="1"/>
  <c r="J243" i="1" s="1"/>
  <c r="G243" i="1" l="1"/>
  <c r="H243" i="1" l="1"/>
  <c r="C244" i="1" s="1"/>
  <c r="I243" i="1"/>
  <c r="F244" i="1" l="1"/>
  <c r="J244" i="1" s="1"/>
  <c r="G244" i="1" l="1"/>
  <c r="I244" i="1" l="1"/>
  <c r="H244" i="1"/>
  <c r="C245" i="1" s="1"/>
  <c r="F245" i="1" l="1"/>
  <c r="J245" i="1" s="1"/>
  <c r="G245" i="1" l="1"/>
  <c r="H245" i="1" l="1"/>
  <c r="C246" i="1" s="1"/>
  <c r="I245" i="1"/>
  <c r="F246" i="1" l="1"/>
  <c r="J246" i="1" s="1"/>
  <c r="G246" i="1" l="1"/>
  <c r="I246" i="1" l="1"/>
  <c r="H246" i="1"/>
  <c r="C247" i="1" s="1"/>
  <c r="F247" i="1" l="1"/>
  <c r="J247" i="1" s="1"/>
  <c r="G247" i="1" l="1"/>
  <c r="H247" i="1" l="1"/>
  <c r="C248" i="1" s="1"/>
  <c r="I247" i="1"/>
  <c r="F248" i="1" l="1"/>
  <c r="J248" i="1" s="1"/>
  <c r="G248" i="1" l="1"/>
  <c r="I248" i="1" l="1"/>
  <c r="H248" i="1"/>
  <c r="C249" i="1" s="1"/>
  <c r="F249" i="1" l="1"/>
  <c r="J249" i="1" s="1"/>
  <c r="G249" i="1" l="1"/>
  <c r="H249" i="1" l="1"/>
  <c r="C250" i="1" s="1"/>
  <c r="I249" i="1"/>
  <c r="F250" i="1" l="1"/>
  <c r="J250" i="1" s="1"/>
  <c r="G250" i="1" l="1"/>
  <c r="I250" i="1" l="1"/>
  <c r="H250" i="1"/>
  <c r="C251" i="1" s="1"/>
  <c r="F251" i="1" l="1"/>
  <c r="J251" i="1" s="1"/>
  <c r="G251" i="1" l="1"/>
  <c r="H251" i="1" l="1"/>
  <c r="C252" i="1" s="1"/>
  <c r="I251" i="1"/>
  <c r="F252" i="1" l="1"/>
  <c r="J252" i="1" s="1"/>
  <c r="G252" i="1" l="1"/>
  <c r="I252" i="1" l="1"/>
  <c r="H252" i="1"/>
  <c r="C253" i="1" s="1"/>
  <c r="F253" i="1" l="1"/>
  <c r="J253" i="1" s="1"/>
  <c r="G253" i="1" l="1"/>
  <c r="H253" i="1" l="1"/>
  <c r="C254" i="1" s="1"/>
  <c r="I253" i="1"/>
  <c r="F254" i="1" l="1"/>
  <c r="J254" i="1" s="1"/>
  <c r="G254" i="1" l="1"/>
  <c r="I254" i="1" l="1"/>
  <c r="H254" i="1"/>
  <c r="C255" i="1" s="1"/>
  <c r="F255" i="1" l="1"/>
  <c r="J255" i="1" s="1"/>
  <c r="G255" i="1" l="1"/>
  <c r="H255" i="1" l="1"/>
  <c r="C256" i="1" s="1"/>
  <c r="I255" i="1"/>
  <c r="F256" i="1" l="1"/>
  <c r="J256" i="1" s="1"/>
  <c r="G256" i="1" l="1"/>
  <c r="I256" i="1" l="1"/>
  <c r="H256" i="1"/>
  <c r="C257" i="1" s="1"/>
  <c r="F257" i="1" l="1"/>
  <c r="J257" i="1" s="1"/>
  <c r="G257" i="1" l="1"/>
  <c r="H257" i="1" l="1"/>
  <c r="C258" i="1" s="1"/>
  <c r="I257" i="1"/>
  <c r="F258" i="1" l="1"/>
  <c r="J258" i="1" s="1"/>
  <c r="G258" i="1" l="1"/>
  <c r="I258" i="1" l="1"/>
  <c r="H258" i="1"/>
</calcChain>
</file>

<file path=xl/sharedStrings.xml><?xml version="1.0" encoding="utf-8"?>
<sst xmlns="http://schemas.openxmlformats.org/spreadsheetml/2006/main" count="33" uniqueCount="33">
  <si>
    <t>RENTABILITE NETTE NETTE</t>
  </si>
  <si>
    <t>Année</t>
  </si>
  <si>
    <t>Prix Acquisition</t>
  </si>
  <si>
    <t>Apport</t>
  </si>
  <si>
    <t>Loyer Annuel CC</t>
  </si>
  <si>
    <t>Emprunt</t>
  </si>
  <si>
    <t>Charges Annuelles</t>
  </si>
  <si>
    <t>Revente     1 %</t>
  </si>
  <si>
    <t>Amortissement</t>
  </si>
  <si>
    <t>Taux Rent. Nette</t>
  </si>
  <si>
    <t>Taux Rent. Interne</t>
  </si>
  <si>
    <t>Valeur Rent. Interne</t>
  </si>
  <si>
    <t>CASH FLOW Annuel</t>
  </si>
  <si>
    <t xml:space="preserve">Total emprunt </t>
  </si>
  <si>
    <t>Durée emprunt (ans)</t>
  </si>
  <si>
    <t>Durée emprunt (mois)</t>
  </si>
  <si>
    <t>Taux d'intérêt %</t>
  </si>
  <si>
    <t>Interets 1er année</t>
  </si>
  <si>
    <t>Coût total du crédit</t>
  </si>
  <si>
    <t>Taux d'intérêt mensuel %</t>
  </si>
  <si>
    <t>Capital 1er année</t>
  </si>
  <si>
    <t>Dont coût total assurance</t>
  </si>
  <si>
    <t>Taux d'assurance %</t>
  </si>
  <si>
    <t>Mois</t>
  </si>
  <si>
    <t>Capital</t>
  </si>
  <si>
    <t>Échéances
HORS assurance</t>
  </si>
  <si>
    <t>Échéances
AVEC assurance</t>
  </si>
  <si>
    <t>Intérets</t>
  </si>
  <si>
    <t>Capital remboursé</t>
  </si>
  <si>
    <t>Capital restant du</t>
  </si>
  <si>
    <t>Capital total remboursé</t>
  </si>
  <si>
    <t>Intérets remboursés</t>
  </si>
  <si>
    <t>Valeur amortissable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</si>
</sst>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6" formatCode="#,##0\ &quot;€&quot;;[Red]\-#,##0\ &quot;€&quot;"/>
    <numFmt numFmtId="42" formatCode="_-* #,##0\ &quot;€&quot;_-;\-* #,##0\ &quot;€&quot;_-;_-* &quot;-&quot;\ &quot;€&quot;_-;_-@_-"/>
    <numFmt numFmtId="164" formatCode="#,##0\ &quot;€&quot;"/>
    <numFmt numFmtId="165" formatCode="0.0000"/>
    <numFmt numFmtId="166" formatCode="#,##0.00\ &quot;€&quot;"/>
    <numFmt numFmtId="167" formatCode="#,##0.00\ [$€-40C]"/>
    <numFmt numFmtId="168" formatCode="#,##0.00\ [$€-1]"/>
  </numFmts>
  <fonts count="13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theme="9" tint="-0.499984740745262"/>
      </left>
      <right/>
      <top style="medium">
        <color theme="9" tint="-0.499984740745262"/>
      </top>
      <bottom style="double">
        <color theme="0"/>
      </bottom>
      <diagonal/>
    </border>
    <border>
      <left/>
      <right/>
      <top style="medium">
        <color theme="9" tint="-0.499984740745262"/>
      </top>
      <bottom style="double">
        <color theme="0"/>
      </bottom>
      <diagonal/>
    </border>
    <border>
      <left/>
      <right style="medium">
        <color theme="9" tint="-0.499984740745262"/>
      </right>
      <top style="medium">
        <color theme="9" tint="-0.499984740745262"/>
      </top>
      <bottom style="double">
        <color theme="0"/>
      </bottom>
      <diagonal/>
    </border>
    <border>
      <left style="medium">
        <color theme="9" tint="-0.499984740745262"/>
      </left>
      <right style="thin">
        <color theme="0"/>
      </right>
      <top style="double">
        <color theme="0"/>
      </top>
      <bottom style="medium">
        <color theme="9" tint="-0.499984740745262"/>
      </bottom>
      <diagonal/>
    </border>
    <border>
      <left style="thin">
        <color theme="0"/>
      </left>
      <right style="thin">
        <color theme="0"/>
      </right>
      <top style="double">
        <color theme="0"/>
      </top>
      <bottom style="medium">
        <color theme="9" tint="-0.499984740745262"/>
      </bottom>
      <diagonal/>
    </border>
    <border>
      <left style="thin">
        <color theme="0"/>
      </left>
      <right/>
      <top style="double">
        <color theme="0"/>
      </top>
      <bottom style="medium">
        <color theme="9" tint="-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3">
    <xf numFmtId="0" fontId="0" fillId="0" borderId="0" xfId="0"/>
    <xf numFmtId="0" fontId="0" fillId="2" borderId="0" xfId="0" applyFill="1"/>
    <xf numFmtId="0" fontId="3" fillId="2" borderId="0" xfId="0" applyFont="1" applyFill="1"/>
    <xf numFmtId="164" fontId="3" fillId="2" borderId="0" xfId="0" applyNumberFormat="1" applyFont="1" applyFill="1"/>
    <xf numFmtId="0" fontId="4" fillId="2" borderId="0" xfId="0" applyFont="1" applyFill="1" applyBorder="1" applyAlignment="1" applyProtection="1">
      <alignment horizontal="left"/>
      <protection hidden="1"/>
    </xf>
    <xf numFmtId="0" fontId="0" fillId="2" borderId="0" xfId="0" applyFill="1" applyProtection="1">
      <protection hidden="1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165" fontId="0" fillId="2" borderId="0" xfId="0" applyNumberFormat="1" applyFill="1"/>
    <xf numFmtId="0" fontId="6" fillId="3" borderId="4" xfId="0" applyFont="1" applyFill="1" applyBorder="1" applyAlignment="1" applyProtection="1">
      <alignment horizontal="center" vertical="center"/>
      <protection hidden="1"/>
    </xf>
    <xf numFmtId="0" fontId="6" fillId="3" borderId="5" xfId="0" applyFont="1" applyFill="1" applyBorder="1" applyAlignment="1" applyProtection="1">
      <alignment horizontal="center" vertical="center" wrapText="1"/>
      <protection hidden="1"/>
    </xf>
    <xf numFmtId="0" fontId="6" fillId="3" borderId="5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9" fontId="0" fillId="2" borderId="7" xfId="0" applyNumberFormat="1" applyFill="1" applyBorder="1" applyAlignment="1">
      <alignment horizontal="center"/>
    </xf>
    <xf numFmtId="0" fontId="1" fillId="4" borderId="7" xfId="0" applyFont="1" applyFill="1" applyBorder="1" applyAlignment="1">
      <alignment horizontal="center" wrapText="1"/>
    </xf>
    <xf numFmtId="0" fontId="0" fillId="2" borderId="8" xfId="0" applyFill="1" applyBorder="1" applyAlignment="1" applyProtection="1">
      <alignment vertical="center"/>
      <protection hidden="1"/>
    </xf>
    <xf numFmtId="166" fontId="7" fillId="2" borderId="9" xfId="0" applyNumberFormat="1" applyFont="1" applyFill="1" applyBorder="1" applyAlignment="1" applyProtection="1">
      <alignment horizontal="center" vertical="center"/>
      <protection hidden="1"/>
    </xf>
    <xf numFmtId="0" fontId="8" fillId="2" borderId="0" xfId="0" applyFont="1" applyFill="1" applyProtection="1">
      <protection hidden="1"/>
    </xf>
    <xf numFmtId="164" fontId="0" fillId="2" borderId="0" xfId="0" applyNumberFormat="1" applyFill="1"/>
    <xf numFmtId="42" fontId="0" fillId="2" borderId="0" xfId="0" applyNumberFormat="1" applyFill="1"/>
    <xf numFmtId="42" fontId="9" fillId="4" borderId="0" xfId="0" applyNumberFormat="1" applyFont="1" applyFill="1"/>
    <xf numFmtId="42" fontId="0" fillId="0" borderId="0" xfId="0" applyNumberFormat="1"/>
    <xf numFmtId="42" fontId="0" fillId="5" borderId="0" xfId="0" applyNumberFormat="1" applyFill="1"/>
    <xf numFmtId="10" fontId="0" fillId="6" borderId="0" xfId="0" applyNumberFormat="1" applyFill="1" applyAlignment="1">
      <alignment horizontal="right"/>
    </xf>
    <xf numFmtId="10" fontId="0" fillId="2" borderId="0" xfId="0" applyNumberFormat="1" applyFill="1"/>
    <xf numFmtId="42" fontId="0" fillId="4" borderId="0" xfId="0" applyNumberFormat="1" applyFill="1"/>
    <xf numFmtId="0" fontId="0" fillId="2" borderId="10" xfId="0" applyFill="1" applyBorder="1" applyAlignment="1" applyProtection="1">
      <alignment vertical="center"/>
      <protection hidden="1"/>
    </xf>
    <xf numFmtId="0" fontId="7" fillId="2" borderId="11" xfId="0" applyFont="1" applyFill="1" applyBorder="1" applyAlignment="1" applyProtection="1">
      <alignment horizontal="center" vertical="center"/>
      <protection hidden="1"/>
    </xf>
    <xf numFmtId="0" fontId="10" fillId="2" borderId="0" xfId="0" applyFont="1" applyFill="1" applyBorder="1" applyAlignment="1" applyProtection="1">
      <alignment horizontal="center"/>
      <protection hidden="1"/>
    </xf>
    <xf numFmtId="2" fontId="0" fillId="2" borderId="10" xfId="0" applyNumberFormat="1" applyFill="1" applyBorder="1" applyAlignment="1" applyProtection="1">
      <alignment vertical="center"/>
      <protection hidden="1"/>
    </xf>
    <xf numFmtId="10" fontId="7" fillId="2" borderId="11" xfId="1" applyNumberFormat="1" applyFont="1" applyFill="1" applyBorder="1" applyAlignment="1" applyProtection="1">
      <alignment horizontal="center" vertical="center"/>
      <protection hidden="1"/>
    </xf>
    <xf numFmtId="0" fontId="11" fillId="7" borderId="8" xfId="0" applyFont="1" applyFill="1" applyBorder="1" applyAlignment="1" applyProtection="1">
      <alignment horizontal="left"/>
      <protection hidden="1"/>
    </xf>
    <xf numFmtId="0" fontId="11" fillId="7" borderId="9" xfId="0" applyFont="1" applyFill="1" applyBorder="1" applyAlignment="1" applyProtection="1">
      <alignment horizontal="left"/>
      <protection hidden="1"/>
    </xf>
    <xf numFmtId="166" fontId="11" fillId="2" borderId="9" xfId="0" applyNumberFormat="1" applyFont="1" applyFill="1" applyBorder="1" applyProtection="1">
      <protection hidden="1"/>
    </xf>
    <xf numFmtId="166" fontId="11" fillId="7" borderId="12" xfId="0" applyNumberFormat="1" applyFont="1" applyFill="1" applyBorder="1"/>
    <xf numFmtId="166" fontId="11" fillId="2" borderId="12" xfId="0" applyNumberFormat="1" applyFont="1" applyFill="1" applyBorder="1"/>
    <xf numFmtId="0" fontId="11" fillId="7" borderId="13" xfId="0" applyFont="1" applyFill="1" applyBorder="1" applyAlignment="1" applyProtection="1">
      <alignment horizontal="left"/>
      <protection hidden="1"/>
    </xf>
    <xf numFmtId="0" fontId="11" fillId="7" borderId="14" xfId="0" applyFont="1" applyFill="1" applyBorder="1" applyAlignment="1" applyProtection="1">
      <alignment horizontal="left"/>
      <protection hidden="1"/>
    </xf>
    <xf numFmtId="166" fontId="11" fillId="2" borderId="14" xfId="0" applyNumberFormat="1" applyFont="1" applyFill="1" applyBorder="1" applyProtection="1">
      <protection hidden="1"/>
    </xf>
    <xf numFmtId="0" fontId="11" fillId="7" borderId="15" xfId="0" applyFont="1" applyFill="1" applyBorder="1"/>
    <xf numFmtId="166" fontId="11" fillId="2" borderId="15" xfId="0" applyNumberFormat="1" applyFont="1" applyFill="1" applyBorder="1"/>
    <xf numFmtId="2" fontId="0" fillId="2" borderId="13" xfId="0" applyNumberFormat="1" applyFill="1" applyBorder="1" applyAlignment="1" applyProtection="1">
      <alignment vertical="center"/>
      <protection hidden="1"/>
    </xf>
    <xf numFmtId="10" fontId="7" fillId="2" borderId="14" xfId="1" applyNumberFormat="1" applyFont="1" applyFill="1" applyBorder="1" applyAlignment="1" applyProtection="1">
      <alignment horizontal="center" vertical="center"/>
      <protection hidden="1"/>
    </xf>
    <xf numFmtId="0" fontId="11" fillId="7" borderId="16" xfId="0" applyFont="1" applyFill="1" applyBorder="1" applyAlignment="1" applyProtection="1">
      <alignment horizontal="center" vertical="center"/>
      <protection hidden="1"/>
    </xf>
    <xf numFmtId="0" fontId="11" fillId="7" borderId="16" xfId="0" applyFont="1" applyFill="1" applyBorder="1" applyAlignment="1" applyProtection="1">
      <alignment horizontal="center" vertical="center" wrapText="1"/>
      <protection hidden="1"/>
    </xf>
    <xf numFmtId="0" fontId="8" fillId="7" borderId="16" xfId="0" applyFont="1" applyFill="1" applyBorder="1" applyAlignment="1" applyProtection="1">
      <alignment horizontal="center" vertical="center" wrapText="1"/>
      <protection hidden="1"/>
    </xf>
    <xf numFmtId="0" fontId="12" fillId="7" borderId="16" xfId="0" applyFont="1" applyFill="1" applyBorder="1" applyAlignment="1" applyProtection="1">
      <alignment horizontal="center" vertical="center" wrapText="1"/>
      <protection hidden="1"/>
    </xf>
    <xf numFmtId="0" fontId="11" fillId="7" borderId="0" xfId="0" applyFont="1" applyFill="1" applyBorder="1" applyAlignment="1" applyProtection="1">
      <alignment horizontal="center" vertical="center"/>
      <protection hidden="1"/>
    </xf>
    <xf numFmtId="0" fontId="11" fillId="7" borderId="0" xfId="0" applyFont="1" applyFill="1" applyBorder="1" applyAlignment="1" applyProtection="1">
      <alignment horizontal="center" vertical="center" wrapText="1"/>
      <protection hidden="1"/>
    </xf>
    <xf numFmtId="0" fontId="8" fillId="7" borderId="0" xfId="0" applyFont="1" applyFill="1" applyBorder="1" applyAlignment="1" applyProtection="1">
      <alignment horizontal="center" vertical="center" wrapText="1"/>
      <protection hidden="1"/>
    </xf>
    <xf numFmtId="0" fontId="12" fillId="7" borderId="0" xfId="0" applyFont="1" applyFill="1" applyBorder="1" applyAlignment="1" applyProtection="1">
      <alignment horizontal="center" vertical="center" wrapText="1"/>
      <protection hidden="1"/>
    </xf>
    <xf numFmtId="0" fontId="0" fillId="2" borderId="0" xfId="0" applyNumberFormat="1" applyFill="1" applyAlignment="1" applyProtection="1">
      <alignment horizontal="center"/>
      <protection hidden="1"/>
    </xf>
    <xf numFmtId="164" fontId="0" fillId="2" borderId="0" xfId="0" applyNumberFormat="1" applyFill="1" applyProtection="1">
      <protection hidden="1"/>
    </xf>
    <xf numFmtId="2" fontId="0" fillId="2" borderId="0" xfId="0" applyNumberFormat="1" applyFill="1" applyProtection="1">
      <protection hidden="1"/>
    </xf>
    <xf numFmtId="2" fontId="0" fillId="2" borderId="0" xfId="0" applyNumberFormat="1" applyFill="1"/>
    <xf numFmtId="166" fontId="0" fillId="2" borderId="0" xfId="0" applyNumberFormat="1" applyFill="1" applyProtection="1">
      <protection hidden="1"/>
    </xf>
    <xf numFmtId="167" fontId="0" fillId="2" borderId="0" xfId="0" applyNumberFormat="1" applyFill="1"/>
    <xf numFmtId="168" fontId="0" fillId="2" borderId="0" xfId="0" applyNumberFormat="1" applyFill="1"/>
    <xf numFmtId="4" fontId="0" fillId="2" borderId="0" xfId="0" applyNumberFormat="1" applyFill="1"/>
    <xf numFmtId="3" fontId="0" fillId="2" borderId="0" xfId="0" applyNumberFormat="1" applyFill="1"/>
    <xf numFmtId="166" fontId="0" fillId="2" borderId="0" xfId="0" applyNumberFormat="1" applyFill="1"/>
    <xf numFmtId="6" fontId="0" fillId="2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584482</xdr:colOff>
      <xdr:row>2</xdr:row>
      <xdr:rowOff>219087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5270782" y="66676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 b="0">
            <a:solidFill>
              <a:srgbClr val="006EAC"/>
            </a:solidFill>
          </a:endParaRPr>
        </a:p>
      </xdr:txBody>
    </xdr:sp>
    <xdr:clientData/>
  </xdr:oneCellAnchor>
  <xdr:twoCellAnchor>
    <xdr:from>
      <xdr:col>4</xdr:col>
      <xdr:colOff>0</xdr:colOff>
      <xdr:row>5</xdr:row>
      <xdr:rowOff>101600</xdr:rowOff>
    </xdr:from>
    <xdr:to>
      <xdr:col>7</xdr:col>
      <xdr:colOff>355600</xdr:colOff>
      <xdr:row>6</xdr:row>
      <xdr:rowOff>101600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/>
      </xdr:nvSpPr>
      <xdr:spPr>
        <a:xfrm>
          <a:off x="4686300" y="1482725"/>
          <a:ext cx="3508375" cy="200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  <a:prstDash val="dash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 i="1">
              <a:solidFill>
                <a:srgbClr val="FF0000"/>
              </a:solidFill>
            </a:rPr>
            <a:t>Veuillez vérifier le taux de crédit, d'assurance</a:t>
          </a:r>
          <a:r>
            <a:rPr lang="fr-FR" sz="1050" b="1" i="1" baseline="0">
              <a:solidFill>
                <a:srgbClr val="FF0000"/>
              </a:solidFill>
            </a:rPr>
            <a:t> et la durée</a:t>
          </a:r>
          <a:endParaRPr lang="fr-FR" sz="105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38100</xdr:colOff>
      <xdr:row>6</xdr:row>
      <xdr:rowOff>0</xdr:rowOff>
    </xdr:from>
    <xdr:to>
      <xdr:col>4</xdr:col>
      <xdr:colOff>0</xdr:colOff>
      <xdr:row>6</xdr:row>
      <xdr:rowOff>1</xdr:rowOff>
    </xdr:to>
    <xdr:cxnSp macro="">
      <xdr:nvCxnSpPr>
        <xdr:cNvPr id="5" name="Connecteur droit avec flèche 11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CxnSpPr>
          <a:stCxn id="4" idx="1"/>
        </xdr:cNvCxnSpPr>
      </xdr:nvCxnSpPr>
      <xdr:spPr>
        <a:xfrm flipH="1">
          <a:off x="3629025" y="1581150"/>
          <a:ext cx="1057275" cy="1"/>
        </a:xfrm>
        <a:prstGeom prst="straightConnector1">
          <a:avLst/>
        </a:prstGeom>
        <a:ln>
          <a:gradFill>
            <a:gsLst>
              <a:gs pos="0">
                <a:srgbClr val="006EAC"/>
              </a:gs>
              <a:gs pos="100000">
                <a:srgbClr val="00C7DD"/>
              </a:gs>
              <a:gs pos="100000">
                <a:srgbClr val="00C7DD"/>
              </a:gs>
            </a:gsLst>
            <a:lin ang="5400000" scaled="0"/>
          </a:gra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151505</xdr:colOff>
      <xdr:row>1</xdr:row>
      <xdr:rowOff>0</xdr:rowOff>
    </xdr:from>
    <xdr:to>
      <xdr:col>10</xdr:col>
      <xdr:colOff>431800</xdr:colOff>
      <xdr:row>258</xdr:row>
      <xdr:rowOff>116782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151505" y="95250"/>
          <a:ext cx="12377045" cy="64162882"/>
        </a:xfrm>
        <a:prstGeom prst="rect">
          <a:avLst/>
        </a:prstGeom>
        <a:noFill/>
        <a:ln w="38100">
          <a:gradFill>
            <a:gsLst>
              <a:gs pos="0">
                <a:srgbClr val="006EAC"/>
              </a:gs>
              <a:gs pos="100000">
                <a:srgbClr val="00C7DD"/>
              </a:gs>
              <a:gs pos="100000">
                <a:srgbClr val="00C7DD"/>
              </a:gs>
            </a:gsLst>
            <a:lin ang="5400000" scaled="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vestissement%20Locatif%20TO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s"/>
      <sheetName val="Explication"/>
      <sheetName val="Notaire"/>
      <sheetName val="Coûts et rendement"/>
      <sheetName val="Fiscalité"/>
      <sheetName val="SCI"/>
      <sheetName val="Calcul"/>
      <sheetName val="SARL"/>
      <sheetName val="Amortissement"/>
      <sheetName val="Source 1"/>
      <sheetName val="Autres Outils"/>
      <sheetName val="Versio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</sheetPr>
  <dimension ref="B1:AB281"/>
  <sheetViews>
    <sheetView tabSelected="1" zoomScale="75" workbookViewId="0">
      <selection activeCell="J6" sqref="J6"/>
    </sheetView>
  </sheetViews>
  <sheetFormatPr baseColWidth="10" defaultColWidth="10.75" defaultRowHeight="15.75" x14ac:dyDescent="0.25"/>
  <cols>
    <col min="1" max="1" width="3.5" style="1" customWidth="1"/>
    <col min="2" max="2" width="30.75" style="1" customWidth="1"/>
    <col min="3" max="3" width="12.875" style="1" customWidth="1"/>
    <col min="4" max="4" width="14.375" style="1" bestFit="1" customWidth="1"/>
    <col min="5" max="5" width="15.75" style="1" bestFit="1" customWidth="1"/>
    <col min="6" max="6" width="9.125" style="1" bestFit="1" customWidth="1"/>
    <col min="7" max="7" width="16.5" style="1" bestFit="1" customWidth="1"/>
    <col min="8" max="8" width="16.125" style="1" bestFit="1" customWidth="1"/>
    <col min="9" max="9" width="21.875" style="1" customWidth="1"/>
    <col min="10" max="10" width="17.875" style="1" bestFit="1" customWidth="1"/>
    <col min="11" max="11" width="10.75" style="1"/>
    <col min="12" max="12" width="2.625" style="1" customWidth="1"/>
    <col min="13" max="13" width="6.625" style="1" customWidth="1"/>
    <col min="14" max="15" width="12.625" style="1" customWidth="1"/>
    <col min="16" max="16" width="15.625" style="1" customWidth="1"/>
    <col min="17" max="17" width="8.625" style="1" hidden="1" customWidth="1"/>
    <col min="19" max="19" width="11.625" style="1" bestFit="1" customWidth="1"/>
    <col min="20" max="21" width="10.75" style="1" customWidth="1"/>
    <col min="22" max="22" width="10.75" style="1"/>
    <col min="23" max="24" width="11.625" style="1" bestFit="1" customWidth="1"/>
    <col min="25" max="25" width="5.625" customWidth="1"/>
    <col min="26" max="16384" width="10.75" style="1"/>
  </cols>
  <sheetData>
    <row r="1" spans="2:28" ht="7.9" customHeight="1" x14ac:dyDescent="0.25">
      <c r="Y1" s="1"/>
    </row>
    <row r="2" spans="2:28" ht="28.15" customHeight="1" thickBot="1" x14ac:dyDescent="0.3">
      <c r="M2" s="2"/>
      <c r="N2" s="2"/>
      <c r="O2" s="2"/>
      <c r="S2" s="2"/>
      <c r="T2" s="2"/>
      <c r="U2" s="3">
        <f>SUBTOTAL(9,U5:U34)</f>
        <v>-93495.792833333355</v>
      </c>
      <c r="V2" s="2"/>
      <c r="W2" s="2"/>
      <c r="X2" s="2"/>
      <c r="Y2" s="1"/>
    </row>
    <row r="3" spans="2:28" ht="24.95" customHeight="1" thickBot="1" x14ac:dyDescent="0.4">
      <c r="B3" s="4"/>
      <c r="C3" s="4"/>
      <c r="D3" s="4"/>
      <c r="E3" s="4"/>
      <c r="F3" s="5"/>
      <c r="G3" s="5"/>
      <c r="M3" s="6" t="s">
        <v>0</v>
      </c>
      <c r="N3" s="7"/>
      <c r="O3" s="7"/>
      <c r="P3" s="7"/>
      <c r="Q3" s="7"/>
      <c r="R3" s="7"/>
      <c r="S3" s="7"/>
      <c r="T3" s="7"/>
      <c r="U3" s="7"/>
      <c r="V3" s="7"/>
      <c r="W3" s="8"/>
      <c r="Y3" s="1"/>
      <c r="Z3" s="9"/>
    </row>
    <row r="4" spans="2:28" ht="33" thickTop="1" thickBot="1" x14ac:dyDescent="0.3">
      <c r="B4" s="5"/>
      <c r="C4" s="5"/>
      <c r="D4" s="5"/>
      <c r="E4" s="5"/>
      <c r="F4" s="5"/>
      <c r="G4" s="5"/>
      <c r="M4" s="10" t="s">
        <v>1</v>
      </c>
      <c r="N4" s="11" t="s">
        <v>2</v>
      </c>
      <c r="O4" s="11" t="s">
        <v>3</v>
      </c>
      <c r="P4" s="12" t="s">
        <v>4</v>
      </c>
      <c r="Q4" s="12"/>
      <c r="R4" s="11" t="s">
        <v>5</v>
      </c>
      <c r="S4" s="12" t="s">
        <v>6</v>
      </c>
      <c r="T4" s="12" t="s">
        <v>7</v>
      </c>
      <c r="U4" s="12" t="s">
        <v>8</v>
      </c>
      <c r="V4" s="12" t="s">
        <v>9</v>
      </c>
      <c r="W4" s="12" t="s">
        <v>10</v>
      </c>
      <c r="X4" s="13" t="s">
        <v>11</v>
      </c>
      <c r="Y4" s="14">
        <v>0.01</v>
      </c>
      <c r="Z4" s="15" t="s">
        <v>12</v>
      </c>
    </row>
    <row r="5" spans="2:28" ht="16.149999999999999" customHeight="1" x14ac:dyDescent="0.25">
      <c r="B5" s="16" t="s">
        <v>13</v>
      </c>
      <c r="C5" s="17">
        <v>104002.4595</v>
      </c>
      <c r="D5" s="5"/>
      <c r="E5" s="18"/>
      <c r="F5" s="5"/>
      <c r="G5" s="5"/>
      <c r="M5" s="1">
        <v>1</v>
      </c>
      <c r="N5" s="19">
        <v>-175000</v>
      </c>
      <c r="O5" s="19">
        <v>40000</v>
      </c>
      <c r="P5" s="20">
        <v>7200</v>
      </c>
      <c r="Q5" s="21">
        <v>9348.48</v>
      </c>
      <c r="R5" s="22">
        <v>-1303.2033420436308</v>
      </c>
      <c r="S5" s="20">
        <v>-2398.8159999999998</v>
      </c>
      <c r="T5" s="19">
        <v>180000</v>
      </c>
      <c r="U5" s="23">
        <v>-9349.5792833333344</v>
      </c>
      <c r="V5" s="24">
        <f t="shared" ref="V5:V34" si="0">+(P5+R5+S5)/-N5</f>
        <v>1.9988460902607825E-2</v>
      </c>
      <c r="W5" s="25">
        <f t="shared" ref="W5:W34" si="1">IRR(N5:T5)</f>
        <v>6.1373601773453412E-2</v>
      </c>
      <c r="X5" s="25"/>
      <c r="Y5" s="1"/>
      <c r="Z5" s="26">
        <f>Q5-SUM(E28:E39)+S5</f>
        <v>831.90127176003625</v>
      </c>
      <c r="AB5" s="20"/>
    </row>
    <row r="6" spans="2:28" ht="16.149999999999999" customHeight="1" x14ac:dyDescent="0.25">
      <c r="B6" s="27" t="s">
        <v>14</v>
      </c>
      <c r="C6" s="28">
        <v>20</v>
      </c>
      <c r="D6" s="5"/>
      <c r="E6" s="29"/>
      <c r="F6" s="29"/>
      <c r="G6" s="29"/>
      <c r="I6" s="1" t="s">
        <v>32</v>
      </c>
      <c r="J6" s="62">
        <v>92000</v>
      </c>
      <c r="M6" s="1">
        <f>+M5+1</f>
        <v>2</v>
      </c>
      <c r="N6" s="19">
        <v>-175000</v>
      </c>
      <c r="O6" s="19">
        <f>+O5</f>
        <v>40000</v>
      </c>
      <c r="P6" s="20">
        <v>7200</v>
      </c>
      <c r="Q6" s="21">
        <v>9395.2223999999987</v>
      </c>
      <c r="R6" s="22">
        <f>+R5</f>
        <v>-1303.2033420436308</v>
      </c>
      <c r="S6" s="20">
        <v>-2410.8100799999997</v>
      </c>
      <c r="T6" s="19">
        <v>180000</v>
      </c>
      <c r="U6" s="23">
        <f>+U5</f>
        <v>-9349.5792833333344</v>
      </c>
      <c r="V6" s="24">
        <f t="shared" si="0"/>
        <v>1.9919923302607823E-2</v>
      </c>
      <c r="W6" s="25">
        <f t="shared" si="1"/>
        <v>6.1412851597921314E-2</v>
      </c>
      <c r="X6" s="19"/>
      <c r="Y6" s="1"/>
      <c r="Z6" s="26">
        <f>Q6-SUM(E29:E40)+S6+Z5</f>
        <v>1698.5508635200717</v>
      </c>
      <c r="AB6" s="20"/>
    </row>
    <row r="7" spans="2:28" ht="16.149999999999999" customHeight="1" thickBot="1" x14ac:dyDescent="0.3">
      <c r="B7" s="27" t="s">
        <v>15</v>
      </c>
      <c r="C7" s="28">
        <f>C6*12</f>
        <v>240</v>
      </c>
      <c r="D7" s="5"/>
      <c r="E7" s="5"/>
      <c r="F7" s="5"/>
      <c r="G7" s="5"/>
      <c r="M7" s="1">
        <f t="shared" ref="M7:M34" si="2">+M6+1</f>
        <v>3</v>
      </c>
      <c r="N7" s="19">
        <v>-175000</v>
      </c>
      <c r="O7" s="19">
        <f>+O6</f>
        <v>40000</v>
      </c>
      <c r="P7" s="20">
        <v>7200</v>
      </c>
      <c r="Q7" s="21">
        <v>9442.198511999999</v>
      </c>
      <c r="R7" s="22">
        <f t="shared" ref="R7:R29" si="3">+R6</f>
        <v>-1303.2033420436308</v>
      </c>
      <c r="S7" s="20">
        <v>-2422.8641303999998</v>
      </c>
      <c r="T7" s="19">
        <v>180000</v>
      </c>
      <c r="U7" s="23">
        <f t="shared" ref="U7:U14" si="4">+U6</f>
        <v>-9349.5792833333344</v>
      </c>
      <c r="V7" s="24">
        <f t="shared" si="0"/>
        <v>1.9851043014607824E-2</v>
      </c>
      <c r="W7" s="25">
        <f t="shared" si="1"/>
        <v>6.1452300334125187E-2</v>
      </c>
      <c r="X7" s="19"/>
      <c r="Y7" s="1"/>
      <c r="Z7" s="26">
        <f>+Q7-SUM(E41:E52)+S7+Z6</f>
        <v>2600.1225168801075</v>
      </c>
      <c r="AB7" s="20"/>
    </row>
    <row r="8" spans="2:28" x14ac:dyDescent="0.25">
      <c r="B8" s="30" t="s">
        <v>16</v>
      </c>
      <c r="C8" s="31">
        <v>8.0000000000000002E-3</v>
      </c>
      <c r="D8" s="5"/>
      <c r="E8" s="32" t="s">
        <v>17</v>
      </c>
      <c r="F8" s="33"/>
      <c r="G8" s="34">
        <f>SUM(F17+F18+F19+F20+F21+F22+F23+F24+F25+F26+F27+F28)</f>
        <v>814.39178239362946</v>
      </c>
      <c r="I8" s="35" t="s">
        <v>18</v>
      </c>
      <c r="J8" s="36">
        <v>18352.795064799313</v>
      </c>
      <c r="M8" s="1">
        <f t="shared" si="2"/>
        <v>4</v>
      </c>
      <c r="N8" s="19">
        <v>-175000</v>
      </c>
      <c r="O8" s="19">
        <f t="shared" ref="O8:O34" si="5">+O7</f>
        <v>40000</v>
      </c>
      <c r="P8" s="20">
        <v>7200</v>
      </c>
      <c r="Q8" s="21">
        <v>9489.4095045599988</v>
      </c>
      <c r="R8" s="22">
        <f t="shared" si="3"/>
        <v>-1303.2033420436308</v>
      </c>
      <c r="S8" s="20">
        <v>-2434.9784510519999</v>
      </c>
      <c r="T8" s="19">
        <v>180000</v>
      </c>
      <c r="U8" s="23">
        <f t="shared" si="4"/>
        <v>-9349.5792833333344</v>
      </c>
      <c r="V8" s="24">
        <f t="shared" si="0"/>
        <v>1.9781818325167823E-2</v>
      </c>
      <c r="W8" s="25">
        <f t="shared" si="1"/>
        <v>6.1491949002818069E-2</v>
      </c>
      <c r="X8" s="19"/>
      <c r="Y8" s="1"/>
      <c r="Z8" s="26">
        <f>+Q8-SUM(E53:E64)+S8+Z7</f>
        <v>3536.7908421481429</v>
      </c>
      <c r="AB8" s="20"/>
    </row>
    <row r="9" spans="2:28" ht="16.149999999999999" customHeight="1" thickBot="1" x14ac:dyDescent="0.3">
      <c r="B9" s="30" t="s">
        <v>19</v>
      </c>
      <c r="C9" s="31">
        <f>C8/12</f>
        <v>6.6666666666666664E-4</v>
      </c>
      <c r="D9" s="5"/>
      <c r="E9" s="37" t="s">
        <v>20</v>
      </c>
      <c r="F9" s="38"/>
      <c r="G9" s="39">
        <f>SUM(G17:G28)</f>
        <v>4814.5593861963362</v>
      </c>
      <c r="I9" s="40" t="s">
        <v>21</v>
      </c>
      <c r="J9" s="41">
        <v>9776.2311929999996</v>
      </c>
      <c r="M9" s="1">
        <f t="shared" si="2"/>
        <v>5</v>
      </c>
      <c r="N9" s="19">
        <v>-175000</v>
      </c>
      <c r="O9" s="19">
        <f t="shared" si="5"/>
        <v>40000</v>
      </c>
      <c r="P9" s="20">
        <v>7200</v>
      </c>
      <c r="Q9" s="21">
        <v>9536.8565520827997</v>
      </c>
      <c r="R9" s="22">
        <f t="shared" si="3"/>
        <v>-1303.2033420436308</v>
      </c>
      <c r="S9" s="20">
        <v>-2447.15334330726</v>
      </c>
      <c r="T9" s="19">
        <v>180000</v>
      </c>
      <c r="U9" s="23">
        <f t="shared" si="4"/>
        <v>-9349.5792833333344</v>
      </c>
      <c r="V9" s="24">
        <f t="shared" si="0"/>
        <v>1.9712247512280623E-2</v>
      </c>
      <c r="W9" s="25">
        <f t="shared" si="1"/>
        <v>6.1531798630112267E-2</v>
      </c>
      <c r="X9" s="19"/>
      <c r="Y9" s="1"/>
      <c r="Z9" s="26">
        <f>+Q9-SUM(E65:E76)+S9+Z8</f>
        <v>4508.7313226837196</v>
      </c>
      <c r="AB9" s="20"/>
    </row>
    <row r="10" spans="2:28" ht="16.149999999999999" customHeight="1" thickBot="1" x14ac:dyDescent="0.3">
      <c r="B10" s="42" t="s">
        <v>22</v>
      </c>
      <c r="C10" s="43">
        <v>4.7000000000000002E-3</v>
      </c>
      <c r="D10" s="5"/>
      <c r="E10" s="5"/>
      <c r="F10" s="5"/>
      <c r="G10" s="5"/>
      <c r="M10" s="1">
        <f t="shared" si="2"/>
        <v>6</v>
      </c>
      <c r="N10" s="19">
        <f t="shared" ref="N10:N34" si="6">+N9</f>
        <v>-175000</v>
      </c>
      <c r="O10" s="19">
        <f t="shared" si="5"/>
        <v>40000</v>
      </c>
      <c r="P10" s="20">
        <v>7236</v>
      </c>
      <c r="Q10" s="21">
        <v>9584.5408348432138</v>
      </c>
      <c r="R10" s="22">
        <f t="shared" si="3"/>
        <v>-1303.2033420436308</v>
      </c>
      <c r="S10" s="20">
        <v>-2459.3891100237961</v>
      </c>
      <c r="T10" s="19">
        <f t="shared" ref="T10:T34" si="7">T9*1.01</f>
        <v>181800</v>
      </c>
      <c r="U10" s="23">
        <f t="shared" si="4"/>
        <v>-9349.5792833333344</v>
      </c>
      <c r="V10" s="24">
        <f t="shared" si="0"/>
        <v>1.9848043131043273E-2</v>
      </c>
      <c r="W10" s="25">
        <f t="shared" si="1"/>
        <v>6.3243035442779982E-2</v>
      </c>
      <c r="X10" s="19"/>
      <c r="Y10" s="1"/>
      <c r="Z10" s="26">
        <f>+Q10-SUM(E77:E88)+S10+Z9</f>
        <v>5516.1203192631738</v>
      </c>
      <c r="AB10" s="20"/>
    </row>
    <row r="11" spans="2:28" x14ac:dyDescent="0.25">
      <c r="B11" s="5"/>
      <c r="C11" s="5"/>
      <c r="D11" s="5"/>
      <c r="E11" s="5"/>
      <c r="F11" s="5"/>
      <c r="G11" s="5"/>
      <c r="M11" s="1">
        <f t="shared" si="2"/>
        <v>7</v>
      </c>
      <c r="N11" s="19">
        <f t="shared" si="6"/>
        <v>-175000</v>
      </c>
      <c r="O11" s="19">
        <f t="shared" si="5"/>
        <v>40000</v>
      </c>
      <c r="P11" s="20">
        <v>7272.18</v>
      </c>
      <c r="Q11" s="21">
        <v>9632.4635390174299</v>
      </c>
      <c r="R11" s="22">
        <f t="shared" si="3"/>
        <v>-1303.2033420436308</v>
      </c>
      <c r="S11" s="20">
        <v>-2471.6860555739149</v>
      </c>
      <c r="T11" s="19">
        <f t="shared" si="7"/>
        <v>183618</v>
      </c>
      <c r="U11" s="23">
        <f t="shared" si="4"/>
        <v>-9349.5792833333344</v>
      </c>
      <c r="V11" s="24">
        <f t="shared" si="0"/>
        <v>1.9984517727899741E-2</v>
      </c>
      <c r="W11" s="25">
        <f t="shared" si="1"/>
        <v>6.4957120453002837E-2</v>
      </c>
      <c r="X11" s="19"/>
      <c r="Y11" s="1"/>
      <c r="Z11" s="26">
        <f>+Q11-SUM(E78:E89)+S11+Z10</f>
        <v>6559.1350744667252</v>
      </c>
      <c r="AB11" s="20"/>
    </row>
    <row r="12" spans="2:28" ht="15" customHeight="1" x14ac:dyDescent="0.25">
      <c r="B12" s="44" t="s">
        <v>23</v>
      </c>
      <c r="C12" s="44" t="s">
        <v>24</v>
      </c>
      <c r="D12" s="45" t="s">
        <v>25</v>
      </c>
      <c r="E12" s="45" t="s">
        <v>26</v>
      </c>
      <c r="F12" s="45" t="s">
        <v>27</v>
      </c>
      <c r="G12" s="45" t="s">
        <v>28</v>
      </c>
      <c r="H12" s="46" t="s">
        <v>29</v>
      </c>
      <c r="I12" s="47" t="s">
        <v>30</v>
      </c>
      <c r="J12" s="47" t="s">
        <v>31</v>
      </c>
      <c r="M12" s="1">
        <f t="shared" si="2"/>
        <v>8</v>
      </c>
      <c r="N12" s="19">
        <f t="shared" si="6"/>
        <v>-175000</v>
      </c>
      <c r="O12" s="19">
        <f t="shared" si="5"/>
        <v>40000</v>
      </c>
      <c r="P12" s="20">
        <v>7308.5409</v>
      </c>
      <c r="Q12" s="21">
        <v>9680.6258567125169</v>
      </c>
      <c r="R12" s="22">
        <f t="shared" si="3"/>
        <v>-1303.2033420436308</v>
      </c>
      <c r="S12" s="20">
        <v>-2484.0444858517844</v>
      </c>
      <c r="T12" s="19">
        <f t="shared" si="7"/>
        <v>185454.18</v>
      </c>
      <c r="U12" s="23">
        <f t="shared" si="4"/>
        <v>-9349.5792833333344</v>
      </c>
      <c r="V12" s="24">
        <f t="shared" si="0"/>
        <v>2.0121674697740483E-2</v>
      </c>
      <c r="W12" s="25">
        <f t="shared" si="1"/>
        <v>6.6674058731519548E-2</v>
      </c>
      <c r="X12" s="19"/>
      <c r="Y12" s="1"/>
      <c r="Z12" s="26">
        <f>+Q12-SUM(E90:E101)+S12+Z11</f>
        <v>7637.9537170874937</v>
      </c>
      <c r="AB12" s="20"/>
    </row>
    <row r="13" spans="2:28" ht="15" customHeight="1" x14ac:dyDescent="0.25">
      <c r="B13" s="48"/>
      <c r="C13" s="48"/>
      <c r="D13" s="49"/>
      <c r="E13" s="49"/>
      <c r="F13" s="49"/>
      <c r="G13" s="49"/>
      <c r="H13" s="50"/>
      <c r="I13" s="51"/>
      <c r="J13" s="51"/>
      <c r="M13" s="1">
        <f t="shared" si="2"/>
        <v>9</v>
      </c>
      <c r="N13" s="19">
        <f t="shared" si="6"/>
        <v>-175000</v>
      </c>
      <c r="O13" s="19">
        <f t="shared" si="5"/>
        <v>40000</v>
      </c>
      <c r="P13" s="20">
        <v>7345.0836044999996</v>
      </c>
      <c r="Q13" s="21">
        <v>9729.0289859960794</v>
      </c>
      <c r="R13" s="22">
        <f t="shared" si="3"/>
        <v>-1303.2033420436308</v>
      </c>
      <c r="S13" s="20">
        <v>-2496.4647082810434</v>
      </c>
      <c r="T13" s="19">
        <f t="shared" si="7"/>
        <v>187308.7218</v>
      </c>
      <c r="U13" s="23">
        <f t="shared" si="4"/>
        <v>-9349.5792833333344</v>
      </c>
      <c r="V13" s="24">
        <f t="shared" si="0"/>
        <v>2.0259517452430431E-2</v>
      </c>
      <c r="W13" s="25">
        <f t="shared" si="1"/>
        <v>6.8393855356751576E-2</v>
      </c>
      <c r="X13" s="19"/>
      <c r="Y13" s="1"/>
      <c r="Z13" s="26">
        <f>+Q13-SUM(E102:E113)+S13+Z12</f>
        <v>8752.7552665625662</v>
      </c>
      <c r="AB13" s="20"/>
    </row>
    <row r="14" spans="2:28" ht="15" customHeight="1" x14ac:dyDescent="0.25">
      <c r="B14" s="48"/>
      <c r="C14" s="48"/>
      <c r="D14" s="49"/>
      <c r="E14" s="49"/>
      <c r="F14" s="49"/>
      <c r="G14" s="49"/>
      <c r="H14" s="50"/>
      <c r="I14" s="51"/>
      <c r="J14" s="51"/>
      <c r="M14" s="1">
        <f t="shared" si="2"/>
        <v>10</v>
      </c>
      <c r="N14" s="19">
        <f t="shared" si="6"/>
        <v>-175000</v>
      </c>
      <c r="O14" s="19">
        <f t="shared" si="5"/>
        <v>40000</v>
      </c>
      <c r="P14" s="20">
        <v>7381.8090225224996</v>
      </c>
      <c r="Q14" s="21">
        <v>9777.6741309260597</v>
      </c>
      <c r="R14" s="22">
        <f t="shared" si="3"/>
        <v>-1303.2033420436308</v>
      </c>
      <c r="S14" s="20">
        <v>-2508.9470318224485</v>
      </c>
      <c r="T14" s="19">
        <f t="shared" si="7"/>
        <v>189181.809018</v>
      </c>
      <c r="U14" s="23">
        <f t="shared" si="4"/>
        <v>-9349.5792833333344</v>
      </c>
      <c r="V14" s="24">
        <f t="shared" si="0"/>
        <v>2.0398049420893828E-2</v>
      </c>
      <c r="W14" s="25">
        <f t="shared" si="1"/>
        <v>7.0116515414823111E-2</v>
      </c>
      <c r="X14" s="19"/>
      <c r="Y14" s="1"/>
      <c r="Z14" s="26">
        <f>+Q14-SUM(E114:E125)+S14+Z13</f>
        <v>9903.719637426213</v>
      </c>
      <c r="AB14" s="20"/>
    </row>
    <row r="15" spans="2:28" ht="15" customHeight="1" x14ac:dyDescent="0.25">
      <c r="B15" s="48"/>
      <c r="C15" s="48"/>
      <c r="D15" s="49"/>
      <c r="E15" s="49"/>
      <c r="F15" s="49"/>
      <c r="G15" s="49"/>
      <c r="H15" s="50"/>
      <c r="I15" s="51"/>
      <c r="J15" s="51"/>
      <c r="M15" s="1">
        <f t="shared" si="2"/>
        <v>11</v>
      </c>
      <c r="N15" s="19">
        <f t="shared" si="6"/>
        <v>-175000</v>
      </c>
      <c r="O15" s="19">
        <f t="shared" si="5"/>
        <v>40000</v>
      </c>
      <c r="P15" s="20">
        <v>7418.7180676351118</v>
      </c>
      <c r="Q15" s="21">
        <v>9826.5625015806891</v>
      </c>
      <c r="R15" s="22">
        <f t="shared" si="3"/>
        <v>-1303.2033420436308</v>
      </c>
      <c r="S15" s="20">
        <v>-2521.4917669815609</v>
      </c>
      <c r="T15" s="19">
        <f t="shared" si="7"/>
        <v>191073.62710817999</v>
      </c>
      <c r="U15" s="23"/>
      <c r="V15" s="24">
        <f t="shared" si="0"/>
        <v>2.0537274049199541E-2</v>
      </c>
      <c r="W15" s="25">
        <f t="shared" si="1"/>
        <v>7.1842043999582605E-2</v>
      </c>
      <c r="X15" s="19"/>
      <c r="Y15" s="1"/>
      <c r="Z15" s="26">
        <f>+Q15-SUM(E126:E137)+S15+Z14</f>
        <v>11091.027643785377</v>
      </c>
      <c r="AB15" s="20"/>
    </row>
    <row r="16" spans="2:28" ht="15" customHeight="1" x14ac:dyDescent="0.25">
      <c r="B16" s="48"/>
      <c r="C16" s="48"/>
      <c r="D16" s="49"/>
      <c r="E16" s="49"/>
      <c r="F16" s="49"/>
      <c r="G16" s="49"/>
      <c r="H16" s="50"/>
      <c r="I16" s="51"/>
      <c r="J16" s="51"/>
      <c r="M16" s="1">
        <f t="shared" si="2"/>
        <v>12</v>
      </c>
      <c r="N16" s="19">
        <f t="shared" si="6"/>
        <v>-175000</v>
      </c>
      <c r="O16" s="19">
        <f t="shared" si="5"/>
        <v>40000</v>
      </c>
      <c r="P16" s="20">
        <v>7455.8116579732878</v>
      </c>
      <c r="Q16" s="21">
        <v>9875.6953140885926</v>
      </c>
      <c r="R16" s="22">
        <f t="shared" si="3"/>
        <v>-1303.2033420436308</v>
      </c>
      <c r="S16" s="20">
        <v>-2534.0992258164688</v>
      </c>
      <c r="T16" s="19">
        <f t="shared" si="7"/>
        <v>192984.36337926181</v>
      </c>
      <c r="U16" s="23"/>
      <c r="V16" s="24">
        <f t="shared" si="0"/>
        <v>2.0677194800646788E-2</v>
      </c>
      <c r="W16" s="25">
        <f t="shared" si="1"/>
        <v>7.3570446212624319E-2</v>
      </c>
      <c r="X16" s="19"/>
      <c r="Y16" s="1"/>
      <c r="Z16" s="26">
        <f>+Q16-SUM(E127:E138)+S16+Z15</f>
        <v>12314.861003817537</v>
      </c>
      <c r="AB16" s="20"/>
    </row>
    <row r="17" spans="2:28" ht="15.75" customHeight="1" x14ac:dyDescent="0.25">
      <c r="B17" s="52">
        <v>1</v>
      </c>
      <c r="C17" s="53">
        <f>C5</f>
        <v>104002.4595</v>
      </c>
      <c r="D17" s="54">
        <v>469.07926404916378</v>
      </c>
      <c r="E17" s="55">
        <v>509.81356068666378</v>
      </c>
      <c r="F17" s="56">
        <f t="shared" ref="F17:F80" si="8">C17*$C$9</f>
        <v>69.334972999999991</v>
      </c>
      <c r="G17" s="56">
        <f t="shared" ref="G17:G80" si="9">D17-F17</f>
        <v>399.74429104916379</v>
      </c>
      <c r="H17" s="56">
        <f t="shared" ref="H17:H80" si="10">C17-G17</f>
        <v>103602.71520895083</v>
      </c>
      <c r="I17" s="57">
        <f>G17</f>
        <v>399.74429104916379</v>
      </c>
      <c r="J17" s="58">
        <f>F17</f>
        <v>69.334972999999991</v>
      </c>
      <c r="M17" s="1">
        <f t="shared" si="2"/>
        <v>13</v>
      </c>
      <c r="N17" s="19">
        <f t="shared" si="6"/>
        <v>-175000</v>
      </c>
      <c r="O17" s="19">
        <f t="shared" si="5"/>
        <v>40000</v>
      </c>
      <c r="P17" s="20">
        <v>7493.0907162631538</v>
      </c>
      <c r="Q17" s="21">
        <v>9925.0737906590348</v>
      </c>
      <c r="R17" s="22">
        <f t="shared" si="3"/>
        <v>-1303.2033420436308</v>
      </c>
      <c r="S17" s="20">
        <v>-2546.7697219455513</v>
      </c>
      <c r="T17" s="19">
        <f t="shared" si="7"/>
        <v>194914.20701305443</v>
      </c>
      <c r="U17" s="23"/>
      <c r="V17" s="24">
        <f t="shared" si="0"/>
        <v>2.0817815155851266E-2</v>
      </c>
      <c r="W17" s="25">
        <f t="shared" si="1"/>
        <v>7.5301727163309184E-2</v>
      </c>
      <c r="X17" s="19"/>
      <c r="Y17" s="1"/>
      <c r="Z17" s="26">
        <f>+Q17-SUM(E128:E139)+S17+Z16</f>
        <v>13575.402344291058</v>
      </c>
      <c r="AB17" s="20"/>
    </row>
    <row r="18" spans="2:28" x14ac:dyDescent="0.25">
      <c r="B18" s="52">
        <f>IF(B17=($C$6*12+1),"FIN DU PRET",B17+1)</f>
        <v>2</v>
      </c>
      <c r="C18" s="56">
        <f t="shared" ref="C18:C81" si="11">IF(H17&lt;0,"FIN DU PRET",H17)</f>
        <v>103602.71520895083</v>
      </c>
      <c r="D18" s="54">
        <v>469.07926404916378</v>
      </c>
      <c r="E18" s="55">
        <v>509.81356068666378</v>
      </c>
      <c r="F18" s="56">
        <f t="shared" si="8"/>
        <v>69.068476805967222</v>
      </c>
      <c r="G18" s="56">
        <f t="shared" si="9"/>
        <v>400.01078724319655</v>
      </c>
      <c r="H18" s="56">
        <f t="shared" si="10"/>
        <v>103202.70442170763</v>
      </c>
      <c r="I18" s="57">
        <f t="shared" ref="I18:I81" si="12">I17+G18</f>
        <v>799.75507829236039</v>
      </c>
      <c r="J18" s="58">
        <f t="shared" ref="J18:J81" si="13">J17+F18</f>
        <v>138.40344980596723</v>
      </c>
      <c r="M18" s="1">
        <f t="shared" si="2"/>
        <v>14</v>
      </c>
      <c r="N18" s="19">
        <f t="shared" si="6"/>
        <v>-175000</v>
      </c>
      <c r="O18" s="19">
        <f t="shared" si="5"/>
        <v>40000</v>
      </c>
      <c r="P18" s="20">
        <v>7530.5561698444699</v>
      </c>
      <c r="Q18" s="21">
        <v>9974.6991596123298</v>
      </c>
      <c r="R18" s="22">
        <f t="shared" si="3"/>
        <v>-1303.2033420436308</v>
      </c>
      <c r="S18" s="20">
        <v>-2559.5035705552791</v>
      </c>
      <c r="T18" s="19">
        <f t="shared" si="7"/>
        <v>196863.34908318496</v>
      </c>
      <c r="U18" s="23"/>
      <c r="V18" s="24">
        <f t="shared" si="0"/>
        <v>2.095913861283177E-2</v>
      </c>
      <c r="W18" s="25">
        <f t="shared" si="1"/>
        <v>7.7035891968785464E-2</v>
      </c>
      <c r="X18" s="19"/>
      <c r="Y18" s="1"/>
      <c r="Z18" s="26">
        <f>+Q18-SUM(E129:E140)+S18+Z17</f>
        <v>14872.835205108146</v>
      </c>
      <c r="AB18" s="20"/>
    </row>
    <row r="19" spans="2:28" x14ac:dyDescent="0.25">
      <c r="B19" s="52">
        <f t="shared" ref="B19:B82" si="14">IF(B18=($C$6*12+1),"FIN DU PRET",B18+1)</f>
        <v>3</v>
      </c>
      <c r="C19" s="56">
        <f t="shared" si="11"/>
        <v>103202.70442170763</v>
      </c>
      <c r="D19" s="54">
        <v>469.07926404916378</v>
      </c>
      <c r="E19" s="55">
        <v>509.81356068666378</v>
      </c>
      <c r="F19" s="56">
        <f t="shared" si="8"/>
        <v>68.801802947805086</v>
      </c>
      <c r="G19" s="56">
        <f t="shared" si="9"/>
        <v>400.27746110135871</v>
      </c>
      <c r="H19" s="56">
        <f t="shared" si="10"/>
        <v>102802.42696060627</v>
      </c>
      <c r="I19" s="57">
        <f t="shared" si="12"/>
        <v>1200.0325393937192</v>
      </c>
      <c r="J19" s="58">
        <f t="shared" si="13"/>
        <v>207.2052527537723</v>
      </c>
      <c r="M19" s="1">
        <f t="shared" si="2"/>
        <v>15</v>
      </c>
      <c r="N19" s="19">
        <f t="shared" si="6"/>
        <v>-175000</v>
      </c>
      <c r="O19" s="19">
        <f t="shared" si="5"/>
        <v>40000</v>
      </c>
      <c r="P19" s="20">
        <v>7568.2089506936918</v>
      </c>
      <c r="Q19" s="21">
        <v>10024.572655410391</v>
      </c>
      <c r="R19" s="22">
        <f t="shared" si="3"/>
        <v>-1303.2033420436308</v>
      </c>
      <c r="S19" s="20">
        <v>-2572.3010884080554</v>
      </c>
      <c r="T19" s="19">
        <f t="shared" si="7"/>
        <v>198831.98257401682</v>
      </c>
      <c r="U19" s="23"/>
      <c r="V19" s="24">
        <f t="shared" si="0"/>
        <v>2.1101168687097174E-2</v>
      </c>
      <c r="W19" s="25">
        <f t="shared" si="1"/>
        <v>7.8772945754010948E-2</v>
      </c>
      <c r="X19" s="19"/>
      <c r="Y19" s="1"/>
      <c r="Z19" s="26">
        <f>+Q19-SUM(E130:E141)+S19+Z18</f>
        <v>16207.344043870518</v>
      </c>
      <c r="AB19" s="20"/>
    </row>
    <row r="20" spans="2:28" x14ac:dyDescent="0.25">
      <c r="B20" s="52">
        <f t="shared" si="14"/>
        <v>4</v>
      </c>
      <c r="C20" s="56">
        <f t="shared" si="11"/>
        <v>102802.42696060627</v>
      </c>
      <c r="D20" s="54">
        <v>469.07926404916378</v>
      </c>
      <c r="E20" s="55">
        <v>509.81356068666378</v>
      </c>
      <c r="F20" s="56">
        <f t="shared" si="8"/>
        <v>68.534951307070841</v>
      </c>
      <c r="G20" s="56">
        <f t="shared" si="9"/>
        <v>400.54431274209293</v>
      </c>
      <c r="H20" s="56">
        <f t="shared" si="10"/>
        <v>102401.88264786419</v>
      </c>
      <c r="I20" s="57">
        <f t="shared" si="12"/>
        <v>1600.576852135812</v>
      </c>
      <c r="J20" s="58">
        <f t="shared" si="13"/>
        <v>275.74020406084315</v>
      </c>
      <c r="M20" s="1">
        <f t="shared" si="2"/>
        <v>16</v>
      </c>
      <c r="N20" s="19">
        <f t="shared" si="6"/>
        <v>-175000</v>
      </c>
      <c r="O20" s="19">
        <f t="shared" si="5"/>
        <v>40000</v>
      </c>
      <c r="P20" s="20">
        <v>7606.0499954471607</v>
      </c>
      <c r="Q20" s="21">
        <v>10074.695518687444</v>
      </c>
      <c r="R20" s="22">
        <f t="shared" si="3"/>
        <v>-1303.2033420436308</v>
      </c>
      <c r="S20" s="20">
        <v>-2585.1625938500956</v>
      </c>
      <c r="T20" s="19">
        <f t="shared" si="7"/>
        <v>200820.302399757</v>
      </c>
      <c r="U20" s="23"/>
      <c r="V20" s="24">
        <f t="shared" si="0"/>
        <v>2.1243908911733909E-2</v>
      </c>
      <c r="W20" s="25">
        <f t="shared" si="1"/>
        <v>8.0512893651773831E-2</v>
      </c>
      <c r="X20" s="19"/>
      <c r="Y20" s="1"/>
      <c r="Z20" s="26">
        <f>+Q20-SUM(E131:E142)+S20+Z19</f>
        <v>17579.114240467905</v>
      </c>
      <c r="AB20" s="20"/>
    </row>
    <row r="21" spans="2:28" x14ac:dyDescent="0.25">
      <c r="B21" s="52">
        <f t="shared" si="14"/>
        <v>5</v>
      </c>
      <c r="C21" s="56">
        <f t="shared" si="11"/>
        <v>102401.88264786419</v>
      </c>
      <c r="D21" s="54">
        <v>469.07926404916378</v>
      </c>
      <c r="E21" s="55">
        <v>509.81356068666378</v>
      </c>
      <c r="F21" s="56">
        <f t="shared" si="8"/>
        <v>68.267921765242789</v>
      </c>
      <c r="G21" s="56">
        <f t="shared" si="9"/>
        <v>400.81134228392102</v>
      </c>
      <c r="H21" s="56">
        <f t="shared" si="10"/>
        <v>102001.07130558026</v>
      </c>
      <c r="I21" s="57">
        <f t="shared" si="12"/>
        <v>2001.3881944197331</v>
      </c>
      <c r="J21" s="58">
        <f t="shared" si="13"/>
        <v>344.00812582608592</v>
      </c>
      <c r="M21" s="1">
        <f t="shared" si="2"/>
        <v>17</v>
      </c>
      <c r="N21" s="19">
        <f t="shared" si="6"/>
        <v>-175000</v>
      </c>
      <c r="O21" s="19">
        <f t="shared" si="5"/>
        <v>40000</v>
      </c>
      <c r="P21" s="20">
        <v>7644.0802454243967</v>
      </c>
      <c r="Q21" s="21">
        <v>10125.068996280881</v>
      </c>
      <c r="R21" s="22">
        <f t="shared" si="3"/>
        <v>-1303.2033420436308</v>
      </c>
      <c r="S21" s="20">
        <v>-2598.0884068193459</v>
      </c>
      <c r="T21" s="19">
        <f t="shared" si="7"/>
        <v>202828.50542375457</v>
      </c>
      <c r="U21" s="23"/>
      <c r="V21" s="24">
        <f t="shared" si="0"/>
        <v>2.1387362837493828E-2</v>
      </c>
      <c r="W21" s="25">
        <f t="shared" si="1"/>
        <v>8.2255740802714472E-2</v>
      </c>
      <c r="X21" s="19"/>
      <c r="Y21" s="1"/>
      <c r="Z21" s="26">
        <f>+Q21-SUM(E132:E143)+S21+Z20</f>
        <v>18988.332101689477</v>
      </c>
      <c r="AB21" s="20"/>
    </row>
    <row r="22" spans="2:28" x14ac:dyDescent="0.25">
      <c r="B22" s="52">
        <f t="shared" si="14"/>
        <v>6</v>
      </c>
      <c r="C22" s="56">
        <f t="shared" si="11"/>
        <v>102001.07130558026</v>
      </c>
      <c r="D22" s="54">
        <v>469.07926404916378</v>
      </c>
      <c r="E22" s="55">
        <v>509.81356068666378</v>
      </c>
      <c r="F22" s="56">
        <f t="shared" si="8"/>
        <v>68.000714203720179</v>
      </c>
      <c r="G22" s="56">
        <f t="shared" si="9"/>
        <v>401.0785498454436</v>
      </c>
      <c r="H22" s="56">
        <f t="shared" si="10"/>
        <v>101599.99275573481</v>
      </c>
      <c r="I22" s="57">
        <f t="shared" si="12"/>
        <v>2402.4667442651767</v>
      </c>
      <c r="J22" s="58">
        <f t="shared" si="13"/>
        <v>412.00884002980609</v>
      </c>
      <c r="M22" s="1">
        <f t="shared" si="2"/>
        <v>18</v>
      </c>
      <c r="N22" s="19">
        <f t="shared" si="6"/>
        <v>-175000</v>
      </c>
      <c r="O22" s="19">
        <f t="shared" si="5"/>
        <v>40000</v>
      </c>
      <c r="P22" s="20">
        <v>7682.3006466515189</v>
      </c>
      <c r="Q22" s="21">
        <v>10175.694341262286</v>
      </c>
      <c r="R22" s="22">
        <f t="shared" si="3"/>
        <v>-1303.2033420436308</v>
      </c>
      <c r="S22" s="20">
        <v>-2611.0788488534427</v>
      </c>
      <c r="T22" s="19">
        <f t="shared" si="7"/>
        <v>204856.79047799212</v>
      </c>
      <c r="U22" s="23"/>
      <c r="V22" s="24">
        <f t="shared" si="0"/>
        <v>2.1531534032882545E-2</v>
      </c>
      <c r="W22" s="25">
        <f t="shared" si="1"/>
        <v>8.4001492355345153E-2</v>
      </c>
      <c r="X22" s="19"/>
      <c r="Y22" s="1"/>
      <c r="Z22" s="26">
        <f>+Q22-SUM(E133:E144)+S22+Z21</f>
        <v>20435.184865858355</v>
      </c>
      <c r="AB22" s="20"/>
    </row>
    <row r="23" spans="2:28" x14ac:dyDescent="0.25">
      <c r="B23" s="52">
        <f t="shared" si="14"/>
        <v>7</v>
      </c>
      <c r="C23" s="56">
        <f t="shared" si="11"/>
        <v>101599.99275573481</v>
      </c>
      <c r="D23" s="54">
        <v>469.07926404916378</v>
      </c>
      <c r="E23" s="55">
        <v>509.81356068666378</v>
      </c>
      <c r="F23" s="56">
        <f t="shared" si="8"/>
        <v>67.733328503823202</v>
      </c>
      <c r="G23" s="56">
        <f t="shared" si="9"/>
        <v>401.34593554534058</v>
      </c>
      <c r="H23" s="56">
        <f t="shared" si="10"/>
        <v>101198.64682018947</v>
      </c>
      <c r="I23" s="57">
        <f t="shared" si="12"/>
        <v>2803.8126798105172</v>
      </c>
      <c r="J23" s="58">
        <f t="shared" si="13"/>
        <v>479.7421685336293</v>
      </c>
      <c r="M23" s="1">
        <f t="shared" si="2"/>
        <v>19</v>
      </c>
      <c r="N23" s="19">
        <f t="shared" si="6"/>
        <v>-175000</v>
      </c>
      <c r="O23" s="19">
        <f t="shared" si="5"/>
        <v>40000</v>
      </c>
      <c r="P23" s="20">
        <v>7720.7121498847764</v>
      </c>
      <c r="Q23" s="21">
        <v>10226.572812968598</v>
      </c>
      <c r="R23" s="22">
        <f t="shared" si="3"/>
        <v>-1303.2033420436308</v>
      </c>
      <c r="S23" s="20">
        <v>-2624.1342430977097</v>
      </c>
      <c r="T23" s="19">
        <f t="shared" si="7"/>
        <v>206905.35838277204</v>
      </c>
      <c r="U23" s="23"/>
      <c r="V23" s="24">
        <f t="shared" si="0"/>
        <v>2.1676426084248204E-2</v>
      </c>
      <c r="W23" s="25">
        <f t="shared" si="1"/>
        <v>8.575015346607251E-2</v>
      </c>
      <c r="X23" s="19"/>
      <c r="Y23" s="1"/>
      <c r="Z23" s="26">
        <f>+Q23-SUM(E134:E145)+S23+Z22</f>
        <v>21919.860707489279</v>
      </c>
      <c r="AB23" s="20"/>
    </row>
    <row r="24" spans="2:28" x14ac:dyDescent="0.25">
      <c r="B24" s="52">
        <f t="shared" si="14"/>
        <v>8</v>
      </c>
      <c r="C24" s="56">
        <f t="shared" si="11"/>
        <v>101198.64682018947</v>
      </c>
      <c r="D24" s="54">
        <v>469.07926404916378</v>
      </c>
      <c r="E24" s="55">
        <v>509.81356068666378</v>
      </c>
      <c r="F24" s="56">
        <f t="shared" si="8"/>
        <v>67.465764546792983</v>
      </c>
      <c r="G24" s="56">
        <f t="shared" si="9"/>
        <v>401.61349950237081</v>
      </c>
      <c r="H24" s="56">
        <f t="shared" si="10"/>
        <v>100797.0333206871</v>
      </c>
      <c r="I24" s="57">
        <f t="shared" si="12"/>
        <v>3205.4261793128881</v>
      </c>
      <c r="J24" s="58">
        <f t="shared" si="13"/>
        <v>547.20793308042232</v>
      </c>
      <c r="M24" s="1">
        <f t="shared" si="2"/>
        <v>20</v>
      </c>
      <c r="N24" s="19">
        <f t="shared" si="6"/>
        <v>-175000</v>
      </c>
      <c r="O24" s="19">
        <f t="shared" si="5"/>
        <v>40000</v>
      </c>
      <c r="P24" s="20">
        <v>7759.3157106342005</v>
      </c>
      <c r="Q24" s="21">
        <v>10277.70567703344</v>
      </c>
      <c r="R24" s="22">
        <f t="shared" si="3"/>
        <v>-1303.2033420436308</v>
      </c>
      <c r="S24" s="20">
        <v>-2637.2549143131982</v>
      </c>
      <c r="T24" s="19">
        <f t="shared" si="7"/>
        <v>208974.41196659976</v>
      </c>
      <c r="U24" s="23"/>
      <c r="V24" s="24">
        <f t="shared" si="0"/>
        <v>2.1822042595870693E-2</v>
      </c>
      <c r="W24" s="25">
        <f t="shared" si="1"/>
        <v>8.7501729299218844E-2</v>
      </c>
      <c r="X24" s="19"/>
      <c r="Y24" s="1"/>
      <c r="Z24" s="26">
        <f>+Q24-SUM(E135:E146)+S24+Z23</f>
        <v>23442.548741969556</v>
      </c>
      <c r="AB24" s="20"/>
    </row>
    <row r="25" spans="2:28" x14ac:dyDescent="0.25">
      <c r="B25" s="52">
        <f t="shared" si="14"/>
        <v>9</v>
      </c>
      <c r="C25" s="56">
        <f t="shared" si="11"/>
        <v>100797.0333206871</v>
      </c>
      <c r="D25" s="54">
        <v>469.07926404916378</v>
      </c>
      <c r="E25" s="55">
        <v>509.81356068666378</v>
      </c>
      <c r="F25" s="56">
        <f t="shared" si="8"/>
        <v>67.198022213791404</v>
      </c>
      <c r="G25" s="56">
        <f t="shared" si="9"/>
        <v>401.88124183537241</v>
      </c>
      <c r="H25" s="56">
        <f t="shared" si="10"/>
        <v>100395.15207885172</v>
      </c>
      <c r="I25" s="57">
        <f t="shared" si="12"/>
        <v>3607.3074211482603</v>
      </c>
      <c r="J25" s="58">
        <f t="shared" si="13"/>
        <v>614.40595529421375</v>
      </c>
      <c r="M25" s="1">
        <f t="shared" si="2"/>
        <v>21</v>
      </c>
      <c r="N25" s="19">
        <f t="shared" si="6"/>
        <v>-175000</v>
      </c>
      <c r="O25" s="19">
        <f t="shared" si="5"/>
        <v>40000</v>
      </c>
      <c r="P25" s="20">
        <v>7798.1122891873711</v>
      </c>
      <c r="Q25" s="21">
        <v>10329.094205418607</v>
      </c>
      <c r="R25" s="22">
        <f t="shared" si="3"/>
        <v>-1303.2033420436308</v>
      </c>
      <c r="S25" s="20">
        <v>-2650.4411888847644</v>
      </c>
      <c r="T25" s="19">
        <f t="shared" si="7"/>
        <v>211064.15608626575</v>
      </c>
      <c r="U25" s="23"/>
      <c r="V25" s="24">
        <f t="shared" si="0"/>
        <v>2.196838719005129E-2</v>
      </c>
      <c r="W25" s="25">
        <f t="shared" si="1"/>
        <v>8.9256225026982827E-2</v>
      </c>
      <c r="X25" s="19"/>
      <c r="Y25" s="1"/>
      <c r="Z25" s="26">
        <f>+Q25-SUM(E136:E147)+S25+Z24</f>
        <v>25003.439030263435</v>
      </c>
      <c r="AB25" s="20"/>
    </row>
    <row r="26" spans="2:28" x14ac:dyDescent="0.25">
      <c r="B26" s="52">
        <f t="shared" si="14"/>
        <v>10</v>
      </c>
      <c r="C26" s="56">
        <f t="shared" si="11"/>
        <v>100395.15207885172</v>
      </c>
      <c r="D26" s="54">
        <v>469.07926404916378</v>
      </c>
      <c r="E26" s="55">
        <v>509.81356068666378</v>
      </c>
      <c r="F26" s="56">
        <f t="shared" si="8"/>
        <v>66.930101385901153</v>
      </c>
      <c r="G26" s="56">
        <f t="shared" si="9"/>
        <v>402.14916266326264</v>
      </c>
      <c r="H26" s="56">
        <f t="shared" si="10"/>
        <v>99993.002916188459</v>
      </c>
      <c r="I26" s="57">
        <f t="shared" si="12"/>
        <v>4009.4565838115232</v>
      </c>
      <c r="J26" s="58">
        <f t="shared" si="13"/>
        <v>681.33605668011489</v>
      </c>
      <c r="M26" s="1">
        <f t="shared" si="2"/>
        <v>22</v>
      </c>
      <c r="N26" s="19">
        <f t="shared" si="6"/>
        <v>-175000</v>
      </c>
      <c r="O26" s="19">
        <f t="shared" si="5"/>
        <v>40000</v>
      </c>
      <c r="P26" s="20">
        <v>7837.1028506333078</v>
      </c>
      <c r="Q26" s="21">
        <v>10380.739676445701</v>
      </c>
      <c r="R26" s="22">
        <f t="shared" si="3"/>
        <v>-1303.2033420436308</v>
      </c>
      <c r="S26" s="20">
        <v>-2663.693394829188</v>
      </c>
      <c r="T26" s="19">
        <f t="shared" si="7"/>
        <v>213174.79764712841</v>
      </c>
      <c r="U26" s="23"/>
      <c r="V26" s="24">
        <f t="shared" si="0"/>
        <v>2.2115463507202792E-2</v>
      </c>
      <c r="W26" s="25">
        <f t="shared" si="1"/>
        <v>9.1013645829746359E-2</v>
      </c>
      <c r="X26" s="19"/>
      <c r="Y26" s="1"/>
      <c r="Z26" s="26">
        <f>+Q26-SUM(E137:E148)+S26+Z25</f>
        <v>26602.722583639985</v>
      </c>
      <c r="AB26" s="20"/>
    </row>
    <row r="27" spans="2:28" x14ac:dyDescent="0.25">
      <c r="B27" s="52">
        <f t="shared" si="14"/>
        <v>11</v>
      </c>
      <c r="C27" s="56">
        <f t="shared" si="11"/>
        <v>99993.002916188459</v>
      </c>
      <c r="D27" s="54">
        <v>469.07926404916378</v>
      </c>
      <c r="E27" s="55">
        <v>509.81356068666378</v>
      </c>
      <c r="F27" s="56">
        <f t="shared" si="8"/>
        <v>66.662001944125635</v>
      </c>
      <c r="G27" s="56">
        <f t="shared" si="9"/>
        <v>402.41726210503816</v>
      </c>
      <c r="H27" s="56">
        <f t="shared" si="10"/>
        <v>99590.585654083421</v>
      </c>
      <c r="I27" s="57">
        <f t="shared" si="12"/>
        <v>4411.8738459165615</v>
      </c>
      <c r="J27" s="58">
        <f t="shared" si="13"/>
        <v>747.99805862424057</v>
      </c>
      <c r="M27" s="1">
        <f t="shared" si="2"/>
        <v>23</v>
      </c>
      <c r="N27" s="19">
        <f t="shared" si="6"/>
        <v>-175000</v>
      </c>
      <c r="O27" s="19">
        <f t="shared" si="5"/>
        <v>40000</v>
      </c>
      <c r="P27" s="20">
        <v>7876.2883648864745</v>
      </c>
      <c r="Q27" s="21">
        <v>10432.643374827929</v>
      </c>
      <c r="R27" s="22">
        <f t="shared" si="3"/>
        <v>-1303.2033420436308</v>
      </c>
      <c r="S27" s="20">
        <v>-2677.0118618033339</v>
      </c>
      <c r="T27" s="19">
        <f t="shared" si="7"/>
        <v>215306.5456235997</v>
      </c>
      <c r="U27" s="23"/>
      <c r="V27" s="24">
        <f t="shared" si="0"/>
        <v>2.2263275205940056E-2</v>
      </c>
      <c r="W27" s="25">
        <f t="shared" si="1"/>
        <v>9.2773996895567645E-2</v>
      </c>
      <c r="X27" s="19"/>
      <c r="Y27" s="1"/>
      <c r="Z27" s="26">
        <f>+Q27-SUM(E138:E149)+S27+Z26</f>
        <v>28240.591368424615</v>
      </c>
      <c r="AB27" s="20"/>
    </row>
    <row r="28" spans="2:28" x14ac:dyDescent="0.25">
      <c r="B28" s="52">
        <f t="shared" si="14"/>
        <v>12</v>
      </c>
      <c r="C28" s="56">
        <f t="shared" si="11"/>
        <v>99590.585654083421</v>
      </c>
      <c r="D28" s="54">
        <v>469.07926404916378</v>
      </c>
      <c r="E28" s="55">
        <v>509.81356068666378</v>
      </c>
      <c r="F28" s="56">
        <f t="shared" si="8"/>
        <v>66.393723769388941</v>
      </c>
      <c r="G28" s="56">
        <f t="shared" si="9"/>
        <v>402.68554027977484</v>
      </c>
      <c r="H28" s="56">
        <f t="shared" si="10"/>
        <v>99187.90011380364</v>
      </c>
      <c r="I28" s="57">
        <f t="shared" si="12"/>
        <v>4814.5593861963362</v>
      </c>
      <c r="J28" s="58">
        <f t="shared" si="13"/>
        <v>814.39178239362946</v>
      </c>
      <c r="M28" s="1">
        <f t="shared" si="2"/>
        <v>24</v>
      </c>
      <c r="N28" s="19">
        <f t="shared" si="6"/>
        <v>-175000</v>
      </c>
      <c r="O28" s="19">
        <f t="shared" si="5"/>
        <v>40000</v>
      </c>
      <c r="P28" s="20">
        <v>7915.6698067109064</v>
      </c>
      <c r="Q28" s="21">
        <v>10484.806591702069</v>
      </c>
      <c r="R28" s="22">
        <f t="shared" si="3"/>
        <v>-1303.2033420436308</v>
      </c>
      <c r="S28" s="20">
        <v>-2690.3969211123504</v>
      </c>
      <c r="T28" s="19">
        <f t="shared" si="7"/>
        <v>217459.61107983568</v>
      </c>
      <c r="U28" s="23"/>
      <c r="V28" s="24">
        <f t="shared" si="0"/>
        <v>2.2411825963171001E-2</v>
      </c>
      <c r="W28" s="25">
        <f t="shared" si="1"/>
        <v>9.4537283420665252E-2</v>
      </c>
      <c r="X28" s="19"/>
      <c r="Y28" s="1"/>
      <c r="Z28" s="26">
        <f>+Q28-SUM(E139:E150)+S28+Z27</f>
        <v>29917.23831077437</v>
      </c>
      <c r="AB28" s="20"/>
    </row>
    <row r="29" spans="2:28" x14ac:dyDescent="0.25">
      <c r="B29" s="52">
        <f t="shared" si="14"/>
        <v>13</v>
      </c>
      <c r="C29" s="56">
        <f t="shared" si="11"/>
        <v>99187.90011380364</v>
      </c>
      <c r="D29" s="54">
        <v>469.07926404916378</v>
      </c>
      <c r="E29" s="55">
        <v>509.81356068666378</v>
      </c>
      <c r="F29" s="56">
        <f t="shared" si="8"/>
        <v>66.125266742535757</v>
      </c>
      <c r="G29" s="56">
        <f t="shared" si="9"/>
        <v>402.95399730662803</v>
      </c>
      <c r="H29" s="56">
        <f t="shared" si="10"/>
        <v>98784.946116497013</v>
      </c>
      <c r="I29" s="57">
        <f t="shared" si="12"/>
        <v>5217.5133835029646</v>
      </c>
      <c r="J29" s="58">
        <f t="shared" si="13"/>
        <v>880.51704913616527</v>
      </c>
      <c r="M29" s="1">
        <f t="shared" si="2"/>
        <v>25</v>
      </c>
      <c r="N29" s="19">
        <f t="shared" si="6"/>
        <v>-175000</v>
      </c>
      <c r="O29" s="19">
        <f t="shared" si="5"/>
        <v>40000</v>
      </c>
      <c r="P29" s="20">
        <v>7955.2481557444607</v>
      </c>
      <c r="Q29" s="21">
        <v>10537.230624660579</v>
      </c>
      <c r="R29" s="22">
        <f t="shared" si="3"/>
        <v>-1303.2033420436308</v>
      </c>
      <c r="S29" s="20">
        <v>-2703.8489057179122</v>
      </c>
      <c r="T29" s="19">
        <f t="shared" si="7"/>
        <v>219634.20719063404</v>
      </c>
      <c r="U29" s="23"/>
      <c r="V29" s="24">
        <f t="shared" si="0"/>
        <v>2.25611194741881E-2</v>
      </c>
      <c r="W29" s="25">
        <f t="shared" si="1"/>
        <v>9.6303510609264009E-2</v>
      </c>
      <c r="X29" s="19"/>
      <c r="Y29" s="1"/>
      <c r="Z29" s="26">
        <f>+Q29-SUM(E140:E151)+S29+Z28</f>
        <v>31632.857301477074</v>
      </c>
      <c r="AB29" s="20"/>
    </row>
    <row r="30" spans="2:28" x14ac:dyDescent="0.25">
      <c r="B30" s="52">
        <f t="shared" si="14"/>
        <v>14</v>
      </c>
      <c r="C30" s="56">
        <f t="shared" si="11"/>
        <v>98784.946116497013</v>
      </c>
      <c r="D30" s="54">
        <v>469.07926404916378</v>
      </c>
      <c r="E30" s="55">
        <v>509.81356068666378</v>
      </c>
      <c r="F30" s="56">
        <f t="shared" si="8"/>
        <v>65.856630744331341</v>
      </c>
      <c r="G30" s="56">
        <f t="shared" si="9"/>
        <v>403.22263330483247</v>
      </c>
      <c r="H30" s="56">
        <f t="shared" si="10"/>
        <v>98381.723483192181</v>
      </c>
      <c r="I30" s="57">
        <f t="shared" si="12"/>
        <v>5620.7360168077976</v>
      </c>
      <c r="J30" s="58">
        <f t="shared" si="13"/>
        <v>946.37367988049664</v>
      </c>
      <c r="M30" s="1">
        <f t="shared" si="2"/>
        <v>26</v>
      </c>
      <c r="N30" s="19">
        <f t="shared" si="6"/>
        <v>-175000</v>
      </c>
      <c r="O30" s="19">
        <f t="shared" si="5"/>
        <v>40000</v>
      </c>
      <c r="P30" s="20">
        <v>7995.024396523183</v>
      </c>
      <c r="Q30" s="21">
        <v>10589.916777783881</v>
      </c>
      <c r="R30" s="22"/>
      <c r="S30" s="20">
        <v>-2717.368150246502</v>
      </c>
      <c r="T30" s="19">
        <f t="shared" si="7"/>
        <v>221830.54926254039</v>
      </c>
      <c r="U30" s="23"/>
      <c r="V30" s="24">
        <f t="shared" si="0"/>
        <v>3.0158035693009608E-2</v>
      </c>
      <c r="W30" s="25">
        <f t="shared" si="1"/>
        <v>0.11802557113684831</v>
      </c>
      <c r="X30" s="19"/>
      <c r="Y30" s="1"/>
      <c r="Z30" s="26">
        <f>+Q30-SUM(E141:E152)+S30+Z29</f>
        <v>33387.643200774488</v>
      </c>
      <c r="AB30" s="20"/>
    </row>
    <row r="31" spans="2:28" x14ac:dyDescent="0.25">
      <c r="B31" s="52">
        <f t="shared" si="14"/>
        <v>15</v>
      </c>
      <c r="C31" s="56">
        <f t="shared" si="11"/>
        <v>98381.723483192181</v>
      </c>
      <c r="D31" s="54">
        <v>469.07926404916378</v>
      </c>
      <c r="E31" s="55">
        <v>509.81356068666378</v>
      </c>
      <c r="F31" s="56">
        <f t="shared" si="8"/>
        <v>65.587815655461455</v>
      </c>
      <c r="G31" s="56">
        <f t="shared" si="9"/>
        <v>403.49144839370234</v>
      </c>
      <c r="H31" s="56">
        <f t="shared" si="10"/>
        <v>97978.232034798479</v>
      </c>
      <c r="I31" s="57">
        <f t="shared" si="12"/>
        <v>6024.2274652015003</v>
      </c>
      <c r="J31" s="58">
        <f t="shared" si="13"/>
        <v>1011.9614955359581</v>
      </c>
      <c r="M31" s="1">
        <f t="shared" si="2"/>
        <v>27</v>
      </c>
      <c r="N31" s="19">
        <f t="shared" si="6"/>
        <v>-175000</v>
      </c>
      <c r="O31" s="19">
        <f t="shared" si="5"/>
        <v>40000</v>
      </c>
      <c r="P31" s="20">
        <v>8034.9995185057987</v>
      </c>
      <c r="Q31" s="21">
        <v>10642.866361672801</v>
      </c>
      <c r="R31" s="22"/>
      <c r="S31" s="20">
        <v>-2730.9549909977345</v>
      </c>
      <c r="T31" s="19">
        <f t="shared" si="7"/>
        <v>224048.85475516578</v>
      </c>
      <c r="U31" s="23"/>
      <c r="V31" s="24">
        <f t="shared" si="0"/>
        <v>3.030882587147465E-2</v>
      </c>
      <c r="W31" s="25">
        <f t="shared" si="1"/>
        <v>0.12014547859396907</v>
      </c>
      <c r="X31" s="19"/>
      <c r="Y31" s="1"/>
      <c r="Z31" s="26">
        <f>+Q31-SUM(E142:E153)+S31+Z30</f>
        <v>35181.79184320959</v>
      </c>
      <c r="AB31" s="20"/>
    </row>
    <row r="32" spans="2:28" x14ac:dyDescent="0.25">
      <c r="B32" s="52">
        <f t="shared" si="14"/>
        <v>16</v>
      </c>
      <c r="C32" s="56">
        <f t="shared" si="11"/>
        <v>97978.232034798479</v>
      </c>
      <c r="D32" s="54">
        <v>469.07926404916378</v>
      </c>
      <c r="E32" s="55">
        <v>509.81356068666378</v>
      </c>
      <c r="F32" s="56">
        <f t="shared" si="8"/>
        <v>65.318821356532311</v>
      </c>
      <c r="G32" s="56">
        <f t="shared" si="9"/>
        <v>403.7604426926315</v>
      </c>
      <c r="H32" s="56">
        <f t="shared" si="10"/>
        <v>97574.471592105852</v>
      </c>
      <c r="I32" s="57">
        <f t="shared" si="12"/>
        <v>6427.9879078941321</v>
      </c>
      <c r="J32" s="58">
        <f t="shared" si="13"/>
        <v>1077.2803168924904</v>
      </c>
      <c r="M32" s="1">
        <f t="shared" si="2"/>
        <v>28</v>
      </c>
      <c r="N32" s="19">
        <f t="shared" si="6"/>
        <v>-175000</v>
      </c>
      <c r="O32" s="19">
        <f t="shared" si="5"/>
        <v>40000</v>
      </c>
      <c r="P32" s="20">
        <v>8075.1745160983273</v>
      </c>
      <c r="Q32" s="21">
        <v>10696.080693481164</v>
      </c>
      <c r="R32" s="22"/>
      <c r="S32" s="20">
        <v>-2744.6097659527231</v>
      </c>
      <c r="T32" s="19">
        <f t="shared" si="7"/>
        <v>226289.34330271743</v>
      </c>
      <c r="U32" s="23"/>
      <c r="V32" s="24">
        <f t="shared" si="0"/>
        <v>3.0460370000832022E-2</v>
      </c>
      <c r="W32" s="25">
        <f t="shared" si="1"/>
        <v>0.12226965981913596</v>
      </c>
      <c r="X32" s="19"/>
      <c r="Y32" s="1"/>
      <c r="Z32" s="26">
        <f>+Q32-SUM(E143:E154)+S32+Z31</f>
        <v>37015.500042498068</v>
      </c>
      <c r="AB32" s="20"/>
    </row>
    <row r="33" spans="2:28" x14ac:dyDescent="0.25">
      <c r="B33" s="52">
        <f t="shared" si="14"/>
        <v>17</v>
      </c>
      <c r="C33" s="56">
        <f t="shared" si="11"/>
        <v>97574.471592105852</v>
      </c>
      <c r="D33" s="54">
        <v>469.07926404916378</v>
      </c>
      <c r="E33" s="55">
        <v>509.81356068666378</v>
      </c>
      <c r="F33" s="56">
        <f t="shared" si="8"/>
        <v>65.049647728070568</v>
      </c>
      <c r="G33" s="56">
        <f t="shared" si="9"/>
        <v>404.02961632109321</v>
      </c>
      <c r="H33" s="56">
        <f t="shared" si="10"/>
        <v>97170.441975784765</v>
      </c>
      <c r="I33" s="57">
        <f t="shared" si="12"/>
        <v>6832.0175242152254</v>
      </c>
      <c r="J33" s="58">
        <f t="shared" si="13"/>
        <v>1142.329964620561</v>
      </c>
      <c r="M33" s="1">
        <f t="shared" si="2"/>
        <v>29</v>
      </c>
      <c r="N33" s="19">
        <f t="shared" si="6"/>
        <v>-175000</v>
      </c>
      <c r="O33" s="19">
        <f t="shared" si="5"/>
        <v>40000</v>
      </c>
      <c r="P33" s="20">
        <v>8115.5503886788192</v>
      </c>
      <c r="Q33" s="21">
        <v>10749.56109694857</v>
      </c>
      <c r="R33" s="22"/>
      <c r="S33" s="20">
        <v>-2758.3328147824868</v>
      </c>
      <c r="T33" s="19">
        <f t="shared" si="7"/>
        <v>228552.23673574461</v>
      </c>
      <c r="U33" s="23"/>
      <c r="V33" s="24">
        <f t="shared" si="0"/>
        <v>3.0612671850836184E-2</v>
      </c>
      <c r="W33" s="25">
        <f t="shared" si="1"/>
        <v>0.12439812329804223</v>
      </c>
      <c r="X33" s="19"/>
      <c r="Y33" s="1"/>
      <c r="Z33" s="26">
        <f>+Q33-SUM(E144:E155)+S33+Z32</f>
        <v>38888.96559642419</v>
      </c>
      <c r="AB33" s="20"/>
    </row>
    <row r="34" spans="2:28" x14ac:dyDescent="0.25">
      <c r="B34" s="52">
        <f t="shared" si="14"/>
        <v>18</v>
      </c>
      <c r="C34" s="56">
        <f t="shared" si="11"/>
        <v>97170.441975784765</v>
      </c>
      <c r="D34" s="54">
        <v>469.07926404916378</v>
      </c>
      <c r="E34" s="55">
        <v>509.81356068666378</v>
      </c>
      <c r="F34" s="56">
        <f t="shared" si="8"/>
        <v>64.780294650523174</v>
      </c>
      <c r="G34" s="56">
        <f t="shared" si="9"/>
        <v>404.29896939864062</v>
      </c>
      <c r="H34" s="56">
        <f t="shared" si="10"/>
        <v>96766.143006386119</v>
      </c>
      <c r="I34" s="57">
        <f t="shared" si="12"/>
        <v>7236.3164936138664</v>
      </c>
      <c r="J34" s="58">
        <f t="shared" si="13"/>
        <v>1207.1102592710843</v>
      </c>
      <c r="M34" s="1">
        <f t="shared" si="2"/>
        <v>30</v>
      </c>
      <c r="N34" s="19">
        <f t="shared" si="6"/>
        <v>-175000</v>
      </c>
      <c r="O34" s="19">
        <f t="shared" si="5"/>
        <v>40000</v>
      </c>
      <c r="P34" s="20">
        <v>8156.1281406222133</v>
      </c>
      <c r="Q34" s="21">
        <v>10803.308902433313</v>
      </c>
      <c r="R34" s="22"/>
      <c r="S34" s="20">
        <v>-2772.124478856399</v>
      </c>
      <c r="T34" s="19">
        <f t="shared" si="7"/>
        <v>230837.75910310206</v>
      </c>
      <c r="U34" s="23"/>
      <c r="V34" s="24">
        <f t="shared" si="0"/>
        <v>3.0765735210090368E-2</v>
      </c>
      <c r="W34" s="25">
        <f t="shared" si="1"/>
        <v>0.12653087753381498</v>
      </c>
      <c r="X34" s="19"/>
      <c r="Y34" s="1"/>
      <c r="Z34" s="26">
        <f>+Q34-SUM(E145:E156)+S34+Z33</f>
        <v>40802.387291761144</v>
      </c>
      <c r="AB34" s="20"/>
    </row>
    <row r="35" spans="2:28" x14ac:dyDescent="0.25">
      <c r="B35" s="52">
        <f t="shared" si="14"/>
        <v>19</v>
      </c>
      <c r="C35" s="56">
        <f t="shared" si="11"/>
        <v>96766.143006386119</v>
      </c>
      <c r="D35" s="54">
        <v>469.07926404916378</v>
      </c>
      <c r="E35" s="55">
        <v>509.81356068666378</v>
      </c>
      <c r="F35" s="56">
        <f t="shared" si="8"/>
        <v>64.510762004257415</v>
      </c>
      <c r="G35" s="56">
        <f t="shared" si="9"/>
        <v>404.56850204490638</v>
      </c>
      <c r="H35" s="56">
        <f t="shared" si="10"/>
        <v>96361.574504341217</v>
      </c>
      <c r="I35" s="57">
        <f t="shared" si="12"/>
        <v>7640.8849956587728</v>
      </c>
      <c r="J35" s="58">
        <f t="shared" si="13"/>
        <v>1271.6210212753417</v>
      </c>
      <c r="Y35" s="1"/>
      <c r="AB35" s="20"/>
    </row>
    <row r="36" spans="2:28" x14ac:dyDescent="0.25">
      <c r="B36" s="52">
        <f t="shared" si="14"/>
        <v>20</v>
      </c>
      <c r="C36" s="56">
        <f t="shared" si="11"/>
        <v>96361.574504341217</v>
      </c>
      <c r="D36" s="54">
        <v>469.07926404916378</v>
      </c>
      <c r="E36" s="55">
        <v>509.81356068666378</v>
      </c>
      <c r="F36" s="56">
        <f t="shared" si="8"/>
        <v>64.241049669560809</v>
      </c>
      <c r="G36" s="56">
        <f t="shared" si="9"/>
        <v>404.83821437960296</v>
      </c>
      <c r="H36" s="56">
        <f t="shared" si="10"/>
        <v>95956.736289961613</v>
      </c>
      <c r="I36" s="57">
        <f t="shared" si="12"/>
        <v>8045.7232100383753</v>
      </c>
      <c r="J36" s="58">
        <f t="shared" si="13"/>
        <v>1335.8620709449026</v>
      </c>
      <c r="P36" s="20"/>
      <c r="Q36" s="20"/>
      <c r="Y36" s="1"/>
      <c r="AB36" s="20"/>
    </row>
    <row r="37" spans="2:28" x14ac:dyDescent="0.25">
      <c r="B37" s="52">
        <f t="shared" si="14"/>
        <v>21</v>
      </c>
      <c r="C37" s="56">
        <f t="shared" si="11"/>
        <v>95956.736289961613</v>
      </c>
      <c r="D37" s="54">
        <v>469.07926404916378</v>
      </c>
      <c r="E37" s="55">
        <v>509.81356068666378</v>
      </c>
      <c r="F37" s="56">
        <f t="shared" si="8"/>
        <v>63.971157526641072</v>
      </c>
      <c r="G37" s="56">
        <f t="shared" si="9"/>
        <v>405.10810652252269</v>
      </c>
      <c r="H37" s="56">
        <f t="shared" si="10"/>
        <v>95551.628183439083</v>
      </c>
      <c r="I37" s="57">
        <f t="shared" si="12"/>
        <v>8450.8313165608979</v>
      </c>
      <c r="J37" s="58">
        <f t="shared" si="13"/>
        <v>1399.8332284715436</v>
      </c>
      <c r="Y37" s="1"/>
      <c r="AB37" s="20"/>
    </row>
    <row r="38" spans="2:28" x14ac:dyDescent="0.25">
      <c r="B38" s="52">
        <f t="shared" si="14"/>
        <v>22</v>
      </c>
      <c r="C38" s="56">
        <f t="shared" si="11"/>
        <v>95551.628183439083</v>
      </c>
      <c r="D38" s="54">
        <v>469.07926404916378</v>
      </c>
      <c r="E38" s="55">
        <v>509.81356068666378</v>
      </c>
      <c r="F38" s="56">
        <f t="shared" si="8"/>
        <v>63.70108545562605</v>
      </c>
      <c r="G38" s="56">
        <f t="shared" si="9"/>
        <v>405.37817859353771</v>
      </c>
      <c r="H38" s="56">
        <f t="shared" si="10"/>
        <v>95146.25000484554</v>
      </c>
      <c r="I38" s="57">
        <f t="shared" si="12"/>
        <v>8856.209495154435</v>
      </c>
      <c r="J38" s="58">
        <f t="shared" si="13"/>
        <v>1463.5343139271697</v>
      </c>
      <c r="Y38" s="1"/>
      <c r="AB38" s="20"/>
    </row>
    <row r="39" spans="2:28" x14ac:dyDescent="0.25">
      <c r="B39" s="52">
        <f t="shared" si="14"/>
        <v>23</v>
      </c>
      <c r="C39" s="56">
        <f t="shared" si="11"/>
        <v>95146.25000484554</v>
      </c>
      <c r="D39" s="54">
        <v>469.07926404916378</v>
      </c>
      <c r="E39" s="55">
        <v>509.81356068666378</v>
      </c>
      <c r="F39" s="56">
        <f t="shared" si="8"/>
        <v>63.430833336563694</v>
      </c>
      <c r="G39" s="56">
        <f t="shared" si="9"/>
        <v>405.64843071260009</v>
      </c>
      <c r="H39" s="56">
        <f t="shared" si="10"/>
        <v>94740.601574132947</v>
      </c>
      <c r="I39" s="57">
        <f t="shared" si="12"/>
        <v>9261.8579258670343</v>
      </c>
      <c r="J39" s="58">
        <f t="shared" si="13"/>
        <v>1526.9651472637333</v>
      </c>
      <c r="Y39" s="1"/>
      <c r="AB39" s="20"/>
    </row>
    <row r="40" spans="2:28" x14ac:dyDescent="0.25">
      <c r="B40" s="52">
        <f t="shared" si="14"/>
        <v>24</v>
      </c>
      <c r="C40" s="56">
        <f t="shared" si="11"/>
        <v>94740.601574132947</v>
      </c>
      <c r="D40" s="54">
        <v>469.07926404916378</v>
      </c>
      <c r="E40" s="55">
        <v>509.81356068666378</v>
      </c>
      <c r="F40" s="56">
        <f t="shared" si="8"/>
        <v>63.160401049421964</v>
      </c>
      <c r="G40" s="56">
        <f t="shared" si="9"/>
        <v>405.9188629997418</v>
      </c>
      <c r="H40" s="56">
        <f t="shared" si="10"/>
        <v>94334.68271113321</v>
      </c>
      <c r="I40" s="57">
        <f t="shared" si="12"/>
        <v>9667.7767888667768</v>
      </c>
      <c r="J40" s="58">
        <f t="shared" si="13"/>
        <v>1590.1255483131554</v>
      </c>
      <c r="Y40" s="1"/>
      <c r="AB40" s="20"/>
    </row>
    <row r="41" spans="2:28" x14ac:dyDescent="0.25">
      <c r="B41" s="52">
        <f t="shared" si="14"/>
        <v>25</v>
      </c>
      <c r="C41" s="56">
        <f t="shared" si="11"/>
        <v>94334.68271113321</v>
      </c>
      <c r="D41" s="54">
        <v>469.07926404916378</v>
      </c>
      <c r="E41" s="55">
        <v>509.81356068666378</v>
      </c>
      <c r="F41" s="56">
        <f t="shared" si="8"/>
        <v>62.889788474088803</v>
      </c>
      <c r="G41" s="56">
        <f t="shared" si="9"/>
        <v>406.18947557507499</v>
      </c>
      <c r="H41" s="56">
        <f t="shared" si="10"/>
        <v>93928.49323555814</v>
      </c>
      <c r="I41" s="57">
        <f t="shared" si="12"/>
        <v>10073.966264441851</v>
      </c>
      <c r="J41" s="58">
        <f t="shared" si="13"/>
        <v>1653.0153367872442</v>
      </c>
      <c r="Y41" s="1"/>
      <c r="AB41" s="20"/>
    </row>
    <row r="42" spans="2:28" x14ac:dyDescent="0.25">
      <c r="B42" s="52">
        <f t="shared" si="14"/>
        <v>26</v>
      </c>
      <c r="C42" s="56">
        <f t="shared" si="11"/>
        <v>93928.49323555814</v>
      </c>
      <c r="D42" s="54">
        <v>469.07926404916378</v>
      </c>
      <c r="E42" s="55">
        <v>509.81356068666378</v>
      </c>
      <c r="F42" s="56">
        <f t="shared" si="8"/>
        <v>62.618995490372093</v>
      </c>
      <c r="G42" s="56">
        <f t="shared" si="9"/>
        <v>406.46026855879171</v>
      </c>
      <c r="H42" s="56">
        <f t="shared" si="10"/>
        <v>93522.032966999352</v>
      </c>
      <c r="I42" s="57">
        <f t="shared" si="12"/>
        <v>10480.426533000644</v>
      </c>
      <c r="J42" s="58">
        <f t="shared" si="13"/>
        <v>1715.6343322776163</v>
      </c>
      <c r="S42" s="59"/>
      <c r="Y42" s="1"/>
      <c r="AB42" s="20"/>
    </row>
    <row r="43" spans="2:28" x14ac:dyDescent="0.25">
      <c r="B43" s="52">
        <f t="shared" si="14"/>
        <v>27</v>
      </c>
      <c r="C43" s="56">
        <f t="shared" si="11"/>
        <v>93522.032966999352</v>
      </c>
      <c r="D43" s="54">
        <v>469.07926404916378</v>
      </c>
      <c r="E43" s="55">
        <v>509.81356068666378</v>
      </c>
      <c r="F43" s="56">
        <f t="shared" si="8"/>
        <v>62.348021977999565</v>
      </c>
      <c r="G43" s="56">
        <f t="shared" si="9"/>
        <v>406.73124207116422</v>
      </c>
      <c r="H43" s="56">
        <f t="shared" si="10"/>
        <v>93115.301724928184</v>
      </c>
      <c r="I43" s="57">
        <f t="shared" si="12"/>
        <v>10887.157775071808</v>
      </c>
      <c r="J43" s="58">
        <f t="shared" si="13"/>
        <v>1777.982354255616</v>
      </c>
      <c r="S43" s="59"/>
      <c r="Y43" s="1"/>
      <c r="AB43" s="20"/>
    </row>
    <row r="44" spans="2:28" x14ac:dyDescent="0.25">
      <c r="B44" s="52">
        <f t="shared" si="14"/>
        <v>28</v>
      </c>
      <c r="C44" s="56">
        <f t="shared" si="11"/>
        <v>93115.301724928184</v>
      </c>
      <c r="D44" s="54">
        <v>469.07926404916378</v>
      </c>
      <c r="E44" s="55">
        <v>509.81356068666378</v>
      </c>
      <c r="F44" s="56">
        <f t="shared" si="8"/>
        <v>62.076867816618787</v>
      </c>
      <c r="G44" s="56">
        <f t="shared" si="9"/>
        <v>407.00239623254498</v>
      </c>
      <c r="H44" s="56">
        <f t="shared" si="10"/>
        <v>92708.299328695633</v>
      </c>
      <c r="I44" s="57">
        <f t="shared" si="12"/>
        <v>11294.160171304353</v>
      </c>
      <c r="J44" s="58">
        <f t="shared" si="13"/>
        <v>1840.0592220722347</v>
      </c>
      <c r="S44" s="59"/>
      <c r="Y44" s="1"/>
      <c r="AB44" s="20"/>
    </row>
    <row r="45" spans="2:28" x14ac:dyDescent="0.25">
      <c r="B45" s="52">
        <f t="shared" si="14"/>
        <v>29</v>
      </c>
      <c r="C45" s="56">
        <f t="shared" si="11"/>
        <v>92708.299328695633</v>
      </c>
      <c r="D45" s="54">
        <v>469.07926404916378</v>
      </c>
      <c r="E45" s="55">
        <v>509.81356068666378</v>
      </c>
      <c r="F45" s="56">
        <f t="shared" si="8"/>
        <v>61.805532885797085</v>
      </c>
      <c r="G45" s="56">
        <f t="shared" si="9"/>
        <v>407.27373116336668</v>
      </c>
      <c r="H45" s="56">
        <f t="shared" si="10"/>
        <v>92301.025597532265</v>
      </c>
      <c r="I45" s="57">
        <f t="shared" si="12"/>
        <v>11701.433902467719</v>
      </c>
      <c r="J45" s="58">
        <f t="shared" si="13"/>
        <v>1901.8647549580317</v>
      </c>
      <c r="S45" s="59"/>
      <c r="Y45" s="1"/>
    </row>
    <row r="46" spans="2:28" x14ac:dyDescent="0.25">
      <c r="B46" s="52">
        <f t="shared" si="14"/>
        <v>30</v>
      </c>
      <c r="C46" s="56">
        <f t="shared" si="11"/>
        <v>92301.025597532265</v>
      </c>
      <c r="D46" s="54">
        <v>469.07926404916378</v>
      </c>
      <c r="E46" s="55">
        <v>509.81356068666378</v>
      </c>
      <c r="F46" s="56">
        <f t="shared" si="8"/>
        <v>61.534017065021509</v>
      </c>
      <c r="G46" s="56">
        <f t="shared" si="9"/>
        <v>407.5452469841423</v>
      </c>
      <c r="H46" s="56">
        <f t="shared" si="10"/>
        <v>91893.480350548125</v>
      </c>
      <c r="I46" s="57">
        <f t="shared" si="12"/>
        <v>12108.979149451861</v>
      </c>
      <c r="J46" s="58">
        <f t="shared" si="13"/>
        <v>1963.3987720230532</v>
      </c>
      <c r="S46" s="59"/>
      <c r="Y46" s="1"/>
    </row>
    <row r="47" spans="2:28" x14ac:dyDescent="0.25">
      <c r="B47" s="52">
        <f t="shared" si="14"/>
        <v>31</v>
      </c>
      <c r="C47" s="56">
        <f t="shared" si="11"/>
        <v>91893.480350548125</v>
      </c>
      <c r="D47" s="54">
        <v>469.07926404916378</v>
      </c>
      <c r="E47" s="55">
        <v>509.81356068666378</v>
      </c>
      <c r="F47" s="56">
        <f t="shared" si="8"/>
        <v>61.262320233698745</v>
      </c>
      <c r="G47" s="56">
        <f t="shared" si="9"/>
        <v>407.81694381546504</v>
      </c>
      <c r="H47" s="56">
        <f t="shared" si="10"/>
        <v>91485.663406732667</v>
      </c>
      <c r="I47" s="57">
        <f t="shared" si="12"/>
        <v>12516.796093267327</v>
      </c>
      <c r="J47" s="58">
        <f t="shared" si="13"/>
        <v>2024.661092256752</v>
      </c>
      <c r="S47" s="59"/>
      <c r="Y47" s="1"/>
    </row>
    <row r="48" spans="2:28" x14ac:dyDescent="0.25">
      <c r="B48" s="52">
        <f t="shared" si="14"/>
        <v>32</v>
      </c>
      <c r="C48" s="56">
        <f t="shared" si="11"/>
        <v>91485.663406732667</v>
      </c>
      <c r="D48" s="54">
        <v>469.07926404916378</v>
      </c>
      <c r="E48" s="55">
        <v>509.81356068666378</v>
      </c>
      <c r="F48" s="56">
        <f t="shared" si="8"/>
        <v>60.990442271155111</v>
      </c>
      <c r="G48" s="56">
        <f t="shared" si="9"/>
        <v>408.08882177800865</v>
      </c>
      <c r="H48" s="56">
        <f t="shared" si="10"/>
        <v>91077.574584954651</v>
      </c>
      <c r="I48" s="57">
        <f t="shared" si="12"/>
        <v>12924.884915045335</v>
      </c>
      <c r="J48" s="58">
        <f t="shared" si="13"/>
        <v>2085.6515345279072</v>
      </c>
      <c r="S48" s="59"/>
      <c r="Y48" s="1"/>
    </row>
    <row r="49" spans="2:25" x14ac:dyDescent="0.25">
      <c r="B49" s="52">
        <f t="shared" si="14"/>
        <v>33</v>
      </c>
      <c r="C49" s="56">
        <f t="shared" si="11"/>
        <v>91077.574584954651</v>
      </c>
      <c r="D49" s="54">
        <v>469.07926404916378</v>
      </c>
      <c r="E49" s="55">
        <v>509.81356068666378</v>
      </c>
      <c r="F49" s="56">
        <f t="shared" si="8"/>
        <v>60.718383056636434</v>
      </c>
      <c r="G49" s="56">
        <f t="shared" si="9"/>
        <v>408.36088099252737</v>
      </c>
      <c r="H49" s="56">
        <f t="shared" si="10"/>
        <v>90669.21370396213</v>
      </c>
      <c r="I49" s="57">
        <f t="shared" si="12"/>
        <v>13333.245796037863</v>
      </c>
      <c r="J49" s="58">
        <f t="shared" si="13"/>
        <v>2146.3699175845436</v>
      </c>
      <c r="S49" s="59"/>
      <c r="Y49" s="1"/>
    </row>
    <row r="50" spans="2:25" x14ac:dyDescent="0.25">
      <c r="B50" s="52">
        <f t="shared" si="14"/>
        <v>34</v>
      </c>
      <c r="C50" s="56">
        <f t="shared" si="11"/>
        <v>90669.21370396213</v>
      </c>
      <c r="D50" s="54">
        <v>469.07926404916378</v>
      </c>
      <c r="E50" s="55">
        <v>509.81356068666378</v>
      </c>
      <c r="F50" s="56">
        <f t="shared" si="8"/>
        <v>60.446142469308086</v>
      </c>
      <c r="G50" s="56">
        <f t="shared" si="9"/>
        <v>408.6331215798557</v>
      </c>
      <c r="H50" s="56">
        <f t="shared" si="10"/>
        <v>90260.580582382274</v>
      </c>
      <c r="I50" s="57">
        <f t="shared" si="12"/>
        <v>13741.87891761772</v>
      </c>
      <c r="J50" s="58">
        <f t="shared" si="13"/>
        <v>2206.8160600538517</v>
      </c>
      <c r="S50" s="59"/>
      <c r="Y50" s="1"/>
    </row>
    <row r="51" spans="2:25" x14ac:dyDescent="0.25">
      <c r="B51" s="52">
        <f t="shared" si="14"/>
        <v>35</v>
      </c>
      <c r="C51" s="56">
        <f t="shared" si="11"/>
        <v>90260.580582382274</v>
      </c>
      <c r="D51" s="54">
        <v>469.07926404916378</v>
      </c>
      <c r="E51" s="55">
        <v>509.81356068666378</v>
      </c>
      <c r="F51" s="56">
        <f t="shared" si="8"/>
        <v>60.17372038825485</v>
      </c>
      <c r="G51" s="56">
        <f t="shared" si="9"/>
        <v>408.90554366090896</v>
      </c>
      <c r="H51" s="56">
        <f t="shared" si="10"/>
        <v>89851.675038721369</v>
      </c>
      <c r="I51" s="57">
        <f t="shared" si="12"/>
        <v>14150.784461278628</v>
      </c>
      <c r="J51" s="58">
        <f t="shared" si="13"/>
        <v>2266.9897804421066</v>
      </c>
      <c r="S51" s="59"/>
      <c r="Y51" s="1"/>
    </row>
    <row r="52" spans="2:25" x14ac:dyDescent="0.25">
      <c r="B52" s="52">
        <f t="shared" si="14"/>
        <v>36</v>
      </c>
      <c r="C52" s="56">
        <f t="shared" si="11"/>
        <v>89851.675038721369</v>
      </c>
      <c r="D52" s="54">
        <v>469.07926404916378</v>
      </c>
      <c r="E52" s="55">
        <v>509.81356068666378</v>
      </c>
      <c r="F52" s="56">
        <f t="shared" si="8"/>
        <v>59.901116692480912</v>
      </c>
      <c r="G52" s="56">
        <f t="shared" si="9"/>
        <v>409.17814735668287</v>
      </c>
      <c r="H52" s="56">
        <f t="shared" si="10"/>
        <v>89442.496891364688</v>
      </c>
      <c r="I52" s="57">
        <f t="shared" si="12"/>
        <v>14559.962608635311</v>
      </c>
      <c r="J52" s="58">
        <f t="shared" si="13"/>
        <v>2326.8908971345877</v>
      </c>
      <c r="S52" s="59"/>
      <c r="Y52" s="1"/>
    </row>
    <row r="53" spans="2:25" x14ac:dyDescent="0.25">
      <c r="B53" s="52">
        <f t="shared" si="14"/>
        <v>37</v>
      </c>
      <c r="C53" s="56">
        <f t="shared" si="11"/>
        <v>89442.496891364688</v>
      </c>
      <c r="D53" s="54">
        <v>469.07926404916378</v>
      </c>
      <c r="E53" s="55">
        <v>509.81356068666378</v>
      </c>
      <c r="F53" s="56">
        <f t="shared" si="8"/>
        <v>59.628331260909789</v>
      </c>
      <c r="G53" s="56">
        <f t="shared" si="9"/>
        <v>409.45093278825402</v>
      </c>
      <c r="H53" s="56">
        <f t="shared" si="10"/>
        <v>89033.045958576433</v>
      </c>
      <c r="I53" s="57">
        <f t="shared" si="12"/>
        <v>14969.413541423564</v>
      </c>
      <c r="J53" s="58">
        <f t="shared" si="13"/>
        <v>2386.5192283954975</v>
      </c>
      <c r="S53" s="59"/>
      <c r="Y53" s="1"/>
    </row>
    <row r="54" spans="2:25" x14ac:dyDescent="0.25">
      <c r="B54" s="52">
        <f t="shared" si="14"/>
        <v>38</v>
      </c>
      <c r="C54" s="56">
        <f t="shared" si="11"/>
        <v>89033.045958576433</v>
      </c>
      <c r="D54" s="54">
        <v>469.07926404916378</v>
      </c>
      <c r="E54" s="55">
        <v>509.81356068666378</v>
      </c>
      <c r="F54" s="56">
        <f t="shared" si="8"/>
        <v>59.355363972384289</v>
      </c>
      <c r="G54" s="56">
        <f t="shared" si="9"/>
        <v>409.7239000767795</v>
      </c>
      <c r="H54" s="56">
        <f t="shared" si="10"/>
        <v>88623.32205849966</v>
      </c>
      <c r="I54" s="57">
        <f t="shared" si="12"/>
        <v>15379.137441500345</v>
      </c>
      <c r="J54" s="58">
        <f t="shared" si="13"/>
        <v>2445.8745923678816</v>
      </c>
      <c r="S54" s="59"/>
      <c r="Y54" s="1"/>
    </row>
    <row r="55" spans="2:25" x14ac:dyDescent="0.25">
      <c r="B55" s="52">
        <f t="shared" si="14"/>
        <v>39</v>
      </c>
      <c r="C55" s="56">
        <f t="shared" si="11"/>
        <v>88623.32205849966</v>
      </c>
      <c r="D55" s="54">
        <v>469.07926404916378</v>
      </c>
      <c r="E55" s="55">
        <v>509.81356068666378</v>
      </c>
      <c r="F55" s="56">
        <f t="shared" si="8"/>
        <v>59.082214705666438</v>
      </c>
      <c r="G55" s="56">
        <f t="shared" si="9"/>
        <v>409.99704934349734</v>
      </c>
      <c r="H55" s="56">
        <f t="shared" si="10"/>
        <v>88213.325009156164</v>
      </c>
      <c r="I55" s="57">
        <f t="shared" si="12"/>
        <v>15789.134490843842</v>
      </c>
      <c r="J55" s="58">
        <f t="shared" si="13"/>
        <v>2504.9568070735481</v>
      </c>
      <c r="S55" s="59"/>
      <c r="Y55" s="1"/>
    </row>
    <row r="56" spans="2:25" x14ac:dyDescent="0.25">
      <c r="B56" s="52">
        <f t="shared" si="14"/>
        <v>40</v>
      </c>
      <c r="C56" s="56">
        <f t="shared" si="11"/>
        <v>88213.325009156164</v>
      </c>
      <c r="D56" s="54">
        <v>469.07926404916378</v>
      </c>
      <c r="E56" s="55">
        <v>509.81356068666378</v>
      </c>
      <c r="F56" s="56">
        <f t="shared" si="8"/>
        <v>58.808883339437443</v>
      </c>
      <c r="G56" s="56">
        <f t="shared" si="9"/>
        <v>410.27038070972634</v>
      </c>
      <c r="H56" s="56">
        <f t="shared" si="10"/>
        <v>87803.054628446436</v>
      </c>
      <c r="I56" s="57">
        <f t="shared" si="12"/>
        <v>16199.404871553568</v>
      </c>
      <c r="J56" s="58">
        <f t="shared" si="13"/>
        <v>2563.7656904129854</v>
      </c>
      <c r="S56" s="59"/>
      <c r="Y56" s="1"/>
    </row>
    <row r="57" spans="2:25" x14ac:dyDescent="0.25">
      <c r="B57" s="52">
        <f t="shared" si="14"/>
        <v>41</v>
      </c>
      <c r="C57" s="56">
        <f t="shared" si="11"/>
        <v>87803.054628446436</v>
      </c>
      <c r="D57" s="54">
        <v>469.07926404916378</v>
      </c>
      <c r="E57" s="55">
        <v>509.81356068666378</v>
      </c>
      <c r="F57" s="56">
        <f t="shared" si="8"/>
        <v>58.535369752297619</v>
      </c>
      <c r="G57" s="56">
        <f t="shared" si="9"/>
        <v>410.54389429686614</v>
      </c>
      <c r="H57" s="56">
        <f t="shared" si="10"/>
        <v>87392.510734149575</v>
      </c>
      <c r="I57" s="57">
        <f t="shared" si="12"/>
        <v>16609.948765850433</v>
      </c>
      <c r="J57" s="58">
        <f t="shared" si="13"/>
        <v>2622.3010601652832</v>
      </c>
      <c r="S57" s="59"/>
      <c r="Y57" s="1"/>
    </row>
    <row r="58" spans="2:25" x14ac:dyDescent="0.25">
      <c r="B58" s="52">
        <f t="shared" si="14"/>
        <v>42</v>
      </c>
      <c r="C58" s="56">
        <f t="shared" si="11"/>
        <v>87392.510734149575</v>
      </c>
      <c r="D58" s="54">
        <v>469.07926404916378</v>
      </c>
      <c r="E58" s="55">
        <v>509.81356068666378</v>
      </c>
      <c r="F58" s="56">
        <f t="shared" si="8"/>
        <v>58.261673822766383</v>
      </c>
      <c r="G58" s="56">
        <f t="shared" si="9"/>
        <v>410.81759022639739</v>
      </c>
      <c r="H58" s="56">
        <f t="shared" si="10"/>
        <v>86981.693143923185</v>
      </c>
      <c r="I58" s="57">
        <f t="shared" si="12"/>
        <v>17020.766356076831</v>
      </c>
      <c r="J58" s="58">
        <f t="shared" si="13"/>
        <v>2680.5627339880493</v>
      </c>
      <c r="S58" s="59"/>
      <c r="Y58" s="1"/>
    </row>
    <row r="59" spans="2:25" x14ac:dyDescent="0.25">
      <c r="B59" s="52">
        <f t="shared" si="14"/>
        <v>43</v>
      </c>
      <c r="C59" s="56">
        <f t="shared" si="11"/>
        <v>86981.693143923185</v>
      </c>
      <c r="D59" s="54">
        <v>469.07926404916378</v>
      </c>
      <c r="E59" s="55">
        <v>509.81356068666378</v>
      </c>
      <c r="F59" s="56">
        <f t="shared" si="8"/>
        <v>57.987795429282123</v>
      </c>
      <c r="G59" s="56">
        <f t="shared" si="9"/>
        <v>411.09146861988165</v>
      </c>
      <c r="H59" s="56">
        <f t="shared" si="10"/>
        <v>86570.601675303304</v>
      </c>
      <c r="I59" s="57">
        <f t="shared" si="12"/>
        <v>17431.857824696712</v>
      </c>
      <c r="J59" s="58">
        <f t="shared" si="13"/>
        <v>2738.5505294173313</v>
      </c>
      <c r="S59" s="59"/>
      <c r="Y59" s="1"/>
    </row>
    <row r="60" spans="2:25" x14ac:dyDescent="0.25">
      <c r="B60" s="52">
        <f t="shared" si="14"/>
        <v>44</v>
      </c>
      <c r="C60" s="56">
        <f t="shared" si="11"/>
        <v>86570.601675303304</v>
      </c>
      <c r="D60" s="54">
        <v>469.07926404916378</v>
      </c>
      <c r="E60" s="55">
        <v>509.81356068666378</v>
      </c>
      <c r="F60" s="56">
        <f t="shared" si="8"/>
        <v>57.713734450202203</v>
      </c>
      <c r="G60" s="56">
        <f t="shared" si="9"/>
        <v>411.36552959896159</v>
      </c>
      <c r="H60" s="56">
        <f t="shared" si="10"/>
        <v>86159.236145704344</v>
      </c>
      <c r="I60" s="57">
        <f t="shared" si="12"/>
        <v>17843.223354295675</v>
      </c>
      <c r="J60" s="58">
        <f t="shared" si="13"/>
        <v>2796.2642638675334</v>
      </c>
      <c r="S60" s="59"/>
      <c r="Y60" s="1"/>
    </row>
    <row r="61" spans="2:25" x14ac:dyDescent="0.25">
      <c r="B61" s="52">
        <f t="shared" si="14"/>
        <v>45</v>
      </c>
      <c r="C61" s="56">
        <f t="shared" si="11"/>
        <v>86159.236145704344</v>
      </c>
      <c r="D61" s="54">
        <v>469.07926404916378</v>
      </c>
      <c r="E61" s="55">
        <v>509.81356068666378</v>
      </c>
      <c r="F61" s="56">
        <f t="shared" si="8"/>
        <v>57.439490763802894</v>
      </c>
      <c r="G61" s="56">
        <f t="shared" si="9"/>
        <v>411.63977328536089</v>
      </c>
      <c r="H61" s="56">
        <f t="shared" si="10"/>
        <v>85747.596372418979</v>
      </c>
      <c r="I61" s="57">
        <f t="shared" si="12"/>
        <v>18254.863127581037</v>
      </c>
      <c r="J61" s="58">
        <f t="shared" si="13"/>
        <v>2853.7037546313363</v>
      </c>
      <c r="S61" s="59"/>
      <c r="Y61" s="1"/>
    </row>
    <row r="62" spans="2:25" x14ac:dyDescent="0.25">
      <c r="B62" s="52">
        <f t="shared" si="14"/>
        <v>46</v>
      </c>
      <c r="C62" s="56">
        <f t="shared" si="11"/>
        <v>85747.596372418979</v>
      </c>
      <c r="D62" s="54">
        <v>469.07926404916378</v>
      </c>
      <c r="E62" s="55">
        <v>509.81356068666378</v>
      </c>
      <c r="F62" s="56">
        <f t="shared" si="8"/>
        <v>57.165064248279315</v>
      </c>
      <c r="G62" s="56">
        <f t="shared" si="9"/>
        <v>411.91419980088449</v>
      </c>
      <c r="H62" s="56">
        <f t="shared" si="10"/>
        <v>85335.682172618093</v>
      </c>
      <c r="I62" s="57">
        <f t="shared" si="12"/>
        <v>18666.777327381922</v>
      </c>
      <c r="J62" s="58">
        <f t="shared" si="13"/>
        <v>2910.8688188796154</v>
      </c>
      <c r="S62" s="59"/>
      <c r="Y62" s="1"/>
    </row>
    <row r="63" spans="2:25" x14ac:dyDescent="0.25">
      <c r="B63" s="52">
        <f t="shared" si="14"/>
        <v>47</v>
      </c>
      <c r="C63" s="56">
        <f t="shared" si="11"/>
        <v>85335.682172618093</v>
      </c>
      <c r="D63" s="54">
        <v>469.07926404916378</v>
      </c>
      <c r="E63" s="55">
        <v>509.81356068666378</v>
      </c>
      <c r="F63" s="56">
        <f t="shared" si="8"/>
        <v>56.89045478174539</v>
      </c>
      <c r="G63" s="56">
        <f t="shared" si="9"/>
        <v>412.18880926741838</v>
      </c>
      <c r="H63" s="56">
        <f t="shared" si="10"/>
        <v>84923.493363350673</v>
      </c>
      <c r="I63" s="57">
        <f t="shared" si="12"/>
        <v>19078.966136649342</v>
      </c>
      <c r="J63" s="58">
        <f t="shared" si="13"/>
        <v>2967.759273661361</v>
      </c>
      <c r="S63" s="59"/>
      <c r="Y63" s="1"/>
    </row>
    <row r="64" spans="2:25" x14ac:dyDescent="0.25">
      <c r="B64" s="52">
        <f t="shared" si="14"/>
        <v>48</v>
      </c>
      <c r="C64" s="56">
        <f t="shared" si="11"/>
        <v>84923.493363350673</v>
      </c>
      <c r="D64" s="54">
        <v>469.07926404916378</v>
      </c>
      <c r="E64" s="55">
        <v>509.81356068666378</v>
      </c>
      <c r="F64" s="56">
        <f t="shared" si="8"/>
        <v>56.615662242233782</v>
      </c>
      <c r="G64" s="56">
        <f t="shared" si="9"/>
        <v>412.46360180693</v>
      </c>
      <c r="H64" s="56">
        <f t="shared" si="10"/>
        <v>84511.029761543745</v>
      </c>
      <c r="I64" s="57">
        <f t="shared" si="12"/>
        <v>19491.429738456271</v>
      </c>
      <c r="J64" s="58">
        <f t="shared" si="13"/>
        <v>3024.3749359035946</v>
      </c>
      <c r="S64" s="59"/>
      <c r="Y64" s="1"/>
    </row>
    <row r="65" spans="2:25" x14ac:dyDescent="0.25">
      <c r="B65" s="52">
        <f t="shared" si="14"/>
        <v>49</v>
      </c>
      <c r="C65" s="56">
        <f t="shared" si="11"/>
        <v>84511.029761543745</v>
      </c>
      <c r="D65" s="54">
        <v>469.07926404916378</v>
      </c>
      <c r="E65" s="55">
        <v>509.81356068666378</v>
      </c>
      <c r="F65" s="56">
        <f t="shared" si="8"/>
        <v>56.340686507695828</v>
      </c>
      <c r="G65" s="56">
        <f t="shared" si="9"/>
        <v>412.73857754146798</v>
      </c>
      <c r="H65" s="56">
        <f t="shared" si="10"/>
        <v>84098.291184002272</v>
      </c>
      <c r="I65" s="57">
        <f t="shared" si="12"/>
        <v>19904.16831599774</v>
      </c>
      <c r="J65" s="58">
        <f t="shared" si="13"/>
        <v>3080.7156224112905</v>
      </c>
      <c r="S65" s="59"/>
      <c r="Y65" s="1"/>
    </row>
    <row r="66" spans="2:25" x14ac:dyDescent="0.25">
      <c r="B66" s="52">
        <f t="shared" si="14"/>
        <v>50</v>
      </c>
      <c r="C66" s="56">
        <f t="shared" si="11"/>
        <v>84098.291184002272</v>
      </c>
      <c r="D66" s="54">
        <v>469.07926404916378</v>
      </c>
      <c r="E66" s="55">
        <v>509.81356068666378</v>
      </c>
      <c r="F66" s="56">
        <f t="shared" si="8"/>
        <v>56.065527456001512</v>
      </c>
      <c r="G66" s="56">
        <f t="shared" si="9"/>
        <v>413.01373659316226</v>
      </c>
      <c r="H66" s="56">
        <f t="shared" si="10"/>
        <v>83685.277447409113</v>
      </c>
      <c r="I66" s="57">
        <f t="shared" si="12"/>
        <v>20317.182052590902</v>
      </c>
      <c r="J66" s="58">
        <f t="shared" si="13"/>
        <v>3136.7811498672918</v>
      </c>
      <c r="S66" s="59"/>
      <c r="Y66" s="1"/>
    </row>
    <row r="67" spans="2:25" x14ac:dyDescent="0.25">
      <c r="B67" s="52">
        <f t="shared" si="14"/>
        <v>51</v>
      </c>
      <c r="C67" s="56">
        <f t="shared" si="11"/>
        <v>83685.277447409113</v>
      </c>
      <c r="D67" s="54">
        <v>469.07926404916378</v>
      </c>
      <c r="E67" s="55">
        <v>509.81356068666378</v>
      </c>
      <c r="F67" s="56">
        <f t="shared" si="8"/>
        <v>55.790184964939407</v>
      </c>
      <c r="G67" s="56">
        <f t="shared" si="9"/>
        <v>413.2890790842244</v>
      </c>
      <c r="H67" s="56">
        <f t="shared" si="10"/>
        <v>83271.988368324892</v>
      </c>
      <c r="I67" s="57">
        <f t="shared" si="12"/>
        <v>20730.471131675127</v>
      </c>
      <c r="J67" s="58">
        <f t="shared" si="13"/>
        <v>3192.5713348322311</v>
      </c>
      <c r="S67" s="59"/>
      <c r="Y67" s="1"/>
    </row>
    <row r="68" spans="2:25" x14ac:dyDescent="0.25">
      <c r="B68" s="52">
        <f t="shared" si="14"/>
        <v>52</v>
      </c>
      <c r="C68" s="56">
        <f t="shared" si="11"/>
        <v>83271.988368324892</v>
      </c>
      <c r="D68" s="54">
        <v>469.07926404916378</v>
      </c>
      <c r="E68" s="55">
        <v>509.81356068666378</v>
      </c>
      <c r="F68" s="56">
        <f t="shared" si="8"/>
        <v>55.514658912216589</v>
      </c>
      <c r="G68" s="56">
        <f t="shared" si="9"/>
        <v>413.56460513694719</v>
      </c>
      <c r="H68" s="56">
        <f t="shared" si="10"/>
        <v>82858.423763187951</v>
      </c>
      <c r="I68" s="57">
        <f t="shared" si="12"/>
        <v>21144.035736812075</v>
      </c>
      <c r="J68" s="58">
        <f t="shared" si="13"/>
        <v>3248.0859937444475</v>
      </c>
      <c r="S68" s="59"/>
      <c r="Y68" s="1"/>
    </row>
    <row r="69" spans="2:25" x14ac:dyDescent="0.25">
      <c r="B69" s="52">
        <f t="shared" si="14"/>
        <v>53</v>
      </c>
      <c r="C69" s="56">
        <f t="shared" si="11"/>
        <v>82858.423763187951</v>
      </c>
      <c r="D69" s="54">
        <v>469.07926404916378</v>
      </c>
      <c r="E69" s="55">
        <v>509.81356068666378</v>
      </c>
      <c r="F69" s="56">
        <f t="shared" si="8"/>
        <v>55.238949175458636</v>
      </c>
      <c r="G69" s="56">
        <f t="shared" si="9"/>
        <v>413.84031487370515</v>
      </c>
      <c r="H69" s="56">
        <f t="shared" si="10"/>
        <v>82444.583448314253</v>
      </c>
      <c r="I69" s="57">
        <f t="shared" si="12"/>
        <v>21557.87605168578</v>
      </c>
      <c r="J69" s="58">
        <f t="shared" si="13"/>
        <v>3303.3249429199063</v>
      </c>
      <c r="S69" s="59"/>
      <c r="Y69" s="1"/>
    </row>
    <row r="70" spans="2:25" x14ac:dyDescent="0.25">
      <c r="B70" s="52">
        <f t="shared" si="14"/>
        <v>54</v>
      </c>
      <c r="C70" s="56">
        <f t="shared" si="11"/>
        <v>82444.583448314253</v>
      </c>
      <c r="D70" s="54">
        <v>469.07926404916378</v>
      </c>
      <c r="E70" s="55">
        <v>509.81356068666378</v>
      </c>
      <c r="F70" s="56">
        <f t="shared" si="8"/>
        <v>54.963055632209503</v>
      </c>
      <c r="G70" s="56">
        <f t="shared" si="9"/>
        <v>414.11620841695429</v>
      </c>
      <c r="H70" s="56">
        <f t="shared" si="10"/>
        <v>82030.467239897305</v>
      </c>
      <c r="I70" s="57">
        <f t="shared" si="12"/>
        <v>21971.992260102736</v>
      </c>
      <c r="J70" s="58">
        <f t="shared" si="13"/>
        <v>3358.2879985521158</v>
      </c>
      <c r="S70" s="59"/>
      <c r="Y70" s="1"/>
    </row>
    <row r="71" spans="2:25" x14ac:dyDescent="0.25">
      <c r="B71" s="52">
        <f t="shared" si="14"/>
        <v>55</v>
      </c>
      <c r="C71" s="56">
        <f t="shared" si="11"/>
        <v>82030.467239897305</v>
      </c>
      <c r="D71" s="54">
        <v>469.07926404916378</v>
      </c>
      <c r="E71" s="55">
        <v>509.81356068666378</v>
      </c>
      <c r="F71" s="56">
        <f t="shared" si="8"/>
        <v>54.686978159931535</v>
      </c>
      <c r="G71" s="56">
        <f t="shared" si="9"/>
        <v>414.39228588923226</v>
      </c>
      <c r="H71" s="56">
        <f t="shared" si="10"/>
        <v>81616.074954008072</v>
      </c>
      <c r="I71" s="57">
        <f t="shared" si="12"/>
        <v>22386.384545991968</v>
      </c>
      <c r="J71" s="58">
        <f t="shared" si="13"/>
        <v>3412.9749767120475</v>
      </c>
      <c r="S71" s="59"/>
      <c r="Y71" s="1"/>
    </row>
    <row r="72" spans="2:25" x14ac:dyDescent="0.25">
      <c r="B72" s="52">
        <f t="shared" si="14"/>
        <v>56</v>
      </c>
      <c r="C72" s="56">
        <f t="shared" si="11"/>
        <v>81616.074954008072</v>
      </c>
      <c r="D72" s="54">
        <v>469.07926404916378</v>
      </c>
      <c r="E72" s="55">
        <v>509.81356068666378</v>
      </c>
      <c r="F72" s="56">
        <f t="shared" si="8"/>
        <v>54.410716636005382</v>
      </c>
      <c r="G72" s="56">
        <f t="shared" si="9"/>
        <v>414.66854741315842</v>
      </c>
      <c r="H72" s="56">
        <f t="shared" si="10"/>
        <v>81201.406406594921</v>
      </c>
      <c r="I72" s="57">
        <f t="shared" si="12"/>
        <v>22801.053093405128</v>
      </c>
      <c r="J72" s="58">
        <f t="shared" si="13"/>
        <v>3467.3856933480529</v>
      </c>
      <c r="S72" s="59"/>
      <c r="Y72" s="1"/>
    </row>
    <row r="73" spans="2:25" x14ac:dyDescent="0.25">
      <c r="B73" s="52">
        <f t="shared" si="14"/>
        <v>57</v>
      </c>
      <c r="C73" s="56">
        <f t="shared" si="11"/>
        <v>81201.406406594921</v>
      </c>
      <c r="D73" s="54">
        <v>469.07926404916378</v>
      </c>
      <c r="E73" s="55">
        <v>509.81356068666378</v>
      </c>
      <c r="F73" s="56">
        <f t="shared" si="8"/>
        <v>54.134270937729944</v>
      </c>
      <c r="G73" s="56">
        <f t="shared" si="9"/>
        <v>414.94499311143386</v>
      </c>
      <c r="H73" s="56">
        <f t="shared" si="10"/>
        <v>80786.461413483485</v>
      </c>
      <c r="I73" s="57">
        <f t="shared" si="12"/>
        <v>23215.99808651656</v>
      </c>
      <c r="J73" s="58">
        <f t="shared" si="13"/>
        <v>3521.5199642857829</v>
      </c>
      <c r="S73" s="59"/>
      <c r="Y73" s="1"/>
    </row>
    <row r="74" spans="2:25" x14ac:dyDescent="0.25">
      <c r="B74" s="52">
        <f t="shared" si="14"/>
        <v>58</v>
      </c>
      <c r="C74" s="56">
        <f t="shared" si="11"/>
        <v>80786.461413483485</v>
      </c>
      <c r="D74" s="54">
        <v>469.07926404916378</v>
      </c>
      <c r="E74" s="55">
        <v>509.81356068666378</v>
      </c>
      <c r="F74" s="56">
        <f t="shared" si="8"/>
        <v>53.85764094232232</v>
      </c>
      <c r="G74" s="56">
        <f t="shared" si="9"/>
        <v>415.22162310684143</v>
      </c>
      <c r="H74" s="56">
        <f t="shared" si="10"/>
        <v>80371.23979037664</v>
      </c>
      <c r="I74" s="57">
        <f t="shared" si="12"/>
        <v>23631.219709623401</v>
      </c>
      <c r="J74" s="58">
        <f t="shared" si="13"/>
        <v>3575.377605228105</v>
      </c>
      <c r="S74" s="59"/>
      <c r="Y74" s="1"/>
    </row>
    <row r="75" spans="2:25" x14ac:dyDescent="0.25">
      <c r="B75" s="52">
        <f t="shared" si="14"/>
        <v>59</v>
      </c>
      <c r="C75" s="56">
        <f t="shared" si="11"/>
        <v>80371.23979037664</v>
      </c>
      <c r="D75" s="54">
        <v>469.07926404916378</v>
      </c>
      <c r="E75" s="55">
        <v>509.81356068666378</v>
      </c>
      <c r="F75" s="56">
        <f t="shared" si="8"/>
        <v>53.580826526917761</v>
      </c>
      <c r="G75" s="56">
        <f t="shared" si="9"/>
        <v>415.49843752224604</v>
      </c>
      <c r="H75" s="56">
        <f t="shared" si="10"/>
        <v>79955.741352854398</v>
      </c>
      <c r="I75" s="57">
        <f t="shared" si="12"/>
        <v>24046.718147145646</v>
      </c>
      <c r="J75" s="58">
        <f t="shared" si="13"/>
        <v>3628.958431755023</v>
      </c>
      <c r="S75" s="59"/>
      <c r="Y75" s="1"/>
    </row>
    <row r="76" spans="2:25" x14ac:dyDescent="0.25">
      <c r="B76" s="52">
        <f t="shared" si="14"/>
        <v>60</v>
      </c>
      <c r="C76" s="56">
        <f t="shared" si="11"/>
        <v>79955.741352854398</v>
      </c>
      <c r="D76" s="54">
        <v>469.07926404916378</v>
      </c>
      <c r="E76" s="55">
        <v>509.81356068666378</v>
      </c>
      <c r="F76" s="56">
        <f t="shared" si="8"/>
        <v>53.303827568569595</v>
      </c>
      <c r="G76" s="56">
        <f t="shared" si="9"/>
        <v>415.77543648059418</v>
      </c>
      <c r="H76" s="56">
        <f t="shared" si="10"/>
        <v>79539.965916373811</v>
      </c>
      <c r="I76" s="57">
        <f t="shared" si="12"/>
        <v>24462.493583626241</v>
      </c>
      <c r="J76" s="58">
        <f t="shared" si="13"/>
        <v>3682.2622593235924</v>
      </c>
      <c r="S76" s="59"/>
      <c r="Y76" s="1"/>
    </row>
    <row r="77" spans="2:25" x14ac:dyDescent="0.25">
      <c r="B77" s="52">
        <f t="shared" si="14"/>
        <v>61</v>
      </c>
      <c r="C77" s="56">
        <f t="shared" si="11"/>
        <v>79539.965916373811</v>
      </c>
      <c r="D77" s="54">
        <v>469.07926404916378</v>
      </c>
      <c r="E77" s="55">
        <v>509.81356068666378</v>
      </c>
      <c r="F77" s="56">
        <f t="shared" si="8"/>
        <v>53.026643944249209</v>
      </c>
      <c r="G77" s="56">
        <f t="shared" si="9"/>
        <v>416.05262010491458</v>
      </c>
      <c r="H77" s="56">
        <f t="shared" si="10"/>
        <v>79123.913296268889</v>
      </c>
      <c r="I77" s="57">
        <f t="shared" si="12"/>
        <v>24878.546203731155</v>
      </c>
      <c r="J77" s="58">
        <f t="shared" si="13"/>
        <v>3735.2889032678418</v>
      </c>
      <c r="S77" s="59"/>
      <c r="Y77" s="1"/>
    </row>
    <row r="78" spans="2:25" x14ac:dyDescent="0.25">
      <c r="B78" s="52">
        <f t="shared" si="14"/>
        <v>62</v>
      </c>
      <c r="C78" s="56">
        <f t="shared" si="11"/>
        <v>79123.913296268889</v>
      </c>
      <c r="D78" s="54">
        <v>469.07926404916378</v>
      </c>
      <c r="E78" s="55">
        <v>509.81356068666378</v>
      </c>
      <c r="F78" s="56">
        <f t="shared" si="8"/>
        <v>52.749275530845921</v>
      </c>
      <c r="G78" s="56">
        <f t="shared" si="9"/>
        <v>416.32998851831786</v>
      </c>
      <c r="H78" s="56">
        <f t="shared" si="10"/>
        <v>78707.583307750567</v>
      </c>
      <c r="I78" s="57">
        <f t="shared" si="12"/>
        <v>25294.876192249474</v>
      </c>
      <c r="J78" s="58">
        <f t="shared" si="13"/>
        <v>3788.0381787986876</v>
      </c>
      <c r="S78" s="59"/>
      <c r="Y78" s="1"/>
    </row>
    <row r="79" spans="2:25" x14ac:dyDescent="0.25">
      <c r="B79" s="52">
        <f t="shared" si="14"/>
        <v>63</v>
      </c>
      <c r="C79" s="56">
        <f t="shared" si="11"/>
        <v>78707.583307750567</v>
      </c>
      <c r="D79" s="54">
        <v>469.07926404916378</v>
      </c>
      <c r="E79" s="55">
        <v>509.81356068666378</v>
      </c>
      <c r="F79" s="56">
        <f t="shared" si="8"/>
        <v>52.47172220516704</v>
      </c>
      <c r="G79" s="56">
        <f t="shared" si="9"/>
        <v>416.60754184399673</v>
      </c>
      <c r="H79" s="56">
        <f t="shared" si="10"/>
        <v>78290.975765906565</v>
      </c>
      <c r="I79" s="57">
        <f t="shared" si="12"/>
        <v>25711.483734093472</v>
      </c>
      <c r="J79" s="58">
        <f t="shared" si="13"/>
        <v>3840.5099010038548</v>
      </c>
      <c r="S79" s="59"/>
      <c r="Y79" s="1"/>
    </row>
    <row r="80" spans="2:25" x14ac:dyDescent="0.25">
      <c r="B80" s="52">
        <f t="shared" si="14"/>
        <v>64</v>
      </c>
      <c r="C80" s="56">
        <f t="shared" si="11"/>
        <v>78290.975765906565</v>
      </c>
      <c r="D80" s="54">
        <v>469.07926404916378</v>
      </c>
      <c r="E80" s="55">
        <v>509.81356068666378</v>
      </c>
      <c r="F80" s="56">
        <f t="shared" si="8"/>
        <v>52.193983843937708</v>
      </c>
      <c r="G80" s="56">
        <f t="shared" si="9"/>
        <v>416.88528020522608</v>
      </c>
      <c r="H80" s="56">
        <f t="shared" si="10"/>
        <v>77874.090485701337</v>
      </c>
      <c r="I80" s="57">
        <f t="shared" si="12"/>
        <v>26128.369014298696</v>
      </c>
      <c r="J80" s="58">
        <f t="shared" si="13"/>
        <v>3892.7038848477923</v>
      </c>
      <c r="S80" s="59"/>
      <c r="Y80" s="1"/>
    </row>
    <row r="81" spans="2:25" x14ac:dyDescent="0.25">
      <c r="B81" s="52">
        <f t="shared" si="14"/>
        <v>65</v>
      </c>
      <c r="C81" s="56">
        <f t="shared" si="11"/>
        <v>77874.090485701337</v>
      </c>
      <c r="D81" s="54">
        <v>469.07926404916378</v>
      </c>
      <c r="E81" s="55">
        <v>509.81356068666378</v>
      </c>
      <c r="F81" s="56">
        <f t="shared" ref="F81:F144" si="15">C81*$C$9</f>
        <v>51.916060323800892</v>
      </c>
      <c r="G81" s="56">
        <f t="shared" ref="G81:G144" si="16">D81-F81</f>
        <v>417.16320372536291</v>
      </c>
      <c r="H81" s="56">
        <f t="shared" ref="H81:H144" si="17">C81-G81</f>
        <v>77456.927281975979</v>
      </c>
      <c r="I81" s="57">
        <f t="shared" si="12"/>
        <v>26545.532218024058</v>
      </c>
      <c r="J81" s="58">
        <f t="shared" si="13"/>
        <v>3944.6199451715934</v>
      </c>
      <c r="S81" s="59"/>
      <c r="Y81" s="1"/>
    </row>
    <row r="82" spans="2:25" x14ac:dyDescent="0.25">
      <c r="B82" s="52">
        <f t="shared" si="14"/>
        <v>66</v>
      </c>
      <c r="C82" s="56">
        <f t="shared" ref="C82:C145" si="18">IF(H81&lt;0,"FIN DU PRET",H81)</f>
        <v>77456.927281975979</v>
      </c>
      <c r="D82" s="54">
        <v>469.07926404916378</v>
      </c>
      <c r="E82" s="55">
        <v>509.81356068666378</v>
      </c>
      <c r="F82" s="56">
        <f t="shared" si="15"/>
        <v>51.637951521317319</v>
      </c>
      <c r="G82" s="56">
        <f t="shared" si="16"/>
        <v>417.44131252784643</v>
      </c>
      <c r="H82" s="56">
        <f t="shared" si="17"/>
        <v>77039.485969448127</v>
      </c>
      <c r="I82" s="57">
        <f t="shared" ref="I82:I145" si="19">I81+G82</f>
        <v>26962.973530551906</v>
      </c>
      <c r="J82" s="58">
        <f t="shared" ref="J82:J145" si="20">J81+F82</f>
        <v>3996.2578966929109</v>
      </c>
      <c r="S82" s="59"/>
      <c r="Y82" s="1"/>
    </row>
    <row r="83" spans="2:25" x14ac:dyDescent="0.25">
      <c r="B83" s="52">
        <f t="shared" ref="B83:B146" si="21">IF(B82=($C$6*12+1),"FIN DU PRET",B82+1)</f>
        <v>67</v>
      </c>
      <c r="C83" s="56">
        <f t="shared" si="18"/>
        <v>77039.485969448127</v>
      </c>
      <c r="D83" s="54">
        <v>469.07926404916378</v>
      </c>
      <c r="E83" s="55">
        <v>509.81356068666378</v>
      </c>
      <c r="F83" s="56">
        <f t="shared" si="15"/>
        <v>51.359657312965417</v>
      </c>
      <c r="G83" s="56">
        <f t="shared" si="16"/>
        <v>417.71960673619839</v>
      </c>
      <c r="H83" s="56">
        <f t="shared" si="17"/>
        <v>76621.766362711933</v>
      </c>
      <c r="I83" s="57">
        <f t="shared" si="19"/>
        <v>27380.693137288104</v>
      </c>
      <c r="J83" s="58">
        <f t="shared" si="20"/>
        <v>4047.6175540058762</v>
      </c>
      <c r="S83" s="59"/>
      <c r="Y83" s="1"/>
    </row>
    <row r="84" spans="2:25" x14ac:dyDescent="0.25">
      <c r="B84" s="52">
        <f t="shared" si="21"/>
        <v>68</v>
      </c>
      <c r="C84" s="56">
        <f t="shared" si="18"/>
        <v>76621.766362711933</v>
      </c>
      <c r="D84" s="54">
        <v>469.07926404916378</v>
      </c>
      <c r="E84" s="55">
        <v>509.81356068666378</v>
      </c>
      <c r="F84" s="56">
        <f t="shared" si="15"/>
        <v>51.08117757514129</v>
      </c>
      <c r="G84" s="56">
        <f t="shared" si="16"/>
        <v>417.9980864740225</v>
      </c>
      <c r="H84" s="56">
        <f t="shared" si="17"/>
        <v>76203.768276237912</v>
      </c>
      <c r="I84" s="57">
        <f t="shared" si="19"/>
        <v>27798.691223762125</v>
      </c>
      <c r="J84" s="58">
        <f t="shared" si="20"/>
        <v>4098.6987315810175</v>
      </c>
      <c r="S84" s="59"/>
      <c r="Y84" s="1"/>
    </row>
    <row r="85" spans="2:25" x14ac:dyDescent="0.25">
      <c r="B85" s="52">
        <f t="shared" si="21"/>
        <v>69</v>
      </c>
      <c r="C85" s="56">
        <f t="shared" si="18"/>
        <v>76203.768276237912</v>
      </c>
      <c r="D85" s="54">
        <v>469.07926404916378</v>
      </c>
      <c r="E85" s="55">
        <v>509.81356068666378</v>
      </c>
      <c r="F85" s="56">
        <f t="shared" si="15"/>
        <v>50.802512184158608</v>
      </c>
      <c r="G85" s="56">
        <f t="shared" si="16"/>
        <v>418.27675186500517</v>
      </c>
      <c r="H85" s="56">
        <f t="shared" si="17"/>
        <v>75785.491524372905</v>
      </c>
      <c r="I85" s="57">
        <f t="shared" si="19"/>
        <v>28216.967975627129</v>
      </c>
      <c r="J85" s="58">
        <f t="shared" si="20"/>
        <v>4149.5012437651758</v>
      </c>
      <c r="S85" s="59"/>
      <c r="Y85" s="1"/>
    </row>
    <row r="86" spans="2:25" x14ac:dyDescent="0.25">
      <c r="B86" s="52">
        <f t="shared" si="21"/>
        <v>70</v>
      </c>
      <c r="C86" s="56">
        <f t="shared" si="18"/>
        <v>75785.491524372905</v>
      </c>
      <c r="D86" s="54">
        <v>469.07926404916378</v>
      </c>
      <c r="E86" s="55">
        <v>509.81356068666378</v>
      </c>
      <c r="F86" s="56">
        <f t="shared" si="15"/>
        <v>50.523661016248603</v>
      </c>
      <c r="G86" s="56">
        <f t="shared" si="16"/>
        <v>418.5556030329152</v>
      </c>
      <c r="H86" s="56">
        <f t="shared" si="17"/>
        <v>75366.935921339988</v>
      </c>
      <c r="I86" s="57">
        <f t="shared" si="19"/>
        <v>28635.523578660042</v>
      </c>
      <c r="J86" s="58">
        <f t="shared" si="20"/>
        <v>4200.0249047814241</v>
      </c>
      <c r="S86" s="59"/>
      <c r="Y86" s="1"/>
    </row>
    <row r="87" spans="2:25" x14ac:dyDescent="0.25">
      <c r="B87" s="52">
        <f t="shared" si="21"/>
        <v>71</v>
      </c>
      <c r="C87" s="56">
        <f t="shared" si="18"/>
        <v>75366.935921339988</v>
      </c>
      <c r="D87" s="54">
        <v>469.07926404916378</v>
      </c>
      <c r="E87" s="55">
        <v>509.81356068666378</v>
      </c>
      <c r="F87" s="56">
        <f t="shared" si="15"/>
        <v>50.244623947559987</v>
      </c>
      <c r="G87" s="56">
        <f t="shared" si="16"/>
        <v>418.83464010160378</v>
      </c>
      <c r="H87" s="56">
        <f t="shared" si="17"/>
        <v>74948.101281238385</v>
      </c>
      <c r="I87" s="57">
        <f t="shared" si="19"/>
        <v>29054.358218761645</v>
      </c>
      <c r="J87" s="58">
        <f t="shared" si="20"/>
        <v>4250.2695287289844</v>
      </c>
      <c r="S87" s="59"/>
      <c r="Y87" s="1"/>
    </row>
    <row r="88" spans="2:25" x14ac:dyDescent="0.25">
      <c r="B88" s="52">
        <f t="shared" si="21"/>
        <v>72</v>
      </c>
      <c r="C88" s="56">
        <f t="shared" si="18"/>
        <v>74948.101281238385</v>
      </c>
      <c r="D88" s="54">
        <v>469.07926404916378</v>
      </c>
      <c r="E88" s="55">
        <v>509.81356068666378</v>
      </c>
      <c r="F88" s="56">
        <f t="shared" si="15"/>
        <v>49.965400854158922</v>
      </c>
      <c r="G88" s="56">
        <f t="shared" si="16"/>
        <v>419.11386319500485</v>
      </c>
      <c r="H88" s="56">
        <f t="shared" si="17"/>
        <v>74528.987418043384</v>
      </c>
      <c r="I88" s="57">
        <f t="shared" si="19"/>
        <v>29473.47208195665</v>
      </c>
      <c r="J88" s="58">
        <f t="shared" si="20"/>
        <v>4300.2349295831436</v>
      </c>
      <c r="S88" s="59"/>
      <c r="Y88" s="1"/>
    </row>
    <row r="89" spans="2:25" x14ac:dyDescent="0.25">
      <c r="B89" s="52">
        <f t="shared" si="21"/>
        <v>73</v>
      </c>
      <c r="C89" s="56">
        <f t="shared" si="18"/>
        <v>74528.987418043384</v>
      </c>
      <c r="D89" s="54">
        <v>469.07926404916378</v>
      </c>
      <c r="E89" s="55">
        <v>509.81356068666378</v>
      </c>
      <c r="F89" s="56">
        <f t="shared" si="15"/>
        <v>49.685991612028921</v>
      </c>
      <c r="G89" s="56">
        <f t="shared" si="16"/>
        <v>419.39327243713484</v>
      </c>
      <c r="H89" s="56">
        <f t="shared" si="17"/>
        <v>74109.594145606243</v>
      </c>
      <c r="I89" s="57">
        <f t="shared" si="19"/>
        <v>29892.865354393783</v>
      </c>
      <c r="J89" s="58">
        <f t="shared" si="20"/>
        <v>4349.9209211951729</v>
      </c>
      <c r="S89" s="59"/>
      <c r="Y89" s="1"/>
    </row>
    <row r="90" spans="2:25" x14ac:dyDescent="0.25">
      <c r="B90" s="52">
        <f t="shared" si="21"/>
        <v>74</v>
      </c>
      <c r="C90" s="56">
        <f t="shared" si="18"/>
        <v>74109.594145606243</v>
      </c>
      <c r="D90" s="54">
        <v>469.07926404916378</v>
      </c>
      <c r="E90" s="55">
        <v>509.81356068666378</v>
      </c>
      <c r="F90" s="56">
        <f t="shared" si="15"/>
        <v>49.406396097070825</v>
      </c>
      <c r="G90" s="56">
        <f t="shared" si="16"/>
        <v>419.67286795209293</v>
      </c>
      <c r="H90" s="56">
        <f t="shared" si="17"/>
        <v>73689.921277654154</v>
      </c>
      <c r="I90" s="57">
        <f t="shared" si="19"/>
        <v>30312.538222345876</v>
      </c>
      <c r="J90" s="58">
        <f t="shared" si="20"/>
        <v>4399.3273172922436</v>
      </c>
      <c r="S90" s="59"/>
      <c r="Y90" s="1"/>
    </row>
    <row r="91" spans="2:25" x14ac:dyDescent="0.25">
      <c r="B91" s="52">
        <f t="shared" si="21"/>
        <v>75</v>
      </c>
      <c r="C91" s="56">
        <f t="shared" si="18"/>
        <v>73689.921277654154</v>
      </c>
      <c r="D91" s="54">
        <v>469.07926404916378</v>
      </c>
      <c r="E91" s="55">
        <v>509.81356068666378</v>
      </c>
      <c r="F91" s="56">
        <f t="shared" si="15"/>
        <v>49.126614185102767</v>
      </c>
      <c r="G91" s="56">
        <f t="shared" si="16"/>
        <v>419.95264986406102</v>
      </c>
      <c r="H91" s="56">
        <f t="shared" si="17"/>
        <v>73269.968627790091</v>
      </c>
      <c r="I91" s="57">
        <f t="shared" si="19"/>
        <v>30732.490872209939</v>
      </c>
      <c r="J91" s="58">
        <f t="shared" si="20"/>
        <v>4448.4539314773465</v>
      </c>
      <c r="S91" s="59"/>
      <c r="Y91" s="1"/>
    </row>
    <row r="92" spans="2:25" x14ac:dyDescent="0.25">
      <c r="B92" s="52">
        <f t="shared" si="21"/>
        <v>76</v>
      </c>
      <c r="C92" s="56">
        <f t="shared" si="18"/>
        <v>73269.968627790091</v>
      </c>
      <c r="D92" s="54">
        <v>469.07926404916378</v>
      </c>
      <c r="E92" s="55">
        <v>509.81356068666378</v>
      </c>
      <c r="F92" s="56">
        <f t="shared" si="15"/>
        <v>48.846645751860059</v>
      </c>
      <c r="G92" s="56">
        <f t="shared" si="16"/>
        <v>420.2326182973037</v>
      </c>
      <c r="H92" s="56">
        <f t="shared" si="17"/>
        <v>72849.736009492786</v>
      </c>
      <c r="I92" s="57">
        <f t="shared" si="19"/>
        <v>31152.723490507244</v>
      </c>
      <c r="J92" s="58">
        <f t="shared" si="20"/>
        <v>4497.3005772292063</v>
      </c>
      <c r="S92" s="59"/>
      <c r="Y92" s="1"/>
    </row>
    <row r="93" spans="2:25" x14ac:dyDescent="0.25">
      <c r="B93" s="52">
        <f t="shared" si="21"/>
        <v>77</v>
      </c>
      <c r="C93" s="56">
        <f t="shared" si="18"/>
        <v>72849.736009492786</v>
      </c>
      <c r="D93" s="54">
        <v>469.07926404916378</v>
      </c>
      <c r="E93" s="55">
        <v>509.81356068666378</v>
      </c>
      <c r="F93" s="56">
        <f t="shared" si="15"/>
        <v>48.566490672995187</v>
      </c>
      <c r="G93" s="56">
        <f t="shared" si="16"/>
        <v>420.51277337616858</v>
      </c>
      <c r="H93" s="56">
        <f t="shared" si="17"/>
        <v>72429.223236116624</v>
      </c>
      <c r="I93" s="57">
        <f t="shared" si="19"/>
        <v>31573.236263883413</v>
      </c>
      <c r="J93" s="58">
        <f t="shared" si="20"/>
        <v>4545.8670679022016</v>
      </c>
      <c r="S93" s="59"/>
      <c r="Y93" s="1"/>
    </row>
    <row r="94" spans="2:25" x14ac:dyDescent="0.25">
      <c r="B94" s="52">
        <f t="shared" si="21"/>
        <v>78</v>
      </c>
      <c r="C94" s="56">
        <f t="shared" si="18"/>
        <v>72429.223236116624</v>
      </c>
      <c r="D94" s="54">
        <v>469.07926404916378</v>
      </c>
      <c r="E94" s="55">
        <v>509.81356068666378</v>
      </c>
      <c r="F94" s="56">
        <f t="shared" si="15"/>
        <v>48.286148824077749</v>
      </c>
      <c r="G94" s="56">
        <f t="shared" si="16"/>
        <v>420.79311522508601</v>
      </c>
      <c r="H94" s="56">
        <f t="shared" si="17"/>
        <v>72008.430120891542</v>
      </c>
      <c r="I94" s="57">
        <f t="shared" si="19"/>
        <v>31994.029379108499</v>
      </c>
      <c r="J94" s="58">
        <f t="shared" si="20"/>
        <v>4594.1532167262794</v>
      </c>
      <c r="S94" s="59"/>
      <c r="Y94" s="1"/>
    </row>
    <row r="95" spans="2:25" x14ac:dyDescent="0.25">
      <c r="B95" s="52">
        <f t="shared" si="21"/>
        <v>79</v>
      </c>
      <c r="C95" s="56">
        <f t="shared" si="18"/>
        <v>72008.430120891542</v>
      </c>
      <c r="D95" s="54">
        <v>469.07926404916378</v>
      </c>
      <c r="E95" s="55">
        <v>509.81356068666378</v>
      </c>
      <c r="F95" s="56">
        <f t="shared" si="15"/>
        <v>48.005620080594362</v>
      </c>
      <c r="G95" s="56">
        <f t="shared" si="16"/>
        <v>421.0736439685694</v>
      </c>
      <c r="H95" s="56">
        <f t="shared" si="17"/>
        <v>71587.356476922971</v>
      </c>
      <c r="I95" s="57">
        <f t="shared" si="19"/>
        <v>32415.103023077067</v>
      </c>
      <c r="J95" s="58">
        <f t="shared" si="20"/>
        <v>4642.1588368068742</v>
      </c>
      <c r="S95" s="59"/>
      <c r="Y95" s="1"/>
    </row>
    <row r="96" spans="2:25" x14ac:dyDescent="0.25">
      <c r="B96" s="52">
        <f t="shared" si="21"/>
        <v>80</v>
      </c>
      <c r="C96" s="56">
        <f t="shared" si="18"/>
        <v>71587.356476922971</v>
      </c>
      <c r="D96" s="54">
        <v>469.07926404916378</v>
      </c>
      <c r="E96" s="55">
        <v>509.81356068666378</v>
      </c>
      <c r="F96" s="56">
        <f t="shared" si="15"/>
        <v>47.724904317948642</v>
      </c>
      <c r="G96" s="56">
        <f t="shared" si="16"/>
        <v>421.35435973121514</v>
      </c>
      <c r="H96" s="56">
        <f t="shared" si="17"/>
        <v>71166.002117191761</v>
      </c>
      <c r="I96" s="57">
        <f t="shared" si="19"/>
        <v>32836.457382808279</v>
      </c>
      <c r="J96" s="58">
        <f t="shared" si="20"/>
        <v>4689.8837411248232</v>
      </c>
      <c r="S96" s="59"/>
      <c r="Y96" s="1"/>
    </row>
    <row r="97" spans="2:25" x14ac:dyDescent="0.25">
      <c r="B97" s="52">
        <f t="shared" si="21"/>
        <v>81</v>
      </c>
      <c r="C97" s="56">
        <f t="shared" si="18"/>
        <v>71166.002117191761</v>
      </c>
      <c r="D97" s="54">
        <v>469.07926404916378</v>
      </c>
      <c r="E97" s="55">
        <v>509.81356068666378</v>
      </c>
      <c r="F97" s="56">
        <f t="shared" si="15"/>
        <v>47.444001411461173</v>
      </c>
      <c r="G97" s="56">
        <f t="shared" si="16"/>
        <v>421.63526263770262</v>
      </c>
      <c r="H97" s="56">
        <f t="shared" si="17"/>
        <v>70744.366854554057</v>
      </c>
      <c r="I97" s="57">
        <f t="shared" si="19"/>
        <v>33258.092645445984</v>
      </c>
      <c r="J97" s="58">
        <f t="shared" si="20"/>
        <v>4737.3277425362849</v>
      </c>
      <c r="S97" s="59"/>
      <c r="Y97" s="1"/>
    </row>
    <row r="98" spans="2:25" x14ac:dyDescent="0.25">
      <c r="B98" s="52">
        <f t="shared" si="21"/>
        <v>82</v>
      </c>
      <c r="C98" s="56">
        <f t="shared" si="18"/>
        <v>70744.366854554057</v>
      </c>
      <c r="D98" s="54">
        <v>469.07926404916378</v>
      </c>
      <c r="E98" s="55">
        <v>509.81356068666378</v>
      </c>
      <c r="F98" s="56">
        <f t="shared" si="15"/>
        <v>47.162911236369368</v>
      </c>
      <c r="G98" s="56">
        <f t="shared" si="16"/>
        <v>421.9163528127944</v>
      </c>
      <c r="H98" s="56">
        <f t="shared" si="17"/>
        <v>70322.450501741259</v>
      </c>
      <c r="I98" s="57">
        <f t="shared" si="19"/>
        <v>33680.008998258782</v>
      </c>
      <c r="J98" s="58">
        <f t="shared" si="20"/>
        <v>4784.4906537726538</v>
      </c>
      <c r="S98" s="59"/>
      <c r="Y98" s="1"/>
    </row>
    <row r="99" spans="2:25" x14ac:dyDescent="0.25">
      <c r="B99" s="52">
        <f t="shared" si="21"/>
        <v>83</v>
      </c>
      <c r="C99" s="56">
        <f t="shared" si="18"/>
        <v>70322.450501741259</v>
      </c>
      <c r="D99" s="54">
        <v>469.07926404916378</v>
      </c>
      <c r="E99" s="55">
        <v>509.81356068666378</v>
      </c>
      <c r="F99" s="56">
        <f t="shared" si="15"/>
        <v>46.881633667827508</v>
      </c>
      <c r="G99" s="56">
        <f t="shared" si="16"/>
        <v>422.1976303813363</v>
      </c>
      <c r="H99" s="56">
        <f t="shared" si="17"/>
        <v>69900.252871359917</v>
      </c>
      <c r="I99" s="57">
        <f t="shared" si="19"/>
        <v>34102.206628640117</v>
      </c>
      <c r="J99" s="58">
        <f t="shared" si="20"/>
        <v>4831.3722874404812</v>
      </c>
      <c r="S99" s="59"/>
      <c r="Y99" s="1"/>
    </row>
    <row r="100" spans="2:25" x14ac:dyDescent="0.25">
      <c r="B100" s="52">
        <f t="shared" si="21"/>
        <v>84</v>
      </c>
      <c r="C100" s="56">
        <f t="shared" si="18"/>
        <v>69900.252871359917</v>
      </c>
      <c r="D100" s="54">
        <v>469.07926404916378</v>
      </c>
      <c r="E100" s="55">
        <v>509.81356068666378</v>
      </c>
      <c r="F100" s="56">
        <f t="shared" si="15"/>
        <v>46.600168580906612</v>
      </c>
      <c r="G100" s="56">
        <f t="shared" si="16"/>
        <v>422.47909546825719</v>
      </c>
      <c r="H100" s="56">
        <f t="shared" si="17"/>
        <v>69477.773775891663</v>
      </c>
      <c r="I100" s="57">
        <f t="shared" si="19"/>
        <v>34524.685724108371</v>
      </c>
      <c r="J100" s="58">
        <f t="shared" si="20"/>
        <v>4877.9724560213881</v>
      </c>
      <c r="S100" s="59"/>
      <c r="Y100" s="1"/>
    </row>
    <row r="101" spans="2:25" x14ac:dyDescent="0.25">
      <c r="B101" s="52">
        <f t="shared" si="21"/>
        <v>85</v>
      </c>
      <c r="C101" s="56">
        <f t="shared" si="18"/>
        <v>69477.773775891663</v>
      </c>
      <c r="D101" s="54">
        <v>469.07926404916378</v>
      </c>
      <c r="E101" s="55">
        <v>509.81356068666378</v>
      </c>
      <c r="F101" s="56">
        <f t="shared" si="15"/>
        <v>46.318515850594437</v>
      </c>
      <c r="G101" s="56">
        <f t="shared" si="16"/>
        <v>422.76074819856933</v>
      </c>
      <c r="H101" s="56">
        <f t="shared" si="17"/>
        <v>69055.013027693087</v>
      </c>
      <c r="I101" s="57">
        <f t="shared" si="19"/>
        <v>34947.44647230694</v>
      </c>
      <c r="J101" s="58">
        <f t="shared" si="20"/>
        <v>4924.2909718719829</v>
      </c>
      <c r="S101" s="59"/>
      <c r="Y101" s="1"/>
    </row>
    <row r="102" spans="2:25" x14ac:dyDescent="0.25">
      <c r="B102" s="52">
        <f t="shared" si="21"/>
        <v>86</v>
      </c>
      <c r="C102" s="56">
        <f t="shared" si="18"/>
        <v>69055.013027693087</v>
      </c>
      <c r="D102" s="54">
        <v>469.07926404916378</v>
      </c>
      <c r="E102" s="55">
        <v>509.81356068666378</v>
      </c>
      <c r="F102" s="56">
        <f t="shared" si="15"/>
        <v>46.036675351795388</v>
      </c>
      <c r="G102" s="56">
        <f t="shared" si="16"/>
        <v>423.04258869736839</v>
      </c>
      <c r="H102" s="56">
        <f t="shared" si="17"/>
        <v>68631.970438995719</v>
      </c>
      <c r="I102" s="57">
        <f t="shared" si="19"/>
        <v>35370.489061004308</v>
      </c>
      <c r="J102" s="58">
        <f t="shared" si="20"/>
        <v>4970.3276472237785</v>
      </c>
      <c r="S102" s="59"/>
      <c r="Y102" s="1"/>
    </row>
    <row r="103" spans="2:25" x14ac:dyDescent="0.25">
      <c r="B103" s="52">
        <f t="shared" si="21"/>
        <v>87</v>
      </c>
      <c r="C103" s="56">
        <f t="shared" si="18"/>
        <v>68631.970438995719</v>
      </c>
      <c r="D103" s="54">
        <v>469.07926404916378</v>
      </c>
      <c r="E103" s="55">
        <v>509.81356068666378</v>
      </c>
      <c r="F103" s="56">
        <f t="shared" si="15"/>
        <v>45.754646959330479</v>
      </c>
      <c r="G103" s="56">
        <f t="shared" si="16"/>
        <v>423.32461708983328</v>
      </c>
      <c r="H103" s="56">
        <f t="shared" si="17"/>
        <v>68208.645821905884</v>
      </c>
      <c r="I103" s="57">
        <f t="shared" si="19"/>
        <v>35793.813678094142</v>
      </c>
      <c r="J103" s="58">
        <f t="shared" si="20"/>
        <v>5016.0822941831093</v>
      </c>
      <c r="S103" s="59"/>
      <c r="Y103" s="1"/>
    </row>
    <row r="104" spans="2:25" x14ac:dyDescent="0.25">
      <c r="B104" s="52">
        <f t="shared" si="21"/>
        <v>88</v>
      </c>
      <c r="C104" s="56">
        <f t="shared" si="18"/>
        <v>68208.645821905884</v>
      </c>
      <c r="D104" s="54">
        <v>469.07926404916378</v>
      </c>
      <c r="E104" s="55">
        <v>509.81356068666378</v>
      </c>
      <c r="F104" s="56">
        <f t="shared" si="15"/>
        <v>45.472430547937257</v>
      </c>
      <c r="G104" s="56">
        <f t="shared" si="16"/>
        <v>423.6068335012265</v>
      </c>
      <c r="H104" s="56">
        <f t="shared" si="17"/>
        <v>67785.03898840466</v>
      </c>
      <c r="I104" s="57">
        <f t="shared" si="19"/>
        <v>36217.420511595366</v>
      </c>
      <c r="J104" s="58">
        <f t="shared" si="20"/>
        <v>5061.5547247310469</v>
      </c>
      <c r="S104" s="59"/>
      <c r="Y104" s="1"/>
    </row>
    <row r="105" spans="2:25" x14ac:dyDescent="0.25">
      <c r="B105" s="52">
        <f t="shared" si="21"/>
        <v>89</v>
      </c>
      <c r="C105" s="56">
        <f t="shared" si="18"/>
        <v>67785.03898840466</v>
      </c>
      <c r="D105" s="54">
        <v>469.07926404916378</v>
      </c>
      <c r="E105" s="55">
        <v>509.81356068666378</v>
      </c>
      <c r="F105" s="56">
        <f t="shared" si="15"/>
        <v>45.190025992269774</v>
      </c>
      <c r="G105" s="56">
        <f t="shared" si="16"/>
        <v>423.88923805689399</v>
      </c>
      <c r="H105" s="56">
        <f t="shared" si="17"/>
        <v>67361.149750347773</v>
      </c>
      <c r="I105" s="57">
        <f t="shared" si="19"/>
        <v>36641.309749652261</v>
      </c>
      <c r="J105" s="58">
        <f t="shared" si="20"/>
        <v>5106.7447507233164</v>
      </c>
      <c r="S105" s="59"/>
      <c r="Y105" s="1"/>
    </row>
    <row r="106" spans="2:25" x14ac:dyDescent="0.25">
      <c r="B106" s="52">
        <f t="shared" si="21"/>
        <v>90</v>
      </c>
      <c r="C106" s="56">
        <f t="shared" si="18"/>
        <v>67361.149750347773</v>
      </c>
      <c r="D106" s="54">
        <v>469.07926404916378</v>
      </c>
      <c r="E106" s="55">
        <v>509.81356068666378</v>
      </c>
      <c r="F106" s="56">
        <f t="shared" si="15"/>
        <v>44.907433166898514</v>
      </c>
      <c r="G106" s="56">
        <f t="shared" si="16"/>
        <v>424.17183088226528</v>
      </c>
      <c r="H106" s="56">
        <f t="shared" si="17"/>
        <v>66936.977919465513</v>
      </c>
      <c r="I106" s="57">
        <f t="shared" si="19"/>
        <v>37065.481580534528</v>
      </c>
      <c r="J106" s="58">
        <f t="shared" si="20"/>
        <v>5151.6521838902154</v>
      </c>
      <c r="S106" s="59"/>
      <c r="Y106" s="1"/>
    </row>
    <row r="107" spans="2:25" x14ac:dyDescent="0.25">
      <c r="B107" s="52">
        <f t="shared" si="21"/>
        <v>91</v>
      </c>
      <c r="C107" s="56">
        <f t="shared" si="18"/>
        <v>66936.977919465513</v>
      </c>
      <c r="D107" s="54">
        <v>469.07926404916378</v>
      </c>
      <c r="E107" s="55">
        <v>509.81356068666378</v>
      </c>
      <c r="F107" s="56">
        <f t="shared" si="15"/>
        <v>44.624651946310344</v>
      </c>
      <c r="G107" s="56">
        <f t="shared" si="16"/>
        <v>424.45461210285345</v>
      </c>
      <c r="H107" s="56">
        <f t="shared" si="17"/>
        <v>66512.523307362659</v>
      </c>
      <c r="I107" s="57">
        <f t="shared" si="19"/>
        <v>37489.936192637382</v>
      </c>
      <c r="J107" s="58">
        <f t="shared" si="20"/>
        <v>5196.2768358365256</v>
      </c>
      <c r="S107" s="59"/>
      <c r="Y107" s="1"/>
    </row>
    <row r="108" spans="2:25" x14ac:dyDescent="0.25">
      <c r="B108" s="52">
        <f t="shared" si="21"/>
        <v>92</v>
      </c>
      <c r="C108" s="56">
        <f t="shared" si="18"/>
        <v>66512.523307362659</v>
      </c>
      <c r="D108" s="54">
        <v>469.07926404916378</v>
      </c>
      <c r="E108" s="55">
        <v>509.81356068666378</v>
      </c>
      <c r="F108" s="56">
        <f t="shared" si="15"/>
        <v>44.341682204908437</v>
      </c>
      <c r="G108" s="56">
        <f t="shared" si="16"/>
        <v>424.73758184425537</v>
      </c>
      <c r="H108" s="56">
        <f t="shared" si="17"/>
        <v>66087.785725518406</v>
      </c>
      <c r="I108" s="57">
        <f t="shared" si="19"/>
        <v>37914.673774481635</v>
      </c>
      <c r="J108" s="58">
        <f t="shared" si="20"/>
        <v>5240.6185180414341</v>
      </c>
      <c r="S108" s="59"/>
      <c r="Y108" s="1"/>
    </row>
    <row r="109" spans="2:25" x14ac:dyDescent="0.25">
      <c r="B109" s="52">
        <f t="shared" si="21"/>
        <v>93</v>
      </c>
      <c r="C109" s="56">
        <f t="shared" si="18"/>
        <v>66087.785725518406</v>
      </c>
      <c r="D109" s="54">
        <v>469.07926404916378</v>
      </c>
      <c r="E109" s="55">
        <v>509.81356068666378</v>
      </c>
      <c r="F109" s="56">
        <f t="shared" si="15"/>
        <v>44.058523817012272</v>
      </c>
      <c r="G109" s="56">
        <f t="shared" si="16"/>
        <v>425.02074023215152</v>
      </c>
      <c r="H109" s="56">
        <f t="shared" si="17"/>
        <v>65662.764985286252</v>
      </c>
      <c r="I109" s="57">
        <f t="shared" si="19"/>
        <v>38339.694514713789</v>
      </c>
      <c r="J109" s="58">
        <f t="shared" si="20"/>
        <v>5284.6770418584465</v>
      </c>
      <c r="S109" s="59"/>
      <c r="Y109" s="1"/>
    </row>
    <row r="110" spans="2:25" x14ac:dyDescent="0.25">
      <c r="B110" s="52">
        <f t="shared" si="21"/>
        <v>94</v>
      </c>
      <c r="C110" s="56">
        <f t="shared" si="18"/>
        <v>65662.764985286252</v>
      </c>
      <c r="D110" s="54">
        <v>469.07926404916378</v>
      </c>
      <c r="E110" s="55">
        <v>509.81356068666378</v>
      </c>
      <c r="F110" s="56">
        <f t="shared" si="15"/>
        <v>43.775176656857504</v>
      </c>
      <c r="G110" s="56">
        <f t="shared" si="16"/>
        <v>425.30408739230626</v>
      </c>
      <c r="H110" s="56">
        <f t="shared" si="17"/>
        <v>65237.460897893943</v>
      </c>
      <c r="I110" s="57">
        <f t="shared" si="19"/>
        <v>38764.998602106098</v>
      </c>
      <c r="J110" s="58">
        <f t="shared" si="20"/>
        <v>5328.4522185153037</v>
      </c>
      <c r="S110" s="59"/>
      <c r="Y110" s="1"/>
    </row>
    <row r="111" spans="2:25" x14ac:dyDescent="0.25">
      <c r="B111" s="52">
        <f t="shared" si="21"/>
        <v>95</v>
      </c>
      <c r="C111" s="56">
        <f t="shared" si="18"/>
        <v>65237.460897893943</v>
      </c>
      <c r="D111" s="54">
        <v>469.07926404916378</v>
      </c>
      <c r="E111" s="55">
        <v>509.81356068666378</v>
      </c>
      <c r="F111" s="56">
        <f t="shared" si="15"/>
        <v>43.491640598595964</v>
      </c>
      <c r="G111" s="56">
        <f t="shared" si="16"/>
        <v>425.58762345056783</v>
      </c>
      <c r="H111" s="56">
        <f t="shared" si="17"/>
        <v>64811.873274443373</v>
      </c>
      <c r="I111" s="57">
        <f t="shared" si="19"/>
        <v>39190.586225556668</v>
      </c>
      <c r="J111" s="58">
        <f t="shared" si="20"/>
        <v>5371.9438591138996</v>
      </c>
      <c r="S111" s="59"/>
      <c r="Y111" s="1"/>
    </row>
    <row r="112" spans="2:25" x14ac:dyDescent="0.25">
      <c r="B112" s="52">
        <f t="shared" si="21"/>
        <v>96</v>
      </c>
      <c r="C112" s="56">
        <f t="shared" si="18"/>
        <v>64811.873274443373</v>
      </c>
      <c r="D112" s="54">
        <v>469.07926404916378</v>
      </c>
      <c r="E112" s="55">
        <v>509.81356068666378</v>
      </c>
      <c r="F112" s="56">
        <f t="shared" si="15"/>
        <v>43.207915516295579</v>
      </c>
      <c r="G112" s="56">
        <f t="shared" si="16"/>
        <v>425.87134853286818</v>
      </c>
      <c r="H112" s="56">
        <f t="shared" si="17"/>
        <v>64386.001925910503</v>
      </c>
      <c r="I112" s="57">
        <f t="shared" si="19"/>
        <v>39616.457574089538</v>
      </c>
      <c r="J112" s="58">
        <f t="shared" si="20"/>
        <v>5415.1517746301952</v>
      </c>
      <c r="S112" s="59"/>
      <c r="Y112" s="1"/>
    </row>
    <row r="113" spans="2:25" x14ac:dyDescent="0.25">
      <c r="B113" s="52">
        <f t="shared" si="21"/>
        <v>97</v>
      </c>
      <c r="C113" s="56">
        <f t="shared" si="18"/>
        <v>64386.001925910503</v>
      </c>
      <c r="D113" s="54">
        <v>469.07926404916378</v>
      </c>
      <c r="E113" s="55">
        <v>509.81356068666378</v>
      </c>
      <c r="F113" s="56">
        <f t="shared" si="15"/>
        <v>42.924001283940335</v>
      </c>
      <c r="G113" s="56">
        <f t="shared" si="16"/>
        <v>426.15526276522343</v>
      </c>
      <c r="H113" s="56">
        <f t="shared" si="17"/>
        <v>63959.846663145283</v>
      </c>
      <c r="I113" s="57">
        <f t="shared" si="19"/>
        <v>40042.612836854758</v>
      </c>
      <c r="J113" s="58">
        <f t="shared" si="20"/>
        <v>5458.0757759141352</v>
      </c>
      <c r="S113" s="59"/>
      <c r="Y113" s="1"/>
    </row>
    <row r="114" spans="2:25" x14ac:dyDescent="0.25">
      <c r="B114" s="52">
        <f t="shared" si="21"/>
        <v>98</v>
      </c>
      <c r="C114" s="56">
        <f t="shared" si="18"/>
        <v>63959.846663145283</v>
      </c>
      <c r="D114" s="54">
        <v>469.07926404916378</v>
      </c>
      <c r="E114" s="55">
        <v>509.81356068666378</v>
      </c>
      <c r="F114" s="56">
        <f t="shared" si="15"/>
        <v>42.639897775430185</v>
      </c>
      <c r="G114" s="56">
        <f t="shared" si="16"/>
        <v>426.43936627373358</v>
      </c>
      <c r="H114" s="56">
        <f t="shared" si="17"/>
        <v>63533.407296871548</v>
      </c>
      <c r="I114" s="57">
        <f t="shared" si="19"/>
        <v>40469.052203128493</v>
      </c>
      <c r="J114" s="58">
        <f t="shared" si="20"/>
        <v>5500.7156736895649</v>
      </c>
      <c r="S114" s="59"/>
      <c r="Y114" s="1"/>
    </row>
    <row r="115" spans="2:25" x14ac:dyDescent="0.25">
      <c r="B115" s="52">
        <f t="shared" si="21"/>
        <v>99</v>
      </c>
      <c r="C115" s="56">
        <f t="shared" si="18"/>
        <v>63533.407296871548</v>
      </c>
      <c r="D115" s="54">
        <v>469.07926404916378</v>
      </c>
      <c r="E115" s="55">
        <v>509.81356068666378</v>
      </c>
      <c r="F115" s="56">
        <f t="shared" si="15"/>
        <v>42.355604864581032</v>
      </c>
      <c r="G115" s="56">
        <f t="shared" si="16"/>
        <v>426.72365918458274</v>
      </c>
      <c r="H115" s="56">
        <f t="shared" si="17"/>
        <v>63106.683637686969</v>
      </c>
      <c r="I115" s="57">
        <f t="shared" si="19"/>
        <v>40895.775862313072</v>
      </c>
      <c r="J115" s="58">
        <f t="shared" si="20"/>
        <v>5543.0712785541464</v>
      </c>
      <c r="S115" s="59"/>
      <c r="Y115" s="1"/>
    </row>
    <row r="116" spans="2:25" x14ac:dyDescent="0.25">
      <c r="B116" s="52">
        <f t="shared" si="21"/>
        <v>100</v>
      </c>
      <c r="C116" s="56">
        <f t="shared" si="18"/>
        <v>63106.683637686969</v>
      </c>
      <c r="D116" s="54">
        <v>469.07926404916378</v>
      </c>
      <c r="E116" s="55">
        <v>509.81356068666378</v>
      </c>
      <c r="F116" s="56">
        <f t="shared" si="15"/>
        <v>42.071122425124642</v>
      </c>
      <c r="G116" s="56">
        <f t="shared" si="16"/>
        <v>427.00814162403913</v>
      </c>
      <c r="H116" s="56">
        <f t="shared" si="17"/>
        <v>62679.675496062933</v>
      </c>
      <c r="I116" s="57">
        <f t="shared" si="19"/>
        <v>41322.784003937108</v>
      </c>
      <c r="J116" s="58">
        <f t="shared" si="20"/>
        <v>5585.1424009792709</v>
      </c>
      <c r="S116" s="59"/>
      <c r="Y116" s="1"/>
    </row>
    <row r="117" spans="2:25" x14ac:dyDescent="0.25">
      <c r="B117" s="52">
        <f t="shared" si="21"/>
        <v>101</v>
      </c>
      <c r="C117" s="56">
        <f t="shared" si="18"/>
        <v>62679.675496062933</v>
      </c>
      <c r="D117" s="54">
        <v>469.07926404916378</v>
      </c>
      <c r="E117" s="55">
        <v>509.81356068666378</v>
      </c>
      <c r="F117" s="56">
        <f t="shared" si="15"/>
        <v>41.786450330708618</v>
      </c>
      <c r="G117" s="56">
        <f t="shared" si="16"/>
        <v>427.29281371845514</v>
      </c>
      <c r="H117" s="56">
        <f t="shared" si="17"/>
        <v>62252.382682344476</v>
      </c>
      <c r="I117" s="57">
        <f t="shared" si="19"/>
        <v>41750.076817655565</v>
      </c>
      <c r="J117" s="58">
        <f t="shared" si="20"/>
        <v>5626.9288513099791</v>
      </c>
      <c r="S117" s="59"/>
      <c r="Y117" s="1"/>
    </row>
    <row r="118" spans="2:25" x14ac:dyDescent="0.25">
      <c r="B118" s="52">
        <f t="shared" si="21"/>
        <v>102</v>
      </c>
      <c r="C118" s="56">
        <f t="shared" si="18"/>
        <v>62252.382682344476</v>
      </c>
      <c r="D118" s="54">
        <v>469.07926404916378</v>
      </c>
      <c r="E118" s="55">
        <v>509.81356068666378</v>
      </c>
      <c r="F118" s="56">
        <f t="shared" si="15"/>
        <v>41.501588454896314</v>
      </c>
      <c r="G118" s="56">
        <f t="shared" si="16"/>
        <v>427.57767559426748</v>
      </c>
      <c r="H118" s="56">
        <f t="shared" si="17"/>
        <v>61824.805006750212</v>
      </c>
      <c r="I118" s="57">
        <f t="shared" si="19"/>
        <v>42177.654493249829</v>
      </c>
      <c r="J118" s="58">
        <f t="shared" si="20"/>
        <v>5668.4304397648757</v>
      </c>
      <c r="S118" s="59"/>
      <c r="Y118" s="1"/>
    </row>
    <row r="119" spans="2:25" x14ac:dyDescent="0.25">
      <c r="B119" s="52">
        <f t="shared" si="21"/>
        <v>103</v>
      </c>
      <c r="C119" s="56">
        <f t="shared" si="18"/>
        <v>61824.805006750212</v>
      </c>
      <c r="D119" s="54">
        <v>469.07926404916378</v>
      </c>
      <c r="E119" s="55">
        <v>509.81356068666378</v>
      </c>
      <c r="F119" s="56">
        <f t="shared" si="15"/>
        <v>41.216536671166807</v>
      </c>
      <c r="G119" s="56">
        <f t="shared" si="16"/>
        <v>427.86272737799698</v>
      </c>
      <c r="H119" s="56">
        <f t="shared" si="17"/>
        <v>61396.942279372211</v>
      </c>
      <c r="I119" s="57">
        <f t="shared" si="19"/>
        <v>42605.517220627829</v>
      </c>
      <c r="J119" s="58">
        <f t="shared" si="20"/>
        <v>5709.6469764360427</v>
      </c>
      <c r="S119" s="59"/>
      <c r="Y119" s="1"/>
    </row>
    <row r="120" spans="2:25" x14ac:dyDescent="0.25">
      <c r="B120" s="52">
        <f t="shared" si="21"/>
        <v>104</v>
      </c>
      <c r="C120" s="56">
        <f t="shared" si="18"/>
        <v>61396.942279372211</v>
      </c>
      <c r="D120" s="54">
        <v>469.07926404916378</v>
      </c>
      <c r="E120" s="55">
        <v>509.81356068666378</v>
      </c>
      <c r="F120" s="56">
        <f t="shared" si="15"/>
        <v>40.931294852914803</v>
      </c>
      <c r="G120" s="56">
        <f t="shared" si="16"/>
        <v>428.14796919624899</v>
      </c>
      <c r="H120" s="56">
        <f t="shared" si="17"/>
        <v>60968.794310175959</v>
      </c>
      <c r="I120" s="57">
        <f t="shared" si="19"/>
        <v>43033.665189824082</v>
      </c>
      <c r="J120" s="58">
        <f t="shared" si="20"/>
        <v>5750.5782712889577</v>
      </c>
      <c r="S120" s="59"/>
      <c r="Y120" s="1"/>
    </row>
    <row r="121" spans="2:25" x14ac:dyDescent="0.25">
      <c r="B121" s="52">
        <f t="shared" si="21"/>
        <v>105</v>
      </c>
      <c r="C121" s="56">
        <f t="shared" si="18"/>
        <v>60968.794310175959</v>
      </c>
      <c r="D121" s="54">
        <v>469.07926404916378</v>
      </c>
      <c r="E121" s="55">
        <v>509.81356068666378</v>
      </c>
      <c r="F121" s="56">
        <f t="shared" si="15"/>
        <v>40.645862873450639</v>
      </c>
      <c r="G121" s="56">
        <f t="shared" si="16"/>
        <v>428.43340117571313</v>
      </c>
      <c r="H121" s="56">
        <f t="shared" si="17"/>
        <v>60540.360909000243</v>
      </c>
      <c r="I121" s="57">
        <f t="shared" si="19"/>
        <v>43462.098590999798</v>
      </c>
      <c r="J121" s="58">
        <f t="shared" si="20"/>
        <v>5791.2241341624085</v>
      </c>
      <c r="S121" s="59"/>
      <c r="Y121" s="1"/>
    </row>
    <row r="122" spans="2:25" x14ac:dyDescent="0.25">
      <c r="B122" s="52">
        <f t="shared" si="21"/>
        <v>106</v>
      </c>
      <c r="C122" s="56">
        <f t="shared" si="18"/>
        <v>60540.360909000243</v>
      </c>
      <c r="D122" s="54">
        <v>469.07926404916378</v>
      </c>
      <c r="E122" s="55">
        <v>509.81356068666378</v>
      </c>
      <c r="F122" s="56">
        <f t="shared" si="15"/>
        <v>40.360240606000161</v>
      </c>
      <c r="G122" s="56">
        <f t="shared" si="16"/>
        <v>428.71902344316362</v>
      </c>
      <c r="H122" s="56">
        <f t="shared" si="17"/>
        <v>60111.641885557081</v>
      </c>
      <c r="I122" s="57">
        <f t="shared" si="19"/>
        <v>43890.81761444296</v>
      </c>
      <c r="J122" s="58">
        <f t="shared" si="20"/>
        <v>5831.5843747684085</v>
      </c>
      <c r="S122" s="59"/>
      <c r="Y122" s="1"/>
    </row>
    <row r="123" spans="2:25" x14ac:dyDescent="0.25">
      <c r="B123" s="52">
        <f t="shared" si="21"/>
        <v>107</v>
      </c>
      <c r="C123" s="56">
        <f t="shared" si="18"/>
        <v>60111.641885557081</v>
      </c>
      <c r="D123" s="54">
        <v>469.07926404916378</v>
      </c>
      <c r="E123" s="55">
        <v>509.81356068666378</v>
      </c>
      <c r="F123" s="56">
        <f t="shared" si="15"/>
        <v>40.074427923704718</v>
      </c>
      <c r="G123" s="56">
        <f t="shared" si="16"/>
        <v>429.00483612545906</v>
      </c>
      <c r="H123" s="56">
        <f t="shared" si="17"/>
        <v>59682.637049431622</v>
      </c>
      <c r="I123" s="57">
        <f t="shared" si="19"/>
        <v>44319.822450568419</v>
      </c>
      <c r="J123" s="58">
        <f t="shared" si="20"/>
        <v>5871.6588026921136</v>
      </c>
      <c r="S123" s="59"/>
      <c r="Y123" s="1"/>
    </row>
    <row r="124" spans="2:25" x14ac:dyDescent="0.25">
      <c r="B124" s="52">
        <f t="shared" si="21"/>
        <v>108</v>
      </c>
      <c r="C124" s="56">
        <f t="shared" si="18"/>
        <v>59682.637049431622</v>
      </c>
      <c r="D124" s="54">
        <v>469.07926404916378</v>
      </c>
      <c r="E124" s="55">
        <v>509.81356068666378</v>
      </c>
      <c r="F124" s="56">
        <f t="shared" si="15"/>
        <v>39.788424699621082</v>
      </c>
      <c r="G124" s="56">
        <f t="shared" si="16"/>
        <v>429.29083934954269</v>
      </c>
      <c r="H124" s="56">
        <f t="shared" si="17"/>
        <v>59253.346210082076</v>
      </c>
      <c r="I124" s="57">
        <f t="shared" si="19"/>
        <v>44749.113289917965</v>
      </c>
      <c r="J124" s="58">
        <f t="shared" si="20"/>
        <v>5911.4472273917345</v>
      </c>
      <c r="S124" s="59"/>
      <c r="Y124" s="1"/>
    </row>
    <row r="125" spans="2:25" x14ac:dyDescent="0.25">
      <c r="B125" s="52">
        <f t="shared" si="21"/>
        <v>109</v>
      </c>
      <c r="C125" s="56">
        <f t="shared" si="18"/>
        <v>59253.346210082076</v>
      </c>
      <c r="D125" s="54">
        <v>469.07926404916378</v>
      </c>
      <c r="E125" s="55">
        <v>509.81356068666378</v>
      </c>
      <c r="F125" s="56">
        <f t="shared" si="15"/>
        <v>39.502230806721386</v>
      </c>
      <c r="G125" s="56">
        <f t="shared" si="16"/>
        <v>429.57703324244238</v>
      </c>
      <c r="H125" s="56">
        <f t="shared" si="17"/>
        <v>58823.769176839633</v>
      </c>
      <c r="I125" s="57">
        <f t="shared" si="19"/>
        <v>45178.690323160408</v>
      </c>
      <c r="J125" s="58">
        <f t="shared" si="20"/>
        <v>5950.9494581984554</v>
      </c>
      <c r="S125" s="59"/>
      <c r="Y125" s="1"/>
    </row>
    <row r="126" spans="2:25" x14ac:dyDescent="0.25">
      <c r="B126" s="52">
        <f t="shared" si="21"/>
        <v>110</v>
      </c>
      <c r="C126" s="56">
        <f t="shared" si="18"/>
        <v>58823.769176839633</v>
      </c>
      <c r="D126" s="54">
        <v>469.07926404916378</v>
      </c>
      <c r="E126" s="55">
        <v>509.81356068666378</v>
      </c>
      <c r="F126" s="56">
        <f t="shared" si="15"/>
        <v>39.215846117893086</v>
      </c>
      <c r="G126" s="56">
        <f t="shared" si="16"/>
        <v>429.8634179312707</v>
      </c>
      <c r="H126" s="56">
        <f t="shared" si="17"/>
        <v>58393.90575890836</v>
      </c>
      <c r="I126" s="57">
        <f t="shared" si="19"/>
        <v>45608.55374109168</v>
      </c>
      <c r="J126" s="58">
        <f t="shared" si="20"/>
        <v>5990.1653043163487</v>
      </c>
      <c r="S126" s="59"/>
      <c r="Y126" s="1"/>
    </row>
    <row r="127" spans="2:25" x14ac:dyDescent="0.25">
      <c r="B127" s="52">
        <f t="shared" si="21"/>
        <v>111</v>
      </c>
      <c r="C127" s="56">
        <f t="shared" si="18"/>
        <v>58393.90575890836</v>
      </c>
      <c r="D127" s="54">
        <v>469.07926404916378</v>
      </c>
      <c r="E127" s="55">
        <v>509.81356068666378</v>
      </c>
      <c r="F127" s="56">
        <f t="shared" si="15"/>
        <v>38.929270505938902</v>
      </c>
      <c r="G127" s="56">
        <f t="shared" si="16"/>
        <v>430.14999354322487</v>
      </c>
      <c r="H127" s="56">
        <f t="shared" si="17"/>
        <v>57963.755765365138</v>
      </c>
      <c r="I127" s="57">
        <f t="shared" si="19"/>
        <v>46038.703734634903</v>
      </c>
      <c r="J127" s="58">
        <f t="shared" si="20"/>
        <v>6029.0945748222875</v>
      </c>
      <c r="S127" s="59"/>
      <c r="Y127" s="1"/>
    </row>
    <row r="128" spans="2:25" x14ac:dyDescent="0.25">
      <c r="B128" s="52">
        <f t="shared" si="21"/>
        <v>112</v>
      </c>
      <c r="C128" s="56">
        <f t="shared" si="18"/>
        <v>57963.755765365138</v>
      </c>
      <c r="D128" s="54">
        <v>469.07926404916378</v>
      </c>
      <c r="E128" s="55">
        <v>509.81356068666378</v>
      </c>
      <c r="F128" s="56">
        <f t="shared" si="15"/>
        <v>38.642503843576755</v>
      </c>
      <c r="G128" s="56">
        <f t="shared" si="16"/>
        <v>430.43676020558701</v>
      </c>
      <c r="H128" s="56">
        <f t="shared" si="17"/>
        <v>57533.319005159552</v>
      </c>
      <c r="I128" s="57">
        <f t="shared" si="19"/>
        <v>46469.140494840489</v>
      </c>
      <c r="J128" s="58">
        <f t="shared" si="20"/>
        <v>6067.7370786658639</v>
      </c>
      <c r="S128" s="59"/>
      <c r="Y128" s="1"/>
    </row>
    <row r="129" spans="2:25" x14ac:dyDescent="0.25">
      <c r="B129" s="52">
        <f t="shared" si="21"/>
        <v>113</v>
      </c>
      <c r="C129" s="56">
        <f t="shared" si="18"/>
        <v>57533.319005159552</v>
      </c>
      <c r="D129" s="54">
        <v>469.07926404916378</v>
      </c>
      <c r="E129" s="55">
        <v>509.81356068666378</v>
      </c>
      <c r="F129" s="56">
        <f t="shared" si="15"/>
        <v>38.355546003439699</v>
      </c>
      <c r="G129" s="56">
        <f t="shared" si="16"/>
        <v>430.72371804572407</v>
      </c>
      <c r="H129" s="56">
        <f t="shared" si="17"/>
        <v>57102.595287113829</v>
      </c>
      <c r="I129" s="57">
        <f t="shared" si="19"/>
        <v>46899.864212886212</v>
      </c>
      <c r="J129" s="58">
        <f t="shared" si="20"/>
        <v>6106.0926246693034</v>
      </c>
      <c r="S129" s="59"/>
      <c r="Y129" s="1"/>
    </row>
    <row r="130" spans="2:25" x14ac:dyDescent="0.25">
      <c r="B130" s="52">
        <f t="shared" si="21"/>
        <v>114</v>
      </c>
      <c r="C130" s="56">
        <f t="shared" si="18"/>
        <v>57102.595287113829</v>
      </c>
      <c r="D130" s="54">
        <v>469.07926404916378</v>
      </c>
      <c r="E130" s="55">
        <v>509.81356068666378</v>
      </c>
      <c r="F130" s="56">
        <f t="shared" si="15"/>
        <v>38.068396858075886</v>
      </c>
      <c r="G130" s="56">
        <f t="shared" si="16"/>
        <v>431.01086719108787</v>
      </c>
      <c r="H130" s="56">
        <f t="shared" si="17"/>
        <v>56671.584419922743</v>
      </c>
      <c r="I130" s="57">
        <f t="shared" si="19"/>
        <v>47330.875080077298</v>
      </c>
      <c r="J130" s="58">
        <f t="shared" si="20"/>
        <v>6144.1610215273795</v>
      </c>
      <c r="S130" s="59"/>
      <c r="Y130" s="1"/>
    </row>
    <row r="131" spans="2:25" x14ac:dyDescent="0.25">
      <c r="B131" s="52">
        <f t="shared" si="21"/>
        <v>115</v>
      </c>
      <c r="C131" s="56">
        <f t="shared" si="18"/>
        <v>56671.584419922743</v>
      </c>
      <c r="D131" s="54">
        <v>469.07926404916378</v>
      </c>
      <c r="E131" s="55">
        <v>509.81356068666378</v>
      </c>
      <c r="F131" s="56">
        <f t="shared" si="15"/>
        <v>37.781056279948494</v>
      </c>
      <c r="G131" s="56">
        <f t="shared" si="16"/>
        <v>431.29820776921531</v>
      </c>
      <c r="H131" s="56">
        <f t="shared" si="17"/>
        <v>56240.286212153529</v>
      </c>
      <c r="I131" s="57">
        <f t="shared" si="19"/>
        <v>47762.173287846512</v>
      </c>
      <c r="J131" s="58">
        <f t="shared" si="20"/>
        <v>6181.9420778073281</v>
      </c>
      <c r="S131" s="59"/>
      <c r="Y131" s="1"/>
    </row>
    <row r="132" spans="2:25" x14ac:dyDescent="0.25">
      <c r="B132" s="52">
        <f t="shared" si="21"/>
        <v>116</v>
      </c>
      <c r="C132" s="56">
        <f t="shared" si="18"/>
        <v>56240.286212153529</v>
      </c>
      <c r="D132" s="54">
        <v>469.07926404916378</v>
      </c>
      <c r="E132" s="55">
        <v>509.81356068666378</v>
      </c>
      <c r="F132" s="56">
        <f t="shared" si="15"/>
        <v>37.493524141435685</v>
      </c>
      <c r="G132" s="56">
        <f t="shared" si="16"/>
        <v>431.58573990772811</v>
      </c>
      <c r="H132" s="56">
        <f t="shared" si="17"/>
        <v>55808.7004722458</v>
      </c>
      <c r="I132" s="57">
        <f t="shared" si="19"/>
        <v>48193.75902775424</v>
      </c>
      <c r="J132" s="58">
        <f t="shared" si="20"/>
        <v>6219.4356019487641</v>
      </c>
      <c r="S132" s="59"/>
      <c r="Y132" s="1"/>
    </row>
    <row r="133" spans="2:25" x14ac:dyDescent="0.25">
      <c r="B133" s="52">
        <f t="shared" si="21"/>
        <v>117</v>
      </c>
      <c r="C133" s="56">
        <f t="shared" si="18"/>
        <v>55808.7004722458</v>
      </c>
      <c r="D133" s="54">
        <v>469.07926404916378</v>
      </c>
      <c r="E133" s="55">
        <v>509.81356068666378</v>
      </c>
      <c r="F133" s="56">
        <f t="shared" si="15"/>
        <v>37.205800314830533</v>
      </c>
      <c r="G133" s="56">
        <f t="shared" si="16"/>
        <v>431.87346373433326</v>
      </c>
      <c r="H133" s="56">
        <f t="shared" si="17"/>
        <v>55376.827008511464</v>
      </c>
      <c r="I133" s="57">
        <f t="shared" si="19"/>
        <v>48625.632491488577</v>
      </c>
      <c r="J133" s="58">
        <f t="shared" si="20"/>
        <v>6256.6414022635945</v>
      </c>
      <c r="S133" s="59"/>
      <c r="Y133" s="1"/>
    </row>
    <row r="134" spans="2:25" x14ac:dyDescent="0.25">
      <c r="B134" s="52">
        <f t="shared" si="21"/>
        <v>118</v>
      </c>
      <c r="C134" s="56">
        <f t="shared" si="18"/>
        <v>55376.827008511464</v>
      </c>
      <c r="D134" s="54">
        <v>469.07926404916378</v>
      </c>
      <c r="E134" s="55">
        <v>509.81356068666378</v>
      </c>
      <c r="F134" s="56">
        <f t="shared" si="15"/>
        <v>36.917884672340975</v>
      </c>
      <c r="G134" s="56">
        <f t="shared" si="16"/>
        <v>432.16137937682282</v>
      </c>
      <c r="H134" s="56">
        <f t="shared" si="17"/>
        <v>54944.665629134644</v>
      </c>
      <c r="I134" s="57">
        <f t="shared" si="19"/>
        <v>49057.793870865396</v>
      </c>
      <c r="J134" s="58">
        <f t="shared" si="20"/>
        <v>6293.5592869359352</v>
      </c>
      <c r="S134" s="59"/>
      <c r="Y134" s="1"/>
    </row>
    <row r="135" spans="2:25" x14ac:dyDescent="0.25">
      <c r="B135" s="52">
        <f t="shared" si="21"/>
        <v>119</v>
      </c>
      <c r="C135" s="56">
        <f t="shared" si="18"/>
        <v>54944.665629134644</v>
      </c>
      <c r="D135" s="54">
        <v>469.07926404916378</v>
      </c>
      <c r="E135" s="55">
        <v>509.81356068666378</v>
      </c>
      <c r="F135" s="56">
        <f t="shared" si="15"/>
        <v>36.62977708608976</v>
      </c>
      <c r="G135" s="56">
        <f t="shared" si="16"/>
        <v>432.44948696307404</v>
      </c>
      <c r="H135" s="56">
        <f t="shared" si="17"/>
        <v>54512.216142171572</v>
      </c>
      <c r="I135" s="57">
        <f t="shared" si="19"/>
        <v>49490.243357828469</v>
      </c>
      <c r="J135" s="58">
        <f t="shared" si="20"/>
        <v>6330.1890640220254</v>
      </c>
      <c r="S135" s="59"/>
      <c r="Y135" s="1"/>
    </row>
    <row r="136" spans="2:25" x14ac:dyDescent="0.25">
      <c r="B136" s="52">
        <f t="shared" si="21"/>
        <v>120</v>
      </c>
      <c r="C136" s="56">
        <f t="shared" si="18"/>
        <v>54512.216142171572</v>
      </c>
      <c r="D136" s="54">
        <v>469.07926404916378</v>
      </c>
      <c r="E136" s="55">
        <v>509.81356068666378</v>
      </c>
      <c r="F136" s="56">
        <f t="shared" si="15"/>
        <v>36.341477428114381</v>
      </c>
      <c r="G136" s="56">
        <f t="shared" si="16"/>
        <v>432.73778662104939</v>
      </c>
      <c r="H136" s="56">
        <f t="shared" si="17"/>
        <v>54079.47835555052</v>
      </c>
      <c r="I136" s="57">
        <f t="shared" si="19"/>
        <v>49922.981144449521</v>
      </c>
      <c r="J136" s="58">
        <f t="shared" si="20"/>
        <v>6366.5305414501399</v>
      </c>
      <c r="S136" s="59"/>
      <c r="Y136" s="1"/>
    </row>
    <row r="137" spans="2:25" x14ac:dyDescent="0.25">
      <c r="B137" s="52">
        <f t="shared" si="21"/>
        <v>121</v>
      </c>
      <c r="C137" s="56">
        <f t="shared" si="18"/>
        <v>54079.47835555052</v>
      </c>
      <c r="D137" s="54">
        <v>469.07926404916378</v>
      </c>
      <c r="E137" s="55">
        <v>509.81356068666378</v>
      </c>
      <c r="F137" s="56">
        <f t="shared" si="15"/>
        <v>36.052985570367014</v>
      </c>
      <c r="G137" s="56">
        <f t="shared" si="16"/>
        <v>433.02627847879677</v>
      </c>
      <c r="H137" s="56">
        <f t="shared" si="17"/>
        <v>53646.452077071721</v>
      </c>
      <c r="I137" s="57">
        <f t="shared" si="19"/>
        <v>50356.00742292832</v>
      </c>
      <c r="J137" s="58">
        <f t="shared" si="20"/>
        <v>6402.5835270205071</v>
      </c>
      <c r="S137" s="60"/>
      <c r="Y137" s="1"/>
    </row>
    <row r="138" spans="2:25" x14ac:dyDescent="0.25">
      <c r="B138" s="52">
        <f t="shared" si="21"/>
        <v>122</v>
      </c>
      <c r="C138" s="56">
        <f t="shared" si="18"/>
        <v>53646.452077071721</v>
      </c>
      <c r="D138" s="54">
        <v>469.07926404916378</v>
      </c>
      <c r="E138" s="55">
        <v>509.81356068666378</v>
      </c>
      <c r="F138" s="56">
        <f t="shared" si="15"/>
        <v>35.764301384714479</v>
      </c>
      <c r="G138" s="56">
        <f t="shared" si="16"/>
        <v>433.3149626644493</v>
      </c>
      <c r="H138" s="56">
        <f t="shared" si="17"/>
        <v>53213.137114407269</v>
      </c>
      <c r="I138" s="57">
        <f t="shared" si="19"/>
        <v>50789.322385592772</v>
      </c>
      <c r="J138" s="58">
        <f t="shared" si="20"/>
        <v>6438.3478284052217</v>
      </c>
      <c r="S138" s="59"/>
      <c r="Y138" s="1"/>
    </row>
    <row r="139" spans="2:25" x14ac:dyDescent="0.25">
      <c r="B139" s="52">
        <f t="shared" si="21"/>
        <v>123</v>
      </c>
      <c r="C139" s="56">
        <f t="shared" si="18"/>
        <v>53213.137114407269</v>
      </c>
      <c r="D139" s="54">
        <v>469.07926404916378</v>
      </c>
      <c r="E139" s="55">
        <v>509.81356068666378</v>
      </c>
      <c r="F139" s="56">
        <f t="shared" si="15"/>
        <v>35.475424742938181</v>
      </c>
      <c r="G139" s="56">
        <f t="shared" si="16"/>
        <v>433.60383930622561</v>
      </c>
      <c r="H139" s="56">
        <f t="shared" si="17"/>
        <v>52779.533275101043</v>
      </c>
      <c r="I139" s="57">
        <f t="shared" si="19"/>
        <v>51222.926224898998</v>
      </c>
      <c r="J139" s="58">
        <f t="shared" si="20"/>
        <v>6473.8232531481599</v>
      </c>
      <c r="S139" s="59"/>
      <c r="Y139" s="1"/>
    </row>
    <row r="140" spans="2:25" x14ac:dyDescent="0.25">
      <c r="B140" s="52">
        <f t="shared" si="21"/>
        <v>124</v>
      </c>
      <c r="C140" s="56">
        <f t="shared" si="18"/>
        <v>52779.533275101043</v>
      </c>
      <c r="D140" s="54">
        <v>469.07926404916378</v>
      </c>
      <c r="E140" s="55">
        <v>509.81356068666378</v>
      </c>
      <c r="F140" s="56">
        <f t="shared" si="15"/>
        <v>35.186355516734025</v>
      </c>
      <c r="G140" s="56">
        <f t="shared" si="16"/>
        <v>433.89290853242977</v>
      </c>
      <c r="H140" s="56">
        <f t="shared" si="17"/>
        <v>52345.640366568616</v>
      </c>
      <c r="I140" s="57">
        <f t="shared" si="19"/>
        <v>51656.819133431425</v>
      </c>
      <c r="J140" s="58">
        <f t="shared" si="20"/>
        <v>6509.0096086648937</v>
      </c>
      <c r="S140" s="59"/>
      <c r="Y140" s="1"/>
    </row>
    <row r="141" spans="2:25" x14ac:dyDescent="0.25">
      <c r="B141" s="52">
        <f t="shared" si="21"/>
        <v>125</v>
      </c>
      <c r="C141" s="56">
        <f t="shared" si="18"/>
        <v>52345.640366568616</v>
      </c>
      <c r="D141" s="54">
        <v>469.07926404916378</v>
      </c>
      <c r="E141" s="55">
        <v>509.81356068666378</v>
      </c>
      <c r="F141" s="56">
        <f t="shared" si="15"/>
        <v>34.897093577712411</v>
      </c>
      <c r="G141" s="56">
        <f t="shared" si="16"/>
        <v>434.1821704714514</v>
      </c>
      <c r="H141" s="56">
        <f t="shared" si="17"/>
        <v>51911.458196097163</v>
      </c>
      <c r="I141" s="57">
        <f t="shared" si="19"/>
        <v>52091.001303902878</v>
      </c>
      <c r="J141" s="58">
        <f t="shared" si="20"/>
        <v>6543.9067022426061</v>
      </c>
      <c r="S141" s="59"/>
      <c r="Y141" s="1"/>
    </row>
    <row r="142" spans="2:25" x14ac:dyDescent="0.25">
      <c r="B142" s="52">
        <f t="shared" si="21"/>
        <v>126</v>
      </c>
      <c r="C142" s="56">
        <f t="shared" si="18"/>
        <v>51911.458196097163</v>
      </c>
      <c r="D142" s="54">
        <v>469.07926404916378</v>
      </c>
      <c r="E142" s="55">
        <v>509.81356068666378</v>
      </c>
      <c r="F142" s="56">
        <f t="shared" si="15"/>
        <v>34.60763879739811</v>
      </c>
      <c r="G142" s="56">
        <f t="shared" si="16"/>
        <v>434.47162525176566</v>
      </c>
      <c r="H142" s="56">
        <f t="shared" si="17"/>
        <v>51476.986570845394</v>
      </c>
      <c r="I142" s="57">
        <f t="shared" si="19"/>
        <v>52525.472929154646</v>
      </c>
      <c r="J142" s="58">
        <f t="shared" si="20"/>
        <v>6578.5143410400042</v>
      </c>
      <c r="S142" s="59"/>
      <c r="Y142" s="1"/>
    </row>
    <row r="143" spans="2:25" x14ac:dyDescent="0.25">
      <c r="B143" s="52">
        <f t="shared" si="21"/>
        <v>127</v>
      </c>
      <c r="C143" s="56">
        <f t="shared" si="18"/>
        <v>51476.986570845394</v>
      </c>
      <c r="D143" s="54">
        <v>469.07926404916378</v>
      </c>
      <c r="E143" s="55">
        <v>509.81356068666378</v>
      </c>
      <c r="F143" s="56">
        <f t="shared" si="15"/>
        <v>34.317991047230265</v>
      </c>
      <c r="G143" s="56">
        <f t="shared" si="16"/>
        <v>434.76127300193355</v>
      </c>
      <c r="H143" s="56">
        <f t="shared" si="17"/>
        <v>51042.225297843463</v>
      </c>
      <c r="I143" s="57">
        <f t="shared" si="19"/>
        <v>52960.234202156578</v>
      </c>
      <c r="J143" s="58">
        <f t="shared" si="20"/>
        <v>6612.8323320872341</v>
      </c>
      <c r="S143" s="59"/>
      <c r="Y143" s="1"/>
    </row>
    <row r="144" spans="2:25" x14ac:dyDescent="0.25">
      <c r="B144" s="52">
        <f t="shared" si="21"/>
        <v>128</v>
      </c>
      <c r="C144" s="56">
        <f t="shared" si="18"/>
        <v>51042.225297843463</v>
      </c>
      <c r="D144" s="54">
        <v>469.07926404916378</v>
      </c>
      <c r="E144" s="55">
        <v>509.81356068666378</v>
      </c>
      <c r="F144" s="56">
        <f t="shared" si="15"/>
        <v>34.028150198562308</v>
      </c>
      <c r="G144" s="56">
        <f t="shared" si="16"/>
        <v>435.0511138506015</v>
      </c>
      <c r="H144" s="56">
        <f t="shared" si="17"/>
        <v>50607.174183992858</v>
      </c>
      <c r="I144" s="57">
        <f t="shared" si="19"/>
        <v>53395.285316007183</v>
      </c>
      <c r="J144" s="58">
        <f t="shared" si="20"/>
        <v>6646.860482285796</v>
      </c>
      <c r="S144" s="59"/>
      <c r="Y144" s="1"/>
    </row>
    <row r="145" spans="2:25" x14ac:dyDescent="0.25">
      <c r="B145" s="52">
        <f t="shared" si="21"/>
        <v>129</v>
      </c>
      <c r="C145" s="56">
        <f t="shared" si="18"/>
        <v>50607.174183992858</v>
      </c>
      <c r="D145" s="54">
        <v>469.07926404916378</v>
      </c>
      <c r="E145" s="55">
        <v>509.81356068666378</v>
      </c>
      <c r="F145" s="56">
        <f t="shared" ref="F145:F208" si="22">C145*$C$9</f>
        <v>33.738116122661907</v>
      </c>
      <c r="G145" s="56">
        <f t="shared" ref="G145:G208" si="23">D145-F145</f>
        <v>435.34114792650189</v>
      </c>
      <c r="H145" s="56">
        <f t="shared" ref="H145:H208" si="24">C145-G145</f>
        <v>50171.833036066353</v>
      </c>
      <c r="I145" s="57">
        <f t="shared" si="19"/>
        <v>53830.626463933688</v>
      </c>
      <c r="J145" s="58">
        <f t="shared" si="20"/>
        <v>6680.5985984084582</v>
      </c>
      <c r="S145" s="59"/>
      <c r="Y145" s="1"/>
    </row>
    <row r="146" spans="2:25" x14ac:dyDescent="0.25">
      <c r="B146" s="52">
        <f t="shared" si="21"/>
        <v>130</v>
      </c>
      <c r="C146" s="56">
        <f t="shared" ref="C146:C209" si="25">IF(H145&lt;0,"FIN DU PRET",H145)</f>
        <v>50171.833036066353</v>
      </c>
      <c r="D146" s="54">
        <v>469.07926404916378</v>
      </c>
      <c r="E146" s="55">
        <v>509.81356068666378</v>
      </c>
      <c r="F146" s="56">
        <f t="shared" si="22"/>
        <v>33.447888690710904</v>
      </c>
      <c r="G146" s="56">
        <f t="shared" si="23"/>
        <v>435.63137535845289</v>
      </c>
      <c r="H146" s="56">
        <f t="shared" si="24"/>
        <v>49736.201660707899</v>
      </c>
      <c r="I146" s="57">
        <f t="shared" ref="I146:I209" si="26">I145+G146</f>
        <v>54266.257839292142</v>
      </c>
      <c r="J146" s="58">
        <f t="shared" ref="J146:J209" si="27">J145+F146</f>
        <v>6714.0464870991691</v>
      </c>
      <c r="S146" s="59"/>
      <c r="Y146" s="1"/>
    </row>
    <row r="147" spans="2:25" x14ac:dyDescent="0.25">
      <c r="B147" s="52">
        <f t="shared" ref="B147:B210" si="28">IF(B146=($C$6*12+1),"FIN DU PRET",B146+1)</f>
        <v>131</v>
      </c>
      <c r="C147" s="56">
        <f t="shared" si="25"/>
        <v>49736.201660707899</v>
      </c>
      <c r="D147" s="54">
        <v>469.07926404916378</v>
      </c>
      <c r="E147" s="55">
        <v>509.81356068666378</v>
      </c>
      <c r="F147" s="56">
        <f t="shared" si="22"/>
        <v>33.157467773805266</v>
      </c>
      <c r="G147" s="56">
        <f t="shared" si="23"/>
        <v>435.92179627535853</v>
      </c>
      <c r="H147" s="56">
        <f t="shared" si="24"/>
        <v>49300.279864432538</v>
      </c>
      <c r="I147" s="57">
        <f t="shared" si="26"/>
        <v>54702.179635567503</v>
      </c>
      <c r="J147" s="58">
        <f t="shared" si="27"/>
        <v>6747.2039548729745</v>
      </c>
      <c r="S147" s="59"/>
      <c r="Y147" s="1"/>
    </row>
    <row r="148" spans="2:25" x14ac:dyDescent="0.25">
      <c r="B148" s="52">
        <f t="shared" si="28"/>
        <v>132</v>
      </c>
      <c r="C148" s="56">
        <f t="shared" si="25"/>
        <v>49300.279864432538</v>
      </c>
      <c r="D148" s="54">
        <v>469.07926404916378</v>
      </c>
      <c r="E148" s="55">
        <v>509.81356068666378</v>
      </c>
      <c r="F148" s="56">
        <f t="shared" si="22"/>
        <v>32.866853242955024</v>
      </c>
      <c r="G148" s="56">
        <f t="shared" si="23"/>
        <v>436.21241080620877</v>
      </c>
      <c r="H148" s="56">
        <f t="shared" si="24"/>
        <v>48864.067453626332</v>
      </c>
      <c r="I148" s="57">
        <f t="shared" si="26"/>
        <v>55138.392046373709</v>
      </c>
      <c r="J148" s="58">
        <f t="shared" si="27"/>
        <v>6780.0708081159291</v>
      </c>
      <c r="S148" s="59"/>
      <c r="Y148" s="1"/>
    </row>
    <row r="149" spans="2:25" x14ac:dyDescent="0.25">
      <c r="B149" s="52">
        <f t="shared" si="28"/>
        <v>133</v>
      </c>
      <c r="C149" s="56">
        <f t="shared" si="25"/>
        <v>48864.067453626332</v>
      </c>
      <c r="D149" s="54">
        <v>469.07926404916378</v>
      </c>
      <c r="E149" s="55">
        <v>509.81356068666378</v>
      </c>
      <c r="F149" s="56">
        <f t="shared" si="22"/>
        <v>32.576044969084222</v>
      </c>
      <c r="G149" s="56">
        <f t="shared" si="23"/>
        <v>436.50321908007959</v>
      </c>
      <c r="H149" s="56">
        <f t="shared" si="24"/>
        <v>48427.564234546255</v>
      </c>
      <c r="I149" s="57">
        <f t="shared" si="26"/>
        <v>55574.895265453786</v>
      </c>
      <c r="J149" s="58">
        <f t="shared" si="27"/>
        <v>6812.6468530850134</v>
      </c>
      <c r="S149" s="59"/>
      <c r="Y149" s="1"/>
    </row>
    <row r="150" spans="2:25" x14ac:dyDescent="0.25">
      <c r="B150" s="52">
        <f t="shared" si="28"/>
        <v>134</v>
      </c>
      <c r="C150" s="56">
        <f t="shared" si="25"/>
        <v>48427.564234546255</v>
      </c>
      <c r="D150" s="54">
        <v>469.07926404916378</v>
      </c>
      <c r="E150" s="55">
        <v>509.81356068666378</v>
      </c>
      <c r="F150" s="56">
        <f t="shared" si="22"/>
        <v>32.285042823030835</v>
      </c>
      <c r="G150" s="56">
        <f t="shared" si="23"/>
        <v>436.79422122613295</v>
      </c>
      <c r="H150" s="56">
        <f t="shared" si="24"/>
        <v>47990.770013320122</v>
      </c>
      <c r="I150" s="57">
        <f t="shared" si="26"/>
        <v>56011.689486679919</v>
      </c>
      <c r="J150" s="58">
        <f t="shared" si="27"/>
        <v>6844.9318959080447</v>
      </c>
      <c r="S150" s="59"/>
      <c r="Y150" s="1"/>
    </row>
    <row r="151" spans="2:25" x14ac:dyDescent="0.25">
      <c r="B151" s="52">
        <f t="shared" si="28"/>
        <v>135</v>
      </c>
      <c r="C151" s="56">
        <f t="shared" si="25"/>
        <v>47990.770013320122</v>
      </c>
      <c r="D151" s="54">
        <v>469.07926404916378</v>
      </c>
      <c r="E151" s="55">
        <v>509.81356068666378</v>
      </c>
      <c r="F151" s="56">
        <f t="shared" si="22"/>
        <v>31.993846675546745</v>
      </c>
      <c r="G151" s="56">
        <f t="shared" si="23"/>
        <v>437.08541737361702</v>
      </c>
      <c r="H151" s="56">
        <f t="shared" si="24"/>
        <v>47553.684595946506</v>
      </c>
      <c r="I151" s="57">
        <f t="shared" si="26"/>
        <v>56448.774904053535</v>
      </c>
      <c r="J151" s="58">
        <f t="shared" si="27"/>
        <v>6876.9257425835913</v>
      </c>
      <c r="S151" s="59"/>
      <c r="Y151" s="1"/>
    </row>
    <row r="152" spans="2:25" x14ac:dyDescent="0.25">
      <c r="B152" s="52">
        <f t="shared" si="28"/>
        <v>136</v>
      </c>
      <c r="C152" s="56">
        <f t="shared" si="25"/>
        <v>47553.684595946506</v>
      </c>
      <c r="D152" s="54">
        <v>469.07926404916378</v>
      </c>
      <c r="E152" s="55">
        <v>509.81356068666378</v>
      </c>
      <c r="F152" s="56">
        <f t="shared" si="22"/>
        <v>31.70245639729767</v>
      </c>
      <c r="G152" s="56">
        <f t="shared" si="23"/>
        <v>437.3768076518661</v>
      </c>
      <c r="H152" s="56">
        <f t="shared" si="24"/>
        <v>47116.307788294638</v>
      </c>
      <c r="I152" s="57">
        <f t="shared" si="26"/>
        <v>56886.151711705403</v>
      </c>
      <c r="J152" s="58">
        <f t="shared" si="27"/>
        <v>6908.6281989808886</v>
      </c>
      <c r="S152" s="59"/>
      <c r="Y152" s="1"/>
    </row>
    <row r="153" spans="2:25" x14ac:dyDescent="0.25">
      <c r="B153" s="52">
        <f t="shared" si="28"/>
        <v>137</v>
      </c>
      <c r="C153" s="56">
        <f t="shared" si="25"/>
        <v>47116.307788294638</v>
      </c>
      <c r="D153" s="54">
        <v>469.07926404916378</v>
      </c>
      <c r="E153" s="55">
        <v>509.81356068666378</v>
      </c>
      <c r="F153" s="56">
        <f t="shared" si="22"/>
        <v>31.410871858863089</v>
      </c>
      <c r="G153" s="56">
        <f t="shared" si="23"/>
        <v>437.66839219030066</v>
      </c>
      <c r="H153" s="56">
        <f t="shared" si="24"/>
        <v>46678.639396104336</v>
      </c>
      <c r="I153" s="57">
        <f t="shared" si="26"/>
        <v>57323.820103895705</v>
      </c>
      <c r="J153" s="58">
        <f t="shared" si="27"/>
        <v>6940.0390708397517</v>
      </c>
      <c r="S153" s="59"/>
      <c r="Y153" s="1"/>
    </row>
    <row r="154" spans="2:25" x14ac:dyDescent="0.25">
      <c r="B154" s="52">
        <f t="shared" si="28"/>
        <v>138</v>
      </c>
      <c r="C154" s="56">
        <f t="shared" si="25"/>
        <v>46678.639396104336</v>
      </c>
      <c r="D154" s="54">
        <v>469.07926404916378</v>
      </c>
      <c r="E154" s="55">
        <v>509.81356068666378</v>
      </c>
      <c r="F154" s="56">
        <f t="shared" si="22"/>
        <v>31.119092930736223</v>
      </c>
      <c r="G154" s="56">
        <f t="shared" si="23"/>
        <v>437.96017111842758</v>
      </c>
      <c r="H154" s="56">
        <f t="shared" si="24"/>
        <v>46240.679224985906</v>
      </c>
      <c r="I154" s="57">
        <f t="shared" si="26"/>
        <v>57761.780275014135</v>
      </c>
      <c r="J154" s="58">
        <f t="shared" si="27"/>
        <v>6971.1581637704876</v>
      </c>
      <c r="S154" s="59"/>
      <c r="Y154" s="1"/>
    </row>
    <row r="155" spans="2:25" x14ac:dyDescent="0.25">
      <c r="B155" s="52">
        <f t="shared" si="28"/>
        <v>139</v>
      </c>
      <c r="C155" s="56">
        <f t="shared" si="25"/>
        <v>46240.679224985906</v>
      </c>
      <c r="D155" s="54">
        <v>469.07926404916378</v>
      </c>
      <c r="E155" s="55">
        <v>509.81356068666378</v>
      </c>
      <c r="F155" s="56">
        <f t="shared" si="22"/>
        <v>30.827119483323937</v>
      </c>
      <c r="G155" s="56">
        <f t="shared" si="23"/>
        <v>438.25214456583984</v>
      </c>
      <c r="H155" s="56">
        <f t="shared" si="24"/>
        <v>45802.427080420064</v>
      </c>
      <c r="I155" s="57">
        <f t="shared" si="26"/>
        <v>58200.032419579977</v>
      </c>
      <c r="J155" s="58">
        <f t="shared" si="27"/>
        <v>7001.9852832538118</v>
      </c>
      <c r="S155" s="59"/>
      <c r="Y155" s="1"/>
    </row>
    <row r="156" spans="2:25" x14ac:dyDescent="0.25">
      <c r="B156" s="52">
        <f t="shared" si="28"/>
        <v>140</v>
      </c>
      <c r="C156" s="56">
        <f t="shared" si="25"/>
        <v>45802.427080420064</v>
      </c>
      <c r="D156" s="54">
        <v>469.07926404916378</v>
      </c>
      <c r="E156" s="55">
        <v>509.81356068666378</v>
      </c>
      <c r="F156" s="56">
        <f t="shared" si="22"/>
        <v>30.534951386946709</v>
      </c>
      <c r="G156" s="56">
        <f t="shared" si="23"/>
        <v>438.54431266221707</v>
      </c>
      <c r="H156" s="56">
        <f t="shared" si="24"/>
        <v>45363.882767757845</v>
      </c>
      <c r="I156" s="57">
        <f t="shared" si="26"/>
        <v>58638.576732242196</v>
      </c>
      <c r="J156" s="58">
        <f t="shared" si="27"/>
        <v>7032.5202346407586</v>
      </c>
      <c r="S156" s="59"/>
      <c r="Y156" s="1"/>
    </row>
    <row r="157" spans="2:25" x14ac:dyDescent="0.25">
      <c r="B157" s="52">
        <f t="shared" si="28"/>
        <v>141</v>
      </c>
      <c r="C157" s="56">
        <f t="shared" si="25"/>
        <v>45363.882767757845</v>
      </c>
      <c r="D157" s="54">
        <v>469.07926404916378</v>
      </c>
      <c r="E157" s="55">
        <v>509.81356068666378</v>
      </c>
      <c r="F157" s="56">
        <f t="shared" si="22"/>
        <v>30.242588511838562</v>
      </c>
      <c r="G157" s="56">
        <f t="shared" si="23"/>
        <v>438.83667553732522</v>
      </c>
      <c r="H157" s="56">
        <f t="shared" si="24"/>
        <v>44925.046092220517</v>
      </c>
      <c r="I157" s="57">
        <f t="shared" si="26"/>
        <v>59077.413407779524</v>
      </c>
      <c r="J157" s="58">
        <f t="shared" si="27"/>
        <v>7062.7628231525969</v>
      </c>
      <c r="S157" s="59"/>
      <c r="Y157" s="1"/>
    </row>
    <row r="158" spans="2:25" x14ac:dyDescent="0.25">
      <c r="B158" s="52">
        <f t="shared" si="28"/>
        <v>142</v>
      </c>
      <c r="C158" s="56">
        <f t="shared" si="25"/>
        <v>44925.046092220517</v>
      </c>
      <c r="D158" s="54">
        <v>469.07926404916378</v>
      </c>
      <c r="E158" s="55">
        <v>509.81356068666378</v>
      </c>
      <c r="F158" s="56">
        <f t="shared" si="22"/>
        <v>29.950030728147009</v>
      </c>
      <c r="G158" s="56">
        <f t="shared" si="23"/>
        <v>439.12923332101678</v>
      </c>
      <c r="H158" s="56">
        <f t="shared" si="24"/>
        <v>44485.916858899502</v>
      </c>
      <c r="I158" s="57">
        <f t="shared" si="26"/>
        <v>59516.542641100539</v>
      </c>
      <c r="J158" s="58">
        <f t="shared" si="27"/>
        <v>7092.7128538807438</v>
      </c>
      <c r="S158" s="59"/>
      <c r="Y158" s="1"/>
    </row>
    <row r="159" spans="2:25" x14ac:dyDescent="0.25">
      <c r="B159" s="52">
        <f t="shared" si="28"/>
        <v>143</v>
      </c>
      <c r="C159" s="56">
        <f t="shared" si="25"/>
        <v>44485.916858899502</v>
      </c>
      <c r="D159" s="54">
        <v>469.07926404916378</v>
      </c>
      <c r="E159" s="55">
        <v>509.81356068666378</v>
      </c>
      <c r="F159" s="56">
        <f t="shared" si="22"/>
        <v>29.657277905933</v>
      </c>
      <c r="G159" s="56">
        <f t="shared" si="23"/>
        <v>439.42198614323081</v>
      </c>
      <c r="H159" s="56">
        <f t="shared" si="24"/>
        <v>44046.494872756273</v>
      </c>
      <c r="I159" s="57">
        <f t="shared" si="26"/>
        <v>59955.964627243768</v>
      </c>
      <c r="J159" s="58">
        <f t="shared" si="27"/>
        <v>7122.3701317866771</v>
      </c>
      <c r="S159" s="59"/>
      <c r="Y159" s="1"/>
    </row>
    <row r="160" spans="2:25" x14ac:dyDescent="0.25">
      <c r="B160" s="52">
        <f t="shared" si="28"/>
        <v>144</v>
      </c>
      <c r="C160" s="56">
        <f t="shared" si="25"/>
        <v>44046.494872756273</v>
      </c>
      <c r="D160" s="54">
        <v>469.07926404916378</v>
      </c>
      <c r="E160" s="55">
        <v>509.81356068666378</v>
      </c>
      <c r="F160" s="56">
        <f t="shared" si="22"/>
        <v>29.364329915170849</v>
      </c>
      <c r="G160" s="56">
        <f t="shared" si="23"/>
        <v>439.71493413399293</v>
      </c>
      <c r="H160" s="56">
        <f t="shared" si="24"/>
        <v>43606.779938622283</v>
      </c>
      <c r="I160" s="57">
        <f t="shared" si="26"/>
        <v>60395.679561377758</v>
      </c>
      <c r="J160" s="58">
        <f t="shared" si="27"/>
        <v>7151.734461701848</v>
      </c>
      <c r="S160" s="59"/>
      <c r="Y160" s="1"/>
    </row>
    <row r="161" spans="2:25" x14ac:dyDescent="0.25">
      <c r="B161" s="52">
        <f t="shared" si="28"/>
        <v>145</v>
      </c>
      <c r="C161" s="56">
        <f t="shared" si="25"/>
        <v>43606.779938622283</v>
      </c>
      <c r="D161" s="54">
        <v>469.07926404916378</v>
      </c>
      <c r="E161" s="55">
        <v>509.81356068666378</v>
      </c>
      <c r="F161" s="56">
        <f t="shared" si="22"/>
        <v>29.071186625748187</v>
      </c>
      <c r="G161" s="56">
        <f t="shared" si="23"/>
        <v>440.00807742341561</v>
      </c>
      <c r="H161" s="56">
        <f t="shared" si="24"/>
        <v>43166.771861198868</v>
      </c>
      <c r="I161" s="57">
        <f t="shared" si="26"/>
        <v>60835.687638801173</v>
      </c>
      <c r="J161" s="58">
        <f t="shared" si="27"/>
        <v>7180.8056483275959</v>
      </c>
      <c r="S161" s="59"/>
      <c r="Y161" s="1"/>
    </row>
    <row r="162" spans="2:25" x14ac:dyDescent="0.25">
      <c r="B162" s="52">
        <f t="shared" si="28"/>
        <v>146</v>
      </c>
      <c r="C162" s="56">
        <f t="shared" si="25"/>
        <v>43166.771861198868</v>
      </c>
      <c r="D162" s="54">
        <v>469.07926404916378</v>
      </c>
      <c r="E162" s="55">
        <v>509.81356068666378</v>
      </c>
      <c r="F162" s="56">
        <f t="shared" si="22"/>
        <v>28.777847907465912</v>
      </c>
      <c r="G162" s="56">
        <f t="shared" si="23"/>
        <v>440.30141614169787</v>
      </c>
      <c r="H162" s="56">
        <f t="shared" si="24"/>
        <v>42726.470445057166</v>
      </c>
      <c r="I162" s="57">
        <f t="shared" si="26"/>
        <v>61275.989054942875</v>
      </c>
      <c r="J162" s="58">
        <f t="shared" si="27"/>
        <v>7209.5834962350618</v>
      </c>
      <c r="S162" s="59"/>
      <c r="Y162" s="1"/>
    </row>
    <row r="163" spans="2:25" x14ac:dyDescent="0.25">
      <c r="B163" s="52">
        <f t="shared" si="28"/>
        <v>147</v>
      </c>
      <c r="C163" s="56">
        <f t="shared" si="25"/>
        <v>42726.470445057166</v>
      </c>
      <c r="D163" s="54">
        <v>469.07926404916378</v>
      </c>
      <c r="E163" s="55">
        <v>509.81356068666378</v>
      </c>
      <c r="F163" s="56">
        <f t="shared" si="22"/>
        <v>28.484313630038109</v>
      </c>
      <c r="G163" s="56">
        <f t="shared" si="23"/>
        <v>440.59495041912567</v>
      </c>
      <c r="H163" s="56">
        <f t="shared" si="24"/>
        <v>42285.875494638043</v>
      </c>
      <c r="I163" s="57">
        <f t="shared" si="26"/>
        <v>61716.584005361998</v>
      </c>
      <c r="J163" s="58">
        <f t="shared" si="27"/>
        <v>7238.0678098650997</v>
      </c>
      <c r="S163" s="59"/>
      <c r="Y163" s="1"/>
    </row>
    <row r="164" spans="2:25" x14ac:dyDescent="0.25">
      <c r="B164" s="52">
        <f t="shared" si="28"/>
        <v>148</v>
      </c>
      <c r="C164" s="56">
        <f t="shared" si="25"/>
        <v>42285.875494638043</v>
      </c>
      <c r="D164" s="54">
        <v>469.07926404916378</v>
      </c>
      <c r="E164" s="55">
        <v>509.81356068666378</v>
      </c>
      <c r="F164" s="56">
        <f t="shared" si="22"/>
        <v>28.190583663092028</v>
      </c>
      <c r="G164" s="56">
        <f t="shared" si="23"/>
        <v>440.88868038607177</v>
      </c>
      <c r="H164" s="56">
        <f t="shared" si="24"/>
        <v>41844.98681425197</v>
      </c>
      <c r="I164" s="57">
        <f t="shared" si="26"/>
        <v>62157.472685748071</v>
      </c>
      <c r="J164" s="58">
        <f t="shared" si="27"/>
        <v>7266.2583935281918</v>
      </c>
      <c r="S164" s="59"/>
      <c r="Y164" s="1"/>
    </row>
    <row r="165" spans="2:25" x14ac:dyDescent="0.25">
      <c r="B165" s="52">
        <f t="shared" si="28"/>
        <v>149</v>
      </c>
      <c r="C165" s="56">
        <f t="shared" si="25"/>
        <v>41844.98681425197</v>
      </c>
      <c r="D165" s="54">
        <v>469.07926404916378</v>
      </c>
      <c r="E165" s="55">
        <v>509.81356068666378</v>
      </c>
      <c r="F165" s="56">
        <f t="shared" si="22"/>
        <v>27.896657876167978</v>
      </c>
      <c r="G165" s="56">
        <f t="shared" si="23"/>
        <v>441.1826061729958</v>
      </c>
      <c r="H165" s="56">
        <f t="shared" si="24"/>
        <v>41403.804208078975</v>
      </c>
      <c r="I165" s="57">
        <f t="shared" si="26"/>
        <v>62598.655291921066</v>
      </c>
      <c r="J165" s="58">
        <f t="shared" si="27"/>
        <v>7294.1550514043602</v>
      </c>
      <c r="S165" s="59"/>
      <c r="Y165" s="1"/>
    </row>
    <row r="166" spans="2:25" x14ac:dyDescent="0.25">
      <c r="B166" s="52">
        <f t="shared" si="28"/>
        <v>150</v>
      </c>
      <c r="C166" s="56">
        <f t="shared" si="25"/>
        <v>41403.804208078975</v>
      </c>
      <c r="D166" s="54">
        <v>469.07926404916378</v>
      </c>
      <c r="E166" s="55">
        <v>509.81356068666378</v>
      </c>
      <c r="F166" s="56">
        <f t="shared" si="22"/>
        <v>27.602536138719316</v>
      </c>
      <c r="G166" s="56">
        <f t="shared" si="23"/>
        <v>441.47672791044448</v>
      </c>
      <c r="H166" s="56">
        <f t="shared" si="24"/>
        <v>40962.327480168533</v>
      </c>
      <c r="I166" s="57">
        <f t="shared" si="26"/>
        <v>63040.132019831508</v>
      </c>
      <c r="J166" s="58">
        <f t="shared" si="27"/>
        <v>7321.7575875430794</v>
      </c>
      <c r="S166" s="59"/>
      <c r="Y166" s="1"/>
    </row>
    <row r="167" spans="2:25" x14ac:dyDescent="0.25">
      <c r="B167" s="52">
        <f t="shared" si="28"/>
        <v>151</v>
      </c>
      <c r="C167" s="56">
        <f t="shared" si="25"/>
        <v>40962.327480168533</v>
      </c>
      <c r="D167" s="54">
        <v>469.07926404916378</v>
      </c>
      <c r="E167" s="55">
        <v>509.81356068666378</v>
      </c>
      <c r="F167" s="56">
        <f t="shared" si="22"/>
        <v>27.308218320112353</v>
      </c>
      <c r="G167" s="56">
        <f t="shared" si="23"/>
        <v>441.77104572905142</v>
      </c>
      <c r="H167" s="56">
        <f t="shared" si="24"/>
        <v>40520.556434439481</v>
      </c>
      <c r="I167" s="57">
        <f t="shared" si="26"/>
        <v>63481.90306556056</v>
      </c>
      <c r="J167" s="58">
        <f t="shared" si="27"/>
        <v>7349.0658058631916</v>
      </c>
      <c r="S167" s="59"/>
      <c r="Y167" s="1"/>
    </row>
    <row r="168" spans="2:25" x14ac:dyDescent="0.25">
      <c r="B168" s="52">
        <f t="shared" si="28"/>
        <v>152</v>
      </c>
      <c r="C168" s="56">
        <f t="shared" si="25"/>
        <v>40520.556434439481</v>
      </c>
      <c r="D168" s="54">
        <v>469.07926404916378</v>
      </c>
      <c r="E168" s="55">
        <v>509.81356068666378</v>
      </c>
      <c r="F168" s="56">
        <f t="shared" si="22"/>
        <v>27.013704289626318</v>
      </c>
      <c r="G168" s="56">
        <f t="shared" si="23"/>
        <v>442.06555975953745</v>
      </c>
      <c r="H168" s="56">
        <f t="shared" si="24"/>
        <v>40078.490874679941</v>
      </c>
      <c r="I168" s="57">
        <f t="shared" si="26"/>
        <v>63923.9686253201</v>
      </c>
      <c r="J168" s="58">
        <f t="shared" si="27"/>
        <v>7376.0795101528183</v>
      </c>
      <c r="S168" s="59"/>
      <c r="Y168" s="1"/>
    </row>
    <row r="169" spans="2:25" x14ac:dyDescent="0.25">
      <c r="B169" s="52">
        <f t="shared" si="28"/>
        <v>153</v>
      </c>
      <c r="C169" s="56">
        <f t="shared" si="25"/>
        <v>40078.490874679941</v>
      </c>
      <c r="D169" s="54">
        <v>469.07926404916378</v>
      </c>
      <c r="E169" s="55">
        <v>509.81356068666378</v>
      </c>
      <c r="F169" s="56">
        <f t="shared" si="22"/>
        <v>26.718993916453293</v>
      </c>
      <c r="G169" s="56">
        <f t="shared" si="23"/>
        <v>442.36027013271047</v>
      </c>
      <c r="H169" s="56">
        <f t="shared" si="24"/>
        <v>39636.13060454723</v>
      </c>
      <c r="I169" s="57">
        <f t="shared" si="26"/>
        <v>64366.328895452811</v>
      </c>
      <c r="J169" s="58">
        <f t="shared" si="27"/>
        <v>7402.798504069272</v>
      </c>
      <c r="S169" s="59"/>
      <c r="Y169" s="1"/>
    </row>
    <row r="170" spans="2:25" x14ac:dyDescent="0.25">
      <c r="B170" s="52">
        <f t="shared" si="28"/>
        <v>154</v>
      </c>
      <c r="C170" s="56">
        <f t="shared" si="25"/>
        <v>39636.13060454723</v>
      </c>
      <c r="D170" s="54">
        <v>469.07926404916378</v>
      </c>
      <c r="E170" s="55">
        <v>509.81356068666378</v>
      </c>
      <c r="F170" s="56">
        <f t="shared" si="22"/>
        <v>26.424087069698153</v>
      </c>
      <c r="G170" s="56">
        <f t="shared" si="23"/>
        <v>442.65517697946564</v>
      </c>
      <c r="H170" s="56">
        <f t="shared" si="24"/>
        <v>39193.475427567762</v>
      </c>
      <c r="I170" s="57">
        <f t="shared" si="26"/>
        <v>64808.984072432278</v>
      </c>
      <c r="J170" s="58">
        <f t="shared" si="27"/>
        <v>7429.2225911389705</v>
      </c>
      <c r="S170" s="59"/>
      <c r="Y170" s="1"/>
    </row>
    <row r="171" spans="2:25" x14ac:dyDescent="0.25">
      <c r="B171" s="52">
        <f t="shared" si="28"/>
        <v>155</v>
      </c>
      <c r="C171" s="56">
        <f t="shared" si="25"/>
        <v>39193.475427567762</v>
      </c>
      <c r="D171" s="54">
        <v>469.07926404916378</v>
      </c>
      <c r="E171" s="55">
        <v>509.81356068666378</v>
      </c>
      <c r="F171" s="56">
        <f t="shared" si="22"/>
        <v>26.128983618378509</v>
      </c>
      <c r="G171" s="56">
        <f t="shared" si="23"/>
        <v>442.95028043078526</v>
      </c>
      <c r="H171" s="56">
        <f t="shared" si="24"/>
        <v>38750.525147136977</v>
      </c>
      <c r="I171" s="57">
        <f t="shared" si="26"/>
        <v>65251.934352863063</v>
      </c>
      <c r="J171" s="58">
        <f t="shared" si="27"/>
        <v>7455.3515747573492</v>
      </c>
      <c r="S171" s="59"/>
      <c r="Y171" s="1"/>
    </row>
    <row r="172" spans="2:25" x14ac:dyDescent="0.25">
      <c r="B172" s="52">
        <f t="shared" si="28"/>
        <v>156</v>
      </c>
      <c r="C172" s="56">
        <f t="shared" si="25"/>
        <v>38750.525147136977</v>
      </c>
      <c r="D172" s="54">
        <v>469.07926404916378</v>
      </c>
      <c r="E172" s="55">
        <v>509.81356068666378</v>
      </c>
      <c r="F172" s="56">
        <f t="shared" si="22"/>
        <v>25.83368343142465</v>
      </c>
      <c r="G172" s="56">
        <f t="shared" si="23"/>
        <v>443.24558061773911</v>
      </c>
      <c r="H172" s="56">
        <f t="shared" si="24"/>
        <v>38307.279566519239</v>
      </c>
      <c r="I172" s="57">
        <f t="shared" si="26"/>
        <v>65695.179933480802</v>
      </c>
      <c r="J172" s="58">
        <f t="shared" si="27"/>
        <v>7481.1852581887742</v>
      </c>
      <c r="S172" s="59"/>
      <c r="Y172" s="1"/>
    </row>
    <row r="173" spans="2:25" x14ac:dyDescent="0.25">
      <c r="B173" s="52">
        <f t="shared" si="28"/>
        <v>157</v>
      </c>
      <c r="C173" s="56">
        <f t="shared" si="25"/>
        <v>38307.279566519239</v>
      </c>
      <c r="D173" s="54">
        <v>469.07926404916378</v>
      </c>
      <c r="E173" s="55">
        <v>509.81356068666378</v>
      </c>
      <c r="F173" s="56">
        <f t="shared" si="22"/>
        <v>25.538186377679491</v>
      </c>
      <c r="G173" s="56">
        <f t="shared" si="23"/>
        <v>443.54107767148429</v>
      </c>
      <c r="H173" s="56">
        <f t="shared" si="24"/>
        <v>37863.738488847754</v>
      </c>
      <c r="I173" s="57">
        <f t="shared" si="26"/>
        <v>66138.721011152287</v>
      </c>
      <c r="J173" s="58">
        <f t="shared" si="27"/>
        <v>7506.7234445664535</v>
      </c>
      <c r="S173" s="59"/>
      <c r="Y173" s="1"/>
    </row>
    <row r="174" spans="2:25" x14ac:dyDescent="0.25">
      <c r="B174" s="52">
        <f t="shared" si="28"/>
        <v>158</v>
      </c>
      <c r="C174" s="56">
        <f t="shared" si="25"/>
        <v>37863.738488847754</v>
      </c>
      <c r="D174" s="54">
        <v>469.07926404916378</v>
      </c>
      <c r="E174" s="55">
        <v>509.81356068666378</v>
      </c>
      <c r="F174" s="56">
        <f t="shared" si="22"/>
        <v>25.242492325898503</v>
      </c>
      <c r="G174" s="56">
        <f t="shared" si="23"/>
        <v>443.83677172326526</v>
      </c>
      <c r="H174" s="56">
        <f t="shared" si="24"/>
        <v>37419.901717124485</v>
      </c>
      <c r="I174" s="57">
        <f t="shared" si="26"/>
        <v>66582.557782875549</v>
      </c>
      <c r="J174" s="58">
        <f t="shared" si="27"/>
        <v>7531.9659368923521</v>
      </c>
      <c r="S174" s="59"/>
      <c r="Y174" s="1"/>
    </row>
    <row r="175" spans="2:25" x14ac:dyDescent="0.25">
      <c r="B175" s="52">
        <f t="shared" si="28"/>
        <v>159</v>
      </c>
      <c r="C175" s="56">
        <f t="shared" si="25"/>
        <v>37419.901717124485</v>
      </c>
      <c r="D175" s="54">
        <v>469.07926404916378</v>
      </c>
      <c r="E175" s="55">
        <v>509.81356068666378</v>
      </c>
      <c r="F175" s="56">
        <f t="shared" si="22"/>
        <v>24.946601144749657</v>
      </c>
      <c r="G175" s="56">
        <f t="shared" si="23"/>
        <v>444.13266290441413</v>
      </c>
      <c r="H175" s="56">
        <f t="shared" si="24"/>
        <v>36975.769054220073</v>
      </c>
      <c r="I175" s="57">
        <f t="shared" si="26"/>
        <v>67026.690445779968</v>
      </c>
      <c r="J175" s="58">
        <f t="shared" si="27"/>
        <v>7556.9125380371015</v>
      </c>
      <c r="S175" s="59"/>
      <c r="Y175" s="1"/>
    </row>
    <row r="176" spans="2:25" x14ac:dyDescent="0.25">
      <c r="B176" s="52">
        <f t="shared" si="28"/>
        <v>160</v>
      </c>
      <c r="C176" s="56">
        <f t="shared" si="25"/>
        <v>36975.769054220073</v>
      </c>
      <c r="D176" s="54">
        <v>469.07926404916378</v>
      </c>
      <c r="E176" s="55">
        <v>509.81356068666378</v>
      </c>
      <c r="F176" s="56">
        <f t="shared" si="22"/>
        <v>24.65051270281338</v>
      </c>
      <c r="G176" s="56">
        <f t="shared" si="23"/>
        <v>444.4287513463504</v>
      </c>
      <c r="H176" s="56">
        <f t="shared" si="24"/>
        <v>36531.340302873723</v>
      </c>
      <c r="I176" s="57">
        <f t="shared" si="26"/>
        <v>67471.119197126318</v>
      </c>
      <c r="J176" s="58">
        <f t="shared" si="27"/>
        <v>7581.5630507399146</v>
      </c>
      <c r="S176" s="59"/>
      <c r="Y176" s="1"/>
    </row>
    <row r="177" spans="2:25" x14ac:dyDescent="0.25">
      <c r="B177" s="52">
        <f t="shared" si="28"/>
        <v>161</v>
      </c>
      <c r="C177" s="56">
        <f t="shared" si="25"/>
        <v>36531.340302873723</v>
      </c>
      <c r="D177" s="54">
        <v>469.07926404916378</v>
      </c>
      <c r="E177" s="55">
        <v>509.81356068666378</v>
      </c>
      <c r="F177" s="56">
        <f t="shared" si="22"/>
        <v>24.354226868582479</v>
      </c>
      <c r="G177" s="56">
        <f t="shared" si="23"/>
        <v>444.7250371805813</v>
      </c>
      <c r="H177" s="56">
        <f t="shared" si="24"/>
        <v>36086.615265693144</v>
      </c>
      <c r="I177" s="57">
        <f t="shared" si="26"/>
        <v>67915.844234306904</v>
      </c>
      <c r="J177" s="58">
        <f t="shared" si="27"/>
        <v>7605.917277608497</v>
      </c>
      <c r="S177" s="59"/>
      <c r="Y177" s="1"/>
    </row>
    <row r="178" spans="2:25" x14ac:dyDescent="0.25">
      <c r="B178" s="52">
        <f t="shared" si="28"/>
        <v>162</v>
      </c>
      <c r="C178" s="56">
        <f t="shared" si="25"/>
        <v>36086.615265693144</v>
      </c>
      <c r="D178" s="54">
        <v>469.07926404916378</v>
      </c>
      <c r="E178" s="55">
        <v>509.81356068666378</v>
      </c>
      <c r="F178" s="56">
        <f t="shared" si="22"/>
        <v>24.057743510462096</v>
      </c>
      <c r="G178" s="56">
        <f t="shared" si="23"/>
        <v>445.02152053870168</v>
      </c>
      <c r="H178" s="56">
        <f t="shared" si="24"/>
        <v>35641.593745154445</v>
      </c>
      <c r="I178" s="57">
        <f t="shared" si="26"/>
        <v>68360.86575484561</v>
      </c>
      <c r="J178" s="58">
        <f t="shared" si="27"/>
        <v>7629.9750211189594</v>
      </c>
      <c r="S178" s="59"/>
      <c r="Y178" s="1"/>
    </row>
    <row r="179" spans="2:25" x14ac:dyDescent="0.25">
      <c r="B179" s="52">
        <f t="shared" si="28"/>
        <v>163</v>
      </c>
      <c r="C179" s="56">
        <f t="shared" si="25"/>
        <v>35641.593745154445</v>
      </c>
      <c r="D179" s="54">
        <v>469.07926404916378</v>
      </c>
      <c r="E179" s="55">
        <v>509.81356068666378</v>
      </c>
      <c r="F179" s="56">
        <f t="shared" si="22"/>
        <v>23.761062496769629</v>
      </c>
      <c r="G179" s="56">
        <f t="shared" si="23"/>
        <v>445.31820155239416</v>
      </c>
      <c r="H179" s="56">
        <f t="shared" si="24"/>
        <v>35196.275543602052</v>
      </c>
      <c r="I179" s="57">
        <f t="shared" si="26"/>
        <v>68806.183956398003</v>
      </c>
      <c r="J179" s="58">
        <f t="shared" si="27"/>
        <v>7653.7360836157286</v>
      </c>
      <c r="S179" s="59"/>
      <c r="Y179" s="1"/>
    </row>
    <row r="180" spans="2:25" x14ac:dyDescent="0.25">
      <c r="B180" s="52">
        <f t="shared" si="28"/>
        <v>164</v>
      </c>
      <c r="C180" s="56">
        <f t="shared" si="25"/>
        <v>35196.275543602052</v>
      </c>
      <c r="D180" s="54">
        <v>469.07926404916378</v>
      </c>
      <c r="E180" s="55">
        <v>509.81356068666378</v>
      </c>
      <c r="F180" s="56">
        <f t="shared" si="22"/>
        <v>23.4641836957347</v>
      </c>
      <c r="G180" s="56">
        <f t="shared" si="23"/>
        <v>445.61508035342911</v>
      </c>
      <c r="H180" s="56">
        <f t="shared" si="24"/>
        <v>34750.660463248627</v>
      </c>
      <c r="I180" s="57">
        <f t="shared" si="26"/>
        <v>69251.799036751429</v>
      </c>
      <c r="J180" s="58">
        <f t="shared" si="27"/>
        <v>7677.200267311463</v>
      </c>
      <c r="S180" s="59"/>
      <c r="Y180" s="1"/>
    </row>
    <row r="181" spans="2:25" x14ac:dyDescent="0.25">
      <c r="B181" s="52">
        <f t="shared" si="28"/>
        <v>165</v>
      </c>
      <c r="C181" s="56">
        <f t="shared" si="25"/>
        <v>34750.660463248627</v>
      </c>
      <c r="D181" s="54">
        <v>469.07926404916378</v>
      </c>
      <c r="E181" s="55">
        <v>509.81356068666378</v>
      </c>
      <c r="F181" s="56">
        <f t="shared" si="22"/>
        <v>23.167106975499085</v>
      </c>
      <c r="G181" s="56">
        <f t="shared" si="23"/>
        <v>445.91215707366467</v>
      </c>
      <c r="H181" s="56">
        <f t="shared" si="24"/>
        <v>34304.748306174959</v>
      </c>
      <c r="I181" s="57">
        <f t="shared" si="26"/>
        <v>69697.711193825089</v>
      </c>
      <c r="J181" s="58">
        <f t="shared" si="27"/>
        <v>7700.3673742869623</v>
      </c>
      <c r="S181" s="59"/>
      <c r="Y181" s="1"/>
    </row>
    <row r="182" spans="2:25" x14ac:dyDescent="0.25">
      <c r="B182" s="52">
        <f t="shared" si="28"/>
        <v>166</v>
      </c>
      <c r="C182" s="56">
        <f t="shared" si="25"/>
        <v>34304.748306174959</v>
      </c>
      <c r="D182" s="54">
        <v>469.07926404916378</v>
      </c>
      <c r="E182" s="55">
        <v>509.81356068666378</v>
      </c>
      <c r="F182" s="56">
        <f t="shared" si="22"/>
        <v>22.869832204116637</v>
      </c>
      <c r="G182" s="56">
        <f t="shared" si="23"/>
        <v>446.20943184504716</v>
      </c>
      <c r="H182" s="56">
        <f t="shared" si="24"/>
        <v>33858.538874329912</v>
      </c>
      <c r="I182" s="57">
        <f t="shared" si="26"/>
        <v>70143.920625670129</v>
      </c>
      <c r="J182" s="58">
        <f t="shared" si="27"/>
        <v>7723.2372064910787</v>
      </c>
      <c r="S182" s="59"/>
      <c r="Y182" s="1"/>
    </row>
    <row r="183" spans="2:25" x14ac:dyDescent="0.25">
      <c r="B183" s="52">
        <f t="shared" si="28"/>
        <v>167</v>
      </c>
      <c r="C183" s="56">
        <f t="shared" si="25"/>
        <v>33858.538874329912</v>
      </c>
      <c r="D183" s="54">
        <v>469.07926404916378</v>
      </c>
      <c r="E183" s="55">
        <v>509.81356068666378</v>
      </c>
      <c r="F183" s="56">
        <f t="shared" si="22"/>
        <v>22.572359249553273</v>
      </c>
      <c r="G183" s="56">
        <f t="shared" si="23"/>
        <v>446.50690479961054</v>
      </c>
      <c r="H183" s="56">
        <f t="shared" si="24"/>
        <v>33412.031969530304</v>
      </c>
      <c r="I183" s="57">
        <f t="shared" si="26"/>
        <v>70590.427530469737</v>
      </c>
      <c r="J183" s="58">
        <f t="shared" si="27"/>
        <v>7745.809565740632</v>
      </c>
      <c r="S183" s="59"/>
      <c r="Y183" s="1"/>
    </row>
    <row r="184" spans="2:25" x14ac:dyDescent="0.25">
      <c r="B184" s="52">
        <f t="shared" si="28"/>
        <v>168</v>
      </c>
      <c r="C184" s="56">
        <f t="shared" si="25"/>
        <v>33412.031969530304</v>
      </c>
      <c r="D184" s="54">
        <v>469.07926404916378</v>
      </c>
      <c r="E184" s="55">
        <v>509.81356068666378</v>
      </c>
      <c r="F184" s="56">
        <f t="shared" si="22"/>
        <v>22.27468797968687</v>
      </c>
      <c r="G184" s="56">
        <f t="shared" si="23"/>
        <v>446.80457606947692</v>
      </c>
      <c r="H184" s="56">
        <f t="shared" si="24"/>
        <v>32965.227393460824</v>
      </c>
      <c r="I184" s="57">
        <f t="shared" si="26"/>
        <v>71037.232106539217</v>
      </c>
      <c r="J184" s="58">
        <f t="shared" si="27"/>
        <v>7768.0842537203189</v>
      </c>
      <c r="S184" s="59"/>
      <c r="Y184" s="1"/>
    </row>
    <row r="185" spans="2:25" x14ac:dyDescent="0.25">
      <c r="B185" s="52">
        <f t="shared" si="28"/>
        <v>169</v>
      </c>
      <c r="C185" s="56">
        <f t="shared" si="25"/>
        <v>32965.227393460824</v>
      </c>
      <c r="D185" s="54">
        <v>469.07926404916378</v>
      </c>
      <c r="E185" s="55">
        <v>509.81356068666378</v>
      </c>
      <c r="F185" s="56">
        <f t="shared" si="22"/>
        <v>21.976818262307216</v>
      </c>
      <c r="G185" s="56">
        <f t="shared" si="23"/>
        <v>447.10244578685655</v>
      </c>
      <c r="H185" s="56">
        <f t="shared" si="24"/>
        <v>32518.124947673969</v>
      </c>
      <c r="I185" s="57">
        <f t="shared" si="26"/>
        <v>71484.33455232608</v>
      </c>
      <c r="J185" s="58">
        <f t="shared" si="27"/>
        <v>7790.0610719826263</v>
      </c>
      <c r="S185" s="59"/>
      <c r="Y185" s="1"/>
    </row>
    <row r="186" spans="2:25" x14ac:dyDescent="0.25">
      <c r="B186" s="52">
        <f t="shared" si="28"/>
        <v>170</v>
      </c>
      <c r="C186" s="56">
        <f t="shared" si="25"/>
        <v>32518.124947673969</v>
      </c>
      <c r="D186" s="54">
        <v>469.07926404916378</v>
      </c>
      <c r="E186" s="55">
        <v>509.81356068666378</v>
      </c>
      <c r="F186" s="56">
        <f t="shared" si="22"/>
        <v>21.67874996511598</v>
      </c>
      <c r="G186" s="56">
        <f t="shared" si="23"/>
        <v>447.40051408404781</v>
      </c>
      <c r="H186" s="56">
        <f t="shared" si="24"/>
        <v>32070.724433589919</v>
      </c>
      <c r="I186" s="57">
        <f t="shared" si="26"/>
        <v>71931.735066410125</v>
      </c>
      <c r="J186" s="58">
        <f t="shared" si="27"/>
        <v>7811.7398219477427</v>
      </c>
      <c r="S186" s="59"/>
      <c r="Y186" s="1"/>
    </row>
    <row r="187" spans="2:25" x14ac:dyDescent="0.25">
      <c r="B187" s="52">
        <f t="shared" si="28"/>
        <v>171</v>
      </c>
      <c r="C187" s="56">
        <f t="shared" si="25"/>
        <v>32070.724433589919</v>
      </c>
      <c r="D187" s="54">
        <v>469.07926404916378</v>
      </c>
      <c r="E187" s="55">
        <v>509.81356068666378</v>
      </c>
      <c r="F187" s="56">
        <f t="shared" si="22"/>
        <v>21.380482955726613</v>
      </c>
      <c r="G187" s="56">
        <f t="shared" si="23"/>
        <v>447.69878109343716</v>
      </c>
      <c r="H187" s="56">
        <f t="shared" si="24"/>
        <v>31623.025652496483</v>
      </c>
      <c r="I187" s="57">
        <f t="shared" si="26"/>
        <v>72379.433847503562</v>
      </c>
      <c r="J187" s="58">
        <f t="shared" si="27"/>
        <v>7833.1203049034693</v>
      </c>
      <c r="S187" s="59"/>
      <c r="Y187" s="1"/>
    </row>
    <row r="188" spans="2:25" x14ac:dyDescent="0.25">
      <c r="B188" s="52">
        <f t="shared" si="28"/>
        <v>172</v>
      </c>
      <c r="C188" s="56">
        <f t="shared" si="25"/>
        <v>31623.025652496483</v>
      </c>
      <c r="D188" s="54">
        <v>469.07926404916378</v>
      </c>
      <c r="E188" s="55">
        <v>509.81356068666378</v>
      </c>
      <c r="F188" s="56">
        <f t="shared" si="22"/>
        <v>21.08201710166432</v>
      </c>
      <c r="G188" s="56">
        <f t="shared" si="23"/>
        <v>447.99724694749943</v>
      </c>
      <c r="H188" s="56">
        <f t="shared" si="24"/>
        <v>31175.028405548983</v>
      </c>
      <c r="I188" s="57">
        <f t="shared" si="26"/>
        <v>72827.431094451065</v>
      </c>
      <c r="J188" s="58">
        <f t="shared" si="27"/>
        <v>7854.2023220051333</v>
      </c>
      <c r="S188" s="59"/>
      <c r="Y188" s="1"/>
    </row>
    <row r="189" spans="2:25" x14ac:dyDescent="0.25">
      <c r="B189" s="52">
        <f t="shared" si="28"/>
        <v>173</v>
      </c>
      <c r="C189" s="56">
        <f t="shared" si="25"/>
        <v>31175.028405548983</v>
      </c>
      <c r="D189" s="54">
        <v>469.07926404916378</v>
      </c>
      <c r="E189" s="55">
        <v>509.81356068666378</v>
      </c>
      <c r="F189" s="56">
        <f t="shared" si="22"/>
        <v>20.783352270365988</v>
      </c>
      <c r="G189" s="56">
        <f t="shared" si="23"/>
        <v>448.2959117787978</v>
      </c>
      <c r="H189" s="56">
        <f t="shared" si="24"/>
        <v>30726.732493770185</v>
      </c>
      <c r="I189" s="57">
        <f t="shared" si="26"/>
        <v>73275.727006229863</v>
      </c>
      <c r="J189" s="58">
        <f t="shared" si="27"/>
        <v>7874.9856742754992</v>
      </c>
      <c r="S189" s="59"/>
      <c r="Y189" s="1"/>
    </row>
    <row r="190" spans="2:25" x14ac:dyDescent="0.25">
      <c r="B190" s="52">
        <f t="shared" si="28"/>
        <v>174</v>
      </c>
      <c r="C190" s="56">
        <f t="shared" si="25"/>
        <v>30726.732493770185</v>
      </c>
      <c r="D190" s="54">
        <v>469.07926404916378</v>
      </c>
      <c r="E190" s="55">
        <v>509.81356068666378</v>
      </c>
      <c r="F190" s="56">
        <f t="shared" si="22"/>
        <v>20.484488329180124</v>
      </c>
      <c r="G190" s="56">
        <f t="shared" si="23"/>
        <v>448.59477571998366</v>
      </c>
      <c r="H190" s="56">
        <f t="shared" si="24"/>
        <v>30278.137718050202</v>
      </c>
      <c r="I190" s="57">
        <f t="shared" si="26"/>
        <v>73724.321781949853</v>
      </c>
      <c r="J190" s="58">
        <f t="shared" si="27"/>
        <v>7895.470162604679</v>
      </c>
      <c r="S190" s="59"/>
      <c r="Y190" s="1"/>
    </row>
    <row r="191" spans="2:25" x14ac:dyDescent="0.25">
      <c r="B191" s="52">
        <f t="shared" si="28"/>
        <v>175</v>
      </c>
      <c r="C191" s="56">
        <f t="shared" si="25"/>
        <v>30278.137718050202</v>
      </c>
      <c r="D191" s="54">
        <v>469.07926404916378</v>
      </c>
      <c r="E191" s="55">
        <v>509.81356068666378</v>
      </c>
      <c r="F191" s="56">
        <f t="shared" si="22"/>
        <v>20.1854251453668</v>
      </c>
      <c r="G191" s="56">
        <f t="shared" si="23"/>
        <v>448.89383890379696</v>
      </c>
      <c r="H191" s="56">
        <f t="shared" si="24"/>
        <v>29829.243879146405</v>
      </c>
      <c r="I191" s="57">
        <f t="shared" si="26"/>
        <v>74173.215620853647</v>
      </c>
      <c r="J191" s="58">
        <f t="shared" si="27"/>
        <v>7915.6555877500459</v>
      </c>
      <c r="S191" s="59"/>
      <c r="Y191" s="1"/>
    </row>
    <row r="192" spans="2:25" x14ac:dyDescent="0.25">
      <c r="B192" s="52">
        <f t="shared" si="28"/>
        <v>176</v>
      </c>
      <c r="C192" s="56">
        <f t="shared" si="25"/>
        <v>29829.243879146405</v>
      </c>
      <c r="D192" s="54">
        <v>469.07926404916378</v>
      </c>
      <c r="E192" s="55">
        <v>509.81356068666378</v>
      </c>
      <c r="F192" s="56">
        <f t="shared" si="22"/>
        <v>19.886162586097601</v>
      </c>
      <c r="G192" s="56">
        <f t="shared" si="23"/>
        <v>449.19310146306617</v>
      </c>
      <c r="H192" s="56">
        <f t="shared" si="24"/>
        <v>29380.05077768334</v>
      </c>
      <c r="I192" s="57">
        <f t="shared" si="26"/>
        <v>74622.408722316715</v>
      </c>
      <c r="J192" s="58">
        <f t="shared" si="27"/>
        <v>7935.5417503361432</v>
      </c>
      <c r="S192" s="59"/>
      <c r="Y192" s="1"/>
    </row>
    <row r="193" spans="2:25" x14ac:dyDescent="0.25">
      <c r="B193" s="52">
        <f t="shared" si="28"/>
        <v>177</v>
      </c>
      <c r="C193" s="56">
        <f t="shared" si="25"/>
        <v>29380.05077768334</v>
      </c>
      <c r="D193" s="54">
        <v>469.07926404916378</v>
      </c>
      <c r="E193" s="55">
        <v>509.81356068666378</v>
      </c>
      <c r="F193" s="56">
        <f t="shared" si="22"/>
        <v>19.586700518455558</v>
      </c>
      <c r="G193" s="56">
        <f t="shared" si="23"/>
        <v>449.49256353070825</v>
      </c>
      <c r="H193" s="56">
        <f t="shared" si="24"/>
        <v>28930.558214152632</v>
      </c>
      <c r="I193" s="57">
        <f t="shared" si="26"/>
        <v>75071.901285847431</v>
      </c>
      <c r="J193" s="58">
        <f t="shared" si="27"/>
        <v>7955.1284508545987</v>
      </c>
      <c r="S193" s="59"/>
      <c r="Y193" s="1"/>
    </row>
    <row r="194" spans="2:25" x14ac:dyDescent="0.25">
      <c r="B194" s="52">
        <f t="shared" si="28"/>
        <v>178</v>
      </c>
      <c r="C194" s="56">
        <f t="shared" si="25"/>
        <v>28930.558214152632</v>
      </c>
      <c r="D194" s="54">
        <v>469.07926404916378</v>
      </c>
      <c r="E194" s="55">
        <v>509.81356068666378</v>
      </c>
      <c r="F194" s="56">
        <f t="shared" si="22"/>
        <v>19.287038809435089</v>
      </c>
      <c r="G194" s="56">
        <f t="shared" si="23"/>
        <v>449.79222523972868</v>
      </c>
      <c r="H194" s="56">
        <f t="shared" si="24"/>
        <v>28480.765988912903</v>
      </c>
      <c r="I194" s="57">
        <f t="shared" si="26"/>
        <v>75521.693511087156</v>
      </c>
      <c r="J194" s="58">
        <f t="shared" si="27"/>
        <v>7974.4154896640339</v>
      </c>
      <c r="S194" s="59"/>
      <c r="Y194" s="1"/>
    </row>
    <row r="195" spans="2:25" x14ac:dyDescent="0.25">
      <c r="B195" s="52">
        <f t="shared" si="28"/>
        <v>179</v>
      </c>
      <c r="C195" s="56">
        <f t="shared" si="25"/>
        <v>28480.765988912903</v>
      </c>
      <c r="D195" s="54">
        <v>469.07926404916378</v>
      </c>
      <c r="E195" s="55">
        <v>509.81356068666378</v>
      </c>
      <c r="F195" s="56">
        <f t="shared" si="22"/>
        <v>18.987177325941936</v>
      </c>
      <c r="G195" s="56">
        <f t="shared" si="23"/>
        <v>450.09208672322183</v>
      </c>
      <c r="H195" s="56">
        <f t="shared" si="24"/>
        <v>28030.673902189679</v>
      </c>
      <c r="I195" s="57">
        <f t="shared" si="26"/>
        <v>75971.785597810376</v>
      </c>
      <c r="J195" s="58">
        <f t="shared" si="27"/>
        <v>7993.4026669899758</v>
      </c>
      <c r="S195" s="59"/>
      <c r="Y195" s="1"/>
    </row>
    <row r="196" spans="2:25" x14ac:dyDescent="0.25">
      <c r="B196" s="52">
        <f t="shared" si="28"/>
        <v>180</v>
      </c>
      <c r="C196" s="56">
        <f t="shared" si="25"/>
        <v>28030.673902189679</v>
      </c>
      <c r="D196" s="54">
        <v>469.07926404916378</v>
      </c>
      <c r="E196" s="55">
        <v>509.81356068666378</v>
      </c>
      <c r="F196" s="56">
        <f t="shared" si="22"/>
        <v>18.68711593479312</v>
      </c>
      <c r="G196" s="56">
        <f t="shared" si="23"/>
        <v>450.39214811437068</v>
      </c>
      <c r="H196" s="56">
        <f t="shared" si="24"/>
        <v>27580.281754075309</v>
      </c>
      <c r="I196" s="57">
        <f t="shared" si="26"/>
        <v>76422.177745924753</v>
      </c>
      <c r="J196" s="58">
        <f t="shared" si="27"/>
        <v>8012.0897829247688</v>
      </c>
      <c r="S196" s="59"/>
      <c r="Y196" s="1"/>
    </row>
    <row r="197" spans="2:25" x14ac:dyDescent="0.25">
      <c r="B197" s="52">
        <f t="shared" si="28"/>
        <v>181</v>
      </c>
      <c r="C197" s="56">
        <f t="shared" si="25"/>
        <v>27580.281754075309</v>
      </c>
      <c r="D197" s="54">
        <v>469.07926404916378</v>
      </c>
      <c r="E197" s="55">
        <v>509.81356068666378</v>
      </c>
      <c r="F197" s="56">
        <f t="shared" si="22"/>
        <v>18.386854502716872</v>
      </c>
      <c r="G197" s="56">
        <f t="shared" si="23"/>
        <v>450.69240954644692</v>
      </c>
      <c r="H197" s="56">
        <f t="shared" si="24"/>
        <v>27129.589344528864</v>
      </c>
      <c r="I197" s="57">
        <f t="shared" si="26"/>
        <v>76872.870155471202</v>
      </c>
      <c r="J197" s="58">
        <f t="shared" si="27"/>
        <v>8030.4766374274859</v>
      </c>
      <c r="S197" s="59"/>
      <c r="Y197" s="1"/>
    </row>
    <row r="198" spans="2:25" x14ac:dyDescent="0.25">
      <c r="B198" s="52">
        <f t="shared" si="28"/>
        <v>182</v>
      </c>
      <c r="C198" s="56">
        <f t="shared" si="25"/>
        <v>27129.589344528864</v>
      </c>
      <c r="D198" s="54">
        <v>469.07926404916378</v>
      </c>
      <c r="E198" s="55">
        <v>509.81356068666378</v>
      </c>
      <c r="F198" s="56">
        <f t="shared" si="22"/>
        <v>18.086392896352574</v>
      </c>
      <c r="G198" s="56">
        <f t="shared" si="23"/>
        <v>450.99287115281123</v>
      </c>
      <c r="H198" s="56">
        <f t="shared" si="24"/>
        <v>26678.596473376052</v>
      </c>
      <c r="I198" s="57">
        <f t="shared" si="26"/>
        <v>77323.863026624007</v>
      </c>
      <c r="J198" s="58">
        <f t="shared" si="27"/>
        <v>8048.5630303238386</v>
      </c>
      <c r="S198" s="59"/>
      <c r="Y198" s="1"/>
    </row>
    <row r="199" spans="2:25" x14ac:dyDescent="0.25">
      <c r="B199" s="52">
        <f t="shared" si="28"/>
        <v>183</v>
      </c>
      <c r="C199" s="56">
        <f t="shared" si="25"/>
        <v>26678.596473376052</v>
      </c>
      <c r="D199" s="54">
        <v>469.07926404916378</v>
      </c>
      <c r="E199" s="55">
        <v>509.81356068666378</v>
      </c>
      <c r="F199" s="56">
        <f t="shared" si="22"/>
        <v>17.785730982250701</v>
      </c>
      <c r="G199" s="56">
        <f t="shared" si="23"/>
        <v>451.29353306691308</v>
      </c>
      <c r="H199" s="56">
        <f t="shared" si="24"/>
        <v>26227.302940309139</v>
      </c>
      <c r="I199" s="57">
        <f t="shared" si="26"/>
        <v>77775.15655969092</v>
      </c>
      <c r="J199" s="58">
        <f t="shared" si="27"/>
        <v>8066.3487613060897</v>
      </c>
      <c r="S199" s="59"/>
      <c r="Y199" s="1"/>
    </row>
    <row r="200" spans="2:25" x14ac:dyDescent="0.25">
      <c r="B200" s="52">
        <f t="shared" si="28"/>
        <v>184</v>
      </c>
      <c r="C200" s="56">
        <f t="shared" si="25"/>
        <v>26227.302940309139</v>
      </c>
      <c r="D200" s="54">
        <v>469.07926404916378</v>
      </c>
      <c r="E200" s="55">
        <v>509.81356068666378</v>
      </c>
      <c r="F200" s="56">
        <f t="shared" si="22"/>
        <v>17.484868626872757</v>
      </c>
      <c r="G200" s="56">
        <f t="shared" si="23"/>
        <v>451.59439542229103</v>
      </c>
      <c r="H200" s="56">
        <f t="shared" si="24"/>
        <v>25775.708544886849</v>
      </c>
      <c r="I200" s="57">
        <f t="shared" si="26"/>
        <v>78226.75095511321</v>
      </c>
      <c r="J200" s="58">
        <f t="shared" si="27"/>
        <v>8083.8336299329621</v>
      </c>
      <c r="S200" s="59"/>
      <c r="Y200" s="1"/>
    </row>
    <row r="201" spans="2:25" x14ac:dyDescent="0.25">
      <c r="B201" s="52">
        <f t="shared" si="28"/>
        <v>185</v>
      </c>
      <c r="C201" s="56">
        <f t="shared" si="25"/>
        <v>25775.708544886849</v>
      </c>
      <c r="D201" s="54">
        <v>469.07926404916378</v>
      </c>
      <c r="E201" s="55">
        <v>509.81356068666378</v>
      </c>
      <c r="F201" s="56">
        <f t="shared" si="22"/>
        <v>17.183805696591232</v>
      </c>
      <c r="G201" s="56">
        <f t="shared" si="23"/>
        <v>451.89545835257258</v>
      </c>
      <c r="H201" s="56">
        <f t="shared" si="24"/>
        <v>25323.813086534275</v>
      </c>
      <c r="I201" s="57">
        <f t="shared" si="26"/>
        <v>78678.646413465787</v>
      </c>
      <c r="J201" s="58">
        <f t="shared" si="27"/>
        <v>8101.0174356295538</v>
      </c>
      <c r="S201" s="59"/>
      <c r="Y201" s="1"/>
    </row>
    <row r="202" spans="2:25" x14ac:dyDescent="0.25">
      <c r="B202" s="52">
        <f t="shared" si="28"/>
        <v>186</v>
      </c>
      <c r="C202" s="56">
        <f t="shared" si="25"/>
        <v>25323.813086534275</v>
      </c>
      <c r="D202" s="54">
        <v>469.07926404916378</v>
      </c>
      <c r="E202" s="55">
        <v>509.81356068666378</v>
      </c>
      <c r="F202" s="56">
        <f t="shared" si="22"/>
        <v>16.882542057689516</v>
      </c>
      <c r="G202" s="56">
        <f t="shared" si="23"/>
        <v>452.19672199147425</v>
      </c>
      <c r="H202" s="56">
        <f t="shared" si="24"/>
        <v>24871.616364542802</v>
      </c>
      <c r="I202" s="57">
        <f t="shared" si="26"/>
        <v>79130.843135457268</v>
      </c>
      <c r="J202" s="58">
        <f t="shared" si="27"/>
        <v>8117.8999776872433</v>
      </c>
      <c r="S202" s="59"/>
      <c r="Y202" s="1"/>
    </row>
    <row r="203" spans="2:25" x14ac:dyDescent="0.25">
      <c r="B203" s="52">
        <f t="shared" si="28"/>
        <v>187</v>
      </c>
      <c r="C203" s="56">
        <f t="shared" si="25"/>
        <v>24871.616364542802</v>
      </c>
      <c r="D203" s="54">
        <v>469.07926404916378</v>
      </c>
      <c r="E203" s="55">
        <v>509.81356068666378</v>
      </c>
      <c r="F203" s="56">
        <f t="shared" si="22"/>
        <v>16.581077576361867</v>
      </c>
      <c r="G203" s="56">
        <f t="shared" si="23"/>
        <v>452.49818647280193</v>
      </c>
      <c r="H203" s="56">
        <f t="shared" si="24"/>
        <v>24419.118178069999</v>
      </c>
      <c r="I203" s="57">
        <f t="shared" si="26"/>
        <v>79583.341321930071</v>
      </c>
      <c r="J203" s="58">
        <f t="shared" si="27"/>
        <v>8134.4810552636054</v>
      </c>
      <c r="S203" s="59"/>
      <c r="Y203" s="1"/>
    </row>
    <row r="204" spans="2:25" x14ac:dyDescent="0.25">
      <c r="B204" s="52">
        <f t="shared" si="28"/>
        <v>188</v>
      </c>
      <c r="C204" s="56">
        <f t="shared" si="25"/>
        <v>24419.118178069999</v>
      </c>
      <c r="D204" s="54">
        <v>469.07926404916378</v>
      </c>
      <c r="E204" s="55">
        <v>509.81356068666378</v>
      </c>
      <c r="F204" s="56">
        <f t="shared" si="22"/>
        <v>16.279412118713331</v>
      </c>
      <c r="G204" s="56">
        <f t="shared" si="23"/>
        <v>452.79985193045047</v>
      </c>
      <c r="H204" s="56">
        <f t="shared" si="24"/>
        <v>23966.31832613955</v>
      </c>
      <c r="I204" s="57">
        <f t="shared" si="26"/>
        <v>80036.141173860524</v>
      </c>
      <c r="J204" s="58">
        <f t="shared" si="27"/>
        <v>8150.7604673823189</v>
      </c>
      <c r="S204" s="59"/>
      <c r="Y204" s="1"/>
    </row>
    <row r="205" spans="2:25" x14ac:dyDescent="0.25">
      <c r="B205" s="52">
        <f t="shared" si="28"/>
        <v>189</v>
      </c>
      <c r="C205" s="56">
        <f t="shared" si="25"/>
        <v>23966.31832613955</v>
      </c>
      <c r="D205" s="54">
        <v>469.07926404916378</v>
      </c>
      <c r="E205" s="55">
        <v>509.81356068666378</v>
      </c>
      <c r="F205" s="56">
        <f t="shared" si="22"/>
        <v>15.9775455507597</v>
      </c>
      <c r="G205" s="56">
        <f t="shared" si="23"/>
        <v>453.10171849840407</v>
      </c>
      <c r="H205" s="56">
        <f t="shared" si="24"/>
        <v>23513.216607641145</v>
      </c>
      <c r="I205" s="57">
        <f t="shared" si="26"/>
        <v>80489.242892358932</v>
      </c>
      <c r="J205" s="58">
        <f t="shared" si="27"/>
        <v>8166.7380129330786</v>
      </c>
      <c r="S205" s="59"/>
      <c r="Y205" s="1"/>
    </row>
    <row r="206" spans="2:25" x14ac:dyDescent="0.25">
      <c r="B206" s="52">
        <f t="shared" si="28"/>
        <v>190</v>
      </c>
      <c r="C206" s="56">
        <f t="shared" si="25"/>
        <v>23513.216607641145</v>
      </c>
      <c r="D206" s="54">
        <v>469.07926404916378</v>
      </c>
      <c r="E206" s="55">
        <v>509.81356068666378</v>
      </c>
      <c r="F206" s="56">
        <f t="shared" si="22"/>
        <v>15.67547773842743</v>
      </c>
      <c r="G206" s="56">
        <f t="shared" si="23"/>
        <v>453.40378631073634</v>
      </c>
      <c r="H206" s="56">
        <f t="shared" si="24"/>
        <v>23059.812821330408</v>
      </c>
      <c r="I206" s="57">
        <f t="shared" si="26"/>
        <v>80942.646678669669</v>
      </c>
      <c r="J206" s="58">
        <f t="shared" si="27"/>
        <v>8182.4134906715062</v>
      </c>
      <c r="S206" s="59"/>
      <c r="Y206" s="1"/>
    </row>
    <row r="207" spans="2:25" x14ac:dyDescent="0.25">
      <c r="B207" s="52">
        <f t="shared" si="28"/>
        <v>191</v>
      </c>
      <c r="C207" s="56">
        <f t="shared" si="25"/>
        <v>23059.812821330408</v>
      </c>
      <c r="D207" s="54">
        <v>469.07926404916378</v>
      </c>
      <c r="E207" s="55">
        <v>509.81356068666378</v>
      </c>
      <c r="F207" s="56">
        <f t="shared" si="22"/>
        <v>15.373208547553604</v>
      </c>
      <c r="G207" s="56">
        <f t="shared" si="23"/>
        <v>453.70605550161019</v>
      </c>
      <c r="H207" s="56">
        <f t="shared" si="24"/>
        <v>22606.106765828798</v>
      </c>
      <c r="I207" s="61">
        <f t="shared" si="26"/>
        <v>81396.352734171276</v>
      </c>
      <c r="J207" s="58">
        <f t="shared" si="27"/>
        <v>8197.7866992190593</v>
      </c>
      <c r="S207" s="59"/>
      <c r="Y207" s="1"/>
    </row>
    <row r="208" spans="2:25" x14ac:dyDescent="0.25">
      <c r="B208" s="52">
        <f t="shared" si="28"/>
        <v>192</v>
      </c>
      <c r="C208" s="56">
        <f t="shared" si="25"/>
        <v>22606.106765828798</v>
      </c>
      <c r="D208" s="54">
        <v>469.07926404916378</v>
      </c>
      <c r="E208" s="55">
        <v>509.81356068666378</v>
      </c>
      <c r="F208" s="56">
        <f t="shared" si="22"/>
        <v>15.070737843885864</v>
      </c>
      <c r="G208" s="56">
        <f t="shared" si="23"/>
        <v>454.00852620527792</v>
      </c>
      <c r="H208" s="56">
        <f t="shared" si="24"/>
        <v>22152.098239623519</v>
      </c>
      <c r="I208" s="58">
        <f t="shared" si="26"/>
        <v>81850.36126037655</v>
      </c>
      <c r="J208" s="58">
        <f t="shared" si="27"/>
        <v>8212.8574370629449</v>
      </c>
      <c r="S208" s="59"/>
      <c r="Y208" s="1"/>
    </row>
    <row r="209" spans="2:25" x14ac:dyDescent="0.25">
      <c r="B209" s="52">
        <f t="shared" si="28"/>
        <v>193</v>
      </c>
      <c r="C209" s="56">
        <f t="shared" si="25"/>
        <v>22152.098239623519</v>
      </c>
      <c r="D209" s="54">
        <v>469.07926404916378</v>
      </c>
      <c r="E209" s="55">
        <v>509.81356068666378</v>
      </c>
      <c r="F209" s="56">
        <f t="shared" ref="F209:F258" si="29">C209*$C$9</f>
        <v>14.768065493082347</v>
      </c>
      <c r="G209" s="56">
        <f t="shared" ref="G209:G258" si="30">D209-F209</f>
        <v>454.31119855608142</v>
      </c>
      <c r="H209" s="56">
        <f t="shared" ref="H209:H258" si="31">C209-G209</f>
        <v>21697.787041067437</v>
      </c>
      <c r="I209" s="58">
        <f t="shared" si="26"/>
        <v>82304.672458932633</v>
      </c>
      <c r="J209" s="58">
        <f t="shared" si="27"/>
        <v>8227.6255025560276</v>
      </c>
      <c r="S209" s="59"/>
      <c r="Y209" s="1"/>
    </row>
    <row r="210" spans="2:25" x14ac:dyDescent="0.25">
      <c r="B210" s="52">
        <f t="shared" si="28"/>
        <v>194</v>
      </c>
      <c r="C210" s="56">
        <f t="shared" ref="C210:C258" si="32">IF(H209&lt;0,"FIN DU PRET",H209)</f>
        <v>21697.787041067437</v>
      </c>
      <c r="D210" s="54">
        <v>469.07926404916378</v>
      </c>
      <c r="E210" s="55">
        <v>509.81356068666378</v>
      </c>
      <c r="F210" s="56">
        <f t="shared" si="29"/>
        <v>14.465191360711625</v>
      </c>
      <c r="G210" s="56">
        <f t="shared" si="30"/>
        <v>454.61407268845215</v>
      </c>
      <c r="H210" s="56">
        <f t="shared" si="31"/>
        <v>21243.172968378985</v>
      </c>
      <c r="I210" s="58">
        <f t="shared" ref="I210:I258" si="33">I209+G210</f>
        <v>82759.286531621081</v>
      </c>
      <c r="J210" s="58">
        <f t="shared" ref="J210:J258" si="34">J209+F210</f>
        <v>8242.0906939167398</v>
      </c>
      <c r="S210" s="59"/>
      <c r="Y210" s="1"/>
    </row>
    <row r="211" spans="2:25" x14ac:dyDescent="0.25">
      <c r="B211" s="52">
        <f t="shared" ref="B211:B258" si="35">IF(B210=($C$6*12+1),"FIN DU PRET",B210+1)</f>
        <v>195</v>
      </c>
      <c r="C211" s="56">
        <f t="shared" si="32"/>
        <v>21243.172968378985</v>
      </c>
      <c r="D211" s="54">
        <v>469.07926404916378</v>
      </c>
      <c r="E211" s="55">
        <v>509.81356068666378</v>
      </c>
      <c r="F211" s="56">
        <f t="shared" si="29"/>
        <v>14.162115312252656</v>
      </c>
      <c r="G211" s="56">
        <f t="shared" si="30"/>
        <v>454.91714873691114</v>
      </c>
      <c r="H211" s="56">
        <f t="shared" si="31"/>
        <v>20788.255819642076</v>
      </c>
      <c r="I211" s="58">
        <f t="shared" si="33"/>
        <v>83214.203680357998</v>
      </c>
      <c r="J211" s="58">
        <f t="shared" si="34"/>
        <v>8256.2528092289922</v>
      </c>
      <c r="S211" s="59"/>
      <c r="Y211" s="1"/>
    </row>
    <row r="212" spans="2:25" x14ac:dyDescent="0.25">
      <c r="B212" s="52">
        <f t="shared" si="35"/>
        <v>196</v>
      </c>
      <c r="C212" s="56">
        <f t="shared" si="32"/>
        <v>20788.255819642076</v>
      </c>
      <c r="D212" s="54">
        <v>469.07926404916378</v>
      </c>
      <c r="E212" s="55">
        <v>509.81356068666378</v>
      </c>
      <c r="F212" s="56">
        <f t="shared" si="29"/>
        <v>13.858837213094716</v>
      </c>
      <c r="G212" s="56">
        <f t="shared" si="30"/>
        <v>455.22042683606907</v>
      </c>
      <c r="H212" s="56">
        <f t="shared" si="31"/>
        <v>20333.035392806007</v>
      </c>
      <c r="I212" s="58">
        <f t="shared" si="33"/>
        <v>83669.424107194063</v>
      </c>
      <c r="J212" s="58">
        <f t="shared" si="34"/>
        <v>8270.1116464420866</v>
      </c>
      <c r="S212" s="59"/>
      <c r="Y212" s="1"/>
    </row>
    <row r="213" spans="2:25" x14ac:dyDescent="0.25">
      <c r="B213" s="52">
        <f t="shared" si="35"/>
        <v>197</v>
      </c>
      <c r="C213" s="56">
        <f t="shared" si="32"/>
        <v>20333.035392806007</v>
      </c>
      <c r="D213" s="54">
        <v>469.07926404916378</v>
      </c>
      <c r="E213" s="55">
        <v>509.81356068666378</v>
      </c>
      <c r="F213" s="56">
        <f t="shared" si="29"/>
        <v>13.555356928537337</v>
      </c>
      <c r="G213" s="56">
        <f t="shared" si="30"/>
        <v>455.52390712062646</v>
      </c>
      <c r="H213" s="56">
        <f t="shared" si="31"/>
        <v>19877.51148568538</v>
      </c>
      <c r="I213" s="58">
        <f t="shared" si="33"/>
        <v>84124.948014314694</v>
      </c>
      <c r="J213" s="58">
        <f t="shared" si="34"/>
        <v>8283.6670033706232</v>
      </c>
      <c r="S213" s="59"/>
      <c r="Y213" s="1"/>
    </row>
    <row r="214" spans="2:25" x14ac:dyDescent="0.25">
      <c r="B214" s="52">
        <f t="shared" si="35"/>
        <v>198</v>
      </c>
      <c r="C214" s="56">
        <f t="shared" si="32"/>
        <v>19877.51148568538</v>
      </c>
      <c r="D214" s="54">
        <v>469.07926404916378</v>
      </c>
      <c r="E214" s="55">
        <v>509.81356068666378</v>
      </c>
      <c r="F214" s="56">
        <f t="shared" si="29"/>
        <v>13.251674323790253</v>
      </c>
      <c r="G214" s="56">
        <f t="shared" si="30"/>
        <v>455.82758972537351</v>
      </c>
      <c r="H214" s="56">
        <f t="shared" si="31"/>
        <v>19421.683895960006</v>
      </c>
      <c r="I214" s="58">
        <f t="shared" si="33"/>
        <v>84580.775604040071</v>
      </c>
      <c r="J214" s="58">
        <f t="shared" si="34"/>
        <v>8296.9186776944134</v>
      </c>
      <c r="S214" s="59"/>
      <c r="Y214" s="1"/>
    </row>
    <row r="215" spans="2:25" x14ac:dyDescent="0.25">
      <c r="B215" s="52">
        <f t="shared" si="35"/>
        <v>199</v>
      </c>
      <c r="C215" s="56">
        <f t="shared" si="32"/>
        <v>19421.683895960006</v>
      </c>
      <c r="D215" s="54">
        <v>469.07926404916378</v>
      </c>
      <c r="E215" s="55">
        <v>509.81356068666378</v>
      </c>
      <c r="F215" s="56">
        <f t="shared" si="29"/>
        <v>12.947789263973338</v>
      </c>
      <c r="G215" s="56">
        <f t="shared" si="30"/>
        <v>456.13147478519045</v>
      </c>
      <c r="H215" s="56">
        <f t="shared" si="31"/>
        <v>18965.552421174816</v>
      </c>
      <c r="I215" s="58">
        <f t="shared" si="33"/>
        <v>85036.907078825257</v>
      </c>
      <c r="J215" s="58">
        <f t="shared" si="34"/>
        <v>8309.8664669583868</v>
      </c>
      <c r="S215" s="59"/>
      <c r="Y215" s="1"/>
    </row>
    <row r="216" spans="2:25" x14ac:dyDescent="0.25">
      <c r="B216" s="52">
        <f t="shared" si="35"/>
        <v>200</v>
      </c>
      <c r="C216" s="56">
        <f t="shared" si="32"/>
        <v>18965.552421174816</v>
      </c>
      <c r="D216" s="54">
        <v>469.07926404916378</v>
      </c>
      <c r="E216" s="55">
        <v>509.81356068666378</v>
      </c>
      <c r="F216" s="56">
        <f t="shared" si="29"/>
        <v>12.643701614116544</v>
      </c>
      <c r="G216" s="56">
        <f t="shared" si="30"/>
        <v>456.43556243504725</v>
      </c>
      <c r="H216" s="56">
        <f t="shared" si="31"/>
        <v>18509.11685873977</v>
      </c>
      <c r="I216" s="58">
        <f t="shared" si="33"/>
        <v>85493.3426412603</v>
      </c>
      <c r="J216" s="58">
        <f t="shared" si="34"/>
        <v>8322.510168572504</v>
      </c>
      <c r="S216" s="59"/>
      <c r="Y216" s="1"/>
    </row>
    <row r="217" spans="2:25" x14ac:dyDescent="0.25">
      <c r="B217" s="52">
        <f t="shared" si="35"/>
        <v>201</v>
      </c>
      <c r="C217" s="56">
        <f t="shared" si="32"/>
        <v>18509.11685873977</v>
      </c>
      <c r="D217" s="54">
        <v>469.07926404916378</v>
      </c>
      <c r="E217" s="55">
        <v>509.81356068666378</v>
      </c>
      <c r="F217" s="56">
        <f t="shared" si="29"/>
        <v>12.339411239159846</v>
      </c>
      <c r="G217" s="56">
        <f t="shared" si="30"/>
        <v>456.73985281000392</v>
      </c>
      <c r="H217" s="56">
        <f t="shared" si="31"/>
        <v>18052.377005929764</v>
      </c>
      <c r="I217" s="58">
        <f t="shared" si="33"/>
        <v>85950.082494070302</v>
      </c>
      <c r="J217" s="58">
        <f t="shared" si="34"/>
        <v>8334.8495798116637</v>
      </c>
      <c r="S217" s="59"/>
      <c r="Y217" s="1"/>
    </row>
    <row r="218" spans="2:25" x14ac:dyDescent="0.25">
      <c r="B218" s="52">
        <f t="shared" si="35"/>
        <v>202</v>
      </c>
      <c r="C218" s="56">
        <f t="shared" si="32"/>
        <v>18052.377005929764</v>
      </c>
      <c r="D218" s="54">
        <v>469.07926404916378</v>
      </c>
      <c r="E218" s="55">
        <v>509.81356068666378</v>
      </c>
      <c r="F218" s="56">
        <f t="shared" si="29"/>
        <v>12.034918003953175</v>
      </c>
      <c r="G218" s="56">
        <f t="shared" si="30"/>
        <v>457.0443460452106</v>
      </c>
      <c r="H218" s="56">
        <f t="shared" si="31"/>
        <v>17595.332659884552</v>
      </c>
      <c r="I218" s="58">
        <f t="shared" si="33"/>
        <v>86407.12684011551</v>
      </c>
      <c r="J218" s="58">
        <f t="shared" si="34"/>
        <v>8346.8844978156176</v>
      </c>
      <c r="S218" s="59"/>
      <c r="Y218" s="1"/>
    </row>
    <row r="219" spans="2:25" x14ac:dyDescent="0.25">
      <c r="B219" s="52">
        <f t="shared" si="35"/>
        <v>203</v>
      </c>
      <c r="C219" s="56">
        <f t="shared" si="32"/>
        <v>17595.332659884552</v>
      </c>
      <c r="D219" s="54">
        <v>469.07926404916378</v>
      </c>
      <c r="E219" s="55">
        <v>509.81356068666378</v>
      </c>
      <c r="F219" s="56">
        <f t="shared" si="29"/>
        <v>11.730221773256368</v>
      </c>
      <c r="G219" s="56">
        <f t="shared" si="30"/>
        <v>457.34904227590744</v>
      </c>
      <c r="H219" s="56">
        <f t="shared" si="31"/>
        <v>17137.983617608646</v>
      </c>
      <c r="I219" s="58">
        <f t="shared" si="33"/>
        <v>86864.475882391416</v>
      </c>
      <c r="J219" s="58">
        <f t="shared" si="34"/>
        <v>8358.6147195888734</v>
      </c>
      <c r="S219" s="59"/>
      <c r="Y219" s="1"/>
    </row>
    <row r="220" spans="2:25" x14ac:dyDescent="0.25">
      <c r="B220" s="52">
        <f t="shared" si="35"/>
        <v>204</v>
      </c>
      <c r="C220" s="56">
        <f t="shared" si="32"/>
        <v>17137.983617608646</v>
      </c>
      <c r="D220" s="54">
        <v>469.07926404916378</v>
      </c>
      <c r="E220" s="55">
        <v>509.81356068666378</v>
      </c>
      <c r="F220" s="56">
        <f t="shared" si="29"/>
        <v>11.425322411739097</v>
      </c>
      <c r="G220" s="56">
        <f t="shared" si="30"/>
        <v>457.65394163742468</v>
      </c>
      <c r="H220" s="56">
        <f t="shared" si="31"/>
        <v>16680.329675971221</v>
      </c>
      <c r="I220" s="58">
        <f t="shared" si="33"/>
        <v>87322.129824028845</v>
      </c>
      <c r="J220" s="58">
        <f t="shared" si="34"/>
        <v>8370.0400420006117</v>
      </c>
      <c r="S220" s="59"/>
      <c r="Y220" s="1"/>
    </row>
    <row r="221" spans="2:25" x14ac:dyDescent="0.25">
      <c r="B221" s="52">
        <f t="shared" si="35"/>
        <v>205</v>
      </c>
      <c r="C221" s="56">
        <f t="shared" si="32"/>
        <v>16680.329675971221</v>
      </c>
      <c r="D221" s="54">
        <v>469.07926404916378</v>
      </c>
      <c r="E221" s="55">
        <v>509.81356068666378</v>
      </c>
      <c r="F221" s="56">
        <f t="shared" si="29"/>
        <v>11.120219783980813</v>
      </c>
      <c r="G221" s="56">
        <f t="shared" si="30"/>
        <v>457.95904426518297</v>
      </c>
      <c r="H221" s="56">
        <f t="shared" si="31"/>
        <v>16222.370631706039</v>
      </c>
      <c r="I221" s="58">
        <f t="shared" si="33"/>
        <v>87780.088868294028</v>
      </c>
      <c r="J221" s="58">
        <f t="shared" si="34"/>
        <v>8381.1602617845929</v>
      </c>
      <c r="S221" s="59"/>
      <c r="Y221" s="1"/>
    </row>
    <row r="222" spans="2:25" x14ac:dyDescent="0.25">
      <c r="B222" s="52">
        <f t="shared" si="35"/>
        <v>206</v>
      </c>
      <c r="C222" s="56">
        <f t="shared" si="32"/>
        <v>16222.370631706039</v>
      </c>
      <c r="D222" s="54">
        <v>469.07926404916378</v>
      </c>
      <c r="E222" s="55">
        <v>509.81356068666378</v>
      </c>
      <c r="F222" s="56">
        <f t="shared" si="29"/>
        <v>10.814913754470693</v>
      </c>
      <c r="G222" s="56">
        <f t="shared" si="30"/>
        <v>458.26435029469309</v>
      </c>
      <c r="H222" s="56">
        <f t="shared" si="31"/>
        <v>15764.106281411345</v>
      </c>
      <c r="I222" s="58">
        <f t="shared" si="33"/>
        <v>88238.353218588716</v>
      </c>
      <c r="J222" s="58">
        <f t="shared" si="34"/>
        <v>8391.9751755390644</v>
      </c>
      <c r="S222" s="59"/>
      <c r="Y222" s="1"/>
    </row>
    <row r="223" spans="2:25" x14ac:dyDescent="0.25">
      <c r="B223" s="52">
        <f t="shared" si="35"/>
        <v>207</v>
      </c>
      <c r="C223" s="56">
        <f t="shared" si="32"/>
        <v>15764.106281411345</v>
      </c>
      <c r="D223" s="54">
        <v>469.07926404916378</v>
      </c>
      <c r="E223" s="55">
        <v>509.81356068666378</v>
      </c>
      <c r="F223" s="56">
        <f t="shared" si="29"/>
        <v>10.509404187607563</v>
      </c>
      <c r="G223" s="56">
        <f t="shared" si="30"/>
        <v>458.56985986155621</v>
      </c>
      <c r="H223" s="56">
        <f t="shared" si="31"/>
        <v>15305.536421549788</v>
      </c>
      <c r="I223" s="58">
        <f t="shared" si="33"/>
        <v>88696.923078450272</v>
      </c>
      <c r="J223" s="58">
        <f t="shared" si="34"/>
        <v>8402.4845797266717</v>
      </c>
      <c r="S223" s="59"/>
      <c r="Y223" s="1"/>
    </row>
    <row r="224" spans="2:25" x14ac:dyDescent="0.25">
      <c r="B224" s="52">
        <f t="shared" si="35"/>
        <v>208</v>
      </c>
      <c r="C224" s="56">
        <f t="shared" si="32"/>
        <v>15305.536421549788</v>
      </c>
      <c r="D224" s="54">
        <v>469.07926404916378</v>
      </c>
      <c r="E224" s="55">
        <v>509.81356068666378</v>
      </c>
      <c r="F224" s="56">
        <f t="shared" si="29"/>
        <v>10.203690947699858</v>
      </c>
      <c r="G224" s="56">
        <f t="shared" si="30"/>
        <v>458.87557310146394</v>
      </c>
      <c r="H224" s="56">
        <f t="shared" si="31"/>
        <v>14846.660848448324</v>
      </c>
      <c r="I224" s="58">
        <f t="shared" si="33"/>
        <v>89155.79865155174</v>
      </c>
      <c r="J224" s="58">
        <f t="shared" si="34"/>
        <v>8412.6882706743709</v>
      </c>
      <c r="S224" s="59"/>
      <c r="Y224" s="1"/>
    </row>
    <row r="225" spans="2:25" x14ac:dyDescent="0.25">
      <c r="B225" s="52">
        <f t="shared" si="35"/>
        <v>209</v>
      </c>
      <c r="C225" s="56">
        <f t="shared" si="32"/>
        <v>14846.660848448324</v>
      </c>
      <c r="D225" s="54">
        <v>469.07926404916378</v>
      </c>
      <c r="E225" s="55">
        <v>509.81356068666378</v>
      </c>
      <c r="F225" s="56">
        <f t="shared" si="29"/>
        <v>9.8977738989655482</v>
      </c>
      <c r="G225" s="56">
        <f t="shared" si="30"/>
        <v>459.18149015019821</v>
      </c>
      <c r="H225" s="56">
        <f t="shared" si="31"/>
        <v>14387.479358298126</v>
      </c>
      <c r="I225" s="58">
        <f t="shared" si="33"/>
        <v>89614.980141701933</v>
      </c>
      <c r="J225" s="58">
        <f t="shared" si="34"/>
        <v>8422.586044573336</v>
      </c>
      <c r="S225" s="59"/>
      <c r="Y225" s="1"/>
    </row>
    <row r="226" spans="2:25" x14ac:dyDescent="0.25">
      <c r="B226" s="52">
        <f t="shared" si="35"/>
        <v>210</v>
      </c>
      <c r="C226" s="56">
        <f t="shared" si="32"/>
        <v>14387.479358298126</v>
      </c>
      <c r="D226" s="54">
        <v>469.07926404916378</v>
      </c>
      <c r="E226" s="55">
        <v>509.81356068666378</v>
      </c>
      <c r="F226" s="56">
        <f t="shared" si="29"/>
        <v>9.5916529055320829</v>
      </c>
      <c r="G226" s="56">
        <f t="shared" si="30"/>
        <v>459.48761114363168</v>
      </c>
      <c r="H226" s="56">
        <f t="shared" si="31"/>
        <v>13927.991747154494</v>
      </c>
      <c r="I226" s="58">
        <f t="shared" si="33"/>
        <v>90074.467752845565</v>
      </c>
      <c r="J226" s="58">
        <f t="shared" si="34"/>
        <v>8432.1776974788681</v>
      </c>
      <c r="S226" s="59"/>
      <c r="Y226" s="1"/>
    </row>
    <row r="227" spans="2:25" x14ac:dyDescent="0.25">
      <c r="B227" s="52">
        <f t="shared" si="35"/>
        <v>211</v>
      </c>
      <c r="C227" s="56">
        <f t="shared" si="32"/>
        <v>13927.991747154494</v>
      </c>
      <c r="D227" s="54">
        <v>469.07926404916378</v>
      </c>
      <c r="E227" s="55">
        <v>509.81356068666378</v>
      </c>
      <c r="F227" s="56">
        <f t="shared" si="29"/>
        <v>9.2853278314363283</v>
      </c>
      <c r="G227" s="56">
        <f t="shared" si="30"/>
        <v>459.79393621772743</v>
      </c>
      <c r="H227" s="56">
        <f t="shared" si="31"/>
        <v>13468.197810936766</v>
      </c>
      <c r="I227" s="58">
        <f t="shared" si="33"/>
        <v>90534.261689063293</v>
      </c>
      <c r="J227" s="58">
        <f t="shared" si="34"/>
        <v>8441.4630253103041</v>
      </c>
      <c r="S227" s="59"/>
      <c r="Y227" s="1"/>
    </row>
    <row r="228" spans="2:25" x14ac:dyDescent="0.25">
      <c r="B228" s="52">
        <f t="shared" si="35"/>
        <v>212</v>
      </c>
      <c r="C228" s="56">
        <f t="shared" si="32"/>
        <v>13468.197810936766</v>
      </c>
      <c r="D228" s="54">
        <v>469.07926404916378</v>
      </c>
      <c r="E228" s="55">
        <v>509.81356068666378</v>
      </c>
      <c r="F228" s="56">
        <f t="shared" si="29"/>
        <v>8.9787985406245099</v>
      </c>
      <c r="G228" s="56">
        <f t="shared" si="30"/>
        <v>460.10046550853929</v>
      </c>
      <c r="H228" s="56">
        <f t="shared" si="31"/>
        <v>13008.097345428227</v>
      </c>
      <c r="I228" s="58">
        <f t="shared" si="33"/>
        <v>90994.362154571834</v>
      </c>
      <c r="J228" s="58">
        <f t="shared" si="34"/>
        <v>8450.4418238509279</v>
      </c>
      <c r="S228" s="59"/>
      <c r="Y228" s="1"/>
    </row>
    <row r="229" spans="2:25" x14ac:dyDescent="0.25">
      <c r="B229" s="52">
        <f t="shared" si="35"/>
        <v>213</v>
      </c>
      <c r="C229" s="56">
        <f t="shared" si="32"/>
        <v>13008.097345428227</v>
      </c>
      <c r="D229" s="54">
        <v>469.07926404916378</v>
      </c>
      <c r="E229" s="55">
        <v>509.81356068666378</v>
      </c>
      <c r="F229" s="56">
        <f t="shared" si="29"/>
        <v>8.6720648969521505</v>
      </c>
      <c r="G229" s="56">
        <f t="shared" si="30"/>
        <v>460.40719915221166</v>
      </c>
      <c r="H229" s="56">
        <f t="shared" si="31"/>
        <v>12547.690146276014</v>
      </c>
      <c r="I229" s="58">
        <f t="shared" si="33"/>
        <v>91454.769353724041</v>
      </c>
      <c r="J229" s="58">
        <f t="shared" si="34"/>
        <v>8459.1138887478792</v>
      </c>
      <c r="S229" s="59"/>
      <c r="Y229" s="1"/>
    </row>
    <row r="230" spans="2:25" x14ac:dyDescent="0.25">
      <c r="B230" s="52">
        <f t="shared" si="35"/>
        <v>214</v>
      </c>
      <c r="C230" s="56">
        <f t="shared" si="32"/>
        <v>12547.690146276014</v>
      </c>
      <c r="D230" s="54">
        <v>469.07926404916378</v>
      </c>
      <c r="E230" s="55">
        <v>509.81356068666378</v>
      </c>
      <c r="F230" s="56">
        <f t="shared" si="29"/>
        <v>8.3651267641840086</v>
      </c>
      <c r="G230" s="56">
        <f t="shared" si="30"/>
        <v>460.71413728497976</v>
      </c>
      <c r="H230" s="56">
        <f t="shared" si="31"/>
        <v>12086.976008991034</v>
      </c>
      <c r="I230" s="58">
        <f t="shared" si="33"/>
        <v>91915.483491009014</v>
      </c>
      <c r="J230" s="58">
        <f t="shared" si="34"/>
        <v>8467.4790155120627</v>
      </c>
      <c r="S230" s="59"/>
      <c r="Y230" s="1"/>
    </row>
    <row r="231" spans="2:25" x14ac:dyDescent="0.25">
      <c r="B231" s="52">
        <f t="shared" si="35"/>
        <v>215</v>
      </c>
      <c r="C231" s="56">
        <f t="shared" si="32"/>
        <v>12086.976008991034</v>
      </c>
      <c r="D231" s="54">
        <v>469.07926404916378</v>
      </c>
      <c r="E231" s="55">
        <v>509.81356068666378</v>
      </c>
      <c r="F231" s="56">
        <f t="shared" si="29"/>
        <v>8.0579840059940224</v>
      </c>
      <c r="G231" s="56">
        <f t="shared" si="30"/>
        <v>461.02128004316978</v>
      </c>
      <c r="H231" s="56">
        <f t="shared" si="31"/>
        <v>11625.954728947865</v>
      </c>
      <c r="I231" s="58">
        <f t="shared" si="33"/>
        <v>92376.50477105219</v>
      </c>
      <c r="J231" s="58">
        <f t="shared" si="34"/>
        <v>8475.5369995180572</v>
      </c>
      <c r="S231" s="59"/>
      <c r="Y231" s="1"/>
    </row>
    <row r="232" spans="2:25" x14ac:dyDescent="0.25">
      <c r="B232" s="52">
        <f t="shared" si="35"/>
        <v>216</v>
      </c>
      <c r="C232" s="56">
        <f t="shared" si="32"/>
        <v>11625.954728947865</v>
      </c>
      <c r="D232" s="54">
        <v>469.07926404916378</v>
      </c>
      <c r="E232" s="55">
        <v>509.81356068666378</v>
      </c>
      <c r="F232" s="56">
        <f t="shared" si="29"/>
        <v>7.7506364859652432</v>
      </c>
      <c r="G232" s="56">
        <f t="shared" si="30"/>
        <v>461.32862756319855</v>
      </c>
      <c r="H232" s="56">
        <f t="shared" si="31"/>
        <v>11164.626101384667</v>
      </c>
      <c r="I232" s="58">
        <f t="shared" si="33"/>
        <v>92837.833398615388</v>
      </c>
      <c r="J232" s="58">
        <f t="shared" si="34"/>
        <v>8483.2876360040227</v>
      </c>
      <c r="S232" s="59"/>
      <c r="Y232" s="1"/>
    </row>
    <row r="233" spans="2:25" x14ac:dyDescent="0.25">
      <c r="B233" s="52">
        <f t="shared" si="35"/>
        <v>217</v>
      </c>
      <c r="C233" s="56">
        <f t="shared" si="32"/>
        <v>11164.626101384667</v>
      </c>
      <c r="D233" s="54">
        <v>469.07926404916378</v>
      </c>
      <c r="E233" s="55">
        <v>509.81356068666378</v>
      </c>
      <c r="F233" s="56">
        <f t="shared" si="29"/>
        <v>7.443084067589778</v>
      </c>
      <c r="G233" s="56">
        <f t="shared" si="30"/>
        <v>461.636179981574</v>
      </c>
      <c r="H233" s="56">
        <f t="shared" si="31"/>
        <v>10702.989921403094</v>
      </c>
      <c r="I233" s="58">
        <f t="shared" si="33"/>
        <v>93299.469578596967</v>
      </c>
      <c r="J233" s="58">
        <f t="shared" si="34"/>
        <v>8490.7307200716132</v>
      </c>
      <c r="S233" s="59"/>
      <c r="Y233" s="1"/>
    </row>
    <row r="234" spans="2:25" x14ac:dyDescent="0.25">
      <c r="B234" s="52">
        <f t="shared" si="35"/>
        <v>218</v>
      </c>
      <c r="C234" s="56">
        <f t="shared" si="32"/>
        <v>10702.989921403094</v>
      </c>
      <c r="D234" s="54">
        <v>469.07926404916378</v>
      </c>
      <c r="E234" s="55">
        <v>509.81356068666378</v>
      </c>
      <c r="F234" s="56">
        <f t="shared" si="29"/>
        <v>7.1353266142687293</v>
      </c>
      <c r="G234" s="56">
        <f t="shared" si="30"/>
        <v>461.94393743489508</v>
      </c>
      <c r="H234" s="56">
        <f t="shared" si="31"/>
        <v>10241.045983968199</v>
      </c>
      <c r="I234" s="58">
        <f t="shared" si="33"/>
        <v>93761.413516031869</v>
      </c>
      <c r="J234" s="58">
        <f t="shared" si="34"/>
        <v>8497.8660466858819</v>
      </c>
      <c r="S234" s="59"/>
      <c r="Y234" s="1"/>
    </row>
    <row r="235" spans="2:25" x14ac:dyDescent="0.25">
      <c r="B235" s="52">
        <f t="shared" si="35"/>
        <v>219</v>
      </c>
      <c r="C235" s="56">
        <f t="shared" si="32"/>
        <v>10241.045983968199</v>
      </c>
      <c r="D235" s="54">
        <v>469.07926404916378</v>
      </c>
      <c r="E235" s="55">
        <v>509.81356068666378</v>
      </c>
      <c r="F235" s="56">
        <f t="shared" si="29"/>
        <v>6.8273639893121327</v>
      </c>
      <c r="G235" s="56">
        <f t="shared" si="30"/>
        <v>462.25190005985166</v>
      </c>
      <c r="H235" s="56">
        <f t="shared" si="31"/>
        <v>9778.7940839083476</v>
      </c>
      <c r="I235" s="58">
        <f t="shared" si="33"/>
        <v>94223.665416091724</v>
      </c>
      <c r="J235" s="58">
        <f t="shared" si="34"/>
        <v>8504.6934106751942</v>
      </c>
      <c r="S235" s="59"/>
      <c r="Y235" s="1"/>
    </row>
    <row r="236" spans="2:25" x14ac:dyDescent="0.25">
      <c r="B236" s="52">
        <f t="shared" si="35"/>
        <v>220</v>
      </c>
      <c r="C236" s="56">
        <f t="shared" si="32"/>
        <v>9778.7940839083476</v>
      </c>
      <c r="D236" s="54">
        <v>469.07926404916378</v>
      </c>
      <c r="E236" s="55">
        <v>509.81356068666378</v>
      </c>
      <c r="F236" s="56">
        <f t="shared" si="29"/>
        <v>6.5191960559388979</v>
      </c>
      <c r="G236" s="56">
        <f t="shared" si="30"/>
        <v>462.56006799322489</v>
      </c>
      <c r="H236" s="56">
        <f t="shared" si="31"/>
        <v>9316.2340159151227</v>
      </c>
      <c r="I236" s="58">
        <f t="shared" si="33"/>
        <v>94686.225484084949</v>
      </c>
      <c r="J236" s="58">
        <f t="shared" si="34"/>
        <v>8511.2126067311328</v>
      </c>
      <c r="S236" s="59"/>
      <c r="Y236" s="1"/>
    </row>
    <row r="237" spans="2:25" x14ac:dyDescent="0.25">
      <c r="B237" s="52">
        <f t="shared" si="35"/>
        <v>221</v>
      </c>
      <c r="C237" s="56">
        <f t="shared" si="32"/>
        <v>9316.2340159151227</v>
      </c>
      <c r="D237" s="54">
        <v>469.07926404916378</v>
      </c>
      <c r="E237" s="55">
        <v>509.81356068666378</v>
      </c>
      <c r="F237" s="56">
        <f t="shared" si="29"/>
        <v>6.2108226772767479</v>
      </c>
      <c r="G237" s="56">
        <f t="shared" si="30"/>
        <v>462.86844137188706</v>
      </c>
      <c r="H237" s="56">
        <f t="shared" si="31"/>
        <v>8853.3655745432352</v>
      </c>
      <c r="I237" s="58">
        <f t="shared" si="33"/>
        <v>95149.093925456837</v>
      </c>
      <c r="J237" s="58">
        <f t="shared" si="34"/>
        <v>8517.423429408409</v>
      </c>
      <c r="S237" s="59"/>
      <c r="Y237" s="1"/>
    </row>
    <row r="238" spans="2:25" x14ac:dyDescent="0.25">
      <c r="B238" s="52">
        <f t="shared" si="35"/>
        <v>222</v>
      </c>
      <c r="C238" s="56">
        <f t="shared" si="32"/>
        <v>8853.3655745432352</v>
      </c>
      <c r="D238" s="54">
        <v>469.07926404916378</v>
      </c>
      <c r="E238" s="55">
        <v>509.81356068666378</v>
      </c>
      <c r="F238" s="56">
        <f t="shared" si="29"/>
        <v>5.9022437163621566</v>
      </c>
      <c r="G238" s="56">
        <f t="shared" si="30"/>
        <v>463.17702033280165</v>
      </c>
      <c r="H238" s="56">
        <f t="shared" si="31"/>
        <v>8390.1885542104337</v>
      </c>
      <c r="I238" s="58">
        <f t="shared" si="33"/>
        <v>95612.270945789642</v>
      </c>
      <c r="J238" s="58">
        <f t="shared" si="34"/>
        <v>8523.3256731247711</v>
      </c>
      <c r="S238" s="59"/>
      <c r="Y238" s="1"/>
    </row>
    <row r="239" spans="2:25" x14ac:dyDescent="0.25">
      <c r="B239" s="52">
        <f t="shared" si="35"/>
        <v>223</v>
      </c>
      <c r="C239" s="56">
        <f t="shared" si="32"/>
        <v>8390.1885542104337</v>
      </c>
      <c r="D239" s="54">
        <v>469.07926404916378</v>
      </c>
      <c r="E239" s="55">
        <v>509.81356068666378</v>
      </c>
      <c r="F239" s="56">
        <f t="shared" si="29"/>
        <v>5.5934590361402892</v>
      </c>
      <c r="G239" s="56">
        <f t="shared" si="30"/>
        <v>463.48580501302348</v>
      </c>
      <c r="H239" s="56">
        <f t="shared" si="31"/>
        <v>7926.7027491974104</v>
      </c>
      <c r="I239" s="58">
        <f t="shared" si="33"/>
        <v>96075.75675080267</v>
      </c>
      <c r="J239" s="58">
        <f t="shared" si="34"/>
        <v>8528.9191321609105</v>
      </c>
      <c r="S239" s="59"/>
      <c r="Y239" s="1"/>
    </row>
    <row r="240" spans="2:25" x14ac:dyDescent="0.25">
      <c r="B240" s="52">
        <f t="shared" si="35"/>
        <v>224</v>
      </c>
      <c r="C240" s="56">
        <f t="shared" si="32"/>
        <v>7926.7027491974104</v>
      </c>
      <c r="D240" s="54">
        <v>469.07926404916378</v>
      </c>
      <c r="E240" s="55">
        <v>509.81356068666378</v>
      </c>
      <c r="F240" s="56">
        <f t="shared" si="29"/>
        <v>5.28446849946494</v>
      </c>
      <c r="G240" s="56">
        <f t="shared" si="30"/>
        <v>463.79479554969885</v>
      </c>
      <c r="H240" s="56">
        <f t="shared" si="31"/>
        <v>7462.9079536477111</v>
      </c>
      <c r="I240" s="58">
        <f t="shared" si="33"/>
        <v>96539.551546352362</v>
      </c>
      <c r="J240" s="58">
        <f t="shared" si="34"/>
        <v>8534.2036006603757</v>
      </c>
      <c r="S240" s="59"/>
      <c r="Y240" s="1"/>
    </row>
    <row r="241" spans="2:25" x14ac:dyDescent="0.25">
      <c r="B241" s="52">
        <f t="shared" si="35"/>
        <v>225</v>
      </c>
      <c r="C241" s="56">
        <f t="shared" si="32"/>
        <v>7462.9079536477111</v>
      </c>
      <c r="D241" s="54">
        <v>469.07926404916378</v>
      </c>
      <c r="E241" s="55">
        <v>509.81356068666378</v>
      </c>
      <c r="F241" s="56">
        <f t="shared" si="29"/>
        <v>4.9752719690984737</v>
      </c>
      <c r="G241" s="56">
        <f t="shared" si="30"/>
        <v>464.10399208006532</v>
      </c>
      <c r="H241" s="56">
        <f t="shared" si="31"/>
        <v>6998.8039615676462</v>
      </c>
      <c r="I241" s="58">
        <f t="shared" si="33"/>
        <v>97003.655538432431</v>
      </c>
      <c r="J241" s="58">
        <f t="shared" si="34"/>
        <v>8539.1788726294744</v>
      </c>
      <c r="S241" s="59"/>
      <c r="Y241" s="1"/>
    </row>
    <row r="242" spans="2:25" x14ac:dyDescent="0.25">
      <c r="B242" s="52">
        <f t="shared" si="35"/>
        <v>226</v>
      </c>
      <c r="C242" s="56">
        <f t="shared" si="32"/>
        <v>6998.8039615676462</v>
      </c>
      <c r="D242" s="54">
        <v>469.07926404916378</v>
      </c>
      <c r="E242" s="55">
        <v>509.81356068666378</v>
      </c>
      <c r="F242" s="56">
        <f t="shared" si="29"/>
        <v>4.6658693077117643</v>
      </c>
      <c r="G242" s="56">
        <f t="shared" si="30"/>
        <v>464.41339474145201</v>
      </c>
      <c r="H242" s="56">
        <f t="shared" si="31"/>
        <v>6534.3905668261941</v>
      </c>
      <c r="I242" s="58">
        <f t="shared" si="33"/>
        <v>97468.068933173883</v>
      </c>
      <c r="J242" s="58">
        <f t="shared" si="34"/>
        <v>8543.844741937186</v>
      </c>
      <c r="S242" s="59"/>
      <c r="Y242" s="1"/>
    </row>
    <row r="243" spans="2:25" x14ac:dyDescent="0.25">
      <c r="B243" s="52">
        <f t="shared" si="35"/>
        <v>227</v>
      </c>
      <c r="C243" s="56">
        <f t="shared" si="32"/>
        <v>6534.3905668261941</v>
      </c>
      <c r="D243" s="54">
        <v>469.07926404916378</v>
      </c>
      <c r="E243" s="55">
        <v>509.81356068666378</v>
      </c>
      <c r="F243" s="56">
        <f t="shared" si="29"/>
        <v>4.3562603778841291</v>
      </c>
      <c r="G243" s="56">
        <f t="shared" si="30"/>
        <v>464.72300367127963</v>
      </c>
      <c r="H243" s="56">
        <f t="shared" si="31"/>
        <v>6069.6675631549142</v>
      </c>
      <c r="I243" s="58">
        <f t="shared" si="33"/>
        <v>97932.791936845169</v>
      </c>
      <c r="J243" s="58">
        <f t="shared" si="34"/>
        <v>8548.2010023150706</v>
      </c>
      <c r="S243" s="59"/>
      <c r="Y243" s="1"/>
    </row>
    <row r="244" spans="2:25" x14ac:dyDescent="0.25">
      <c r="B244" s="52">
        <f t="shared" si="35"/>
        <v>228</v>
      </c>
      <c r="C244" s="56">
        <f t="shared" si="32"/>
        <v>6069.6675631549142</v>
      </c>
      <c r="D244" s="54">
        <v>469.07926404916378</v>
      </c>
      <c r="E244" s="55">
        <v>509.81356068666378</v>
      </c>
      <c r="F244" s="56">
        <f t="shared" si="29"/>
        <v>4.0464450421032758</v>
      </c>
      <c r="G244" s="56">
        <f t="shared" si="30"/>
        <v>465.03281900706048</v>
      </c>
      <c r="H244" s="56">
        <f t="shared" si="31"/>
        <v>5604.6347441478538</v>
      </c>
      <c r="I244" s="58">
        <f t="shared" si="33"/>
        <v>98397.824755852227</v>
      </c>
      <c r="J244" s="58">
        <f t="shared" si="34"/>
        <v>8552.2474473571747</v>
      </c>
      <c r="S244" s="59"/>
      <c r="Y244" s="1"/>
    </row>
    <row r="245" spans="2:25" x14ac:dyDescent="0.25">
      <c r="B245" s="52">
        <f t="shared" si="35"/>
        <v>229</v>
      </c>
      <c r="C245" s="56">
        <f t="shared" si="32"/>
        <v>5604.6347441478538</v>
      </c>
      <c r="D245" s="54">
        <v>469.07926404916378</v>
      </c>
      <c r="E245" s="55">
        <v>509.81356068666378</v>
      </c>
      <c r="F245" s="56">
        <f t="shared" si="29"/>
        <v>3.7364231627652358</v>
      </c>
      <c r="G245" s="56">
        <f t="shared" si="30"/>
        <v>465.34284088639856</v>
      </c>
      <c r="H245" s="56">
        <f t="shared" si="31"/>
        <v>5139.2919032614554</v>
      </c>
      <c r="I245" s="58">
        <f t="shared" si="33"/>
        <v>98863.167596738625</v>
      </c>
      <c r="J245" s="58">
        <f t="shared" si="34"/>
        <v>8555.98387051994</v>
      </c>
      <c r="S245" s="59"/>
      <c r="Y245" s="1"/>
    </row>
    <row r="246" spans="2:25" x14ac:dyDescent="0.25">
      <c r="B246" s="52">
        <f t="shared" si="35"/>
        <v>230</v>
      </c>
      <c r="C246" s="56">
        <f t="shared" si="32"/>
        <v>5139.2919032614554</v>
      </c>
      <c r="D246" s="54">
        <v>469.07926404916378</v>
      </c>
      <c r="E246" s="55">
        <v>509.81356068666378</v>
      </c>
      <c r="F246" s="56">
        <f t="shared" si="29"/>
        <v>3.4261946021743035</v>
      </c>
      <c r="G246" s="56">
        <f t="shared" si="30"/>
        <v>465.65306944698949</v>
      </c>
      <c r="H246" s="56">
        <f t="shared" si="31"/>
        <v>4673.6388338144661</v>
      </c>
      <c r="I246" s="58">
        <f t="shared" si="33"/>
        <v>99328.820666185609</v>
      </c>
      <c r="J246" s="58">
        <f t="shared" si="34"/>
        <v>8559.4100651221142</v>
      </c>
      <c r="S246" s="59"/>
      <c r="Y246" s="1"/>
    </row>
    <row r="247" spans="2:25" x14ac:dyDescent="0.25">
      <c r="B247" s="52">
        <f t="shared" si="35"/>
        <v>231</v>
      </c>
      <c r="C247" s="56">
        <f t="shared" si="32"/>
        <v>4673.6388338144661</v>
      </c>
      <c r="D247" s="54">
        <v>469.07926404916378</v>
      </c>
      <c r="E247" s="55">
        <v>509.81356068666378</v>
      </c>
      <c r="F247" s="56">
        <f t="shared" si="29"/>
        <v>3.1157592225429771</v>
      </c>
      <c r="G247" s="56">
        <f t="shared" si="30"/>
        <v>465.96350482662081</v>
      </c>
      <c r="H247" s="56">
        <f t="shared" si="31"/>
        <v>4207.6753289878452</v>
      </c>
      <c r="I247" s="58">
        <f t="shared" si="33"/>
        <v>99794.78417101223</v>
      </c>
      <c r="J247" s="58">
        <f t="shared" si="34"/>
        <v>8562.5258243446569</v>
      </c>
      <c r="S247" s="59"/>
      <c r="Y247" s="1"/>
    </row>
    <row r="248" spans="2:25" x14ac:dyDescent="0.25">
      <c r="B248" s="52">
        <f t="shared" si="35"/>
        <v>232</v>
      </c>
      <c r="C248" s="56">
        <f t="shared" si="32"/>
        <v>4207.6753289878452</v>
      </c>
      <c r="D248" s="54">
        <v>469.07926404916378</v>
      </c>
      <c r="E248" s="55">
        <v>509.81356068666378</v>
      </c>
      <c r="F248" s="56">
        <f t="shared" si="29"/>
        <v>2.8051168859918967</v>
      </c>
      <c r="G248" s="56">
        <f t="shared" si="30"/>
        <v>466.2741471631719</v>
      </c>
      <c r="H248" s="56">
        <f t="shared" si="31"/>
        <v>3741.4011818246731</v>
      </c>
      <c r="I248" s="58">
        <f t="shared" si="33"/>
        <v>100261.0583181754</v>
      </c>
      <c r="J248" s="58">
        <f t="shared" si="34"/>
        <v>8565.330941230648</v>
      </c>
      <c r="S248" s="59"/>
      <c r="Y248" s="1"/>
    </row>
    <row r="249" spans="2:25" x14ac:dyDescent="0.25">
      <c r="B249" s="52">
        <f t="shared" si="35"/>
        <v>233</v>
      </c>
      <c r="C249" s="56">
        <f t="shared" si="32"/>
        <v>3741.4011818246731</v>
      </c>
      <c r="D249" s="54">
        <v>469.07926404916378</v>
      </c>
      <c r="E249" s="55">
        <v>509.81356068666378</v>
      </c>
      <c r="F249" s="56">
        <f t="shared" si="29"/>
        <v>2.494267454549782</v>
      </c>
      <c r="G249" s="56">
        <f t="shared" si="30"/>
        <v>466.58499659461398</v>
      </c>
      <c r="H249" s="56">
        <f t="shared" si="31"/>
        <v>3274.8161852300591</v>
      </c>
      <c r="I249" s="58">
        <f t="shared" si="33"/>
        <v>100727.64331477002</v>
      </c>
      <c r="J249" s="58">
        <f t="shared" si="34"/>
        <v>8567.8252086851971</v>
      </c>
      <c r="S249" s="59"/>
      <c r="Y249" s="1"/>
    </row>
    <row r="250" spans="2:25" x14ac:dyDescent="0.25">
      <c r="B250" s="52">
        <f t="shared" si="35"/>
        <v>234</v>
      </c>
      <c r="C250" s="56">
        <f t="shared" si="32"/>
        <v>3274.8161852300591</v>
      </c>
      <c r="D250" s="54">
        <v>469.07926404916378</v>
      </c>
      <c r="E250" s="55">
        <v>509.81356068666378</v>
      </c>
      <c r="F250" s="56">
        <f t="shared" si="29"/>
        <v>2.1832107901533728</v>
      </c>
      <c r="G250" s="56">
        <f t="shared" si="30"/>
        <v>466.89605325901039</v>
      </c>
      <c r="H250" s="56">
        <f t="shared" si="31"/>
        <v>2807.9201319710487</v>
      </c>
      <c r="I250" s="58">
        <f t="shared" si="33"/>
        <v>101194.53936802903</v>
      </c>
      <c r="J250" s="58">
        <f t="shared" si="34"/>
        <v>8570.0084194753508</v>
      </c>
      <c r="S250" s="59"/>
      <c r="Y250" s="1"/>
    </row>
    <row r="251" spans="2:25" x14ac:dyDescent="0.25">
      <c r="B251" s="52">
        <f t="shared" si="35"/>
        <v>235</v>
      </c>
      <c r="C251" s="56">
        <f t="shared" si="32"/>
        <v>2807.9201319710487</v>
      </c>
      <c r="D251" s="54">
        <v>469.07926404916378</v>
      </c>
      <c r="E251" s="55">
        <v>509.81356068666378</v>
      </c>
      <c r="F251" s="56">
        <f t="shared" si="29"/>
        <v>1.8719467546473658</v>
      </c>
      <c r="G251" s="56">
        <f t="shared" si="30"/>
        <v>467.20731729451643</v>
      </c>
      <c r="H251" s="56">
        <f t="shared" si="31"/>
        <v>2340.7128146765322</v>
      </c>
      <c r="I251" s="58">
        <f t="shared" si="33"/>
        <v>101661.74668532354</v>
      </c>
      <c r="J251" s="58">
        <f t="shared" si="34"/>
        <v>8571.8803662299979</v>
      </c>
      <c r="S251" s="59"/>
      <c r="Y251" s="1"/>
    </row>
    <row r="252" spans="2:25" x14ac:dyDescent="0.25">
      <c r="B252" s="52">
        <f t="shared" si="35"/>
        <v>236</v>
      </c>
      <c r="C252" s="56">
        <f t="shared" si="32"/>
        <v>2340.7128146765322</v>
      </c>
      <c r="D252" s="54">
        <v>469.07926404916378</v>
      </c>
      <c r="E252" s="55">
        <v>509.81356068666378</v>
      </c>
      <c r="F252" s="56">
        <f t="shared" si="29"/>
        <v>1.5604752097843548</v>
      </c>
      <c r="G252" s="56">
        <f t="shared" si="30"/>
        <v>467.51878883937945</v>
      </c>
      <c r="H252" s="56">
        <f t="shared" si="31"/>
        <v>1873.1940258371528</v>
      </c>
      <c r="I252" s="58">
        <f t="shared" si="33"/>
        <v>102129.26547416292</v>
      </c>
      <c r="J252" s="58">
        <f t="shared" si="34"/>
        <v>8573.4408414397822</v>
      </c>
      <c r="S252" s="59"/>
      <c r="Y252" s="1"/>
    </row>
    <row r="253" spans="2:25" x14ac:dyDescent="0.25">
      <c r="B253" s="52">
        <f t="shared" si="35"/>
        <v>237</v>
      </c>
      <c r="C253" s="56">
        <f t="shared" si="32"/>
        <v>1873.1940258371528</v>
      </c>
      <c r="D253" s="54">
        <v>469.07926404916378</v>
      </c>
      <c r="E253" s="55">
        <v>509.81356068666378</v>
      </c>
      <c r="F253" s="56">
        <f t="shared" si="29"/>
        <v>1.2487960172247685</v>
      </c>
      <c r="G253" s="56">
        <f t="shared" si="30"/>
        <v>467.83046803193901</v>
      </c>
      <c r="H253" s="56">
        <f t="shared" si="31"/>
        <v>1405.3635578052138</v>
      </c>
      <c r="I253" s="58">
        <f t="shared" si="33"/>
        <v>102597.09594219486</v>
      </c>
      <c r="J253" s="58">
        <f t="shared" si="34"/>
        <v>8574.689637457006</v>
      </c>
      <c r="S253" s="59"/>
      <c r="Y253" s="1"/>
    </row>
    <row r="254" spans="2:25" x14ac:dyDescent="0.25">
      <c r="B254" s="52">
        <f t="shared" si="35"/>
        <v>238</v>
      </c>
      <c r="C254" s="56">
        <f t="shared" si="32"/>
        <v>1405.3635578052138</v>
      </c>
      <c r="D254" s="54">
        <v>469.07926404916378</v>
      </c>
      <c r="E254" s="55">
        <v>509.81356068666378</v>
      </c>
      <c r="F254" s="56">
        <f t="shared" si="29"/>
        <v>0.93690903853680918</v>
      </c>
      <c r="G254" s="56">
        <f t="shared" si="30"/>
        <v>468.142355010627</v>
      </c>
      <c r="H254" s="56">
        <f t="shared" si="31"/>
        <v>937.22120279458682</v>
      </c>
      <c r="I254" s="58">
        <f t="shared" si="33"/>
        <v>103065.23829720549</v>
      </c>
      <c r="J254" s="58">
        <f t="shared" si="34"/>
        <v>8575.6265464955432</v>
      </c>
      <c r="S254" s="59"/>
      <c r="Y254" s="1"/>
    </row>
    <row r="255" spans="2:25" x14ac:dyDescent="0.25">
      <c r="B255" s="52">
        <f t="shared" si="35"/>
        <v>239</v>
      </c>
      <c r="C255" s="56">
        <f t="shared" si="32"/>
        <v>937.22120279458682</v>
      </c>
      <c r="D255" s="54">
        <v>469.07926404916378</v>
      </c>
      <c r="E255" s="55">
        <v>509.81356068666378</v>
      </c>
      <c r="F255" s="56">
        <f t="shared" si="29"/>
        <v>0.62481413519639117</v>
      </c>
      <c r="G255" s="56">
        <f t="shared" si="30"/>
        <v>468.45444991396738</v>
      </c>
      <c r="H255" s="56">
        <f t="shared" si="31"/>
        <v>468.76675288061944</v>
      </c>
      <c r="I255" s="58">
        <f t="shared" si="33"/>
        <v>103533.69274711946</v>
      </c>
      <c r="J255" s="58">
        <f t="shared" si="34"/>
        <v>8576.2513606307402</v>
      </c>
      <c r="S255" s="59"/>
      <c r="Y255" s="1"/>
    </row>
    <row r="256" spans="2:25" x14ac:dyDescent="0.25">
      <c r="B256" s="52">
        <f t="shared" si="35"/>
        <v>240</v>
      </c>
      <c r="C256" s="56">
        <f t="shared" si="32"/>
        <v>468.76675288061944</v>
      </c>
      <c r="D256" s="54">
        <v>469.07926404916378</v>
      </c>
      <c r="E256" s="55">
        <v>509.81356068666378</v>
      </c>
      <c r="F256" s="56">
        <f t="shared" si="29"/>
        <v>0.31251116858707961</v>
      </c>
      <c r="G256" s="56">
        <f t="shared" si="30"/>
        <v>468.76675288057669</v>
      </c>
      <c r="H256" s="56">
        <f t="shared" si="31"/>
        <v>4.2746250983327627E-11</v>
      </c>
      <c r="I256" s="58">
        <f t="shared" si="33"/>
        <v>104002.45950000004</v>
      </c>
      <c r="J256" s="58">
        <f t="shared" si="34"/>
        <v>8576.5638717993279</v>
      </c>
      <c r="S256" s="59"/>
      <c r="Y256" s="1"/>
    </row>
    <row r="257" spans="2:25" x14ac:dyDescent="0.25">
      <c r="B257" s="52">
        <f t="shared" si="35"/>
        <v>241</v>
      </c>
      <c r="C257" s="56">
        <f t="shared" si="32"/>
        <v>4.2746250983327627E-11</v>
      </c>
      <c r="D257" s="54">
        <v>469.07926404916378</v>
      </c>
      <c r="E257" s="55">
        <v>509.81356068666378</v>
      </c>
      <c r="F257" s="56">
        <f t="shared" si="29"/>
        <v>2.8497500655551749E-14</v>
      </c>
      <c r="G257" s="56">
        <f t="shared" si="30"/>
        <v>469.07926404916373</v>
      </c>
      <c r="H257" s="56">
        <f t="shared" si="31"/>
        <v>-469.07926404912098</v>
      </c>
      <c r="I257" s="58">
        <f t="shared" si="33"/>
        <v>104471.53876404921</v>
      </c>
      <c r="J257" s="58">
        <f t="shared" si="34"/>
        <v>8576.5638717993279</v>
      </c>
      <c r="S257" s="59"/>
      <c r="Y257" s="1"/>
    </row>
    <row r="258" spans="2:25" x14ac:dyDescent="0.25">
      <c r="B258" s="52" t="str">
        <f t="shared" si="35"/>
        <v>FIN DU PRET</v>
      </c>
      <c r="C258" s="56" t="str">
        <f t="shared" si="32"/>
        <v>FIN DU PRET</v>
      </c>
      <c r="D258" s="54">
        <v>469.07926404916378</v>
      </c>
      <c r="E258" s="55">
        <v>509.81356068666378</v>
      </c>
      <c r="F258" s="56" t="e">
        <f t="shared" si="29"/>
        <v>#VALUE!</v>
      </c>
      <c r="G258" s="56" t="e">
        <f t="shared" si="30"/>
        <v>#VALUE!</v>
      </c>
      <c r="H258" s="56" t="e">
        <f t="shared" si="31"/>
        <v>#VALUE!</v>
      </c>
      <c r="I258" s="58" t="e">
        <f t="shared" si="33"/>
        <v>#VALUE!</v>
      </c>
      <c r="J258" s="58" t="e">
        <f t="shared" si="34"/>
        <v>#VALUE!</v>
      </c>
      <c r="S258" s="59"/>
      <c r="Y258" s="1"/>
    </row>
    <row r="259" spans="2:25" x14ac:dyDescent="0.25">
      <c r="B259" s="52"/>
      <c r="C259" s="5"/>
      <c r="D259" s="5"/>
      <c r="E259" s="5"/>
      <c r="F259" s="5"/>
      <c r="G259" s="5"/>
      <c r="S259" s="59"/>
      <c r="Y259" s="1"/>
    </row>
    <row r="260" spans="2:25" x14ac:dyDescent="0.25">
      <c r="B260" s="52"/>
      <c r="C260" s="5"/>
      <c r="D260" s="5"/>
      <c r="E260" s="5"/>
      <c r="F260" s="5"/>
      <c r="G260" s="5"/>
      <c r="Y260" s="1"/>
    </row>
    <row r="261" spans="2:25" x14ac:dyDescent="0.25">
      <c r="B261" s="52"/>
      <c r="C261" s="5"/>
      <c r="D261" s="5"/>
      <c r="E261" s="5"/>
      <c r="F261" s="5"/>
      <c r="G261" s="5"/>
      <c r="Y261" s="1"/>
    </row>
    <row r="262" spans="2:25" x14ac:dyDescent="0.25">
      <c r="B262" s="52"/>
      <c r="C262" s="5"/>
      <c r="D262" s="5"/>
      <c r="E262" s="5"/>
      <c r="F262" s="5"/>
      <c r="G262" s="5"/>
      <c r="Y262" s="1"/>
    </row>
    <row r="263" spans="2:25" x14ac:dyDescent="0.25">
      <c r="B263" s="52"/>
      <c r="C263" s="5"/>
      <c r="D263" s="5"/>
      <c r="E263" s="5"/>
      <c r="F263" s="5"/>
      <c r="G263" s="5"/>
      <c r="Y263" s="1"/>
    </row>
    <row r="264" spans="2:25" x14ac:dyDescent="0.25">
      <c r="B264" s="52"/>
      <c r="C264" s="5"/>
      <c r="D264" s="5"/>
      <c r="E264" s="5"/>
      <c r="F264" s="5"/>
      <c r="G264" s="5"/>
      <c r="Y264" s="1"/>
    </row>
    <row r="265" spans="2:25" x14ac:dyDescent="0.25">
      <c r="B265" s="52"/>
      <c r="C265" s="5"/>
      <c r="D265" s="5"/>
      <c r="E265" s="5"/>
      <c r="F265" s="5"/>
      <c r="G265" s="5"/>
      <c r="Y265" s="1"/>
    </row>
    <row r="266" spans="2:25" x14ac:dyDescent="0.25">
      <c r="B266" s="52"/>
      <c r="C266" s="5"/>
      <c r="D266" s="5"/>
      <c r="E266" s="5"/>
      <c r="F266" s="5"/>
      <c r="G266" s="5"/>
      <c r="Y266" s="1"/>
    </row>
    <row r="267" spans="2:25" x14ac:dyDescent="0.25">
      <c r="B267" s="52"/>
      <c r="C267" s="5"/>
      <c r="D267" s="5"/>
      <c r="E267" s="5"/>
      <c r="F267" s="5"/>
      <c r="G267" s="5"/>
      <c r="Y267" s="1"/>
    </row>
    <row r="268" spans="2:25" x14ac:dyDescent="0.25">
      <c r="B268" s="52"/>
      <c r="C268" s="5"/>
      <c r="D268" s="5"/>
      <c r="E268" s="5"/>
      <c r="F268" s="5"/>
      <c r="G268" s="5"/>
      <c r="Y268" s="1"/>
    </row>
    <row r="269" spans="2:25" x14ac:dyDescent="0.25">
      <c r="B269" s="52"/>
      <c r="C269" s="5"/>
      <c r="D269" s="5"/>
      <c r="E269" s="5"/>
      <c r="F269" s="5"/>
      <c r="G269" s="5"/>
      <c r="Y269" s="1"/>
    </row>
    <row r="270" spans="2:25" x14ac:dyDescent="0.25">
      <c r="B270" s="52"/>
      <c r="C270" s="5"/>
      <c r="D270" s="5"/>
      <c r="E270" s="5"/>
      <c r="F270" s="5"/>
      <c r="G270" s="5"/>
      <c r="Y270" s="1"/>
    </row>
    <row r="271" spans="2:25" x14ac:dyDescent="0.25">
      <c r="B271" s="52"/>
      <c r="C271" s="5"/>
      <c r="D271" s="5"/>
      <c r="E271" s="5"/>
      <c r="F271" s="5"/>
      <c r="G271" s="5"/>
      <c r="Y271" s="1"/>
    </row>
    <row r="272" spans="2:25" x14ac:dyDescent="0.25">
      <c r="B272" s="52"/>
      <c r="C272" s="5"/>
      <c r="D272" s="5"/>
      <c r="E272" s="5"/>
      <c r="F272" s="5"/>
      <c r="G272" s="5"/>
      <c r="Y272" s="1"/>
    </row>
    <row r="273" spans="2:25" x14ac:dyDescent="0.25">
      <c r="B273" s="52"/>
      <c r="C273" s="5"/>
      <c r="D273" s="5"/>
      <c r="E273" s="5"/>
      <c r="F273" s="5"/>
      <c r="G273" s="5"/>
      <c r="Y273" s="1"/>
    </row>
    <row r="274" spans="2:25" x14ac:dyDescent="0.25">
      <c r="B274" s="52"/>
      <c r="C274" s="5"/>
      <c r="D274" s="5"/>
      <c r="E274" s="5"/>
      <c r="F274" s="5"/>
      <c r="G274" s="5"/>
      <c r="Y274" s="1"/>
    </row>
    <row r="275" spans="2:25" x14ac:dyDescent="0.25">
      <c r="B275" s="52"/>
      <c r="C275" s="5"/>
      <c r="D275" s="5"/>
      <c r="E275" s="5"/>
      <c r="F275" s="5"/>
      <c r="G275" s="5"/>
      <c r="Y275" s="1"/>
    </row>
    <row r="276" spans="2:25" x14ac:dyDescent="0.25">
      <c r="B276" s="52"/>
      <c r="C276" s="5"/>
      <c r="D276" s="5"/>
      <c r="E276" s="5"/>
      <c r="F276" s="5"/>
      <c r="G276" s="5"/>
      <c r="Y276" s="1"/>
    </row>
    <row r="277" spans="2:25" x14ac:dyDescent="0.25">
      <c r="B277" s="52"/>
      <c r="C277" s="5"/>
      <c r="D277" s="5"/>
      <c r="E277" s="5"/>
      <c r="F277" s="5"/>
      <c r="G277" s="5"/>
      <c r="Y277" s="1"/>
    </row>
    <row r="278" spans="2:25" x14ac:dyDescent="0.25">
      <c r="B278" s="52"/>
      <c r="C278" s="5"/>
      <c r="D278" s="5"/>
      <c r="E278" s="5"/>
      <c r="F278" s="5"/>
      <c r="G278" s="5"/>
      <c r="Y278" s="1"/>
    </row>
    <row r="279" spans="2:25" x14ac:dyDescent="0.25">
      <c r="B279" s="52"/>
      <c r="C279" s="5"/>
      <c r="D279" s="5"/>
      <c r="E279" s="5"/>
      <c r="F279" s="5"/>
      <c r="G279" s="5"/>
      <c r="Y279" s="1"/>
    </row>
    <row r="280" spans="2:25" x14ac:dyDescent="0.25">
      <c r="B280" s="52"/>
      <c r="C280" s="5"/>
      <c r="D280" s="5"/>
      <c r="E280" s="5"/>
      <c r="F280" s="5"/>
      <c r="G280" s="5"/>
      <c r="Y280" s="1"/>
    </row>
    <row r="281" spans="2:25" x14ac:dyDescent="0.25">
      <c r="B281" s="5"/>
      <c r="C281" s="5"/>
      <c r="D281" s="5"/>
      <c r="E281" s="5"/>
      <c r="F281" s="5"/>
      <c r="G281" s="5"/>
      <c r="Y281" s="1"/>
    </row>
  </sheetData>
  <mergeCells count="13">
    <mergeCell ref="H12:H16"/>
    <mergeCell ref="I12:I16"/>
    <mergeCell ref="J12:J16"/>
    <mergeCell ref="B3:E3"/>
    <mergeCell ref="M3:W3"/>
    <mergeCell ref="E6:G6"/>
    <mergeCell ref="E8:F8"/>
    <mergeCell ref="B12:B16"/>
    <mergeCell ref="C12:C16"/>
    <mergeCell ref="D12:D16"/>
    <mergeCell ref="E12:E16"/>
    <mergeCell ref="F12:F16"/>
    <mergeCell ref="G12:G1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Amortissement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Demaria</dc:creator>
  <cp:lastModifiedBy>Valérie Demaria</cp:lastModifiedBy>
  <dcterms:created xsi:type="dcterms:W3CDTF">2021-09-16T12:52:11Z</dcterms:created>
  <dcterms:modified xsi:type="dcterms:W3CDTF">2021-09-16T13:03:29Z</dcterms:modified>
</cp:coreProperties>
</file>