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fournisseur\Avoir en Attente\"/>
    </mc:Choice>
  </mc:AlternateContent>
  <bookViews>
    <workbookView xWindow="0" yWindow="0" windowWidth="28800" windowHeight="12300"/>
  </bookViews>
  <sheets>
    <sheet name="Avoir" sheetId="2" r:id="rId1"/>
  </sheets>
  <definedNames>
    <definedName name="_xlnm._FilterDatabase" localSheetId="0" hidden="1">Avoir!$A$1:$N$72</definedName>
    <definedName name="_xlnm.Print_Area" localSheetId="0">Avoir!$A$1:$H$72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2" i="2" l="1"/>
  <c r="H71" i="2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H2" i="2"/>
  <c r="J72" i="2" l="1"/>
  <c r="J71" i="2"/>
  <c r="J70" i="2"/>
  <c r="J69" i="2"/>
  <c r="J68" i="2"/>
  <c r="J67" i="2"/>
  <c r="J66" i="2"/>
  <c r="K66" i="2" s="1"/>
  <c r="J65" i="2"/>
  <c r="J64" i="2"/>
  <c r="K64" i="2" s="1"/>
  <c r="J63" i="2"/>
  <c r="K63" i="2" s="1"/>
  <c r="J62" i="2"/>
  <c r="K62" i="2" s="1"/>
  <c r="J61" i="2"/>
  <c r="K61" i="2" s="1"/>
  <c r="J60" i="2"/>
  <c r="J59" i="2"/>
  <c r="J58" i="2"/>
  <c r="J57" i="2"/>
  <c r="J56" i="2"/>
  <c r="J55" i="2"/>
  <c r="J54" i="2"/>
  <c r="K54" i="2" s="1"/>
  <c r="J53" i="2"/>
  <c r="J52" i="2"/>
  <c r="K52" i="2" s="1"/>
  <c r="J51" i="2"/>
  <c r="K51" i="2" s="1"/>
  <c r="J50" i="2"/>
  <c r="K50" i="2" s="1"/>
  <c r="J49" i="2"/>
  <c r="K49" i="2" s="1"/>
  <c r="J48" i="2"/>
  <c r="J47" i="2"/>
  <c r="J46" i="2"/>
  <c r="J45" i="2"/>
  <c r="J44" i="2"/>
  <c r="J43" i="2"/>
  <c r="J42" i="2"/>
  <c r="K42" i="2" s="1"/>
  <c r="J41" i="2"/>
  <c r="J40" i="2"/>
  <c r="K40" i="2" s="1"/>
  <c r="J39" i="2"/>
  <c r="K39" i="2" s="1"/>
  <c r="J38" i="2"/>
  <c r="K38" i="2" s="1"/>
  <c r="J37" i="2"/>
  <c r="K37" i="2" s="1"/>
  <c r="J36" i="2"/>
  <c r="J35" i="2"/>
  <c r="J34" i="2"/>
  <c r="J33" i="2"/>
  <c r="J32" i="2"/>
  <c r="J31" i="2"/>
  <c r="J30" i="2"/>
  <c r="K30" i="2" s="1"/>
  <c r="J29" i="2"/>
  <c r="J28" i="2"/>
  <c r="K28" i="2" s="1"/>
  <c r="J27" i="2"/>
  <c r="K27" i="2" s="1"/>
  <c r="J26" i="2"/>
  <c r="K26" i="2" s="1"/>
  <c r="J25" i="2"/>
  <c r="K25" i="2" s="1"/>
  <c r="J24" i="2"/>
  <c r="J23" i="2"/>
  <c r="J22" i="2"/>
  <c r="J21" i="2"/>
  <c r="J20" i="2"/>
  <c r="J19" i="2"/>
  <c r="J18" i="2"/>
  <c r="K18" i="2" s="1"/>
  <c r="J17" i="2"/>
  <c r="J16" i="2"/>
  <c r="K16" i="2" s="1"/>
  <c r="J15" i="2"/>
  <c r="K15" i="2" s="1"/>
  <c r="J14" i="2"/>
  <c r="K14" i="2" s="1"/>
  <c r="J13" i="2"/>
  <c r="K13" i="2" s="1"/>
  <c r="J12" i="2"/>
  <c r="J11" i="2"/>
  <c r="J10" i="2"/>
  <c r="J9" i="2"/>
  <c r="J8" i="2"/>
  <c r="J7" i="2"/>
  <c r="J6" i="2"/>
  <c r="K6" i="2" s="1"/>
  <c r="J5" i="2"/>
  <c r="J4" i="2"/>
  <c r="K4" i="2" s="1"/>
  <c r="J3" i="2"/>
  <c r="K3" i="2" s="1"/>
  <c r="J2" i="2"/>
  <c r="K2" i="2" s="1"/>
  <c r="K72" i="2"/>
  <c r="K71" i="2"/>
  <c r="K70" i="2"/>
  <c r="K69" i="2"/>
  <c r="K68" i="2"/>
  <c r="K67" i="2"/>
  <c r="K65" i="2"/>
  <c r="K60" i="2"/>
  <c r="K59" i="2"/>
  <c r="K58" i="2"/>
  <c r="K57" i="2"/>
  <c r="K56" i="2"/>
  <c r="K55" i="2"/>
  <c r="K53" i="2"/>
  <c r="K48" i="2"/>
  <c r="K47" i="2"/>
  <c r="K46" i="2"/>
  <c r="K45" i="2"/>
  <c r="K44" i="2"/>
  <c r="K43" i="2"/>
  <c r="K41" i="2"/>
  <c r="K36" i="2"/>
  <c r="K35" i="2"/>
  <c r="K34" i="2"/>
  <c r="K33" i="2"/>
  <c r="K32" i="2"/>
  <c r="K31" i="2"/>
  <c r="K29" i="2"/>
  <c r="K24" i="2"/>
  <c r="K23" i="2"/>
  <c r="K22" i="2"/>
  <c r="K21" i="2"/>
  <c r="K20" i="2"/>
  <c r="K19" i="2"/>
  <c r="K17" i="2"/>
  <c r="K12" i="2"/>
  <c r="K11" i="2"/>
  <c r="K10" i="2"/>
  <c r="K9" i="2"/>
  <c r="K8" i="2"/>
  <c r="K7" i="2"/>
  <c r="K5" i="2"/>
  <c r="P1" i="2" l="1"/>
</calcChain>
</file>

<file path=xl/sharedStrings.xml><?xml version="1.0" encoding="utf-8"?>
<sst xmlns="http://schemas.openxmlformats.org/spreadsheetml/2006/main" count="167" uniqueCount="115">
  <si>
    <t>FOURNISSEUR</t>
  </si>
  <si>
    <t>PERIODE</t>
  </si>
  <si>
    <t>N° AVOIR</t>
  </si>
  <si>
    <t>FACT. FOURN.</t>
  </si>
  <si>
    <t>MONTANT H.T</t>
  </si>
  <si>
    <t>MONTANT T.T.C</t>
  </si>
  <si>
    <t>REGLEMENT</t>
  </si>
  <si>
    <t>ECART</t>
  </si>
  <si>
    <t>ECHEANCE</t>
  </si>
  <si>
    <t>RELANCE</t>
  </si>
  <si>
    <t>ANNOTATION</t>
  </si>
  <si>
    <t>VALIDE X</t>
  </si>
  <si>
    <t>SINIAT</t>
  </si>
  <si>
    <t>MONIER</t>
  </si>
  <si>
    <t>RETOUR PALETTES</t>
  </si>
  <si>
    <t>EDILIANS</t>
  </si>
  <si>
    <t>TERREAL</t>
  </si>
  <si>
    <t>PRB</t>
  </si>
  <si>
    <t>CDE 18006194</t>
  </si>
  <si>
    <t>WEBER</t>
  </si>
  <si>
    <t>PAREX</t>
  </si>
  <si>
    <t>RHEINZINK</t>
  </si>
  <si>
    <t>SICAD</t>
  </si>
  <si>
    <t>FA 11900181</t>
  </si>
  <si>
    <t>CDE 18007587</t>
  </si>
  <si>
    <t>FA 10675093</t>
  </si>
  <si>
    <t>CDE 18008315 (attente reprise monier)</t>
  </si>
  <si>
    <t>FA 7651391</t>
  </si>
  <si>
    <t>FABEMI</t>
  </si>
  <si>
    <t>NICOLL</t>
  </si>
  <si>
    <t>FA 19304228</t>
  </si>
  <si>
    <t>FASSA</t>
  </si>
  <si>
    <t>GLOBE</t>
  </si>
  <si>
    <t>FA 251965</t>
  </si>
  <si>
    <t>CDE 18010403</t>
  </si>
  <si>
    <t>CDE 18009777</t>
  </si>
  <si>
    <t>CDE 18010768</t>
  </si>
  <si>
    <t>CDE 18010049</t>
  </si>
  <si>
    <t>CDE 18011065</t>
  </si>
  <si>
    <t>KP1</t>
  </si>
  <si>
    <t>WESER</t>
  </si>
  <si>
    <t>MEP</t>
  </si>
  <si>
    <t>CDE 18010309</t>
  </si>
  <si>
    <t>SOCODI</t>
  </si>
  <si>
    <t>FA 2/2019/04/78</t>
  </si>
  <si>
    <t>SCIERIE ROCHES</t>
  </si>
  <si>
    <t>FA 19000064</t>
  </si>
  <si>
    <t>CDE 18009163</t>
  </si>
  <si>
    <t>KDI</t>
  </si>
  <si>
    <t>FA 3405253089</t>
  </si>
  <si>
    <t>CDE 18010533</t>
  </si>
  <si>
    <t>Gédimat</t>
  </si>
  <si>
    <t>Alain Baratta</t>
  </si>
  <si>
    <t>FA 200307</t>
  </si>
  <si>
    <t>FA 7695719</t>
  </si>
  <si>
    <t>A2C</t>
  </si>
  <si>
    <t>CDE 18012015</t>
  </si>
  <si>
    <t>FA 1913334139</t>
  </si>
  <si>
    <t>Avoir 193215608 manque le transport</t>
  </si>
  <si>
    <t>CDE 18013419</t>
  </si>
  <si>
    <t>Avoir 192091159 manque transport</t>
  </si>
  <si>
    <t>YVENS</t>
  </si>
  <si>
    <t>FA 1950062</t>
  </si>
  <si>
    <t>FA 3019056652</t>
  </si>
  <si>
    <t>FA 4460167</t>
  </si>
  <si>
    <t>CDE 18013775</t>
  </si>
  <si>
    <t>FA 1913348910</t>
  </si>
  <si>
    <t>FA 1913340418</t>
  </si>
  <si>
    <t>CDE 18013192</t>
  </si>
  <si>
    <t>CDE 18013580</t>
  </si>
  <si>
    <t>FA 7713422</t>
  </si>
  <si>
    <t>CDE 18013609</t>
  </si>
  <si>
    <t>CDE 18011109</t>
  </si>
  <si>
    <t xml:space="preserve">Avoir 193213162 manque un cplt </t>
  </si>
  <si>
    <t>FA 4485508</t>
  </si>
  <si>
    <t>FA 10720770</t>
  </si>
  <si>
    <t>CDE 18014057</t>
  </si>
  <si>
    <t>CDE 18013357</t>
  </si>
  <si>
    <t>CDE 18013386</t>
  </si>
  <si>
    <t>Avoir 4491587 manque sur le produit</t>
  </si>
  <si>
    <t>FA 3019081711</t>
  </si>
  <si>
    <t>Avoir 2430735/2431045</t>
  </si>
  <si>
    <t>CDE 18013121</t>
  </si>
  <si>
    <t>CDE 18014688</t>
  </si>
  <si>
    <t>FA 1913288376</t>
  </si>
  <si>
    <t>CDE 18014448</t>
  </si>
  <si>
    <t>CDE 18014284</t>
  </si>
  <si>
    <t>CDE 18014877</t>
  </si>
  <si>
    <t>CDE 18014398</t>
  </si>
  <si>
    <t>CDE 18014316</t>
  </si>
  <si>
    <t>FA 7716477</t>
  </si>
  <si>
    <t>FA 1913378698</t>
  </si>
  <si>
    <t>FA 2025152</t>
  </si>
  <si>
    <t>KNAUF IDF</t>
  </si>
  <si>
    <t>Avoir 2436006</t>
  </si>
  <si>
    <t>CDE 18014992</t>
  </si>
  <si>
    <t>Avoir 495279</t>
  </si>
  <si>
    <t>CDE 18015512</t>
  </si>
  <si>
    <t>FA 7730541</t>
  </si>
  <si>
    <t>CDE 18015152</t>
  </si>
  <si>
    <t>RETOUR PALETTES ET CHEVRONS</t>
  </si>
  <si>
    <t>CDE 18015351</t>
  </si>
  <si>
    <t>FA 1913385205</t>
  </si>
  <si>
    <t>FA 4516683</t>
  </si>
  <si>
    <t>FA 1913383872</t>
  </si>
  <si>
    <t>FA 1913383873</t>
  </si>
  <si>
    <t>FA 1913383880</t>
  </si>
  <si>
    <t>FA 1913383874</t>
  </si>
  <si>
    <t>FA 1910003180</t>
  </si>
  <si>
    <t>FA 1655589</t>
  </si>
  <si>
    <t>MONTANT TTC FACTURE</t>
  </si>
  <si>
    <t>MOTIF DDE D'AVOIR</t>
  </si>
  <si>
    <t>Avoir 92287151</t>
  </si>
  <si>
    <t>X</t>
  </si>
  <si>
    <t>Avoir 92281902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</si>
</sst>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/mm/yy;@"/>
    <numFmt numFmtId="165" formatCode="#,##0.00\ &quot;€&quot;"/>
    <numFmt numFmtId="166" formatCode="[$-40C]d\-mmm\-yy;@"/>
    <numFmt numFmtId="167" formatCode="#,##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Verdana"/>
      <family val="2"/>
    </font>
    <font>
      <b/>
      <sz val="8"/>
      <color theme="0"/>
      <name val="Verdana"/>
      <family val="2"/>
    </font>
    <font>
      <b/>
      <sz val="9"/>
      <color theme="0"/>
      <name val="Verdana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double">
        <color theme="4" tint="-0.499984740745262"/>
      </left>
      <right/>
      <top style="thick">
        <color theme="4" tint="-0.499984740745262"/>
      </top>
      <bottom style="thick">
        <color theme="4" tint="-0.499984740745262"/>
      </bottom>
      <diagonal/>
    </border>
    <border>
      <left/>
      <right/>
      <top style="thick">
        <color theme="4" tint="-0.499984740745262"/>
      </top>
      <bottom style="thick">
        <color theme="4" tint="-0.499984740745262"/>
      </bottom>
      <diagonal/>
    </border>
    <border>
      <left style="double">
        <color indexed="64"/>
      </left>
      <right style="double">
        <color indexed="64"/>
      </right>
      <top style="thick">
        <color theme="4" tint="-0.499984740745262"/>
      </top>
      <bottom style="thick">
        <color theme="4" tint="-0.499984740745262"/>
      </bottom>
      <diagonal/>
    </border>
    <border>
      <left/>
      <right style="double">
        <color theme="4" tint="-0.499984740745262"/>
      </right>
      <top style="thick">
        <color theme="4" tint="-0.499984740745262"/>
      </top>
      <bottom style="thick">
        <color theme="4" tint="-0.499984740745262"/>
      </bottom>
      <diagonal/>
    </border>
    <border>
      <left style="double">
        <color theme="4" tint="-0.499984740745262"/>
      </left>
      <right/>
      <top style="thick">
        <color theme="4" tint="-0.499984740745262"/>
      </top>
      <bottom style="double">
        <color theme="4" tint="-0.499984740745262"/>
      </bottom>
      <diagonal/>
    </border>
    <border>
      <left/>
      <right/>
      <top style="thick">
        <color theme="4" tint="-0.499984740745262"/>
      </top>
      <bottom style="double">
        <color theme="4" tint="-0.499984740745262"/>
      </bottom>
      <diagonal/>
    </border>
    <border>
      <left/>
      <right style="double">
        <color theme="4" tint="-0.499984740745262"/>
      </right>
      <top style="thick">
        <color theme="4" tint="-0.499984740745262"/>
      </top>
      <bottom style="double">
        <color theme="4" tint="-0.499984740745262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2" borderId="0" xfId="0" applyNumberFormat="1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165" fontId="2" fillId="2" borderId="0" xfId="0" applyNumberFormat="1" applyFont="1" applyFill="1" applyBorder="1" applyAlignment="1">
      <alignment horizontal="center" vertical="center" wrapText="1"/>
    </xf>
    <xf numFmtId="165" fontId="2" fillId="2" borderId="2" xfId="0" applyNumberFormat="1" applyFont="1" applyFill="1" applyBorder="1" applyAlignment="1">
      <alignment horizontal="center" vertical="center" wrapText="1"/>
    </xf>
    <xf numFmtId="166" fontId="3" fillId="2" borderId="2" xfId="0" applyNumberFormat="1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165" fontId="2" fillId="2" borderId="0" xfId="0" applyNumberFormat="1" applyFont="1" applyFill="1" applyBorder="1" applyAlignment="1">
      <alignment horizontal="right" vertical="center" wrapText="1"/>
    </xf>
    <xf numFmtId="165" fontId="2" fillId="2" borderId="0" xfId="1" applyNumberFormat="1" applyFont="1" applyFill="1" applyBorder="1" applyAlignment="1">
      <alignment vertical="center" wrapText="1"/>
    </xf>
    <xf numFmtId="165" fontId="2" fillId="2" borderId="0" xfId="0" applyNumberFormat="1" applyFont="1" applyFill="1" applyBorder="1" applyAlignment="1">
      <alignment vertical="center" wrapText="1"/>
    </xf>
    <xf numFmtId="165" fontId="2" fillId="2" borderId="2" xfId="0" applyNumberFormat="1" applyFont="1" applyFill="1" applyBorder="1" applyAlignment="1">
      <alignment horizontal="right" vertical="center" wrapText="1"/>
    </xf>
    <xf numFmtId="167" fontId="7" fillId="5" borderId="0" xfId="0" applyNumberFormat="1" applyFont="1" applyFill="1" applyAlignment="1">
      <alignment horizontal="center" vertical="center"/>
    </xf>
    <xf numFmtId="14" fontId="0" fillId="0" borderId="5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165" fontId="1" fillId="0" borderId="5" xfId="0" applyNumberFormat="1" applyFont="1" applyFill="1" applyBorder="1" applyAlignment="1">
      <alignment vertical="center"/>
    </xf>
    <xf numFmtId="0" fontId="1" fillId="0" borderId="7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165" fontId="0" fillId="0" borderId="5" xfId="0" applyNumberFormat="1" applyFont="1" applyFill="1" applyBorder="1" applyAlignment="1">
      <alignment horizontal="center" vertical="center"/>
    </xf>
    <xf numFmtId="165" fontId="0" fillId="0" borderId="5" xfId="0" applyNumberFormat="1" applyFont="1" applyFill="1" applyBorder="1" applyAlignment="1">
      <alignment vertical="center"/>
    </xf>
    <xf numFmtId="0" fontId="0" fillId="0" borderId="7" xfId="0" applyFont="1" applyFill="1" applyBorder="1" applyAlignment="1">
      <alignment horizontal="center" vertical="center"/>
    </xf>
    <xf numFmtId="165" fontId="0" fillId="0" borderId="5" xfId="0" applyNumberFormat="1" applyFont="1" applyFill="1" applyBorder="1" applyAlignment="1">
      <alignment horizontal="right" vertical="center"/>
    </xf>
    <xf numFmtId="165" fontId="1" fillId="0" borderId="5" xfId="0" applyNumberFormat="1" applyFont="1" applyFill="1" applyBorder="1" applyAlignment="1">
      <alignment horizontal="right" vertical="center"/>
    </xf>
    <xf numFmtId="8" fontId="0" fillId="0" borderId="5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right" vertical="center"/>
    </xf>
    <xf numFmtId="14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5" fontId="0" fillId="0" borderId="5" xfId="0" applyNumberFormat="1" applyBorder="1" applyAlignment="1">
      <alignment horizontal="right" vertical="center"/>
    </xf>
    <xf numFmtId="0" fontId="0" fillId="0" borderId="7" xfId="0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left" vertical="center" wrapText="1"/>
    </xf>
    <xf numFmtId="0" fontId="0" fillId="0" borderId="4" xfId="0" applyBorder="1" applyAlignment="1">
      <alignment horizontal="left" vertical="center"/>
    </xf>
    <xf numFmtId="0" fontId="0" fillId="0" borderId="4" xfId="0" applyFill="1" applyBorder="1" applyAlignment="1">
      <alignment horizontal="left"/>
    </xf>
    <xf numFmtId="0" fontId="0" fillId="0" borderId="0" xfId="0" applyAlignment="1">
      <alignment horizontal="left" vertical="center"/>
    </xf>
    <xf numFmtId="165" fontId="0" fillId="0" borderId="5" xfId="0" applyNumberFormat="1" applyBorder="1" applyAlignment="1">
      <alignment vertical="center"/>
    </xf>
    <xf numFmtId="165" fontId="0" fillId="0" borderId="0" xfId="0" applyNumberFormat="1" applyAlignment="1">
      <alignment vertical="center"/>
    </xf>
    <xf numFmtId="0" fontId="6" fillId="0" borderId="5" xfId="0" applyFont="1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14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5" fontId="0" fillId="0" borderId="9" xfId="0" applyNumberFormat="1" applyBorder="1" applyAlignment="1">
      <alignment horizontal="right" vertical="center"/>
    </xf>
    <xf numFmtId="165" fontId="0" fillId="0" borderId="9" xfId="0" applyNumberFormat="1" applyBorder="1" applyAlignment="1">
      <alignment vertical="center"/>
    </xf>
    <xf numFmtId="0" fontId="6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5" fontId="0" fillId="6" borderId="6" xfId="0" applyNumberFormat="1" applyFill="1" applyBorder="1" applyAlignment="1">
      <alignment horizontal="right" vertical="center"/>
    </xf>
  </cellXfs>
  <cellStyles count="2">
    <cellStyle name="Monétaire" xfId="1" builtinId="4"/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double">
          <color theme="4" tint="-0.499984740745262"/>
        </right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solid">
          <fgColor indexed="64"/>
          <bgColor theme="4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ck">
          <color theme="4" tint="-0.499984740745262"/>
        </top>
        <bottom style="thick">
          <color theme="4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double">
          <color theme="4" tint="-0.499984740745262"/>
        </left>
        <right/>
        <top style="thick">
          <color theme="4" tint="-0.499984740745262"/>
        </top>
        <bottom style="thick">
          <color theme="4" tint="-0.499984740745262"/>
        </bottom>
        <vertical/>
        <horizontal style="thick">
          <color theme="4" tint="-0.499984740745262"/>
        </horizontal>
      </border>
    </dxf>
    <dxf>
      <border outline="0">
        <top style="medium">
          <color indexed="64"/>
        </top>
      </border>
    </dxf>
    <dxf>
      <border>
        <bottom/>
        <vertical/>
        <horizontal/>
      </border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Avoir" displayName="Avoir" ref="A1:N72" totalsRowShown="0" tableBorderDxfId="14">
  <autoFilter ref="A1:N72">
    <filterColumn colId="13">
      <filters blank="1"/>
    </filterColumn>
  </autoFilter>
  <sortState ref="A2:N72">
    <sortCondition ref="A1:A72"/>
  </sortState>
  <tableColumns count="14">
    <tableColumn id="1" name="FOURNISSEUR" dataDxfId="13"/>
    <tableColumn id="2" name="PERIODE" dataDxfId="12"/>
    <tableColumn id="3" name="N° AVOIR" dataDxfId="11"/>
    <tableColumn id="4" name="MONTANT TTC FACTURE" dataDxfId="10"/>
    <tableColumn id="5" name="MOTIF DDE D'AVOIR" dataDxfId="9"/>
    <tableColumn id="6" name="FACT. FOURN." dataDxfId="8"/>
    <tableColumn id="7" name="MONTANT H.T" dataDxfId="7"/>
    <tableColumn id="8" name="MONTANT T.T.C" dataDxfId="6"/>
    <tableColumn id="9" name="REGLEMENT" dataDxfId="5"/>
    <tableColumn id="10" name="ECART" dataDxfId="4"/>
    <tableColumn id="11" name="ECHEANCE" dataDxfId="3">
      <calculatedColumnFormula>IF(AND(G2&lt;&gt;"",J2&lt;&gt;"",L2&lt;&gt;"non"),DATEDIF(B2,TODAY(),"D"),"-")</calculatedColumnFormula>
    </tableColumn>
    <tableColumn id="12" name="RELANCE" dataDxfId="2"/>
    <tableColumn id="13" name="ANNOTATION" dataDxfId="1"/>
    <tableColumn id="14" name="VALIDE X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73"/>
  <sheetViews>
    <sheetView tabSelected="1" workbookViewId="0">
      <selection activeCell="J48" sqref="J48"/>
    </sheetView>
  </sheetViews>
  <sheetFormatPr baseColWidth="10" defaultRowHeight="15" x14ac:dyDescent="0.25"/>
  <cols>
    <col min="1" max="1" width="20.28515625" style="37" customWidth="1"/>
    <col min="2" max="2" width="14.85546875" style="3" customWidth="1"/>
    <col min="3" max="3" width="12.85546875" style="2" customWidth="1"/>
    <col min="4" max="4" width="15.7109375" style="29" customWidth="1"/>
    <col min="5" max="5" width="32.85546875" style="2" bestFit="1" customWidth="1"/>
    <col min="6" max="6" width="20.7109375" style="2" customWidth="1"/>
    <col min="7" max="9" width="12.7109375" style="39" customWidth="1"/>
    <col min="10" max="10" width="12.7109375" style="29" customWidth="1"/>
    <col min="11" max="11" width="10.7109375" style="12" customWidth="1"/>
    <col min="12" max="12" width="12.85546875" style="2" customWidth="1"/>
    <col min="13" max="13" width="30.7109375" style="2" customWidth="1"/>
    <col min="14" max="14" width="12.5703125" style="2" customWidth="1"/>
    <col min="15" max="15" width="2.7109375" style="1" customWidth="1"/>
    <col min="16" max="16384" width="11.42578125" style="2"/>
  </cols>
  <sheetData>
    <row r="1" spans="1:16" s="11" customFormat="1" ht="26.25" thickBot="1" x14ac:dyDescent="0.3">
      <c r="A1" s="34" t="s">
        <v>0</v>
      </c>
      <c r="B1" s="4" t="s">
        <v>1</v>
      </c>
      <c r="C1" s="5" t="s">
        <v>2</v>
      </c>
      <c r="D1" s="13" t="s">
        <v>110</v>
      </c>
      <c r="E1" s="5" t="s">
        <v>111</v>
      </c>
      <c r="F1" s="6" t="s">
        <v>3</v>
      </c>
      <c r="G1" s="14" t="s">
        <v>4</v>
      </c>
      <c r="H1" s="14" t="s">
        <v>5</v>
      </c>
      <c r="I1" s="15" t="s">
        <v>6</v>
      </c>
      <c r="J1" s="16" t="s">
        <v>7</v>
      </c>
      <c r="K1" s="7" t="s">
        <v>8</v>
      </c>
      <c r="L1" s="8" t="s">
        <v>9</v>
      </c>
      <c r="M1" s="9" t="s">
        <v>10</v>
      </c>
      <c r="N1" s="10" t="s">
        <v>11</v>
      </c>
      <c r="O1" s="1"/>
      <c r="P1" s="17">
        <f>SUBTOTAL(9,H:H)</f>
        <v>31003.428</v>
      </c>
    </row>
    <row r="2" spans="1:16" ht="16.5" thickTop="1" thickBot="1" x14ac:dyDescent="0.3">
      <c r="A2" s="36" t="s">
        <v>55</v>
      </c>
      <c r="B2" s="18">
        <v>43707</v>
      </c>
      <c r="C2" s="22">
        <v>18001226</v>
      </c>
      <c r="D2" s="26"/>
      <c r="E2" s="22"/>
      <c r="F2" s="22" t="s">
        <v>14</v>
      </c>
      <c r="G2" s="24">
        <v>2400</v>
      </c>
      <c r="H2" s="24">
        <f>+Avoir[[#This Row],[MONTANT H.T]]*1.2</f>
        <v>2880</v>
      </c>
      <c r="I2" s="24"/>
      <c r="J2" s="48">
        <f>IF(OR(Avoir!$H2=Avoir!$I2,Avoir!$I2="-",Avoir[[#This Row],[REGLEMENT]]&gt;Avoir[[#This Row],[MONTANT T.T.C]]),"",Avoir!$I2-Avoir!$H2)</f>
        <v>-2880</v>
      </c>
      <c r="K2" s="40">
        <f t="shared" ref="K2:K33" ca="1" si="0">IF(AND(G2&lt;&gt;"",J2&lt;&gt;"",L2&lt;&gt;"non"),DATEDIF(B2,TODAY(),"D"),"-")</f>
        <v>262</v>
      </c>
      <c r="L2" s="22"/>
      <c r="M2" s="22"/>
      <c r="N2" s="25"/>
    </row>
    <row r="3" spans="1:16" ht="16.5" thickTop="1" thickBot="1" x14ac:dyDescent="0.3">
      <c r="A3" s="36" t="s">
        <v>15</v>
      </c>
      <c r="B3" s="18">
        <v>43539</v>
      </c>
      <c r="C3" s="22">
        <v>18000841</v>
      </c>
      <c r="D3" s="26"/>
      <c r="E3" s="22"/>
      <c r="F3" s="22" t="s">
        <v>27</v>
      </c>
      <c r="G3" s="24">
        <v>0.76</v>
      </c>
      <c r="H3" s="24">
        <f>+Avoir[[#This Row],[MONTANT H.T]]*1.2</f>
        <v>0.91199999999999992</v>
      </c>
      <c r="I3" s="24"/>
      <c r="J3" s="48">
        <f>IF(OR(Avoir!$H3=Avoir!$I3,Avoir!$I3="-",Avoir[[#This Row],[REGLEMENT]]&gt;Avoir[[#This Row],[MONTANT T.T.C]]),"",Avoir!$I3-Avoir!$H3)</f>
        <v>-0.91199999999999992</v>
      </c>
      <c r="K3" s="40">
        <f t="shared" ca="1" si="0"/>
        <v>430</v>
      </c>
      <c r="L3" s="22"/>
      <c r="M3" s="22"/>
      <c r="N3" s="25"/>
    </row>
    <row r="4" spans="1:16" ht="16.5" thickTop="1" thickBot="1" x14ac:dyDescent="0.3">
      <c r="A4" s="36" t="s">
        <v>15</v>
      </c>
      <c r="B4" s="18">
        <v>43608</v>
      </c>
      <c r="C4" s="22">
        <v>18001008</v>
      </c>
      <c r="D4" s="26"/>
      <c r="E4" s="22"/>
      <c r="F4" s="22" t="s">
        <v>36</v>
      </c>
      <c r="G4" s="24">
        <v>470.4</v>
      </c>
      <c r="H4" s="24">
        <f>+Avoir[[#This Row],[MONTANT H.T]]*1.2</f>
        <v>564.4799999999999</v>
      </c>
      <c r="I4" s="24"/>
      <c r="J4" s="48">
        <f>IF(OR(Avoir!$H4=Avoir!$I4,Avoir!$I4="-",Avoir[[#This Row],[REGLEMENT]]&gt;Avoir[[#This Row],[MONTANT T.T.C]]),"",Avoir!$I4-Avoir!$H4)</f>
        <v>-564.4799999999999</v>
      </c>
      <c r="K4" s="40">
        <f t="shared" ca="1" si="0"/>
        <v>361</v>
      </c>
      <c r="L4" s="22"/>
      <c r="M4" s="22"/>
      <c r="N4" s="25"/>
    </row>
    <row r="5" spans="1:16" ht="16.5" thickTop="1" thickBot="1" x14ac:dyDescent="0.3">
      <c r="A5" s="36" t="s">
        <v>15</v>
      </c>
      <c r="B5" s="18">
        <v>43626</v>
      </c>
      <c r="C5" s="19">
        <v>18001018</v>
      </c>
      <c r="D5" s="27"/>
      <c r="E5" s="19"/>
      <c r="F5" s="19" t="s">
        <v>37</v>
      </c>
      <c r="G5" s="20">
        <v>14.74</v>
      </c>
      <c r="H5" s="20">
        <f>+Avoir[[#This Row],[MONTANT H.T]]*1.2</f>
        <v>17.687999999999999</v>
      </c>
      <c r="I5" s="20"/>
      <c r="J5" s="48">
        <f>IF(OR(Avoir!$H5=Avoir!$I5,Avoir!$I5="-",Avoir[[#This Row],[REGLEMENT]]&gt;Avoir[[#This Row],[MONTANT T.T.C]]),"",Avoir!$I5-Avoir!$H5)</f>
        <v>-17.687999999999999</v>
      </c>
      <c r="K5" s="40">
        <f t="shared" ca="1" si="0"/>
        <v>343</v>
      </c>
      <c r="L5" s="19"/>
      <c r="M5" s="19"/>
      <c r="N5" s="21"/>
    </row>
    <row r="6" spans="1:16" ht="16.5" thickTop="1" thickBot="1" x14ac:dyDescent="0.3">
      <c r="A6" s="36" t="s">
        <v>15</v>
      </c>
      <c r="B6" s="18">
        <v>43657</v>
      </c>
      <c r="C6" s="22">
        <v>18001112</v>
      </c>
      <c r="D6" s="23"/>
      <c r="E6" s="22"/>
      <c r="F6" s="22" t="s">
        <v>51</v>
      </c>
      <c r="G6" s="24">
        <v>303.54000000000002</v>
      </c>
      <c r="H6" s="24">
        <f>+Avoir[[#This Row],[MONTANT H.T]]*1.2</f>
        <v>364.24799999999999</v>
      </c>
      <c r="I6" s="24"/>
      <c r="J6" s="48">
        <f>IF(OR(Avoir!$H6=Avoir!$I6,Avoir!$I6="-",Avoir[[#This Row],[REGLEMENT]]&gt;Avoir[[#This Row],[MONTANT T.T.C]]),"",Avoir!$I6-Avoir!$H6)</f>
        <v>-364.24799999999999</v>
      </c>
      <c r="K6" s="40">
        <f t="shared" ca="1" si="0"/>
        <v>312</v>
      </c>
      <c r="L6" s="22"/>
      <c r="M6" s="22"/>
      <c r="N6" s="25"/>
    </row>
    <row r="7" spans="1:16" ht="16.5" thickTop="1" thickBot="1" x14ac:dyDescent="0.3">
      <c r="A7" s="36" t="s">
        <v>15</v>
      </c>
      <c r="B7" s="18">
        <v>43685</v>
      </c>
      <c r="C7" s="22">
        <v>18001185</v>
      </c>
      <c r="D7" s="22"/>
      <c r="E7" s="22"/>
      <c r="F7" s="22" t="s">
        <v>54</v>
      </c>
      <c r="G7" s="24">
        <v>105.64</v>
      </c>
      <c r="H7" s="24">
        <f>+Avoir[[#This Row],[MONTANT H.T]]*1.2</f>
        <v>126.768</v>
      </c>
      <c r="I7" s="24">
        <v>65.87</v>
      </c>
      <c r="J7" s="48">
        <f>IF(OR(Avoir!$H7=Avoir!$I7,Avoir!$I7="-",Avoir[[#This Row],[REGLEMENT]]&gt;Avoir[[#This Row],[MONTANT T.T.C]]),"",Avoir!$I7-Avoir!$H7)</f>
        <v>-60.897999999999996</v>
      </c>
      <c r="K7" s="40">
        <f t="shared" ca="1" si="0"/>
        <v>284</v>
      </c>
      <c r="L7" s="22"/>
      <c r="M7" s="22" t="s">
        <v>81</v>
      </c>
      <c r="N7" s="25"/>
    </row>
    <row r="8" spans="1:16" ht="16.5" thickTop="1" thickBot="1" x14ac:dyDescent="0.3">
      <c r="A8" s="36" t="s">
        <v>15</v>
      </c>
      <c r="B8" s="18">
        <v>43749</v>
      </c>
      <c r="C8" s="22">
        <v>18001289</v>
      </c>
      <c r="D8" s="23"/>
      <c r="E8" s="22"/>
      <c r="F8" s="22" t="s">
        <v>70</v>
      </c>
      <c r="G8" s="24">
        <v>752.72</v>
      </c>
      <c r="H8" s="24">
        <f>+Avoir[[#This Row],[MONTANT H.T]]*1.2</f>
        <v>903.26400000000001</v>
      </c>
      <c r="I8" s="24">
        <v>26.32</v>
      </c>
      <c r="J8" s="48">
        <f>IF(OR(Avoir!$H8=Avoir!$I8,Avoir!$I8="-",Avoir[[#This Row],[REGLEMENT]]&gt;Avoir[[#This Row],[MONTANT T.T.C]]),"",Avoir!$I8-Avoir!$H8)</f>
        <v>-876.94399999999996</v>
      </c>
      <c r="K8" s="40">
        <f t="shared" ca="1" si="0"/>
        <v>220</v>
      </c>
      <c r="L8" s="22"/>
      <c r="M8" s="22" t="s">
        <v>94</v>
      </c>
      <c r="N8" s="25"/>
    </row>
    <row r="9" spans="1:16" ht="16.5" thickTop="1" thickBot="1" x14ac:dyDescent="0.3">
      <c r="A9" s="36" t="s">
        <v>15</v>
      </c>
      <c r="B9" s="18">
        <v>43755</v>
      </c>
      <c r="C9" s="22">
        <v>18001299</v>
      </c>
      <c r="D9" s="28"/>
      <c r="E9" s="22"/>
      <c r="F9" s="22" t="s">
        <v>76</v>
      </c>
      <c r="G9" s="24">
        <v>45.18</v>
      </c>
      <c r="H9" s="24">
        <f>+Avoir[[#This Row],[MONTANT H.T]]*1.2</f>
        <v>54.216000000000001</v>
      </c>
      <c r="I9" s="24"/>
      <c r="J9" s="48">
        <f>IF(OR(Avoir!$H9=Avoir!$I9,Avoir!$I9="-",Avoir[[#This Row],[REGLEMENT]]&gt;Avoir[[#This Row],[MONTANT T.T.C]]),"",Avoir!$I9-Avoir!$H9)</f>
        <v>-54.216000000000001</v>
      </c>
      <c r="K9" s="40">
        <f t="shared" ca="1" si="0"/>
        <v>214</v>
      </c>
      <c r="L9" s="22"/>
      <c r="M9" s="22"/>
      <c r="N9" s="25"/>
    </row>
    <row r="10" spans="1:16" ht="16.5" thickTop="1" thickBot="1" x14ac:dyDescent="0.3">
      <c r="A10" s="36" t="s">
        <v>15</v>
      </c>
      <c r="B10" s="18">
        <v>43760</v>
      </c>
      <c r="C10" s="22">
        <v>18001308</v>
      </c>
      <c r="D10" s="22"/>
      <c r="E10" s="22"/>
      <c r="F10" s="22" t="s">
        <v>90</v>
      </c>
      <c r="G10" s="24">
        <v>31.5</v>
      </c>
      <c r="H10" s="24">
        <f>+Avoir[[#This Row],[MONTANT H.T]]*1.2</f>
        <v>37.799999999999997</v>
      </c>
      <c r="I10" s="24"/>
      <c r="J10" s="48">
        <f>IF(OR(Avoir!$H10=Avoir!$I10,Avoir!$I10="-",Avoir[[#This Row],[REGLEMENT]]&gt;Avoir[[#This Row],[MONTANT T.T.C]]),"",Avoir!$I10-Avoir!$H10)</f>
        <v>-37.799999999999997</v>
      </c>
      <c r="K10" s="40">
        <f t="shared" ca="1" si="0"/>
        <v>209</v>
      </c>
      <c r="L10" s="22"/>
      <c r="M10" s="22"/>
      <c r="N10" s="25"/>
    </row>
    <row r="11" spans="1:16" ht="16.5" thickTop="1" thickBot="1" x14ac:dyDescent="0.3">
      <c r="A11" s="36" t="s">
        <v>15</v>
      </c>
      <c r="B11" s="18">
        <v>43766</v>
      </c>
      <c r="C11" s="22">
        <v>18001317</v>
      </c>
      <c r="D11" s="22"/>
      <c r="E11" s="22"/>
      <c r="F11" s="22" t="s">
        <v>89</v>
      </c>
      <c r="G11" s="24">
        <v>5.25</v>
      </c>
      <c r="H11" s="24">
        <f>+Avoir[[#This Row],[MONTANT H.T]]*1.2</f>
        <v>6.3</v>
      </c>
      <c r="I11" s="24"/>
      <c r="J11" s="48">
        <f>IF(OR(Avoir!$H11=Avoir!$I11,Avoir!$I11="-",Avoir[[#This Row],[REGLEMENT]]&gt;Avoir[[#This Row],[MONTANT T.T.C]]),"",Avoir!$I11-Avoir!$H11)</f>
        <v>-6.3</v>
      </c>
      <c r="K11" s="40">
        <f t="shared" ca="1" si="0"/>
        <v>203</v>
      </c>
      <c r="L11" s="22"/>
      <c r="M11" s="22"/>
      <c r="N11" s="25"/>
    </row>
    <row r="12" spans="1:16" ht="16.5" thickTop="1" thickBot="1" x14ac:dyDescent="0.3">
      <c r="A12" s="35" t="s">
        <v>15</v>
      </c>
      <c r="B12" s="30">
        <v>43768</v>
      </c>
      <c r="C12" s="31">
        <v>18001325</v>
      </c>
      <c r="D12" s="32"/>
      <c r="E12" s="31"/>
      <c r="F12" s="31" t="s">
        <v>88</v>
      </c>
      <c r="G12" s="38">
        <v>5.56</v>
      </c>
      <c r="H12" s="38">
        <f>+Avoir[[#This Row],[MONTANT H.T]]*1.2</f>
        <v>6.6719999999999997</v>
      </c>
      <c r="I12" s="38"/>
      <c r="J12" s="48">
        <f>IF(OR(Avoir!$H12=Avoir!$I12,Avoir!$I12="-",Avoir[[#This Row],[REGLEMENT]]&gt;Avoir[[#This Row],[MONTANT T.T.C]]),"",Avoir!$I12-Avoir!$H12)</f>
        <v>-6.6719999999999997</v>
      </c>
      <c r="K12" s="40">
        <f t="shared" ca="1" si="0"/>
        <v>201</v>
      </c>
      <c r="L12" s="31"/>
      <c r="M12" s="31"/>
      <c r="N12" s="33"/>
    </row>
    <row r="13" spans="1:16" ht="16.5" thickTop="1" thickBot="1" x14ac:dyDescent="0.3">
      <c r="A13" s="35" t="s">
        <v>15</v>
      </c>
      <c r="B13" s="30">
        <v>43811</v>
      </c>
      <c r="C13" s="31">
        <v>18001394</v>
      </c>
      <c r="D13" s="32"/>
      <c r="E13" s="31"/>
      <c r="F13" s="31" t="s">
        <v>98</v>
      </c>
      <c r="G13" s="38">
        <v>43.2</v>
      </c>
      <c r="H13" s="38">
        <f>+Avoir[[#This Row],[MONTANT H.T]]*1.2</f>
        <v>51.84</v>
      </c>
      <c r="I13" s="38"/>
      <c r="J13" s="48">
        <f>IF(OR(Avoir!$H13=Avoir!$I13,Avoir!$I13="-",Avoir[[#This Row],[REGLEMENT]]&gt;Avoir[[#This Row],[MONTANT T.T.C]]),"",Avoir!$I13-Avoir!$H13)</f>
        <v>-51.84</v>
      </c>
      <c r="K13" s="40">
        <f t="shared" ca="1" si="0"/>
        <v>158</v>
      </c>
      <c r="L13" s="31"/>
      <c r="M13" s="31"/>
      <c r="N13" s="33"/>
    </row>
    <row r="14" spans="1:16" ht="16.5" thickTop="1" thickBot="1" x14ac:dyDescent="0.3">
      <c r="A14" s="35" t="s">
        <v>15</v>
      </c>
      <c r="B14" s="30">
        <v>43818</v>
      </c>
      <c r="C14" s="31">
        <v>18001415</v>
      </c>
      <c r="D14" s="32"/>
      <c r="E14" s="31"/>
      <c r="F14" s="31" t="s">
        <v>97</v>
      </c>
      <c r="G14" s="38">
        <v>39.1</v>
      </c>
      <c r="H14" s="38">
        <f>+Avoir[[#This Row],[MONTANT H.T]]*1.2</f>
        <v>46.92</v>
      </c>
      <c r="I14" s="38"/>
      <c r="J14" s="48">
        <f>IF(OR(Avoir!$H14=Avoir!$I14,Avoir!$I14="-",Avoir[[#This Row],[REGLEMENT]]&gt;Avoir[[#This Row],[MONTANT T.T.C]]),"",Avoir!$I14-Avoir!$H14)</f>
        <v>-46.92</v>
      </c>
      <c r="K14" s="40">
        <f t="shared" ca="1" si="0"/>
        <v>151</v>
      </c>
      <c r="L14" s="31"/>
      <c r="M14" s="31"/>
      <c r="N14" s="33"/>
    </row>
    <row r="15" spans="1:16" ht="16.5" thickTop="1" thickBot="1" x14ac:dyDescent="0.3">
      <c r="A15" s="35" t="s">
        <v>15</v>
      </c>
      <c r="B15" s="30">
        <v>43822</v>
      </c>
      <c r="C15" s="31">
        <v>18001431</v>
      </c>
      <c r="D15" s="32"/>
      <c r="E15" s="31"/>
      <c r="F15" s="31" t="s">
        <v>99</v>
      </c>
      <c r="G15" s="38">
        <v>0.85</v>
      </c>
      <c r="H15" s="38">
        <f>+Avoir[[#This Row],[MONTANT H.T]]*1.2</f>
        <v>1.02</v>
      </c>
      <c r="I15" s="38"/>
      <c r="J15" s="48">
        <f>IF(OR(Avoir!$H15=Avoir!$I15,Avoir!$I15="-",Avoir[[#This Row],[REGLEMENT]]&gt;Avoir[[#This Row],[MONTANT T.T.C]]),"",Avoir!$I15-Avoir!$H15)</f>
        <v>-1.02</v>
      </c>
      <c r="K15" s="40">
        <f t="shared" ca="1" si="0"/>
        <v>147</v>
      </c>
      <c r="L15" s="31"/>
      <c r="M15" s="31"/>
      <c r="N15" s="33"/>
    </row>
    <row r="16" spans="1:16" ht="16.5" thickTop="1" thickBot="1" x14ac:dyDescent="0.3">
      <c r="A16" s="35" t="s">
        <v>28</v>
      </c>
      <c r="B16" s="30">
        <v>43819</v>
      </c>
      <c r="C16" s="31">
        <v>18001426</v>
      </c>
      <c r="D16" s="32"/>
      <c r="E16" s="31"/>
      <c r="F16" s="31" t="s">
        <v>14</v>
      </c>
      <c r="G16" s="38">
        <v>2550</v>
      </c>
      <c r="H16" s="38">
        <f>+Avoir[[#This Row],[MONTANT H.T]]*1.2</f>
        <v>3060</v>
      </c>
      <c r="I16" s="38"/>
      <c r="J16" s="48">
        <f>IF(OR(Avoir!$H16=Avoir!$I16,Avoir!$I16="-",Avoir[[#This Row],[REGLEMENT]]&gt;Avoir[[#This Row],[MONTANT T.T.C]]),"",Avoir!$I16-Avoir!$H16)</f>
        <v>-3060</v>
      </c>
      <c r="K16" s="40">
        <f t="shared" ca="1" si="0"/>
        <v>150</v>
      </c>
      <c r="L16" s="31"/>
      <c r="M16" s="31"/>
      <c r="N16" s="33"/>
    </row>
    <row r="17" spans="1:14" ht="16.5" thickTop="1" thickBot="1" x14ac:dyDescent="0.3">
      <c r="A17" s="35" t="s">
        <v>28</v>
      </c>
      <c r="B17" s="30">
        <v>43826</v>
      </c>
      <c r="C17" s="31">
        <v>18001441</v>
      </c>
      <c r="D17" s="32"/>
      <c r="E17" s="31"/>
      <c r="F17" s="31" t="s">
        <v>95</v>
      </c>
      <c r="G17" s="38">
        <v>1992.46</v>
      </c>
      <c r="H17" s="38">
        <f>+Avoir[[#This Row],[MONTANT H.T]]*1.2</f>
        <v>2390.9519999999998</v>
      </c>
      <c r="I17" s="38">
        <v>1672.8</v>
      </c>
      <c r="J17" s="48">
        <f>IF(OR(Avoir!$H17=Avoir!$I17,Avoir!$I17="-",Avoir[[#This Row],[REGLEMENT]]&gt;Avoir[[#This Row],[MONTANT T.T.C]]),"",Avoir!$I17-Avoir!$H17)</f>
        <v>-718.15199999999982</v>
      </c>
      <c r="K17" s="40">
        <f t="shared" ca="1" si="0"/>
        <v>143</v>
      </c>
      <c r="L17" s="31"/>
      <c r="M17" s="31" t="s">
        <v>96</v>
      </c>
      <c r="N17" s="33"/>
    </row>
    <row r="18" spans="1:14" ht="16.5" thickTop="1" thickBot="1" x14ac:dyDescent="0.3">
      <c r="A18" s="35" t="s">
        <v>31</v>
      </c>
      <c r="B18" s="30">
        <v>43723</v>
      </c>
      <c r="C18" s="31">
        <v>18001253</v>
      </c>
      <c r="D18" s="32"/>
      <c r="E18" s="31"/>
      <c r="F18" s="31" t="s">
        <v>108</v>
      </c>
      <c r="G18" s="38">
        <v>138</v>
      </c>
      <c r="H18" s="38">
        <f>+Avoir[[#This Row],[MONTANT H.T]]*1.2</f>
        <v>165.6</v>
      </c>
      <c r="I18" s="38"/>
      <c r="J18" s="48">
        <f>IF(OR(Avoir!$H18=Avoir!$I18,Avoir!$I18="-",Avoir[[#This Row],[REGLEMENT]]&gt;Avoir[[#This Row],[MONTANT T.T.C]]),"",Avoir!$I18-Avoir!$H18)</f>
        <v>-165.6</v>
      </c>
      <c r="K18" s="40">
        <f t="shared" ca="1" si="0"/>
        <v>246</v>
      </c>
      <c r="L18" s="31"/>
      <c r="M18" s="31"/>
      <c r="N18" s="33"/>
    </row>
    <row r="19" spans="1:14" ht="16.5" thickTop="1" thickBot="1" x14ac:dyDescent="0.3">
      <c r="A19" s="35" t="s">
        <v>32</v>
      </c>
      <c r="B19" s="30">
        <v>43570</v>
      </c>
      <c r="C19" s="31">
        <v>18000900</v>
      </c>
      <c r="D19" s="32"/>
      <c r="E19" s="31"/>
      <c r="F19" s="31" t="s">
        <v>33</v>
      </c>
      <c r="G19" s="38">
        <v>63</v>
      </c>
      <c r="H19" s="38">
        <f>+Avoir[[#This Row],[MONTANT H.T]]*1.2</f>
        <v>75.599999999999994</v>
      </c>
      <c r="I19" s="38"/>
      <c r="J19" s="48">
        <f>IF(OR(Avoir!$H19=Avoir!$I19,Avoir!$I19="-",Avoir[[#This Row],[REGLEMENT]]&gt;Avoir[[#This Row],[MONTANT T.T.C]]),"",Avoir!$I19-Avoir!$H19)</f>
        <v>-75.599999999999994</v>
      </c>
      <c r="K19" s="40">
        <f t="shared" ca="1" si="0"/>
        <v>399</v>
      </c>
      <c r="L19" s="31"/>
      <c r="M19" s="31"/>
      <c r="N19" s="33"/>
    </row>
    <row r="20" spans="1:14" ht="16.5" thickTop="1" thickBot="1" x14ac:dyDescent="0.3">
      <c r="A20" s="35" t="s">
        <v>48</v>
      </c>
      <c r="B20" s="30">
        <v>43637</v>
      </c>
      <c r="C20" s="31">
        <v>18001066</v>
      </c>
      <c r="D20" s="32"/>
      <c r="E20" s="31"/>
      <c r="F20" s="31" t="s">
        <v>49</v>
      </c>
      <c r="G20" s="38">
        <v>6.95</v>
      </c>
      <c r="H20" s="38">
        <f>+Avoir[[#This Row],[MONTANT H.T]]*1.2</f>
        <v>8.34</v>
      </c>
      <c r="I20" s="38"/>
      <c r="J20" s="48">
        <f>IF(OR(Avoir!$H20=Avoir!$I20,Avoir!$I20="-",Avoir[[#This Row],[REGLEMENT]]&gt;Avoir[[#This Row],[MONTANT T.T.C]]),"",Avoir!$I20-Avoir!$H20)</f>
        <v>-8.34</v>
      </c>
      <c r="K20" s="40">
        <f t="shared" ca="1" si="0"/>
        <v>332</v>
      </c>
      <c r="L20" s="31"/>
      <c r="M20" s="31"/>
      <c r="N20" s="33"/>
    </row>
    <row r="21" spans="1:14" ht="16.5" thickTop="1" thickBot="1" x14ac:dyDescent="0.3">
      <c r="A21" s="35" t="s">
        <v>93</v>
      </c>
      <c r="B21" s="30">
        <v>43634</v>
      </c>
      <c r="C21" s="31">
        <v>18001046</v>
      </c>
      <c r="D21" s="32"/>
      <c r="E21" s="31"/>
      <c r="F21" s="31" t="s">
        <v>50</v>
      </c>
      <c r="G21" s="38">
        <v>667.18</v>
      </c>
      <c r="H21" s="38">
        <f>+Avoir[[#This Row],[MONTANT H.T]]*1.2</f>
        <v>800.61599999999987</v>
      </c>
      <c r="I21" s="38"/>
      <c r="J21" s="48">
        <f>IF(OR(Avoir!$H21=Avoir!$I21,Avoir!$I21="-",Avoir[[#This Row],[REGLEMENT]]&gt;Avoir[[#This Row],[MONTANT T.T.C]]),"",Avoir!$I21-Avoir!$H21)</f>
        <v>-800.61599999999987</v>
      </c>
      <c r="K21" s="40">
        <f t="shared" ca="1" si="0"/>
        <v>335</v>
      </c>
      <c r="L21" s="31"/>
      <c r="M21" s="31"/>
      <c r="N21" s="33"/>
    </row>
    <row r="22" spans="1:14" ht="16.5" thickTop="1" thickBot="1" x14ac:dyDescent="0.3">
      <c r="A22" s="35" t="s">
        <v>93</v>
      </c>
      <c r="B22" s="30">
        <v>43643</v>
      </c>
      <c r="C22" s="31">
        <v>18001085</v>
      </c>
      <c r="D22" s="32"/>
      <c r="E22" s="31"/>
      <c r="F22" s="31" t="s">
        <v>47</v>
      </c>
      <c r="G22" s="38">
        <v>237.9</v>
      </c>
      <c r="H22" s="38">
        <f>+Avoir[[#This Row],[MONTANT H.T]]*1.2</f>
        <v>285.48</v>
      </c>
      <c r="I22" s="38"/>
      <c r="J22" s="48">
        <f>IF(OR(Avoir!$H22=Avoir!$I22,Avoir!$I22="-",Avoir[[#This Row],[REGLEMENT]]&gt;Avoir[[#This Row],[MONTANT T.T.C]]),"",Avoir!$I22-Avoir!$H22)</f>
        <v>-285.48</v>
      </c>
      <c r="K22" s="40">
        <f t="shared" ca="1" si="0"/>
        <v>326</v>
      </c>
      <c r="L22" s="31"/>
      <c r="M22" s="31"/>
      <c r="N22" s="33"/>
    </row>
    <row r="23" spans="1:14" ht="16.5" thickTop="1" thickBot="1" x14ac:dyDescent="0.3">
      <c r="A23" s="35" t="s">
        <v>39</v>
      </c>
      <c r="B23" s="30">
        <v>43818</v>
      </c>
      <c r="C23" s="31">
        <v>18001413</v>
      </c>
      <c r="D23" s="32"/>
      <c r="E23" s="31"/>
      <c r="F23" s="31" t="s">
        <v>101</v>
      </c>
      <c r="G23" s="38">
        <v>3.78</v>
      </c>
      <c r="H23" s="38">
        <f>+Avoir[[#This Row],[MONTANT H.T]]*1.2</f>
        <v>4.5359999999999996</v>
      </c>
      <c r="I23" s="38"/>
      <c r="J23" s="48">
        <f>IF(OR(Avoir!$H23=Avoir!$I23,Avoir!$I23="-",Avoir[[#This Row],[REGLEMENT]]&gt;Avoir[[#This Row],[MONTANT T.T.C]]),"",Avoir!$I23-Avoir!$H23)</f>
        <v>-4.5359999999999996</v>
      </c>
      <c r="K23" s="40">
        <f t="shared" ca="1" si="0"/>
        <v>151</v>
      </c>
      <c r="L23" s="31"/>
      <c r="M23" s="31"/>
      <c r="N23" s="33"/>
    </row>
    <row r="24" spans="1:14" ht="16.5" thickTop="1" thickBot="1" x14ac:dyDescent="0.3">
      <c r="A24" s="35" t="s">
        <v>39</v>
      </c>
      <c r="B24" s="30">
        <v>43818</v>
      </c>
      <c r="C24" s="31">
        <v>18001420</v>
      </c>
      <c r="D24" s="32"/>
      <c r="E24" s="31"/>
      <c r="F24" s="31" t="s">
        <v>100</v>
      </c>
      <c r="G24" s="38">
        <v>411.7</v>
      </c>
      <c r="H24" s="38">
        <f>+Avoir[[#This Row],[MONTANT H.T]]*1.2</f>
        <v>494.03999999999996</v>
      </c>
      <c r="I24" s="38"/>
      <c r="J24" s="48">
        <f>IF(OR(Avoir!$H24=Avoir!$I24,Avoir!$I24="-",Avoir[[#This Row],[REGLEMENT]]&gt;Avoir[[#This Row],[MONTANT T.T.C]]),"",Avoir!$I24-Avoir!$H24)</f>
        <v>-494.03999999999996</v>
      </c>
      <c r="K24" s="40">
        <f t="shared" ca="1" si="0"/>
        <v>151</v>
      </c>
      <c r="L24" s="31"/>
      <c r="M24" s="31"/>
      <c r="N24" s="33"/>
    </row>
    <row r="25" spans="1:14" ht="16.5" thickTop="1" thickBot="1" x14ac:dyDescent="0.3">
      <c r="A25" s="35" t="s">
        <v>41</v>
      </c>
      <c r="B25" s="30">
        <v>43607</v>
      </c>
      <c r="C25" s="31">
        <v>18001002</v>
      </c>
      <c r="D25" s="32"/>
      <c r="E25" s="31"/>
      <c r="F25" s="31" t="s">
        <v>42</v>
      </c>
      <c r="G25" s="38">
        <v>260.8</v>
      </c>
      <c r="H25" s="38">
        <f>+Avoir[[#This Row],[MONTANT H.T]]*1.2</f>
        <v>312.95999999999998</v>
      </c>
      <c r="I25" s="38"/>
      <c r="J25" s="48">
        <f>IF(OR(Avoir!$H25=Avoir!$I25,Avoir!$I25="-",Avoir[[#This Row],[REGLEMENT]]&gt;Avoir[[#This Row],[MONTANT T.T.C]]),"",Avoir!$I25-Avoir!$H25)</f>
        <v>-312.95999999999998</v>
      </c>
      <c r="K25" s="40">
        <f t="shared" ca="1" si="0"/>
        <v>362</v>
      </c>
      <c r="L25" s="31"/>
      <c r="M25" s="31"/>
      <c r="N25" s="33"/>
    </row>
    <row r="26" spans="1:14" ht="16.5" thickTop="1" thickBot="1" x14ac:dyDescent="0.3">
      <c r="A26" s="35" t="s">
        <v>41</v>
      </c>
      <c r="B26" s="30">
        <v>43677</v>
      </c>
      <c r="C26" s="31">
        <v>18001191</v>
      </c>
      <c r="D26" s="32"/>
      <c r="E26" s="31"/>
      <c r="F26" s="31" t="s">
        <v>53</v>
      </c>
      <c r="G26" s="38">
        <v>191.84</v>
      </c>
      <c r="H26" s="38">
        <f>+Avoir[[#This Row],[MONTANT H.T]]*1.2</f>
        <v>230.208</v>
      </c>
      <c r="I26" s="38"/>
      <c r="J26" s="48">
        <f>IF(OR(Avoir!$H26=Avoir!$I26,Avoir!$I26="-",Avoir[[#This Row],[REGLEMENT]]&gt;Avoir[[#This Row],[MONTANT T.T.C]]),"",Avoir!$I26-Avoir!$H26)</f>
        <v>-230.208</v>
      </c>
      <c r="K26" s="40">
        <f t="shared" ca="1" si="0"/>
        <v>292</v>
      </c>
      <c r="L26" s="31"/>
      <c r="M26" s="31"/>
      <c r="N26" s="33"/>
    </row>
    <row r="27" spans="1:14" ht="16.5" thickTop="1" thickBot="1" x14ac:dyDescent="0.3">
      <c r="A27" s="35" t="s">
        <v>41</v>
      </c>
      <c r="B27" s="30">
        <v>43781</v>
      </c>
      <c r="C27" s="31">
        <v>18001344</v>
      </c>
      <c r="D27" s="32"/>
      <c r="E27" s="31"/>
      <c r="F27" s="31" t="s">
        <v>92</v>
      </c>
      <c r="G27" s="38">
        <v>32.200000000000003</v>
      </c>
      <c r="H27" s="38">
        <f>+Avoir[[#This Row],[MONTANT H.T]]*1.2</f>
        <v>38.64</v>
      </c>
      <c r="I27" s="38"/>
      <c r="J27" s="48">
        <f>IF(OR(Avoir!$H27=Avoir!$I27,Avoir!$I27="-",Avoir[[#This Row],[REGLEMENT]]&gt;Avoir[[#This Row],[MONTANT T.T.C]]),"",Avoir!$I27-Avoir!$H27)</f>
        <v>-38.64</v>
      </c>
      <c r="K27" s="40">
        <f t="shared" ca="1" si="0"/>
        <v>188</v>
      </c>
      <c r="L27" s="31"/>
      <c r="M27" s="31"/>
      <c r="N27" s="33"/>
    </row>
    <row r="28" spans="1:14" ht="16.5" thickTop="1" thickBot="1" x14ac:dyDescent="0.3">
      <c r="A28" s="35" t="s">
        <v>13</v>
      </c>
      <c r="B28" s="30">
        <v>43503</v>
      </c>
      <c r="C28" s="31">
        <v>18000737</v>
      </c>
      <c r="D28" s="32"/>
      <c r="E28" s="31"/>
      <c r="F28" s="31" t="s">
        <v>25</v>
      </c>
      <c r="G28" s="38">
        <v>21.15</v>
      </c>
      <c r="H28" s="38">
        <f>+Avoir[[#This Row],[MONTANT H.T]]*1.2</f>
        <v>25.38</v>
      </c>
      <c r="I28" s="38"/>
      <c r="J28" s="48">
        <f>IF(OR(Avoir!$H28=Avoir!$I28,Avoir!$I28="-",Avoir[[#This Row],[REGLEMENT]]&gt;Avoir[[#This Row],[MONTANT T.T.C]]),"",Avoir!$I28-Avoir!$H28)</f>
        <v>-25.38</v>
      </c>
      <c r="K28" s="40">
        <f t="shared" ca="1" si="0"/>
        <v>466</v>
      </c>
      <c r="L28" s="31"/>
      <c r="M28" s="31"/>
      <c r="N28" s="33"/>
    </row>
    <row r="29" spans="1:14" ht="16.5" thickTop="1" thickBot="1" x14ac:dyDescent="0.3">
      <c r="A29" s="35" t="s">
        <v>13</v>
      </c>
      <c r="B29" s="30">
        <v>43509</v>
      </c>
      <c r="C29" s="31">
        <v>18000753</v>
      </c>
      <c r="D29" s="32"/>
      <c r="E29" s="31"/>
      <c r="F29" s="31" t="s">
        <v>26</v>
      </c>
      <c r="G29" s="38">
        <v>78.3</v>
      </c>
      <c r="H29" s="38">
        <f>+Avoir[[#This Row],[MONTANT H.T]]*1.2</f>
        <v>93.96</v>
      </c>
      <c r="I29" s="38"/>
      <c r="J29" s="48">
        <f>IF(OR(Avoir!$H29=Avoir!$I29,Avoir!$I29="-",Avoir[[#This Row],[REGLEMENT]]&gt;Avoir[[#This Row],[MONTANT T.T.C]]),"",Avoir!$I29-Avoir!$H29)</f>
        <v>-93.96</v>
      </c>
      <c r="K29" s="40">
        <f t="shared" ca="1" si="0"/>
        <v>460</v>
      </c>
      <c r="L29" s="31"/>
      <c r="M29" s="31"/>
      <c r="N29" s="33"/>
    </row>
    <row r="30" spans="1:14" ht="16.5" thickTop="1" thickBot="1" x14ac:dyDescent="0.3">
      <c r="A30" s="35" t="s">
        <v>13</v>
      </c>
      <c r="B30" s="30">
        <v>43565</v>
      </c>
      <c r="C30" s="31">
        <v>18000895</v>
      </c>
      <c r="D30" s="32"/>
      <c r="E30" s="31"/>
      <c r="F30" s="31" t="s">
        <v>35</v>
      </c>
      <c r="G30" s="38">
        <v>12.44</v>
      </c>
      <c r="H30" s="38">
        <f>+Avoir[[#This Row],[MONTANT H.T]]*1.2</f>
        <v>14.927999999999999</v>
      </c>
      <c r="I30" s="38"/>
      <c r="J30" s="48">
        <f>IF(OR(Avoir!$H30=Avoir!$I30,Avoir!$I30="-",Avoir[[#This Row],[REGLEMENT]]&gt;Avoir[[#This Row],[MONTANT T.T.C]]),"",Avoir!$I30-Avoir!$H30)</f>
        <v>-14.927999999999999</v>
      </c>
      <c r="K30" s="40">
        <f t="shared" ca="1" si="0"/>
        <v>404</v>
      </c>
      <c r="L30" s="31"/>
      <c r="M30" s="31"/>
      <c r="N30" s="33"/>
    </row>
    <row r="31" spans="1:14" ht="16.5" thickTop="1" thickBot="1" x14ac:dyDescent="0.3">
      <c r="A31" s="35" t="s">
        <v>13</v>
      </c>
      <c r="B31" s="30">
        <v>43588</v>
      </c>
      <c r="C31" s="31">
        <v>18001021</v>
      </c>
      <c r="D31" s="32"/>
      <c r="E31" s="31"/>
      <c r="F31" s="31" t="s">
        <v>34</v>
      </c>
      <c r="G31" s="38">
        <v>2.37</v>
      </c>
      <c r="H31" s="38">
        <f>+Avoir[[#This Row],[MONTANT H.T]]*1.2</f>
        <v>2.8439999999999999</v>
      </c>
      <c r="I31" s="38"/>
      <c r="J31" s="48">
        <f>IF(OR(Avoir!$H31=Avoir!$I31,Avoir!$I31="-",Avoir[[#This Row],[REGLEMENT]]&gt;Avoir[[#This Row],[MONTANT T.T.C]]),"",Avoir!$I31-Avoir!$H31)</f>
        <v>-2.8439999999999999</v>
      </c>
      <c r="K31" s="40">
        <f t="shared" ca="1" si="0"/>
        <v>381</v>
      </c>
      <c r="L31" s="31"/>
      <c r="M31" s="31"/>
      <c r="N31" s="33"/>
    </row>
    <row r="32" spans="1:14" ht="16.5" thickTop="1" thickBot="1" x14ac:dyDescent="0.3">
      <c r="A32" s="35" t="s">
        <v>13</v>
      </c>
      <c r="B32" s="30">
        <v>43622</v>
      </c>
      <c r="C32" s="31">
        <v>18001013</v>
      </c>
      <c r="D32" s="32"/>
      <c r="E32" s="31"/>
      <c r="F32" s="31" t="s">
        <v>38</v>
      </c>
      <c r="G32" s="38">
        <v>12.24</v>
      </c>
      <c r="H32" s="38">
        <f>+Avoir[[#This Row],[MONTANT H.T]]*1.2</f>
        <v>14.687999999999999</v>
      </c>
      <c r="I32" s="38"/>
      <c r="J32" s="48">
        <f>IF(OR(Avoir!$H32=Avoir!$I32,Avoir!$I32="-",Avoir[[#This Row],[REGLEMENT]]&gt;Avoir[[#This Row],[MONTANT T.T.C]]),"",Avoir!$I32-Avoir!$H32)</f>
        <v>-14.687999999999999</v>
      </c>
      <c r="K32" s="40">
        <f t="shared" ca="1" si="0"/>
        <v>347</v>
      </c>
      <c r="L32" s="31"/>
      <c r="M32" s="31"/>
      <c r="N32" s="33"/>
    </row>
    <row r="33" spans="1:14" ht="16.5" thickTop="1" thickBot="1" x14ac:dyDescent="0.3">
      <c r="A33" s="35" t="s">
        <v>13</v>
      </c>
      <c r="B33" s="30">
        <v>43740</v>
      </c>
      <c r="C33" s="31">
        <v>18001263</v>
      </c>
      <c r="D33" s="32"/>
      <c r="E33" s="31"/>
      <c r="F33" s="31" t="s">
        <v>71</v>
      </c>
      <c r="G33" s="38">
        <v>96.32</v>
      </c>
      <c r="H33" s="38">
        <f>+Avoir[[#This Row],[MONTANT H.T]]*1.2</f>
        <v>115.58399999999999</v>
      </c>
      <c r="I33" s="38"/>
      <c r="J33" s="48">
        <f>IF(OR(Avoir!$H33=Avoir!$I33,Avoir!$I33="-",Avoir[[#This Row],[REGLEMENT]]&gt;Avoir[[#This Row],[MONTANT T.T.C]]),"",Avoir!$I33-Avoir!$H33)</f>
        <v>-115.58399999999999</v>
      </c>
      <c r="K33" s="40">
        <f t="shared" ca="1" si="0"/>
        <v>229</v>
      </c>
      <c r="L33" s="31"/>
      <c r="M33" s="31"/>
      <c r="N33" s="33"/>
    </row>
    <row r="34" spans="1:14" ht="16.5" thickTop="1" thickBot="1" x14ac:dyDescent="0.3">
      <c r="A34" s="35" t="s">
        <v>13</v>
      </c>
      <c r="B34" s="30">
        <v>43755</v>
      </c>
      <c r="C34" s="31">
        <v>18001298</v>
      </c>
      <c r="D34" s="32"/>
      <c r="E34" s="31"/>
      <c r="F34" s="31" t="s">
        <v>75</v>
      </c>
      <c r="G34" s="38">
        <v>11.38</v>
      </c>
      <c r="H34" s="38">
        <f>+Avoir[[#This Row],[MONTANT H.T]]*1.2</f>
        <v>13.656000000000001</v>
      </c>
      <c r="I34" s="38"/>
      <c r="J34" s="48">
        <f>IF(OR(Avoir!$H34=Avoir!$I34,Avoir!$I34="-",Avoir[[#This Row],[REGLEMENT]]&gt;Avoir[[#This Row],[MONTANT T.T.C]]),"",Avoir!$I34-Avoir!$H34)</f>
        <v>-13.656000000000001</v>
      </c>
      <c r="K34" s="40">
        <f t="shared" ref="K34:K65" ca="1" si="1">IF(AND(G34&lt;&gt;"",J34&lt;&gt;"",L34&lt;&gt;"non"),DATEDIF(B34,TODAY(),"D"),"-")</f>
        <v>214</v>
      </c>
      <c r="L34" s="31"/>
      <c r="M34" s="31"/>
      <c r="N34" s="33"/>
    </row>
    <row r="35" spans="1:14" ht="16.5" thickTop="1" thickBot="1" x14ac:dyDescent="0.3">
      <c r="A35" s="35" t="s">
        <v>13</v>
      </c>
      <c r="B35" s="30">
        <v>43794</v>
      </c>
      <c r="C35" s="31">
        <v>18001357</v>
      </c>
      <c r="D35" s="32"/>
      <c r="E35" s="31"/>
      <c r="F35" s="31" t="s">
        <v>87</v>
      </c>
      <c r="G35" s="38">
        <v>18.52</v>
      </c>
      <c r="H35" s="38">
        <f>+Avoir[[#This Row],[MONTANT H.T]]*1.2</f>
        <v>22.224</v>
      </c>
      <c r="I35" s="38"/>
      <c r="J35" s="48">
        <f>IF(OR(Avoir!$H35=Avoir!$I35,Avoir!$I35="-",Avoir[[#This Row],[REGLEMENT]]&gt;Avoir[[#This Row],[MONTANT T.T.C]]),"",Avoir!$I35-Avoir!$H35)</f>
        <v>-22.224</v>
      </c>
      <c r="K35" s="40">
        <f t="shared" ca="1" si="1"/>
        <v>175</v>
      </c>
      <c r="L35" s="31"/>
      <c r="M35" s="31"/>
      <c r="N35" s="33"/>
    </row>
    <row r="36" spans="1:14" ht="16.5" thickTop="1" thickBot="1" x14ac:dyDescent="0.3">
      <c r="A36" s="35" t="s">
        <v>29</v>
      </c>
      <c r="B36" s="30">
        <v>43559</v>
      </c>
      <c r="C36" s="31">
        <v>18000871</v>
      </c>
      <c r="D36" s="32"/>
      <c r="E36" s="31"/>
      <c r="F36" s="31" t="s">
        <v>30</v>
      </c>
      <c r="G36" s="38">
        <v>44.38</v>
      </c>
      <c r="H36" s="38">
        <f>+Avoir[[#This Row],[MONTANT H.T]]*1.2</f>
        <v>53.256</v>
      </c>
      <c r="I36" s="38"/>
      <c r="J36" s="48">
        <f>IF(OR(Avoir!$H36=Avoir!$I36,Avoir!$I36="-",Avoir[[#This Row],[REGLEMENT]]&gt;Avoir[[#This Row],[MONTANT T.T.C]]),"",Avoir!$I36-Avoir!$H36)</f>
        <v>-53.256</v>
      </c>
      <c r="K36" s="40">
        <f t="shared" ca="1" si="1"/>
        <v>410</v>
      </c>
      <c r="L36" s="31"/>
      <c r="M36" s="31"/>
      <c r="N36" s="33"/>
    </row>
    <row r="37" spans="1:14" ht="16.5" thickTop="1" thickBot="1" x14ac:dyDescent="0.3">
      <c r="A37" s="35" t="s">
        <v>20</v>
      </c>
      <c r="B37" s="30">
        <v>43724</v>
      </c>
      <c r="C37" s="31">
        <v>18001243</v>
      </c>
      <c r="D37" s="32"/>
      <c r="E37" s="31"/>
      <c r="F37" s="31" t="s">
        <v>64</v>
      </c>
      <c r="G37" s="38">
        <v>40</v>
      </c>
      <c r="H37" s="38">
        <f>+Avoir[[#This Row],[MONTANT H.T]]*1.2</f>
        <v>48</v>
      </c>
      <c r="I37" s="38"/>
      <c r="J37" s="48">
        <f>IF(OR(Avoir!$H37=Avoir!$I37,Avoir!$I37="-",Avoir[[#This Row],[REGLEMENT]]&gt;Avoir[[#This Row],[MONTANT T.T.C]]),"",Avoir!$I37-Avoir!$H37)</f>
        <v>-48</v>
      </c>
      <c r="K37" s="40">
        <f t="shared" ca="1" si="1"/>
        <v>245</v>
      </c>
      <c r="L37" s="31"/>
      <c r="M37" s="31"/>
      <c r="N37" s="33"/>
    </row>
    <row r="38" spans="1:14" ht="16.5" thickTop="1" thickBot="1" x14ac:dyDescent="0.3">
      <c r="A38" s="35" t="s">
        <v>20</v>
      </c>
      <c r="B38" s="30">
        <v>43739</v>
      </c>
      <c r="C38" s="31">
        <v>18001261</v>
      </c>
      <c r="D38" s="32"/>
      <c r="E38" s="31"/>
      <c r="F38" s="31" t="s">
        <v>65</v>
      </c>
      <c r="G38" s="38">
        <v>1658.64</v>
      </c>
      <c r="H38" s="38">
        <f>+Avoir[[#This Row],[MONTANT H.T]]*1.2</f>
        <v>1990.3679999999999</v>
      </c>
      <c r="I38" s="38">
        <v>230.69</v>
      </c>
      <c r="J38" s="48">
        <f>IF(OR(Avoir!$H38=Avoir!$I38,Avoir!$I38="-",Avoir[[#This Row],[REGLEMENT]]&gt;Avoir[[#This Row],[MONTANT T.T.C]]),"",Avoir!$I38-Avoir!$H38)</f>
        <v>-1759.6779999999999</v>
      </c>
      <c r="K38" s="40">
        <f t="shared" ca="1" si="1"/>
        <v>230</v>
      </c>
      <c r="L38" s="31"/>
      <c r="M38" s="31" t="s">
        <v>79</v>
      </c>
      <c r="N38" s="33"/>
    </row>
    <row r="39" spans="1:14" ht="16.5" thickTop="1" thickBot="1" x14ac:dyDescent="0.3">
      <c r="A39" s="35" t="s">
        <v>20</v>
      </c>
      <c r="B39" s="30">
        <v>43755</v>
      </c>
      <c r="C39" s="31">
        <v>18001297</v>
      </c>
      <c r="D39" s="32"/>
      <c r="E39" s="31"/>
      <c r="F39" s="31" t="s">
        <v>74</v>
      </c>
      <c r="G39" s="38">
        <v>1051.1600000000001</v>
      </c>
      <c r="H39" s="38">
        <f>+Avoir[[#This Row],[MONTANT H.T]]*1.2</f>
        <v>1261.3920000000001</v>
      </c>
      <c r="I39" s="38"/>
      <c r="J39" s="48">
        <f>IF(OR(Avoir!$H39=Avoir!$I39,Avoir!$I39="-",Avoir[[#This Row],[REGLEMENT]]&gt;Avoir[[#This Row],[MONTANT T.T.C]]),"",Avoir!$I39-Avoir!$H39)</f>
        <v>-1261.3920000000001</v>
      </c>
      <c r="K39" s="40">
        <f t="shared" ca="1" si="1"/>
        <v>214</v>
      </c>
      <c r="L39" s="31"/>
      <c r="M39" s="31"/>
      <c r="N39" s="33"/>
    </row>
    <row r="40" spans="1:14" ht="16.5" thickTop="1" thickBot="1" x14ac:dyDescent="0.3">
      <c r="A40" s="35" t="s">
        <v>20</v>
      </c>
      <c r="B40" s="30">
        <v>43808</v>
      </c>
      <c r="C40" s="31">
        <v>18001389</v>
      </c>
      <c r="D40" s="32"/>
      <c r="E40" s="31"/>
      <c r="F40" s="31" t="s">
        <v>103</v>
      </c>
      <c r="G40" s="38">
        <v>196.8</v>
      </c>
      <c r="H40" s="38">
        <f>+Avoir[[#This Row],[MONTANT H.T]]*1.2</f>
        <v>236.16</v>
      </c>
      <c r="I40" s="38"/>
      <c r="J40" s="48">
        <f>IF(OR(Avoir!$H40=Avoir!$I40,Avoir!$I40="-",Avoir[[#This Row],[REGLEMENT]]&gt;Avoir[[#This Row],[MONTANT T.T.C]]),"",Avoir!$I40-Avoir!$H40)</f>
        <v>-236.16</v>
      </c>
      <c r="K40" s="40">
        <f t="shared" ca="1" si="1"/>
        <v>161</v>
      </c>
      <c r="L40" s="31"/>
      <c r="M40" s="31"/>
      <c r="N40" s="33"/>
    </row>
    <row r="41" spans="1:14" ht="16.5" thickTop="1" thickBot="1" x14ac:dyDescent="0.3">
      <c r="A41" s="35" t="s">
        <v>17</v>
      </c>
      <c r="B41" s="30">
        <v>43486</v>
      </c>
      <c r="C41" s="31">
        <v>18000673</v>
      </c>
      <c r="D41" s="32"/>
      <c r="E41" s="31"/>
      <c r="F41" s="31" t="s">
        <v>109</v>
      </c>
      <c r="G41" s="38">
        <v>209.88</v>
      </c>
      <c r="H41" s="38">
        <f>+Avoir[[#This Row],[MONTANT H.T]]*1.2</f>
        <v>251.85599999999999</v>
      </c>
      <c r="I41" s="38"/>
      <c r="J41" s="48">
        <f>IF(OR(Avoir!$H41=Avoir!$I41,Avoir!$I41="-",Avoir[[#This Row],[REGLEMENT]]&gt;Avoir[[#This Row],[MONTANT T.T.C]]),"",Avoir!$I41-Avoir!$H41)</f>
        <v>-251.85599999999999</v>
      </c>
      <c r="K41" s="40">
        <f t="shared" ca="1" si="1"/>
        <v>483</v>
      </c>
      <c r="L41" s="31"/>
      <c r="M41" s="31"/>
      <c r="N41" s="33"/>
    </row>
    <row r="42" spans="1:14" ht="16.5" thickTop="1" thickBot="1" x14ac:dyDescent="0.3">
      <c r="A42" s="35" t="s">
        <v>17</v>
      </c>
      <c r="B42" s="30">
        <v>43486</v>
      </c>
      <c r="C42" s="31">
        <v>18000675</v>
      </c>
      <c r="D42" s="32"/>
      <c r="E42" s="31"/>
      <c r="F42" s="31" t="s">
        <v>18</v>
      </c>
      <c r="G42" s="38">
        <v>457.6</v>
      </c>
      <c r="H42" s="38">
        <f>+Avoir[[#This Row],[MONTANT H.T]]*1.2</f>
        <v>549.12</v>
      </c>
      <c r="I42" s="38"/>
      <c r="J42" s="48">
        <f>IF(OR(Avoir!$H42=Avoir!$I42,Avoir!$I42="-",Avoir[[#This Row],[REGLEMENT]]&gt;Avoir[[#This Row],[MONTANT T.T.C]]),"",Avoir!$I42-Avoir!$H42)</f>
        <v>-549.12</v>
      </c>
      <c r="K42" s="40">
        <f t="shared" ca="1" si="1"/>
        <v>483</v>
      </c>
      <c r="L42" s="31"/>
      <c r="M42" s="31"/>
      <c r="N42" s="33"/>
    </row>
    <row r="43" spans="1:14" ht="16.5" thickTop="1" thickBot="1" x14ac:dyDescent="0.3">
      <c r="A43" s="35" t="s">
        <v>21</v>
      </c>
      <c r="B43" s="30">
        <v>43633</v>
      </c>
      <c r="C43" s="31">
        <v>18001042</v>
      </c>
      <c r="D43" s="32"/>
      <c r="E43" s="31"/>
      <c r="F43" s="31" t="s">
        <v>52</v>
      </c>
      <c r="G43" s="38">
        <v>611.66</v>
      </c>
      <c r="H43" s="38">
        <f>+Avoir[[#This Row],[MONTANT H.T]]*1.2</f>
        <v>733.99199999999996</v>
      </c>
      <c r="I43" s="38"/>
      <c r="J43" s="48">
        <f>IF(OR(Avoir!$H43=Avoir!$I43,Avoir!$I43="-",Avoir[[#This Row],[REGLEMENT]]&gt;Avoir[[#This Row],[MONTANT T.T.C]]),"",Avoir!$I43-Avoir!$H43)</f>
        <v>-733.99199999999996</v>
      </c>
      <c r="K43" s="40">
        <f t="shared" ca="1" si="1"/>
        <v>336</v>
      </c>
      <c r="L43" s="31"/>
      <c r="M43" s="31"/>
      <c r="N43" s="33"/>
    </row>
    <row r="44" spans="1:14" ht="16.5" thickTop="1" thickBot="1" x14ac:dyDescent="0.3">
      <c r="A44" s="35" t="s">
        <v>45</v>
      </c>
      <c r="B44" s="30">
        <v>43601</v>
      </c>
      <c r="C44" s="31">
        <v>18000996</v>
      </c>
      <c r="D44" s="32"/>
      <c r="E44" s="31"/>
      <c r="F44" s="31" t="s">
        <v>46</v>
      </c>
      <c r="G44" s="38">
        <v>22.4</v>
      </c>
      <c r="H44" s="38">
        <f>+Avoir[[#This Row],[MONTANT H.T]]*1.2</f>
        <v>26.88</v>
      </c>
      <c r="I44" s="38"/>
      <c r="J44" s="48">
        <f>IF(OR(Avoir!$H44=Avoir!$I44,Avoir!$I44="-",Avoir[[#This Row],[REGLEMENT]]&gt;Avoir[[#This Row],[MONTANT T.T.C]]),"",Avoir!$I44-Avoir!$H44)</f>
        <v>-26.88</v>
      </c>
      <c r="K44" s="40">
        <f t="shared" ca="1" si="1"/>
        <v>368</v>
      </c>
      <c r="L44" s="31"/>
      <c r="M44" s="31"/>
      <c r="N44" s="33"/>
    </row>
    <row r="45" spans="1:14" ht="16.5" thickTop="1" thickBot="1" x14ac:dyDescent="0.3">
      <c r="A45" s="35" t="s">
        <v>22</v>
      </c>
      <c r="B45" s="30">
        <v>43488</v>
      </c>
      <c r="C45" s="31">
        <v>18000680</v>
      </c>
      <c r="D45" s="32"/>
      <c r="E45" s="31"/>
      <c r="F45" s="31" t="s">
        <v>23</v>
      </c>
      <c r="G45" s="38">
        <v>17.28</v>
      </c>
      <c r="H45" s="38">
        <f>+Avoir[[#This Row],[MONTANT H.T]]*1.2</f>
        <v>20.736000000000001</v>
      </c>
      <c r="I45" s="38"/>
      <c r="J45" s="48">
        <f>IF(OR(Avoir!$H45=Avoir!$I45,Avoir!$I45="-",Avoir[[#This Row],[REGLEMENT]]&gt;Avoir[[#This Row],[MONTANT T.T.C]]),"",Avoir!$I45-Avoir!$H45)</f>
        <v>-20.736000000000001</v>
      </c>
      <c r="K45" s="40">
        <f t="shared" ca="1" si="1"/>
        <v>481</v>
      </c>
      <c r="L45" s="31"/>
      <c r="M45" s="31"/>
      <c r="N45" s="33"/>
    </row>
    <row r="46" spans="1:14" ht="16.5" thickTop="1" thickBot="1" x14ac:dyDescent="0.3">
      <c r="A46" s="35" t="s">
        <v>12</v>
      </c>
      <c r="B46" s="30">
        <v>43650</v>
      </c>
      <c r="C46" s="31">
        <v>18001151</v>
      </c>
      <c r="D46" s="32"/>
      <c r="E46" s="31"/>
      <c r="F46" s="31" t="s">
        <v>63</v>
      </c>
      <c r="G46" s="38">
        <v>171.51</v>
      </c>
      <c r="H46" s="38">
        <f>+Avoir[[#This Row],[MONTANT H.T]]*1.2</f>
        <v>205.81199999999998</v>
      </c>
      <c r="I46" s="38"/>
      <c r="J46" s="48">
        <f>IF(OR(Avoir!$H46=Avoir!$I46,Avoir!$I46="-",Avoir[[#This Row],[REGLEMENT]]&gt;Avoir[[#This Row],[MONTANT T.T.C]]),"",Avoir!$I46-Avoir!$H46)</f>
        <v>-205.81199999999998</v>
      </c>
      <c r="K46" s="40">
        <f t="shared" ca="1" si="1"/>
        <v>319</v>
      </c>
      <c r="L46" s="31"/>
      <c r="M46" s="31"/>
      <c r="N46" s="33"/>
    </row>
    <row r="47" spans="1:14" ht="16.5" thickTop="1" thickBot="1" x14ac:dyDescent="0.3">
      <c r="A47" s="35" t="s">
        <v>12</v>
      </c>
      <c r="B47" s="30">
        <v>43761</v>
      </c>
      <c r="C47" s="31">
        <v>18001310</v>
      </c>
      <c r="D47" s="32"/>
      <c r="E47" s="31"/>
      <c r="F47" s="31" t="s">
        <v>80</v>
      </c>
      <c r="G47" s="38">
        <v>53</v>
      </c>
      <c r="H47" s="38">
        <f>+Avoir[[#This Row],[MONTANT H.T]]*1.2</f>
        <v>63.599999999999994</v>
      </c>
      <c r="I47" s="38"/>
      <c r="J47" s="48">
        <f>IF(OR(Avoir!$H47=Avoir!$I47,Avoir!$I47="-",Avoir[[#This Row],[REGLEMENT]]&gt;Avoir[[#This Row],[MONTANT T.T.C]]),"",Avoir!$I47-Avoir!$H47)</f>
        <v>-63.599999999999994</v>
      </c>
      <c r="K47" s="40">
        <f t="shared" ca="1" si="1"/>
        <v>208</v>
      </c>
      <c r="L47" s="31"/>
      <c r="M47" s="31"/>
      <c r="N47" s="33"/>
    </row>
    <row r="48" spans="1:14" ht="16.5" thickTop="1" thickBot="1" x14ac:dyDescent="0.3">
      <c r="A48" s="35" t="s">
        <v>43</v>
      </c>
      <c r="B48" s="30">
        <v>43607</v>
      </c>
      <c r="C48" s="31">
        <v>18000998</v>
      </c>
      <c r="D48" s="32"/>
      <c r="E48" s="31"/>
      <c r="F48" s="31" t="s">
        <v>44</v>
      </c>
      <c r="G48" s="38">
        <v>379.55</v>
      </c>
      <c r="H48" s="38">
        <f>+Avoir[[#This Row],[MONTANT H.T]]*1.2</f>
        <v>455.46</v>
      </c>
      <c r="I48" s="38"/>
      <c r="J48" s="48">
        <f>IF(OR(Avoir!$H48=Avoir!$I48,Avoir!$I48="-",Avoir[[#This Row],[REGLEMENT]]&gt;Avoir[[#This Row],[MONTANT T.T.C]]),"",Avoir!$I48-Avoir!$H48)</f>
        <v>-455.46</v>
      </c>
      <c r="K48" s="40">
        <f t="shared" ca="1" si="1"/>
        <v>362</v>
      </c>
      <c r="L48" s="31"/>
      <c r="M48" s="31"/>
      <c r="N48" s="33"/>
    </row>
    <row r="49" spans="1:14" ht="16.5" hidden="1" thickTop="1" thickBot="1" x14ac:dyDescent="0.3">
      <c r="A49" s="35" t="s">
        <v>16</v>
      </c>
      <c r="B49" s="30">
        <v>43763</v>
      </c>
      <c r="C49" s="31">
        <v>18001314</v>
      </c>
      <c r="D49" s="32"/>
      <c r="E49" s="31"/>
      <c r="F49" s="31" t="s">
        <v>86</v>
      </c>
      <c r="G49" s="38">
        <v>91.26</v>
      </c>
      <c r="H49" s="38">
        <f>+Avoir[[#This Row],[MONTANT H.T]]*1.2</f>
        <v>109.512</v>
      </c>
      <c r="I49" s="38">
        <v>109.51</v>
      </c>
      <c r="J49" s="48">
        <f>IF(OR(Avoir!$H49=Avoir!$I49,Avoir!$I49="-",Avoir[[#This Row],[REGLEMENT]]&gt;Avoir[[#This Row],[MONTANT T.T.C]]),"",Avoir!$I49-Avoir!$H49)</f>
        <v>-1.9999999999953388E-3</v>
      </c>
      <c r="K49" s="40">
        <f t="shared" ca="1" si="1"/>
        <v>206</v>
      </c>
      <c r="L49" s="31"/>
      <c r="M49" s="31" t="s">
        <v>112</v>
      </c>
      <c r="N49" s="33" t="s">
        <v>113</v>
      </c>
    </row>
    <row r="50" spans="1:14" ht="16.5" hidden="1" thickTop="1" thickBot="1" x14ac:dyDescent="0.3">
      <c r="A50" s="35" t="s">
        <v>16</v>
      </c>
      <c r="B50" s="30">
        <v>43775</v>
      </c>
      <c r="C50" s="31">
        <v>18001330</v>
      </c>
      <c r="D50" s="32"/>
      <c r="E50" s="31"/>
      <c r="F50" s="31" t="s">
        <v>85</v>
      </c>
      <c r="G50" s="38">
        <v>46.74</v>
      </c>
      <c r="H50" s="38">
        <f>+Avoir[[#This Row],[MONTANT H.T]]*1.2</f>
        <v>56.088000000000001</v>
      </c>
      <c r="I50" s="38">
        <v>57.05</v>
      </c>
      <c r="J50" s="48" t="str">
        <f>IF(OR(Avoir!$H50=Avoir!$I50,Avoir!$I50="-",Avoir[[#This Row],[REGLEMENT]]&gt;Avoir[[#This Row],[MONTANT T.T.C]]),"",Avoir!$I50-Avoir!$H50)</f>
        <v/>
      </c>
      <c r="K50" s="40" t="str">
        <f t="shared" ca="1" si="1"/>
        <v>-</v>
      </c>
      <c r="L50" s="31"/>
      <c r="M50" s="31" t="s">
        <v>114</v>
      </c>
      <c r="N50" s="33" t="s">
        <v>113</v>
      </c>
    </row>
    <row r="51" spans="1:14" ht="16.5" thickTop="1" thickBot="1" x14ac:dyDescent="0.3">
      <c r="A51" s="35" t="s">
        <v>19</v>
      </c>
      <c r="B51" s="30">
        <v>43481</v>
      </c>
      <c r="C51" s="31">
        <v>18000669</v>
      </c>
      <c r="D51" s="32"/>
      <c r="E51" s="31"/>
      <c r="F51" s="31" t="s">
        <v>24</v>
      </c>
      <c r="G51" s="38">
        <v>1193.25</v>
      </c>
      <c r="H51" s="38">
        <f>+Avoir[[#This Row],[MONTANT H.T]]*1.2</f>
        <v>1431.8999999999999</v>
      </c>
      <c r="I51" s="38"/>
      <c r="J51" s="48">
        <f>IF(OR(Avoir!$H51=Avoir!$I51,Avoir!$I51="-",Avoir[[#This Row],[REGLEMENT]]&gt;Avoir[[#This Row],[MONTANT T.T.C]]),"",Avoir!$I51-Avoir!$H51)</f>
        <v>-1431.8999999999999</v>
      </c>
      <c r="K51" s="40">
        <f t="shared" ca="1" si="1"/>
        <v>488</v>
      </c>
      <c r="L51" s="31"/>
      <c r="M51" s="31"/>
      <c r="N51" s="33"/>
    </row>
    <row r="52" spans="1:14" ht="16.5" thickTop="1" thickBot="1" x14ac:dyDescent="0.3">
      <c r="A52" s="35" t="s">
        <v>19</v>
      </c>
      <c r="B52" s="30">
        <v>43717</v>
      </c>
      <c r="C52" s="31">
        <v>18001234</v>
      </c>
      <c r="D52" s="32"/>
      <c r="E52" s="31"/>
      <c r="F52" s="31" t="s">
        <v>57</v>
      </c>
      <c r="G52" s="38">
        <v>569.29999999999995</v>
      </c>
      <c r="H52" s="38">
        <f>+Avoir[[#This Row],[MONTANT H.T]]*1.2</f>
        <v>683.16</v>
      </c>
      <c r="I52" s="38">
        <v>651.13</v>
      </c>
      <c r="J52" s="48">
        <f>IF(OR(Avoir!$H52=Avoir!$I52,Avoir!$I52="-",Avoir[[#This Row],[REGLEMENT]]&gt;Avoir[[#This Row],[MONTANT T.T.C]]),"",Avoir!$I52-Avoir!$H52)</f>
        <v>-32.029999999999973</v>
      </c>
      <c r="K52" s="40">
        <f t="shared" ca="1" si="1"/>
        <v>252</v>
      </c>
      <c r="L52" s="31"/>
      <c r="M52" s="31" t="s">
        <v>58</v>
      </c>
      <c r="N52" s="33"/>
    </row>
    <row r="53" spans="1:14" ht="16.5" thickTop="1" thickBot="1" x14ac:dyDescent="0.3">
      <c r="A53" s="35" t="s">
        <v>19</v>
      </c>
      <c r="B53" s="30">
        <v>43742</v>
      </c>
      <c r="C53" s="31">
        <v>18001269</v>
      </c>
      <c r="D53" s="32"/>
      <c r="E53" s="31"/>
      <c r="F53" s="31" t="s">
        <v>66</v>
      </c>
      <c r="G53" s="38">
        <v>9.1</v>
      </c>
      <c r="H53" s="38">
        <f>+Avoir[[#This Row],[MONTANT H.T]]*1.2</f>
        <v>10.92</v>
      </c>
      <c r="I53" s="38"/>
      <c r="J53" s="48">
        <f>IF(OR(Avoir!$H53=Avoir!$I53,Avoir!$I53="-",Avoir[[#This Row],[REGLEMENT]]&gt;Avoir[[#This Row],[MONTANT T.T.C]]),"",Avoir!$I53-Avoir!$H53)</f>
        <v>-10.92</v>
      </c>
      <c r="K53" s="40">
        <f t="shared" ca="1" si="1"/>
        <v>227</v>
      </c>
      <c r="L53" s="31"/>
      <c r="M53" s="31"/>
      <c r="N53" s="33"/>
    </row>
    <row r="54" spans="1:14" ht="16.5" thickTop="1" thickBot="1" x14ac:dyDescent="0.3">
      <c r="A54" s="35" t="s">
        <v>19</v>
      </c>
      <c r="B54" s="30">
        <v>43745</v>
      </c>
      <c r="C54" s="31">
        <v>18001274</v>
      </c>
      <c r="D54" s="32"/>
      <c r="E54" s="31"/>
      <c r="F54" s="31" t="s">
        <v>67</v>
      </c>
      <c r="G54" s="38">
        <v>584.64</v>
      </c>
      <c r="H54" s="38">
        <f>+Avoir[[#This Row],[MONTANT H.T]]*1.2</f>
        <v>701.56799999999998</v>
      </c>
      <c r="I54" s="38"/>
      <c r="J54" s="48">
        <f>IF(OR(Avoir!$H54=Avoir!$I54,Avoir!$I54="-",Avoir[[#This Row],[REGLEMENT]]&gt;Avoir[[#This Row],[MONTANT T.T.C]]),"",Avoir!$I54-Avoir!$H54)</f>
        <v>-701.56799999999998</v>
      </c>
      <c r="K54" s="40">
        <f t="shared" ca="1" si="1"/>
        <v>224</v>
      </c>
      <c r="L54" s="31"/>
      <c r="M54" s="31"/>
      <c r="N54" s="33"/>
    </row>
    <row r="55" spans="1:14" ht="16.5" thickTop="1" thickBot="1" x14ac:dyDescent="0.3">
      <c r="A55" s="35" t="s">
        <v>19</v>
      </c>
      <c r="B55" s="30">
        <v>43748</v>
      </c>
      <c r="C55" s="31">
        <v>18001285</v>
      </c>
      <c r="D55" s="32"/>
      <c r="E55" s="31"/>
      <c r="F55" s="31" t="s">
        <v>59</v>
      </c>
      <c r="G55" s="38">
        <v>1306.26</v>
      </c>
      <c r="H55" s="38">
        <f>+Avoir[[#This Row],[MONTANT H.T]]*1.2</f>
        <v>1567.5119999999999</v>
      </c>
      <c r="I55" s="38">
        <v>1342.66</v>
      </c>
      <c r="J55" s="48">
        <f>IF(OR(Avoir!$H55=Avoir!$I55,Avoir!$I55="-",Avoir[[#This Row],[REGLEMENT]]&gt;Avoir[[#This Row],[MONTANT T.T.C]]),"",Avoir!$I55-Avoir!$H55)</f>
        <v>-224.85199999999986</v>
      </c>
      <c r="K55" s="40">
        <f t="shared" ca="1" si="1"/>
        <v>221</v>
      </c>
      <c r="L55" s="31"/>
      <c r="M55" s="31" t="s">
        <v>60</v>
      </c>
      <c r="N55" s="33"/>
    </row>
    <row r="56" spans="1:14" ht="16.5" thickTop="1" thickBot="1" x14ac:dyDescent="0.3">
      <c r="A56" s="35" t="s">
        <v>19</v>
      </c>
      <c r="B56" s="30">
        <v>43749</v>
      </c>
      <c r="C56" s="31">
        <v>18001290</v>
      </c>
      <c r="D56" s="32"/>
      <c r="E56" s="31"/>
      <c r="F56" s="31" t="s">
        <v>68</v>
      </c>
      <c r="G56" s="38">
        <v>125.18</v>
      </c>
      <c r="H56" s="38">
        <f>+Avoir[[#This Row],[MONTANT H.T]]*1.2</f>
        <v>150.21600000000001</v>
      </c>
      <c r="I56" s="38"/>
      <c r="J56" s="48">
        <f>IF(OR(Avoir!$H56=Avoir!$I56,Avoir!$I56="-",Avoir[[#This Row],[REGLEMENT]]&gt;Avoir[[#This Row],[MONTANT T.T.C]]),"",Avoir!$I56-Avoir!$H56)</f>
        <v>-150.21600000000001</v>
      </c>
      <c r="K56" s="40">
        <f t="shared" ca="1" si="1"/>
        <v>220</v>
      </c>
      <c r="L56" s="31"/>
      <c r="M56" s="31"/>
      <c r="N56" s="33"/>
    </row>
    <row r="57" spans="1:14" ht="16.5" thickTop="1" thickBot="1" x14ac:dyDescent="0.3">
      <c r="A57" s="35" t="s">
        <v>19</v>
      </c>
      <c r="B57" s="30">
        <v>43749</v>
      </c>
      <c r="C57" s="31">
        <v>18001291</v>
      </c>
      <c r="D57" s="32"/>
      <c r="E57" s="31"/>
      <c r="F57" s="31" t="s">
        <v>56</v>
      </c>
      <c r="G57" s="38">
        <v>36.89</v>
      </c>
      <c r="H57" s="38">
        <f>+Avoir[[#This Row],[MONTANT H.T]]*1.2</f>
        <v>44.268000000000001</v>
      </c>
      <c r="I57" s="38"/>
      <c r="J57" s="48">
        <f>IF(OR(Avoir!$H57=Avoir!$I57,Avoir!$I57="-",Avoir[[#This Row],[REGLEMENT]]&gt;Avoir[[#This Row],[MONTANT T.T.C]]),"",Avoir!$I57-Avoir!$H57)</f>
        <v>-44.268000000000001</v>
      </c>
      <c r="K57" s="40">
        <f t="shared" ca="1" si="1"/>
        <v>220</v>
      </c>
      <c r="L57" s="31"/>
      <c r="M57" s="31"/>
      <c r="N57" s="33"/>
    </row>
    <row r="58" spans="1:14" ht="16.5" thickTop="1" thickBot="1" x14ac:dyDescent="0.3">
      <c r="A58" s="35" t="s">
        <v>19</v>
      </c>
      <c r="B58" s="30">
        <v>43749</v>
      </c>
      <c r="C58" s="31">
        <v>18001292</v>
      </c>
      <c r="D58" s="32"/>
      <c r="E58" s="31"/>
      <c r="F58" s="31" t="s">
        <v>69</v>
      </c>
      <c r="G58" s="38">
        <v>20.83</v>
      </c>
      <c r="H58" s="38">
        <f>+Avoir[[#This Row],[MONTANT H.T]]*1.2</f>
        <v>24.995999999999999</v>
      </c>
      <c r="I58" s="38"/>
      <c r="J58" s="48">
        <f>IF(OR(Avoir!$H58=Avoir!$I58,Avoir!$I58="-",Avoir[[#This Row],[REGLEMENT]]&gt;Avoir[[#This Row],[MONTANT T.T.C]]),"",Avoir!$I58-Avoir!$H58)</f>
        <v>-24.995999999999999</v>
      </c>
      <c r="K58" s="40">
        <f t="shared" ca="1" si="1"/>
        <v>220</v>
      </c>
      <c r="L58" s="31"/>
      <c r="M58" s="31"/>
      <c r="N58" s="33"/>
    </row>
    <row r="59" spans="1:14" ht="16.5" thickTop="1" thickBot="1" x14ac:dyDescent="0.3">
      <c r="A59" s="35" t="s">
        <v>19</v>
      </c>
      <c r="B59" s="30">
        <v>43756</v>
      </c>
      <c r="C59" s="31">
        <v>18001303</v>
      </c>
      <c r="D59" s="32"/>
      <c r="E59" s="31"/>
      <c r="F59" s="31" t="s">
        <v>72</v>
      </c>
      <c r="G59" s="38">
        <v>1213.8900000000001</v>
      </c>
      <c r="H59" s="38">
        <f>+Avoir[[#This Row],[MONTANT H.T]]*1.2</f>
        <v>1456.6680000000001</v>
      </c>
      <c r="I59" s="38">
        <v>1268.4000000000001</v>
      </c>
      <c r="J59" s="48">
        <f>IF(OR(Avoir!$H59=Avoir!$I59,Avoir!$I59="-",Avoir[[#This Row],[REGLEMENT]]&gt;Avoir[[#This Row],[MONTANT T.T.C]]),"",Avoir!$I59-Avoir!$H59)</f>
        <v>-188.26800000000003</v>
      </c>
      <c r="K59" s="40">
        <f t="shared" ca="1" si="1"/>
        <v>213</v>
      </c>
      <c r="L59" s="31"/>
      <c r="M59" s="31" t="s">
        <v>73</v>
      </c>
      <c r="N59" s="33"/>
    </row>
    <row r="60" spans="1:14" ht="16.5" thickTop="1" thickBot="1" x14ac:dyDescent="0.3">
      <c r="A60" s="35" t="s">
        <v>19</v>
      </c>
      <c r="B60" s="30">
        <v>43756</v>
      </c>
      <c r="C60" s="31">
        <v>18001305</v>
      </c>
      <c r="D60" s="32"/>
      <c r="E60" s="31"/>
      <c r="F60" s="31" t="s">
        <v>78</v>
      </c>
      <c r="G60" s="38">
        <v>372.48</v>
      </c>
      <c r="H60" s="38">
        <f>+Avoir[[#This Row],[MONTANT H.T]]*1.2</f>
        <v>446.976</v>
      </c>
      <c r="I60" s="38"/>
      <c r="J60" s="48">
        <f>IF(OR(Avoir!$H60=Avoir!$I60,Avoir!$I60="-",Avoir[[#This Row],[REGLEMENT]]&gt;Avoir[[#This Row],[MONTANT T.T.C]]),"",Avoir!$I60-Avoir!$H60)</f>
        <v>-446.976</v>
      </c>
      <c r="K60" s="40">
        <f t="shared" ca="1" si="1"/>
        <v>213</v>
      </c>
      <c r="L60" s="31"/>
      <c r="M60" s="31"/>
      <c r="N60" s="33"/>
    </row>
    <row r="61" spans="1:14" ht="16.5" thickTop="1" thickBot="1" x14ac:dyDescent="0.3">
      <c r="A61" s="35" t="s">
        <v>19</v>
      </c>
      <c r="B61" s="30">
        <v>43756</v>
      </c>
      <c r="C61" s="31">
        <v>18001306</v>
      </c>
      <c r="D61" s="32"/>
      <c r="E61" s="31"/>
      <c r="F61" s="31" t="s">
        <v>77</v>
      </c>
      <c r="G61" s="38">
        <v>435.36</v>
      </c>
      <c r="H61" s="38">
        <f>+Avoir[[#This Row],[MONTANT H.T]]*1.2</f>
        <v>522.43200000000002</v>
      </c>
      <c r="I61" s="38"/>
      <c r="J61" s="48">
        <f>IF(OR(Avoir!$H61=Avoir!$I61,Avoir!$I61="-",Avoir[[#This Row],[REGLEMENT]]&gt;Avoir[[#This Row],[MONTANT T.T.C]]),"",Avoir!$I61-Avoir!$H61)</f>
        <v>-522.43200000000002</v>
      </c>
      <c r="K61" s="40">
        <f t="shared" ca="1" si="1"/>
        <v>213</v>
      </c>
      <c r="L61" s="31"/>
      <c r="M61" s="31"/>
      <c r="N61" s="33"/>
    </row>
    <row r="62" spans="1:14" ht="16.5" thickTop="1" thickBot="1" x14ac:dyDescent="0.3">
      <c r="A62" s="35" t="s">
        <v>19</v>
      </c>
      <c r="B62" s="30">
        <v>43775</v>
      </c>
      <c r="C62" s="31">
        <v>18001333</v>
      </c>
      <c r="D62" s="32"/>
      <c r="E62" s="31"/>
      <c r="F62" s="31" t="s">
        <v>84</v>
      </c>
      <c r="G62" s="38">
        <v>10.199999999999999</v>
      </c>
      <c r="H62" s="38">
        <f>+Avoir[[#This Row],[MONTANT H.T]]*1.2</f>
        <v>12.239999999999998</v>
      </c>
      <c r="I62" s="38"/>
      <c r="J62" s="48">
        <f>IF(OR(Avoir!$H62=Avoir!$I62,Avoir!$I62="-",Avoir[[#This Row],[REGLEMENT]]&gt;Avoir[[#This Row],[MONTANT T.T.C]]),"",Avoir!$I62-Avoir!$H62)</f>
        <v>-12.239999999999998</v>
      </c>
      <c r="K62" s="40">
        <f t="shared" ca="1" si="1"/>
        <v>194</v>
      </c>
      <c r="L62" s="31"/>
      <c r="M62" s="31"/>
      <c r="N62" s="33"/>
    </row>
    <row r="63" spans="1:14" ht="16.5" thickTop="1" thickBot="1" x14ac:dyDescent="0.3">
      <c r="A63" s="35" t="s">
        <v>19</v>
      </c>
      <c r="B63" s="30">
        <v>43777</v>
      </c>
      <c r="C63" s="31">
        <v>18001341</v>
      </c>
      <c r="D63" s="32"/>
      <c r="E63" s="31"/>
      <c r="F63" s="31" t="s">
        <v>83</v>
      </c>
      <c r="G63" s="38">
        <v>493.92</v>
      </c>
      <c r="H63" s="38">
        <f>+Avoir[[#This Row],[MONTANT H.T]]*1.2</f>
        <v>592.70399999999995</v>
      </c>
      <c r="I63" s="38"/>
      <c r="J63" s="48">
        <f>IF(OR(Avoir!$H63=Avoir!$I63,Avoir!$I63="-",Avoir[[#This Row],[REGLEMENT]]&gt;Avoir[[#This Row],[MONTANT T.T.C]]),"",Avoir!$I63-Avoir!$H63)</f>
        <v>-592.70399999999995</v>
      </c>
      <c r="K63" s="40">
        <f t="shared" ca="1" si="1"/>
        <v>192</v>
      </c>
      <c r="L63" s="31"/>
      <c r="M63" s="31"/>
      <c r="N63" s="33"/>
    </row>
    <row r="64" spans="1:14" ht="16.5" thickTop="1" thickBot="1" x14ac:dyDescent="0.3">
      <c r="A64" s="35" t="s">
        <v>19</v>
      </c>
      <c r="B64" s="30">
        <v>43777</v>
      </c>
      <c r="C64" s="31">
        <v>18001342</v>
      </c>
      <c r="D64" s="32"/>
      <c r="E64" s="31"/>
      <c r="F64" s="31" t="s">
        <v>82</v>
      </c>
      <c r="G64" s="38">
        <v>794.88</v>
      </c>
      <c r="H64" s="38">
        <f>+Avoir[[#This Row],[MONTANT H.T]]*1.2</f>
        <v>953.85599999999999</v>
      </c>
      <c r="I64" s="38"/>
      <c r="J64" s="48">
        <f>IF(OR(Avoir!$H64=Avoir!$I64,Avoir!$I64="-",Avoir[[#This Row],[REGLEMENT]]&gt;Avoir[[#This Row],[MONTANT T.T.C]]),"",Avoir!$I64-Avoir!$H64)</f>
        <v>-953.85599999999999</v>
      </c>
      <c r="K64" s="40">
        <f t="shared" ca="1" si="1"/>
        <v>192</v>
      </c>
      <c r="L64" s="31"/>
      <c r="M64" s="31"/>
      <c r="N64" s="33"/>
    </row>
    <row r="65" spans="1:14" ht="16.5" thickTop="1" thickBot="1" x14ac:dyDescent="0.3">
      <c r="A65" s="35" t="s">
        <v>19</v>
      </c>
      <c r="B65" s="30">
        <v>43797</v>
      </c>
      <c r="C65" s="31">
        <v>18001369</v>
      </c>
      <c r="D65" s="32"/>
      <c r="E65" s="31"/>
      <c r="F65" s="31" t="s">
        <v>91</v>
      </c>
      <c r="G65" s="38">
        <v>156</v>
      </c>
      <c r="H65" s="38">
        <f>+Avoir[[#This Row],[MONTANT H.T]]*1.2</f>
        <v>187.2</v>
      </c>
      <c r="I65" s="38"/>
      <c r="J65" s="48">
        <f>IF(OR(Avoir!$H65=Avoir!$I65,Avoir!$I65="-",Avoir[[#This Row],[REGLEMENT]]&gt;Avoir[[#This Row],[MONTANT T.T.C]]),"",Avoir!$I65-Avoir!$H65)</f>
        <v>-187.2</v>
      </c>
      <c r="K65" s="40">
        <f t="shared" ca="1" si="1"/>
        <v>172</v>
      </c>
      <c r="L65" s="31"/>
      <c r="M65" s="31"/>
      <c r="N65" s="33"/>
    </row>
    <row r="66" spans="1:14" ht="16.5" thickTop="1" thickBot="1" x14ac:dyDescent="0.3">
      <c r="A66" s="35" t="s">
        <v>19</v>
      </c>
      <c r="B66" s="30">
        <v>43808</v>
      </c>
      <c r="C66" s="31">
        <v>18001384</v>
      </c>
      <c r="D66" s="32"/>
      <c r="E66" s="31"/>
      <c r="F66" s="31" t="s">
        <v>105</v>
      </c>
      <c r="G66" s="38">
        <v>812.16</v>
      </c>
      <c r="H66" s="38">
        <f>+Avoir[[#This Row],[MONTANT H.T]]*1.2</f>
        <v>974.59199999999987</v>
      </c>
      <c r="I66" s="38"/>
      <c r="J66" s="48">
        <f>IF(OR(Avoir!$H66=Avoir!$I66,Avoir!$I66="-",Avoir[[#This Row],[REGLEMENT]]&gt;Avoir[[#This Row],[MONTANT T.T.C]]),"",Avoir!$I66-Avoir!$H66)</f>
        <v>-974.59199999999987</v>
      </c>
      <c r="K66" s="40">
        <f t="shared" ref="K66:K97" ca="1" si="2">IF(AND(G66&lt;&gt;"",J66&lt;&gt;"",L66&lt;&gt;"non"),DATEDIF(B66,TODAY(),"D"),"-")</f>
        <v>161</v>
      </c>
      <c r="L66" s="31"/>
      <c r="M66" s="31"/>
      <c r="N66" s="33"/>
    </row>
    <row r="67" spans="1:14" ht="16.5" thickTop="1" thickBot="1" x14ac:dyDescent="0.3">
      <c r="A67" s="35" t="s">
        <v>19</v>
      </c>
      <c r="B67" s="30">
        <v>43808</v>
      </c>
      <c r="C67" s="31">
        <v>18001385</v>
      </c>
      <c r="D67" s="32"/>
      <c r="E67" s="31"/>
      <c r="F67" s="31" t="s">
        <v>104</v>
      </c>
      <c r="G67" s="38">
        <v>541.32000000000005</v>
      </c>
      <c r="H67" s="38">
        <f>+Avoir[[#This Row],[MONTANT H.T]]*1.2</f>
        <v>649.58400000000006</v>
      </c>
      <c r="I67" s="38"/>
      <c r="J67" s="48">
        <f>IF(OR(Avoir!$H67=Avoir!$I67,Avoir!$I67="-",Avoir[[#This Row],[REGLEMENT]]&gt;Avoir[[#This Row],[MONTANT T.T.C]]),"",Avoir!$I67-Avoir!$H67)</f>
        <v>-649.58400000000006</v>
      </c>
      <c r="K67" s="40">
        <f t="shared" ca="1" si="2"/>
        <v>161</v>
      </c>
      <c r="L67" s="31"/>
      <c r="M67" s="31"/>
      <c r="N67" s="33"/>
    </row>
    <row r="68" spans="1:14" ht="16.5" thickTop="1" thickBot="1" x14ac:dyDescent="0.3">
      <c r="A68" s="35" t="s">
        <v>19</v>
      </c>
      <c r="B68" s="30">
        <v>43808</v>
      </c>
      <c r="C68" s="31">
        <v>18001386</v>
      </c>
      <c r="D68" s="32"/>
      <c r="E68" s="31"/>
      <c r="F68" s="31" t="s">
        <v>107</v>
      </c>
      <c r="G68" s="38">
        <v>249.6</v>
      </c>
      <c r="H68" s="38">
        <f>+Avoir[[#This Row],[MONTANT H.T]]*1.2</f>
        <v>299.52</v>
      </c>
      <c r="I68" s="38"/>
      <c r="J68" s="48">
        <f>IF(OR(Avoir!$H68=Avoir!$I68,Avoir!$I68="-",Avoir[[#This Row],[REGLEMENT]]&gt;Avoir[[#This Row],[MONTANT T.T.C]]),"",Avoir!$I68-Avoir!$H68)</f>
        <v>-299.52</v>
      </c>
      <c r="K68" s="40">
        <f t="shared" ca="1" si="2"/>
        <v>161</v>
      </c>
      <c r="L68" s="31"/>
      <c r="M68" s="31"/>
      <c r="N68" s="33"/>
    </row>
    <row r="69" spans="1:14" ht="16.5" thickTop="1" thickBot="1" x14ac:dyDescent="0.3">
      <c r="A69" s="35" t="s">
        <v>19</v>
      </c>
      <c r="B69" s="30">
        <v>43808</v>
      </c>
      <c r="C69" s="31">
        <v>18001387</v>
      </c>
      <c r="D69" s="32"/>
      <c r="E69" s="31"/>
      <c r="F69" s="31" t="s">
        <v>106</v>
      </c>
      <c r="G69" s="38">
        <v>812.16</v>
      </c>
      <c r="H69" s="38">
        <f>+Avoir[[#This Row],[MONTANT H.T]]*1.2</f>
        <v>974.59199999999987</v>
      </c>
      <c r="I69" s="38"/>
      <c r="J69" s="48">
        <f>IF(OR(Avoir!$H69=Avoir!$I69,Avoir!$I69="-",Avoir[[#This Row],[REGLEMENT]]&gt;Avoir[[#This Row],[MONTANT T.T.C]]),"",Avoir!$I69-Avoir!$H69)</f>
        <v>-974.59199999999987</v>
      </c>
      <c r="K69" s="40">
        <f t="shared" ca="1" si="2"/>
        <v>161</v>
      </c>
      <c r="L69" s="31"/>
      <c r="M69" s="31"/>
      <c r="N69" s="33"/>
    </row>
    <row r="70" spans="1:14" ht="16.5" thickTop="1" thickBot="1" x14ac:dyDescent="0.3">
      <c r="A70" s="35" t="s">
        <v>19</v>
      </c>
      <c r="B70" s="30">
        <v>43818</v>
      </c>
      <c r="C70" s="31">
        <v>18001418</v>
      </c>
      <c r="D70" s="32"/>
      <c r="E70" s="31"/>
      <c r="F70" s="31" t="s">
        <v>102</v>
      </c>
      <c r="G70" s="38">
        <v>37.44</v>
      </c>
      <c r="H70" s="38">
        <f>+Avoir[[#This Row],[MONTANT H.T]]*1.2</f>
        <v>44.927999999999997</v>
      </c>
      <c r="I70" s="38"/>
      <c r="J70" s="48">
        <f>IF(OR(Avoir!$H70=Avoir!$I70,Avoir!$I70="-",Avoir[[#This Row],[REGLEMENT]]&gt;Avoir[[#This Row],[MONTANT T.T.C]]),"",Avoir!$I70-Avoir!$H70)</f>
        <v>-44.927999999999997</v>
      </c>
      <c r="K70" s="40">
        <f t="shared" ca="1" si="2"/>
        <v>151</v>
      </c>
      <c r="L70" s="31"/>
      <c r="M70" s="31"/>
      <c r="N70" s="33"/>
    </row>
    <row r="71" spans="1:14" ht="16.5" thickTop="1" thickBot="1" x14ac:dyDescent="0.3">
      <c r="A71" s="35" t="s">
        <v>40</v>
      </c>
      <c r="B71" s="30">
        <v>43608</v>
      </c>
      <c r="C71" s="31">
        <v>18001005</v>
      </c>
      <c r="D71" s="32"/>
      <c r="E71" s="31"/>
      <c r="F71" s="31" t="s">
        <v>14</v>
      </c>
      <c r="G71" s="38">
        <v>108</v>
      </c>
      <c r="H71" s="38">
        <f>+Avoir[[#This Row],[MONTANT H.T]]*1.2</f>
        <v>129.6</v>
      </c>
      <c r="I71" s="38"/>
      <c r="J71" s="48">
        <f>IF(OR(Avoir!$H71=Avoir!$I71,Avoir!$I71="-",Avoir[[#This Row],[REGLEMENT]]&gt;Avoir[[#This Row],[MONTANT T.T.C]]),"",Avoir!$I71-Avoir!$H71)</f>
        <v>-129.6</v>
      </c>
      <c r="K71" s="40">
        <f t="shared" ca="1" si="2"/>
        <v>361</v>
      </c>
      <c r="L71" s="31"/>
      <c r="M71" s="31"/>
      <c r="N71" s="33"/>
    </row>
    <row r="72" spans="1:14" ht="16.5" thickTop="1" thickBot="1" x14ac:dyDescent="0.3">
      <c r="A72" s="41" t="s">
        <v>61</v>
      </c>
      <c r="B72" s="42">
        <v>43748</v>
      </c>
      <c r="C72" s="43">
        <v>18001281</v>
      </c>
      <c r="D72" s="44"/>
      <c r="E72" s="43"/>
      <c r="F72" s="43" t="s">
        <v>62</v>
      </c>
      <c r="G72" s="45">
        <v>12.5</v>
      </c>
      <c r="H72" s="45">
        <f>+Avoir[[#This Row],[MONTANT H.T]]*1.2</f>
        <v>15</v>
      </c>
      <c r="I72" s="45">
        <v>12.5</v>
      </c>
      <c r="J72" s="48">
        <f>IF(OR(Avoir!$H72=Avoir!$I72,Avoir!$I72="-",Avoir[[#This Row],[REGLEMENT]]&gt;Avoir[[#This Row],[MONTANT T.T.C]]),"",Avoir!$I72-Avoir!$H72)</f>
        <v>-2.5</v>
      </c>
      <c r="K72" s="46">
        <f t="shared" ca="1" si="2"/>
        <v>221</v>
      </c>
      <c r="L72" s="43"/>
      <c r="M72" s="43"/>
      <c r="N72" s="47"/>
    </row>
    <row r="73" spans="1:14" ht="15.75" thickTop="1" x14ac:dyDescent="0.25"/>
  </sheetData>
  <conditionalFormatting sqref="K2:K72">
    <cfRule type="expression" dxfId="17" priority="2">
      <formula>$J2="-"</formula>
    </cfRule>
  </conditionalFormatting>
  <conditionalFormatting sqref="K2:K1048576">
    <cfRule type="expression" dxfId="16" priority="3">
      <formula>$K2&gt;30</formula>
    </cfRule>
  </conditionalFormatting>
  <conditionalFormatting sqref="A2:N72">
    <cfRule type="expression" dxfId="15" priority="1">
      <formula>$A2=$A3</formula>
    </cfRule>
  </conditionalFormatting>
  <pageMargins left="0.7" right="0.7" top="0.75" bottom="0.75" header="0.3" footer="0.3"/>
  <pageSetup paperSize="9" scale="10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Avoir</vt:lpstr>
      <vt:lpstr>Avoir!Zone_d_impression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Aubert</dc:creator>
  <cp:lastModifiedBy>Sandrine Aubert</cp:lastModifiedBy>
  <cp:lastPrinted>2019-10-15T07:46:45Z</cp:lastPrinted>
  <dcterms:created xsi:type="dcterms:W3CDTF">2019-01-10T15:23:25Z</dcterms:created>
  <dcterms:modified xsi:type="dcterms:W3CDTF">2020-05-18T07:18:05Z</dcterms:modified>
</cp:coreProperties>
</file>