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\Desktop\"/>
    </mc:Choice>
  </mc:AlternateContent>
  <xr:revisionPtr revIDLastSave="0" documentId="13_ncr:1_{BB98BC3E-5A20-4FAF-AE70-043044E5D94E}" xr6:coauthVersionLast="47" xr6:coauthVersionMax="47" xr10:uidLastSave="{00000000-0000-0000-0000-000000000000}"/>
  <bookViews>
    <workbookView xWindow="-120" yWindow="-120" windowWidth="29040" windowHeight="15840" activeTab="1" xr2:uid="{A9A107DC-C3A2-4105-A567-04893390BB11}"/>
  </bookViews>
  <sheets>
    <sheet name="Test" sheetId="2" r:id="rId1"/>
    <sheet name="Masque" sheetId="1" r:id="rId2"/>
    <sheet name="Fériés" sheetId="5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X35" i="1" l="1"/>
  <c r="V35" i="1"/>
  <c r="U36" i="1"/>
  <c r="V36" i="1"/>
  <c r="W36" i="1"/>
  <c r="X36" i="1"/>
  <c r="B7" i="1"/>
  <c r="I2" i="1"/>
  <c r="C9" i="5"/>
  <c r="C8" i="5"/>
  <c r="C6" i="5"/>
  <c r="C5" i="5"/>
  <c r="D5" i="5" s="1"/>
  <c r="C3" i="5"/>
  <c r="D3" i="5" s="1"/>
  <c r="C2" i="5"/>
  <c r="C10" i="5"/>
  <c r="C11" i="5"/>
  <c r="C12" i="5"/>
  <c r="D12" i="5" l="1"/>
  <c r="D11" i="5"/>
  <c r="D8" i="5"/>
  <c r="D9" i="5"/>
  <c r="D2" i="5"/>
  <c r="D6" i="5"/>
  <c r="D10" i="5"/>
  <c r="C4" i="5"/>
  <c r="C7" i="5" l="1"/>
  <c r="D4" i="5"/>
  <c r="F6" i="1"/>
  <c r="G6" i="1"/>
  <c r="H6" i="1"/>
  <c r="F7" i="1"/>
  <c r="G7" i="1"/>
  <c r="H7" i="1"/>
  <c r="F8" i="1"/>
  <c r="G8" i="1"/>
  <c r="H8" i="1"/>
  <c r="F9" i="1"/>
  <c r="G9" i="1"/>
  <c r="H9" i="1"/>
  <c r="F10" i="1"/>
  <c r="G10" i="1"/>
  <c r="H10" i="1"/>
  <c r="F11" i="1"/>
  <c r="G11" i="1"/>
  <c r="H11" i="1"/>
  <c r="F12" i="1"/>
  <c r="G12" i="1"/>
  <c r="H12" i="1"/>
  <c r="F13" i="1"/>
  <c r="G13" i="1"/>
  <c r="H13" i="1"/>
  <c r="F14" i="1"/>
  <c r="G14" i="1"/>
  <c r="H14" i="1"/>
  <c r="F15" i="1"/>
  <c r="G15" i="1"/>
  <c r="H15" i="1"/>
  <c r="F16" i="1"/>
  <c r="G16" i="1"/>
  <c r="H16" i="1"/>
  <c r="F17" i="1"/>
  <c r="G17" i="1"/>
  <c r="H17" i="1"/>
  <c r="F18" i="1"/>
  <c r="G18" i="1"/>
  <c r="H18" i="1"/>
  <c r="F19" i="1"/>
  <c r="G19" i="1"/>
  <c r="H19" i="1"/>
  <c r="F20" i="1"/>
  <c r="G20" i="1"/>
  <c r="H20" i="1"/>
  <c r="F21" i="1"/>
  <c r="G21" i="1"/>
  <c r="H21" i="1"/>
  <c r="F22" i="1"/>
  <c r="G22" i="1"/>
  <c r="H22" i="1"/>
  <c r="F23" i="1"/>
  <c r="G23" i="1"/>
  <c r="H23" i="1"/>
  <c r="F24" i="1"/>
  <c r="G24" i="1"/>
  <c r="H24" i="1"/>
  <c r="F25" i="1"/>
  <c r="G25" i="1"/>
  <c r="H25" i="1"/>
  <c r="F26" i="1"/>
  <c r="G26" i="1"/>
  <c r="H26" i="1"/>
  <c r="F27" i="1"/>
  <c r="G27" i="1"/>
  <c r="H27" i="1"/>
  <c r="F28" i="1"/>
  <c r="G28" i="1"/>
  <c r="H28" i="1"/>
  <c r="F29" i="1"/>
  <c r="G29" i="1"/>
  <c r="H29" i="1"/>
  <c r="F30" i="1"/>
  <c r="G30" i="1"/>
  <c r="H30" i="1"/>
  <c r="F31" i="1"/>
  <c r="G31" i="1"/>
  <c r="H31" i="1"/>
  <c r="F32" i="1"/>
  <c r="G32" i="1"/>
  <c r="H32" i="1"/>
  <c r="F33" i="1"/>
  <c r="G33" i="1"/>
  <c r="H33" i="1"/>
  <c r="F34" i="1"/>
  <c r="G34" i="1"/>
  <c r="H34" i="1"/>
  <c r="F35" i="1"/>
  <c r="H35" i="1"/>
  <c r="G5" i="1"/>
  <c r="H5" i="1"/>
  <c r="F5" i="1"/>
  <c r="B29" i="1"/>
  <c r="B30" i="1"/>
  <c r="B31" i="1"/>
  <c r="B32" i="1"/>
  <c r="B33" i="1"/>
  <c r="B34" i="1"/>
  <c r="B6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5" i="1"/>
  <c r="E24" i="1"/>
  <c r="E25" i="1"/>
  <c r="E26" i="1"/>
  <c r="E27" i="1"/>
  <c r="E28" i="1"/>
  <c r="E29" i="1"/>
  <c r="E30" i="1"/>
  <c r="E31" i="1"/>
  <c r="E32" i="1"/>
  <c r="E33" i="1"/>
  <c r="E34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6" i="1"/>
  <c r="E5" i="1"/>
  <c r="A2" i="2"/>
  <c r="M2" i="2"/>
  <c r="I3" i="2"/>
  <c r="A3" i="2"/>
  <c r="A1" i="2"/>
  <c r="X5" i="1" l="1"/>
  <c r="Y29" i="1"/>
  <c r="X15" i="1"/>
  <c r="U19" i="1"/>
  <c r="T18" i="1"/>
  <c r="D7" i="5"/>
  <c r="P13" i="2"/>
  <c r="H3" i="2"/>
  <c r="P5" i="2"/>
  <c r="M36" i="2"/>
  <c r="L36" i="2"/>
  <c r="K36" i="2"/>
  <c r="J36" i="2"/>
  <c r="I36" i="2"/>
  <c r="H36" i="2"/>
  <c r="G36" i="2"/>
  <c r="F36" i="2"/>
  <c r="E36" i="2"/>
  <c r="D36" i="2"/>
  <c r="C36" i="2"/>
  <c r="B36" i="2"/>
  <c r="P29" i="2"/>
  <c r="P33" i="2" l="1"/>
  <c r="P35" i="2" l="1"/>
  <c r="L2" i="1" l="1"/>
  <c r="I5" i="1"/>
  <c r="C17" i="5"/>
  <c r="C22" i="5"/>
  <c r="C16" i="5"/>
  <c r="C23" i="5"/>
  <c r="D23" i="5" s="1"/>
  <c r="C14" i="5"/>
  <c r="C15" i="5" s="1"/>
  <c r="D15" i="5" s="1"/>
  <c r="C21" i="5"/>
  <c r="D21" i="5" s="1"/>
  <c r="C20" i="5"/>
  <c r="D20" i="5" s="1"/>
  <c r="C19" i="5"/>
  <c r="D19" i="5" s="1"/>
  <c r="C13" i="5"/>
  <c r="E7" i="5"/>
  <c r="M9" i="1"/>
  <c r="I20" i="1"/>
  <c r="J10" i="1"/>
  <c r="L25" i="1"/>
  <c r="E11" i="5"/>
  <c r="I33" i="1"/>
  <c r="I28" i="1"/>
  <c r="M25" i="1"/>
  <c r="J5" i="1"/>
  <c r="K32" i="1"/>
  <c r="M13" i="1"/>
  <c r="I11" i="1"/>
  <c r="M15" i="1"/>
  <c r="I24" i="1"/>
  <c r="J30" i="1"/>
  <c r="E9" i="5"/>
  <c r="J21" i="1"/>
  <c r="L5" i="1"/>
  <c r="J7" i="1"/>
  <c r="J17" i="1"/>
  <c r="I22" i="1"/>
  <c r="L11" i="1"/>
  <c r="J18" i="1"/>
  <c r="L8" i="1"/>
  <c r="M31" i="1"/>
  <c r="I31" i="1"/>
  <c r="L13" i="1"/>
  <c r="I15" i="1"/>
  <c r="I6" i="1"/>
  <c r="M7" i="1"/>
  <c r="I12" i="1"/>
  <c r="K16" i="1"/>
  <c r="J23" i="1"/>
  <c r="M19" i="1"/>
  <c r="I35" i="1"/>
  <c r="I18" i="1"/>
  <c r="M29" i="1"/>
  <c r="M35" i="1"/>
  <c r="M21" i="1"/>
  <c r="L27" i="1"/>
  <c r="K7" i="1"/>
  <c r="K5" i="1"/>
  <c r="L15" i="1"/>
  <c r="I30" i="1"/>
  <c r="L17" i="1"/>
  <c r="M33" i="1"/>
  <c r="M24" i="1"/>
  <c r="I8" i="1"/>
  <c r="J13" i="1"/>
  <c r="J27" i="1"/>
  <c r="E6" i="5"/>
  <c r="L21" i="1"/>
  <c r="L7" i="1"/>
  <c r="K14" i="1"/>
  <c r="J25" i="1"/>
  <c r="I19" i="1"/>
  <c r="L31" i="1"/>
  <c r="L9" i="1"/>
  <c r="L33" i="1"/>
  <c r="L19" i="1"/>
  <c r="K29" i="1"/>
  <c r="K8" i="1"/>
  <c r="L23" i="1"/>
  <c r="K30" i="1"/>
  <c r="J29" i="1"/>
  <c r="I21" i="1"/>
  <c r="K18" i="1"/>
  <c r="K28" i="1"/>
  <c r="K20" i="1"/>
  <c r="K6" i="1"/>
  <c r="I16" i="1"/>
  <c r="I10" i="1"/>
  <c r="K31" i="1"/>
  <c r="M23" i="1"/>
  <c r="J6" i="1"/>
  <c r="K26" i="1"/>
  <c r="K22" i="1"/>
  <c r="J20" i="1"/>
  <c r="J15" i="1"/>
  <c r="J22" i="1"/>
  <c r="I9" i="1"/>
  <c r="I34" i="1"/>
  <c r="J12" i="1"/>
  <c r="I17" i="1"/>
  <c r="L10" i="1"/>
  <c r="M12" i="1"/>
  <c r="M5" i="1"/>
  <c r="M14" i="1"/>
  <c r="M34" i="1"/>
  <c r="I2" i="2"/>
  <c r="E5" i="5"/>
  <c r="E12" i="5"/>
  <c r="J16" i="1"/>
  <c r="M8" i="1"/>
  <c r="J32" i="1"/>
  <c r="L26" i="1"/>
  <c r="M20" i="1"/>
  <c r="J28" i="1"/>
  <c r="I32" i="1"/>
  <c r="M28" i="1"/>
  <c r="I7" i="1"/>
  <c r="M30" i="1"/>
  <c r="K12" i="1"/>
  <c r="L20" i="1"/>
  <c r="E4" i="5"/>
  <c r="J11" i="1"/>
  <c r="I14" i="1"/>
  <c r="K10" i="1"/>
  <c r="J24" i="1"/>
  <c r="K13" i="1"/>
  <c r="L6" i="1"/>
  <c r="I13" i="1"/>
  <c r="M10" i="1"/>
  <c r="K27" i="1"/>
  <c r="L14" i="1"/>
  <c r="J8" i="1"/>
  <c r="L16" i="1"/>
  <c r="M16" i="1"/>
  <c r="J9" i="1"/>
  <c r="E8" i="5"/>
  <c r="J19" i="1"/>
  <c r="L29" i="1"/>
  <c r="K24" i="1"/>
  <c r="I23" i="1"/>
  <c r="M17" i="1"/>
  <c r="J14" i="1"/>
  <c r="L22" i="1"/>
  <c r="I29" i="1"/>
  <c r="M26" i="1"/>
  <c r="J31" i="1"/>
  <c r="L30" i="1"/>
  <c r="I25" i="1"/>
  <c r="L32" i="1"/>
  <c r="M32" i="1"/>
  <c r="J26" i="1"/>
  <c r="E3" i="5"/>
  <c r="K9" i="1"/>
  <c r="M6" i="1"/>
  <c r="L12" i="1"/>
  <c r="M11" i="1"/>
  <c r="K17" i="1"/>
  <c r="M18" i="1"/>
  <c r="K19" i="1"/>
  <c r="L18" i="1"/>
  <c r="I27" i="1"/>
  <c r="E2" i="5"/>
  <c r="K15" i="1"/>
  <c r="K21" i="1"/>
  <c r="I26" i="1"/>
  <c r="K34" i="1"/>
  <c r="K25" i="1"/>
  <c r="M22" i="1"/>
  <c r="L28" i="1"/>
  <c r="M27" i="1"/>
  <c r="K33" i="1"/>
  <c r="K23" i="1"/>
  <c r="K35" i="1"/>
  <c r="L34" i="1"/>
  <c r="L24" i="1"/>
  <c r="E10" i="5"/>
  <c r="K11" i="1"/>
  <c r="E21" i="5" l="1"/>
  <c r="P7" i="1"/>
  <c r="E19" i="5"/>
  <c r="E20" i="5"/>
  <c r="E23" i="5"/>
  <c r="E15" i="5"/>
  <c r="D16" i="5"/>
  <c r="E16" i="5" s="1"/>
  <c r="P5" i="1"/>
  <c r="D13" i="5"/>
  <c r="E13" i="5" s="1"/>
  <c r="D22" i="5"/>
  <c r="E22" i="5" s="1"/>
  <c r="L2" i="2"/>
  <c r="D17" i="5"/>
  <c r="E17" i="5" s="1"/>
  <c r="D14" i="5"/>
  <c r="E14" i="5" s="1"/>
  <c r="C18" i="5"/>
  <c r="T31" i="1" s="1"/>
  <c r="V18" i="1" l="1"/>
  <c r="Y7" i="1"/>
  <c r="U17" i="1"/>
  <c r="V13" i="1"/>
  <c r="X25" i="1"/>
  <c r="X6" i="1"/>
  <c r="X29" i="1"/>
  <c r="V31" i="1"/>
  <c r="X13" i="1"/>
  <c r="T27" i="1"/>
  <c r="X7" i="1"/>
  <c r="U18" i="1"/>
  <c r="W17" i="1"/>
  <c r="W34" i="1"/>
  <c r="T17" i="1"/>
  <c r="X8" i="1"/>
  <c r="X30" i="1"/>
  <c r="U33" i="1"/>
  <c r="T25" i="1"/>
  <c r="T29" i="1"/>
  <c r="T21" i="1"/>
  <c r="W31" i="1"/>
  <c r="U32" i="1"/>
  <c r="W6" i="1"/>
  <c r="T20" i="1"/>
  <c r="Y20" i="1"/>
  <c r="Y10" i="1"/>
  <c r="W16" i="1"/>
  <c r="W32" i="1"/>
  <c r="Y11" i="1"/>
  <c r="U24" i="1"/>
  <c r="W26" i="1"/>
  <c r="U7" i="1"/>
  <c r="V16" i="1"/>
  <c r="V22" i="1"/>
  <c r="X9" i="1"/>
  <c r="U15" i="1"/>
  <c r="Y15" i="1"/>
  <c r="T5" i="1"/>
  <c r="V17" i="1"/>
  <c r="V26" i="1"/>
  <c r="V28" i="1"/>
  <c r="T28" i="1"/>
  <c r="Y12" i="1"/>
  <c r="T24" i="1"/>
  <c r="X19" i="1"/>
  <c r="Y18" i="1"/>
  <c r="W29" i="1"/>
  <c r="Y8" i="1"/>
  <c r="V12" i="1"/>
  <c r="W9" i="1"/>
  <c r="Y24" i="1"/>
  <c r="V32" i="1"/>
  <c r="V30" i="1"/>
  <c r="Y14" i="1"/>
  <c r="V34" i="1"/>
  <c r="Y9" i="1"/>
  <c r="W27" i="1"/>
  <c r="Y25" i="1"/>
  <c r="Y16" i="1"/>
  <c r="W35" i="1"/>
  <c r="X21" i="1"/>
  <c r="V25" i="1"/>
  <c r="X11" i="1"/>
  <c r="X24" i="1"/>
  <c r="Y28" i="1"/>
  <c r="V10" i="1"/>
  <c r="U31" i="1"/>
  <c r="X22" i="1"/>
  <c r="T23" i="1"/>
  <c r="T9" i="1"/>
  <c r="V19" i="1"/>
  <c r="T26" i="1"/>
  <c r="U21" i="1"/>
  <c r="Y27" i="1"/>
  <c r="W22" i="1"/>
  <c r="W12" i="1"/>
  <c r="V23" i="1"/>
  <c r="T15" i="1"/>
  <c r="W13" i="1"/>
  <c r="Y35" i="1"/>
  <c r="Y21" i="1"/>
  <c r="Y13" i="1"/>
  <c r="U25" i="1"/>
  <c r="V24" i="1"/>
  <c r="U20" i="1"/>
  <c r="U11" i="1"/>
  <c r="T19" i="1"/>
  <c r="U6" i="1"/>
  <c r="T11" i="1"/>
  <c r="X34" i="1"/>
  <c r="T30" i="1"/>
  <c r="V29" i="1"/>
  <c r="W30" i="1"/>
  <c r="T10" i="1"/>
  <c r="X17" i="1"/>
  <c r="U29" i="1"/>
  <c r="X23" i="1"/>
  <c r="W25" i="1"/>
  <c r="T16" i="1"/>
  <c r="X10" i="1"/>
  <c r="V20" i="1"/>
  <c r="X28" i="1"/>
  <c r="W18" i="1"/>
  <c r="U8" i="1"/>
  <c r="X32" i="1"/>
  <c r="W15" i="1"/>
  <c r="V15" i="1"/>
  <c r="W14" i="1"/>
  <c r="T6" i="1"/>
  <c r="V6" i="1"/>
  <c r="U27" i="1"/>
  <c r="X33" i="1"/>
  <c r="W33" i="1"/>
  <c r="T8" i="1"/>
  <c r="U23" i="1"/>
  <c r="Y22" i="1"/>
  <c r="U10" i="1"/>
  <c r="U34" i="1"/>
  <c r="U16" i="1"/>
  <c r="W21" i="1"/>
  <c r="U13" i="1"/>
  <c r="Y6" i="1"/>
  <c r="V9" i="1"/>
  <c r="Y31" i="1"/>
  <c r="Y26" i="1"/>
  <c r="U22" i="1"/>
  <c r="V33" i="1"/>
  <c r="X27" i="1"/>
  <c r="X18" i="1"/>
  <c r="Y5" i="1"/>
  <c r="Y32" i="1"/>
  <c r="Y17" i="1"/>
  <c r="Y34" i="1"/>
  <c r="W28" i="1"/>
  <c r="W19" i="1"/>
  <c r="W23" i="1"/>
  <c r="W7" i="1"/>
  <c r="V27" i="1"/>
  <c r="U9" i="1"/>
  <c r="U14" i="1"/>
  <c r="Y33" i="1"/>
  <c r="U30" i="1"/>
  <c r="V7" i="1"/>
  <c r="V5" i="1"/>
  <c r="U28" i="1"/>
  <c r="X31" i="1"/>
  <c r="V21" i="1"/>
  <c r="Y30" i="1"/>
  <c r="V14" i="1"/>
  <c r="W8" i="1"/>
  <c r="T14" i="1"/>
  <c r="W24" i="1"/>
  <c r="X20" i="1"/>
  <c r="X12" i="1"/>
  <c r="Y19" i="1"/>
  <c r="X16" i="1"/>
  <c r="W5" i="1"/>
  <c r="W20" i="1"/>
  <c r="V11" i="1"/>
  <c r="T12" i="1"/>
  <c r="X14" i="1"/>
  <c r="T7" i="1"/>
  <c r="T13" i="1"/>
  <c r="X26" i="1"/>
  <c r="V8" i="1"/>
  <c r="U26" i="1"/>
  <c r="U12" i="1"/>
  <c r="Y23" i="1"/>
  <c r="T22" i="1"/>
  <c r="W11" i="1"/>
  <c r="U35" i="1"/>
  <c r="W10" i="1"/>
  <c r="T35" i="1"/>
  <c r="T34" i="1"/>
  <c r="T32" i="1"/>
  <c r="P11" i="1"/>
  <c r="P7" i="2" s="1"/>
  <c r="P31" i="2" s="1"/>
  <c r="T33" i="1"/>
  <c r="U5" i="1"/>
  <c r="D18" i="5"/>
  <c r="E18" i="5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E36AB7A-7FFF-48C1-9FCE-5560C8AE82F0}" keepAlive="1" name="Requête - 2024" description="Connexion à la requête « 2024 » dans le classeur." type="5" refreshedVersion="0" background="1">
    <dbPr connection="Provider=Microsoft.Mashup.OleDb.1;Data Source=$Workbook$;Location=2024;Extended Properties=&quot;&quot;" command="SELECT * FROM [2024]"/>
  </connection>
</connections>
</file>

<file path=xl/sharedStrings.xml><?xml version="1.0" encoding="utf-8"?>
<sst xmlns="http://schemas.openxmlformats.org/spreadsheetml/2006/main" count="71" uniqueCount="38">
  <si>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</si>
  <si>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</si>
  <si>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</si>
  <si>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</si>
  <si>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</si>
  <si>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</si>
  <si>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</si>
  <si>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</si>
  <si>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</si>
  <si>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</si>
  <si>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</si>
  <si>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</si>
  <si>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Repos hebdomadaire</t>
  </si>
  <si>
    <t>Jours fériés</t>
  </si>
  <si>
    <t>RTT</t>
  </si>
  <si>
    <t>Congés N-1</t>
  </si>
  <si>
    <t>Congés d'ancienneté</t>
  </si>
  <si>
    <t>Reste à travailler</t>
  </si>
  <si>
    <t>jours</t>
  </si>
  <si>
    <t xml:space="preserve">Forfait - </t>
  </si>
  <si>
    <t>Congés payés</t>
  </si>
  <si>
    <t>Jours à travailler</t>
  </si>
  <si>
    <t>Reste à prendre CP</t>
  </si>
  <si>
    <t>Reste à prendre RTT</t>
  </si>
  <si>
    <t>Absence</t>
  </si>
  <si>
    <t>Test</t>
  </si>
  <si>
    <t>-</t>
  </si>
  <si>
    <t>Lundi de Pâques</t>
  </si>
  <si>
    <t>Assomption</t>
  </si>
  <si>
    <t>Toussaint</t>
  </si>
  <si>
    <t>Pâques</t>
  </si>
  <si>
    <t>Jour de l'an</t>
  </si>
  <si>
    <t>Fête du travail</t>
  </si>
  <si>
    <t>Victoire 1945</t>
  </si>
  <si>
    <t>Fête Nationale</t>
  </si>
  <si>
    <t>Acsension</t>
  </si>
  <si>
    <t>Armistice 1918</t>
  </si>
  <si>
    <t>Noël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</si>
</sst>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 mmmm\ yyyy;@"/>
  </numFmts>
  <fonts count="4" x14ac:knownFonts="1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5"/>
      <color theme="1"/>
      <name val="Calibri"/>
      <family val="2"/>
      <scheme val="minor"/>
    </font>
    <font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</fills>
  <borders count="35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3" fillId="0" borderId="0" xfId="0" applyFont="1" applyFill="1" applyAlignment="1">
      <alignment horizontal="center" vertical="center"/>
    </xf>
    <xf numFmtId="0" fontId="0" fillId="0" borderId="0" xfId="0" applyFill="1"/>
    <xf numFmtId="0" fontId="0" fillId="0" borderId="2" xfId="0" applyBorder="1" applyAlignment="1">
      <alignment horizontal="center"/>
    </xf>
    <xf numFmtId="0" fontId="3" fillId="4" borderId="2" xfId="0" applyFont="1" applyFill="1" applyBorder="1" applyAlignment="1">
      <alignment horizontal="center" vertical="center"/>
    </xf>
    <xf numFmtId="0" fontId="3" fillId="5" borderId="2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/>
    </xf>
    <xf numFmtId="0" fontId="3" fillId="5" borderId="9" xfId="0" applyFont="1" applyFill="1" applyBorder="1" applyAlignment="1">
      <alignment horizontal="center" vertical="center"/>
    </xf>
    <xf numFmtId="0" fontId="3" fillId="4" borderId="9" xfId="0" applyFont="1" applyFill="1" applyBorder="1" applyAlignment="1">
      <alignment horizontal="center" vertical="center"/>
    </xf>
    <xf numFmtId="0" fontId="0" fillId="7" borderId="9" xfId="0" applyFill="1" applyBorder="1" applyAlignment="1">
      <alignment horizontal="center" vertical="center"/>
    </xf>
    <xf numFmtId="0" fontId="0" fillId="6" borderId="9" xfId="0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8" borderId="9" xfId="0" applyFill="1" applyBorder="1" applyAlignment="1">
      <alignment horizontal="center"/>
    </xf>
    <xf numFmtId="0" fontId="0" fillId="0" borderId="0" xfId="0" applyFill="1" applyBorder="1"/>
    <xf numFmtId="0" fontId="3" fillId="0" borderId="0" xfId="0" applyFont="1" applyFill="1" applyBorder="1" applyAlignment="1">
      <alignment horizontal="center" vertical="center"/>
    </xf>
    <xf numFmtId="0" fontId="0" fillId="0" borderId="0" xfId="0" applyFont="1" applyFill="1"/>
    <xf numFmtId="0" fontId="0" fillId="0" borderId="0" xfId="0" applyFill="1" applyBorder="1" applyAlignment="1">
      <alignment horizontal="center" vertical="center"/>
    </xf>
    <xf numFmtId="0" fontId="0" fillId="0" borderId="16" xfId="0" applyFont="1" applyFill="1" applyBorder="1" applyAlignment="1">
      <alignment horizontal="center" vertical="center"/>
    </xf>
    <xf numFmtId="0" fontId="0" fillId="0" borderId="18" xfId="0" applyFont="1" applyFill="1" applyBorder="1" applyAlignment="1">
      <alignment horizontal="center" vertical="center"/>
    </xf>
    <xf numFmtId="0" fontId="0" fillId="0" borderId="19" xfId="0" applyFont="1" applyFill="1" applyBorder="1" applyAlignment="1">
      <alignment horizontal="center" vertical="center"/>
    </xf>
    <xf numFmtId="0" fontId="0" fillId="0" borderId="7" xfId="0" applyFont="1" applyFill="1" applyBorder="1" applyAlignment="1">
      <alignment horizontal="center" vertical="center"/>
    </xf>
    <xf numFmtId="0" fontId="0" fillId="0" borderId="6" xfId="0" applyFont="1" applyFill="1" applyBorder="1" applyAlignment="1">
      <alignment horizontal="center" vertical="center"/>
    </xf>
    <xf numFmtId="0" fontId="0" fillId="0" borderId="13" xfId="0" applyFont="1" applyFill="1" applyBorder="1" applyAlignment="1">
      <alignment horizontal="center" vertical="center"/>
    </xf>
    <xf numFmtId="0" fontId="0" fillId="0" borderId="20" xfId="0" applyFont="1" applyFill="1" applyBorder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0" fontId="0" fillId="0" borderId="17" xfId="0" applyFont="1" applyFill="1" applyBorder="1" applyAlignment="1">
      <alignment horizontal="center" vertical="center"/>
    </xf>
    <xf numFmtId="0" fontId="0" fillId="0" borderId="11" xfId="0" applyFont="1" applyFill="1" applyBorder="1" applyAlignment="1">
      <alignment horizontal="center" vertical="center"/>
    </xf>
    <xf numFmtId="0" fontId="0" fillId="0" borderId="12" xfId="0" applyFont="1" applyFill="1" applyBorder="1" applyAlignment="1">
      <alignment horizontal="center" vertical="center"/>
    </xf>
    <xf numFmtId="0" fontId="0" fillId="0" borderId="10" xfId="0" applyFont="1" applyFill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4" fontId="0" fillId="0" borderId="0" xfId="0" applyNumberFormat="1"/>
    <xf numFmtId="0" fontId="0" fillId="0" borderId="0" xfId="0" applyNumberFormat="1"/>
    <xf numFmtId="0" fontId="2" fillId="0" borderId="0" xfId="0" applyNumberFormat="1" applyFont="1" applyAlignment="1">
      <alignment horizontal="center" vertical="center"/>
    </xf>
    <xf numFmtId="0" fontId="0" fillId="0" borderId="22" xfId="0" applyFont="1" applyFill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Font="1" applyFill="1" applyBorder="1" applyAlignment="1">
      <alignment horizontal="center" vertical="center"/>
    </xf>
    <xf numFmtId="0" fontId="0" fillId="0" borderId="8" xfId="0" applyFont="1" applyFill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5" xfId="0" applyFont="1" applyFill="1" applyBorder="1" applyAlignment="1">
      <alignment horizontal="center" vertical="center"/>
    </xf>
    <xf numFmtId="0" fontId="0" fillId="0" borderId="26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27" xfId="0" applyBorder="1"/>
    <xf numFmtId="0" fontId="0" fillId="0" borderId="28" xfId="0" applyBorder="1" applyAlignment="1">
      <alignment horizontal="center"/>
    </xf>
    <xf numFmtId="0" fontId="0" fillId="0" borderId="29" xfId="0" applyBorder="1"/>
    <xf numFmtId="0" fontId="0" fillId="0" borderId="30" xfId="0" applyBorder="1" applyAlignment="1">
      <alignment horizontal="center"/>
    </xf>
    <xf numFmtId="0" fontId="0" fillId="0" borderId="31" xfId="0" applyBorder="1"/>
    <xf numFmtId="0" fontId="0" fillId="0" borderId="32" xfId="0" applyBorder="1" applyAlignment="1">
      <alignment horizontal="center"/>
    </xf>
    <xf numFmtId="0" fontId="0" fillId="0" borderId="33" xfId="0" applyNumberFormat="1" applyBorder="1"/>
    <xf numFmtId="0" fontId="0" fillId="0" borderId="18" xfId="0" applyNumberFormat="1" applyBorder="1"/>
    <xf numFmtId="0" fontId="0" fillId="0" borderId="34" xfId="0" applyNumberFormat="1" applyBorder="1"/>
    <xf numFmtId="14" fontId="0" fillId="0" borderId="28" xfId="0" applyNumberFormat="1" applyBorder="1"/>
    <xf numFmtId="14" fontId="0" fillId="0" borderId="30" xfId="0" applyNumberFormat="1" applyBorder="1"/>
    <xf numFmtId="14" fontId="0" fillId="0" borderId="32" xfId="0" applyNumberFormat="1" applyBorder="1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left" vertical="center"/>
    </xf>
    <xf numFmtId="164" fontId="2" fillId="0" borderId="0" xfId="0" applyNumberFormat="1" applyFont="1" applyAlignment="1">
      <alignment horizontal="right" vertical="center"/>
    </xf>
    <xf numFmtId="0" fontId="2" fillId="0" borderId="0" xfId="0" applyFont="1" applyAlignment="1">
      <alignment horizontal="center" vertical="center"/>
    </xf>
    <xf numFmtId="164" fontId="2" fillId="0" borderId="0" xfId="0" applyNumberFormat="1" applyFont="1" applyAlignment="1">
      <alignment horizontal="left" vertical="center"/>
    </xf>
  </cellXfs>
  <cellStyles count="1">
    <cellStyle name="Normal" xfId="0" builtinId="0"/>
  </cellStyles>
  <dxfs count="19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54092F-90BD-4FB7-B6FB-7DB96BEB94C3}">
  <sheetPr>
    <pageSetUpPr fitToPage="1"/>
  </sheetPr>
  <dimension ref="A1:Q36"/>
  <sheetViews>
    <sheetView zoomScaleNormal="100" workbookViewId="0">
      <selection sqref="A1:N1"/>
    </sheetView>
  </sheetViews>
  <sheetFormatPr baseColWidth="10" defaultRowHeight="15" x14ac:dyDescent="0.25"/>
  <cols>
    <col min="1" max="1" width="5.7109375" customWidth="1"/>
    <col min="2" max="13" width="10.5703125" customWidth="1"/>
    <col min="14" max="14" width="4.7109375" customWidth="1"/>
  </cols>
  <sheetData>
    <row r="1" spans="1:17" ht="24" customHeight="1" x14ac:dyDescent="0.25">
      <c r="A1" s="71" t="str">
        <f>Masque!A1</f>
        <v>Test</v>
      </c>
      <c r="B1" s="71"/>
      <c r="C1" s="71"/>
      <c r="D1" s="71"/>
      <c r="E1" s="71"/>
      <c r="F1" s="71"/>
      <c r="G1" s="71"/>
      <c r="H1" s="71"/>
      <c r="I1" s="71"/>
      <c r="J1" s="71"/>
      <c r="K1" s="71"/>
      <c r="L1" s="71"/>
      <c r="M1" s="71"/>
      <c r="N1" s="71"/>
    </row>
    <row r="2" spans="1:17" ht="24" customHeight="1" x14ac:dyDescent="0.25">
      <c r="A2" s="75">
        <f>Masque!A2</f>
        <v>45444</v>
      </c>
      <c r="B2" s="75"/>
      <c r="C2" s="75"/>
      <c r="D2" s="75"/>
      <c r="E2" s="75"/>
      <c r="F2" s="75"/>
      <c r="G2" s="76" t="s">
        <v>26</v>
      </c>
      <c r="H2" s="76"/>
      <c r="I2" s="77">
        <f>Masque!I2</f>
        <v>45808</v>
      </c>
      <c r="J2" s="77"/>
      <c r="K2" s="77"/>
      <c r="L2" s="14">
        <f>Masque!L2</f>
        <v>365</v>
      </c>
      <c r="M2" s="72" t="str">
        <f>Masque!M2</f>
        <v>jours</v>
      </c>
      <c r="N2" s="72"/>
    </row>
    <row r="3" spans="1:17" ht="24" customHeight="1" thickBot="1" x14ac:dyDescent="0.3">
      <c r="A3" s="73" t="str">
        <f>Masque!A3</f>
        <v xml:space="preserve">Forfait - </v>
      </c>
      <c r="B3" s="73"/>
      <c r="C3" s="73"/>
      <c r="D3" s="73"/>
      <c r="E3" s="73"/>
      <c r="F3" s="73"/>
      <c r="G3" s="73"/>
      <c r="H3" s="15">
        <f>Masque!H3</f>
        <v>218</v>
      </c>
      <c r="I3" s="74" t="str">
        <f>Masque!I3</f>
        <v>jours</v>
      </c>
      <c r="J3" s="74"/>
      <c r="K3" s="74"/>
      <c r="L3" s="74"/>
      <c r="M3" s="74"/>
      <c r="N3" s="74"/>
    </row>
    <row r="4" spans="1:17" ht="15.75" thickBot="1" x14ac:dyDescent="0.3">
      <c r="A4" s="1"/>
      <c r="B4" s="3" t="s">
        <v>0</v>
      </c>
      <c r="C4" s="1" t="s">
        <v>1</v>
      </c>
      <c r="D4" s="2" t="s">
        <v>2</v>
      </c>
      <c r="E4" s="1" t="s">
        <v>3</v>
      </c>
      <c r="F4" s="1" t="s">
        <v>4</v>
      </c>
      <c r="G4" s="3" t="s">
        <v>5</v>
      </c>
      <c r="H4" s="1" t="s">
        <v>6</v>
      </c>
      <c r="I4" s="1" t="s">
        <v>7</v>
      </c>
      <c r="J4" s="3" t="s">
        <v>8</v>
      </c>
      <c r="K4" s="1" t="s">
        <v>9</v>
      </c>
      <c r="L4" s="3" t="s">
        <v>10</v>
      </c>
      <c r="M4" s="1" t="s">
        <v>11</v>
      </c>
      <c r="N4" s="12"/>
      <c r="O4" s="4"/>
    </row>
    <row r="5" spans="1:17" x14ac:dyDescent="0.25">
      <c r="A5" s="45">
        <v>1</v>
      </c>
      <c r="B5" s="33"/>
      <c r="C5" s="33"/>
      <c r="D5" s="33"/>
      <c r="E5" s="34"/>
      <c r="F5" s="33"/>
      <c r="G5" s="35"/>
      <c r="H5" s="36"/>
      <c r="I5" s="35"/>
      <c r="J5" s="37"/>
      <c r="K5" s="37"/>
      <c r="L5" s="33"/>
      <c r="M5" s="35"/>
      <c r="N5" s="13">
        <v>1</v>
      </c>
      <c r="O5" s="4"/>
      <c r="P5" s="23">
        <f>Masque!P9</f>
        <v>25</v>
      </c>
      <c r="Q5" t="s">
        <v>20</v>
      </c>
    </row>
    <row r="6" spans="1:17" x14ac:dyDescent="0.25">
      <c r="A6" s="46">
        <v>2</v>
      </c>
      <c r="B6" s="37"/>
      <c r="C6" s="37"/>
      <c r="D6" s="37"/>
      <c r="E6" s="38"/>
      <c r="F6" s="37"/>
      <c r="G6" s="37"/>
      <c r="H6" s="36"/>
      <c r="I6" s="37"/>
      <c r="J6" s="37"/>
      <c r="K6" s="37"/>
      <c r="L6" s="37"/>
      <c r="M6" s="37"/>
      <c r="N6" s="11">
        <v>2</v>
      </c>
      <c r="O6" s="4"/>
      <c r="P6" s="8"/>
    </row>
    <row r="7" spans="1:17" x14ac:dyDescent="0.25">
      <c r="A7" s="46">
        <v>3</v>
      </c>
      <c r="B7" s="37"/>
      <c r="C7" s="37"/>
      <c r="D7" s="37"/>
      <c r="E7" s="38"/>
      <c r="F7" s="37"/>
      <c r="G7" s="37"/>
      <c r="H7" s="36"/>
      <c r="I7" s="37"/>
      <c r="J7" s="36"/>
      <c r="K7" s="37"/>
      <c r="L7" s="37"/>
      <c r="M7" s="37"/>
      <c r="N7" s="11">
        <v>3</v>
      </c>
      <c r="O7" s="4"/>
      <c r="P7" s="24">
        <f>Masque!P11</f>
        <v>17</v>
      </c>
      <c r="Q7" t="s">
        <v>14</v>
      </c>
    </row>
    <row r="8" spans="1:17" x14ac:dyDescent="0.25">
      <c r="A8" s="46">
        <v>4</v>
      </c>
      <c r="B8" s="37"/>
      <c r="C8" s="37"/>
      <c r="D8" s="37"/>
      <c r="E8" s="38"/>
      <c r="F8" s="37"/>
      <c r="G8" s="37"/>
      <c r="H8" s="36"/>
      <c r="I8" s="37"/>
      <c r="J8" s="36"/>
      <c r="K8" s="37"/>
      <c r="L8" s="37"/>
      <c r="M8" s="37"/>
      <c r="N8" s="11">
        <v>4</v>
      </c>
      <c r="O8" s="4"/>
      <c r="P8" s="8"/>
    </row>
    <row r="9" spans="1:17" x14ac:dyDescent="0.25">
      <c r="A9" s="46">
        <v>5</v>
      </c>
      <c r="B9" s="37"/>
      <c r="C9" s="37"/>
      <c r="D9" s="37"/>
      <c r="E9" s="38"/>
      <c r="F9" s="37"/>
      <c r="G9" s="37"/>
      <c r="H9" s="36"/>
      <c r="I9" s="37"/>
      <c r="J9" s="36"/>
      <c r="K9" s="37"/>
      <c r="L9" s="37"/>
      <c r="M9" s="37"/>
      <c r="N9" s="11">
        <v>5</v>
      </c>
      <c r="O9" s="4"/>
      <c r="P9" s="25">
        <v>2</v>
      </c>
      <c r="Q9" t="s">
        <v>16</v>
      </c>
    </row>
    <row r="10" spans="1:17" x14ac:dyDescent="0.25">
      <c r="A10" s="46">
        <v>6</v>
      </c>
      <c r="B10" s="37"/>
      <c r="C10" s="37"/>
      <c r="D10" s="37"/>
      <c r="E10" s="38"/>
      <c r="F10" s="37"/>
      <c r="G10" s="37"/>
      <c r="H10" s="36"/>
      <c r="I10" s="37"/>
      <c r="J10" s="36"/>
      <c r="K10" s="37"/>
      <c r="L10" s="37"/>
      <c r="M10" s="37"/>
      <c r="N10" s="11">
        <v>6</v>
      </c>
      <c r="O10" s="4"/>
      <c r="P10" s="4"/>
    </row>
    <row r="11" spans="1:17" x14ac:dyDescent="0.25">
      <c r="A11" s="46">
        <v>7</v>
      </c>
      <c r="B11" s="37"/>
      <c r="C11" s="37"/>
      <c r="D11" s="37"/>
      <c r="E11" s="37"/>
      <c r="F11" s="37"/>
      <c r="G11" s="37"/>
      <c r="H11" s="36"/>
      <c r="I11" s="37"/>
      <c r="J11" s="36"/>
      <c r="K11" s="37"/>
      <c r="L11" s="37"/>
      <c r="M11" s="37"/>
      <c r="N11" s="11">
        <v>7</v>
      </c>
      <c r="O11" s="4"/>
      <c r="P11" s="26">
        <v>5</v>
      </c>
      <c r="Q11" t="s">
        <v>15</v>
      </c>
    </row>
    <row r="12" spans="1:17" x14ac:dyDescent="0.25">
      <c r="A12" s="46">
        <v>8</v>
      </c>
      <c r="B12" s="37"/>
      <c r="C12" s="37"/>
      <c r="D12" s="37"/>
      <c r="E12" s="37"/>
      <c r="F12" s="37"/>
      <c r="G12" s="37"/>
      <c r="H12" s="36"/>
      <c r="I12" s="37"/>
      <c r="J12" s="37"/>
      <c r="K12" s="37"/>
      <c r="L12" s="37"/>
      <c r="M12" s="39"/>
      <c r="N12" s="11">
        <v>8</v>
      </c>
      <c r="O12" s="4"/>
      <c r="P12" s="4"/>
    </row>
    <row r="13" spans="1:17" x14ac:dyDescent="0.25">
      <c r="A13" s="46">
        <v>9</v>
      </c>
      <c r="B13" s="37"/>
      <c r="C13" s="37"/>
      <c r="D13" s="37"/>
      <c r="E13" s="38"/>
      <c r="F13" s="37"/>
      <c r="G13" s="37"/>
      <c r="H13" s="36"/>
      <c r="I13" s="37"/>
      <c r="J13" s="37"/>
      <c r="K13" s="37"/>
      <c r="L13" s="37"/>
      <c r="M13" s="37"/>
      <c r="N13" s="11">
        <v>9</v>
      </c>
      <c r="O13" s="4"/>
      <c r="P13" s="27">
        <f>Masque!H3-P9-P11</f>
        <v>211</v>
      </c>
      <c r="Q13" t="s">
        <v>21</v>
      </c>
    </row>
    <row r="14" spans="1:17" x14ac:dyDescent="0.25">
      <c r="A14" s="46">
        <v>10</v>
      </c>
      <c r="B14" s="37"/>
      <c r="C14" s="37"/>
      <c r="D14" s="37"/>
      <c r="E14" s="38"/>
      <c r="F14" s="37"/>
      <c r="G14" s="37"/>
      <c r="H14" s="36"/>
      <c r="I14" s="37"/>
      <c r="J14" s="36"/>
      <c r="K14" s="37"/>
      <c r="L14" s="37"/>
      <c r="M14" s="37"/>
      <c r="N14" s="11">
        <v>10</v>
      </c>
      <c r="O14" s="4"/>
    </row>
    <row r="15" spans="1:17" x14ac:dyDescent="0.25">
      <c r="A15" s="46">
        <v>11</v>
      </c>
      <c r="B15" s="37"/>
      <c r="C15" s="37"/>
      <c r="D15" s="37"/>
      <c r="E15" s="38"/>
      <c r="F15" s="37"/>
      <c r="G15" s="39"/>
      <c r="H15" s="36"/>
      <c r="I15" s="37"/>
      <c r="J15" s="36"/>
      <c r="K15" s="37"/>
      <c r="L15" s="37"/>
      <c r="M15" s="37"/>
      <c r="N15" s="11">
        <v>11</v>
      </c>
      <c r="O15" s="4"/>
    </row>
    <row r="16" spans="1:17" x14ac:dyDescent="0.25">
      <c r="A16" s="46">
        <v>12</v>
      </c>
      <c r="B16" s="37"/>
      <c r="C16" s="37"/>
      <c r="D16" s="37"/>
      <c r="E16" s="38"/>
      <c r="F16" s="37"/>
      <c r="G16" s="37"/>
      <c r="H16" s="36"/>
      <c r="I16" s="37"/>
      <c r="J16" s="36"/>
      <c r="K16" s="37"/>
      <c r="L16" s="37"/>
      <c r="M16" s="37"/>
      <c r="N16" s="11">
        <v>12</v>
      </c>
      <c r="O16" s="4"/>
    </row>
    <row r="17" spans="1:17" x14ac:dyDescent="0.25">
      <c r="A17" s="46">
        <v>13</v>
      </c>
      <c r="B17" s="37"/>
      <c r="C17" s="37"/>
      <c r="D17" s="37"/>
      <c r="E17" s="38"/>
      <c r="F17" s="37"/>
      <c r="G17" s="37"/>
      <c r="H17" s="36"/>
      <c r="I17" s="37"/>
      <c r="J17" s="36"/>
      <c r="K17" s="37"/>
      <c r="L17" s="37"/>
      <c r="M17" s="37"/>
      <c r="N17" s="11">
        <v>13</v>
      </c>
      <c r="O17" s="4"/>
    </row>
    <row r="18" spans="1:17" x14ac:dyDescent="0.25">
      <c r="A18" s="46">
        <v>14</v>
      </c>
      <c r="B18" s="37"/>
      <c r="C18" s="37"/>
      <c r="D18" s="37"/>
      <c r="E18" s="37"/>
      <c r="F18" s="37"/>
      <c r="G18" s="37"/>
      <c r="H18" s="36"/>
      <c r="I18" s="37"/>
      <c r="J18" s="36"/>
      <c r="K18" s="37"/>
      <c r="L18" s="37"/>
      <c r="M18" s="37"/>
      <c r="N18" s="11">
        <v>14</v>
      </c>
      <c r="O18" s="4"/>
    </row>
    <row r="19" spans="1:17" x14ac:dyDescent="0.25">
      <c r="A19" s="46">
        <v>15</v>
      </c>
      <c r="B19" s="37"/>
      <c r="C19" s="37"/>
      <c r="D19" s="39"/>
      <c r="E19" s="37"/>
      <c r="F19" s="37"/>
      <c r="G19" s="37"/>
      <c r="H19" s="36"/>
      <c r="I19" s="37"/>
      <c r="J19" s="37"/>
      <c r="K19" s="37"/>
      <c r="L19" s="37"/>
      <c r="M19" s="37"/>
      <c r="N19" s="11">
        <v>15</v>
      </c>
      <c r="O19" s="4"/>
    </row>
    <row r="20" spans="1:17" x14ac:dyDescent="0.25">
      <c r="A20" s="46">
        <v>16</v>
      </c>
      <c r="B20" s="37"/>
      <c r="C20" s="37"/>
      <c r="D20" s="37"/>
      <c r="E20" s="38"/>
      <c r="F20" s="37"/>
      <c r="G20" s="37"/>
      <c r="H20" s="36"/>
      <c r="I20" s="37"/>
      <c r="J20" s="37"/>
      <c r="K20" s="37"/>
      <c r="L20" s="37"/>
      <c r="M20" s="37"/>
      <c r="N20" s="11">
        <v>16</v>
      </c>
      <c r="O20" s="4"/>
      <c r="P20" s="17"/>
      <c r="Q20" s="18"/>
    </row>
    <row r="21" spans="1:17" x14ac:dyDescent="0.25">
      <c r="A21" s="46">
        <v>17</v>
      </c>
      <c r="B21" s="37"/>
      <c r="C21" s="37"/>
      <c r="D21" s="37"/>
      <c r="E21" s="38"/>
      <c r="F21" s="37"/>
      <c r="G21" s="37"/>
      <c r="H21" s="36"/>
      <c r="I21" s="37"/>
      <c r="J21" s="36"/>
      <c r="K21" s="37"/>
      <c r="L21" s="37"/>
      <c r="M21" s="37"/>
      <c r="N21" s="11">
        <v>17</v>
      </c>
      <c r="O21" s="4"/>
    </row>
    <row r="22" spans="1:17" x14ac:dyDescent="0.25">
      <c r="A22" s="46">
        <v>18</v>
      </c>
      <c r="B22" s="37"/>
      <c r="C22" s="37"/>
      <c r="D22" s="37"/>
      <c r="E22" s="38"/>
      <c r="F22" s="37"/>
      <c r="G22" s="37"/>
      <c r="H22" s="36"/>
      <c r="I22" s="37"/>
      <c r="J22" s="36"/>
      <c r="K22" s="37"/>
      <c r="L22" s="37"/>
      <c r="M22" s="37"/>
      <c r="N22" s="11">
        <v>18</v>
      </c>
      <c r="O22" s="4"/>
      <c r="P22" s="17"/>
    </row>
    <row r="23" spans="1:17" x14ac:dyDescent="0.25">
      <c r="A23" s="46">
        <v>19</v>
      </c>
      <c r="B23" s="37"/>
      <c r="C23" s="37"/>
      <c r="D23" s="37"/>
      <c r="E23" s="38"/>
      <c r="F23" s="37"/>
      <c r="G23" s="37"/>
      <c r="H23" s="36"/>
      <c r="I23" s="37"/>
      <c r="J23" s="36"/>
      <c r="K23" s="37"/>
      <c r="L23" s="37"/>
      <c r="M23" s="37"/>
      <c r="N23" s="11">
        <v>19</v>
      </c>
      <c r="O23" s="4"/>
    </row>
    <row r="24" spans="1:17" x14ac:dyDescent="0.25">
      <c r="A24" s="46">
        <v>20</v>
      </c>
      <c r="B24" s="37"/>
      <c r="C24" s="37"/>
      <c r="D24" s="37"/>
      <c r="E24" s="38"/>
      <c r="F24" s="37"/>
      <c r="G24" s="37"/>
      <c r="H24" s="36"/>
      <c r="I24" s="37"/>
      <c r="J24" s="36"/>
      <c r="K24" s="37"/>
      <c r="L24" s="37"/>
      <c r="M24" s="37"/>
      <c r="N24" s="11">
        <v>20</v>
      </c>
      <c r="O24" s="4"/>
    </row>
    <row r="25" spans="1:17" x14ac:dyDescent="0.25">
      <c r="A25" s="46">
        <v>21</v>
      </c>
      <c r="B25" s="37"/>
      <c r="C25" s="37"/>
      <c r="D25" s="37"/>
      <c r="E25" s="37"/>
      <c r="F25" s="37"/>
      <c r="G25" s="37"/>
      <c r="H25" s="36"/>
      <c r="I25" s="37"/>
      <c r="J25" s="36"/>
      <c r="K25" s="37"/>
      <c r="L25" s="39"/>
      <c r="M25" s="37"/>
      <c r="N25" s="11">
        <v>21</v>
      </c>
      <c r="O25" s="4"/>
    </row>
    <row r="26" spans="1:17" x14ac:dyDescent="0.25">
      <c r="A26" s="46">
        <v>22</v>
      </c>
      <c r="B26" s="37"/>
      <c r="C26" s="37"/>
      <c r="D26" s="37"/>
      <c r="E26" s="37"/>
      <c r="F26" s="37"/>
      <c r="G26" s="37"/>
      <c r="H26" s="36"/>
      <c r="I26" s="37"/>
      <c r="J26" s="37"/>
      <c r="K26" s="37"/>
      <c r="L26" s="37"/>
      <c r="M26" s="37"/>
      <c r="N26" s="11">
        <v>22</v>
      </c>
      <c r="O26" s="4"/>
    </row>
    <row r="27" spans="1:17" x14ac:dyDescent="0.25">
      <c r="A27" s="46">
        <v>23</v>
      </c>
      <c r="B27" s="37"/>
      <c r="C27" s="37"/>
      <c r="D27" s="37"/>
      <c r="E27" s="38"/>
      <c r="F27" s="37"/>
      <c r="G27" s="37"/>
      <c r="H27" s="36"/>
      <c r="I27" s="37"/>
      <c r="J27" s="37"/>
      <c r="K27" s="37"/>
      <c r="L27" s="37"/>
      <c r="M27" s="37"/>
      <c r="N27" s="11">
        <v>23</v>
      </c>
      <c r="O27" s="4"/>
    </row>
    <row r="28" spans="1:17" x14ac:dyDescent="0.25">
      <c r="A28" s="46">
        <v>24</v>
      </c>
      <c r="B28" s="37"/>
      <c r="C28" s="37"/>
      <c r="D28" s="37"/>
      <c r="E28" s="38"/>
      <c r="F28" s="37"/>
      <c r="G28" s="37"/>
      <c r="H28" s="36"/>
      <c r="I28" s="37"/>
      <c r="J28" s="36"/>
      <c r="K28" s="37"/>
      <c r="L28" s="37"/>
      <c r="M28" s="37"/>
      <c r="N28" s="11">
        <v>24</v>
      </c>
      <c r="O28" s="4"/>
    </row>
    <row r="29" spans="1:17" x14ac:dyDescent="0.25">
      <c r="A29" s="46">
        <v>25</v>
      </c>
      <c r="B29" s="37"/>
      <c r="C29" s="37"/>
      <c r="D29" s="37"/>
      <c r="E29" s="38"/>
      <c r="F29" s="37"/>
      <c r="G29" s="37"/>
      <c r="H29" s="40"/>
      <c r="I29" s="37"/>
      <c r="J29" s="36"/>
      <c r="K29" s="37"/>
      <c r="L29" s="37"/>
      <c r="M29" s="37"/>
      <c r="N29" s="11">
        <v>25</v>
      </c>
      <c r="O29" s="4"/>
      <c r="P29" s="28">
        <f>COUNTIF(B5:M35,"ABS")</f>
        <v>0</v>
      </c>
      <c r="Q29" t="s">
        <v>24</v>
      </c>
    </row>
    <row r="30" spans="1:17" ht="15.75" thickBot="1" x14ac:dyDescent="0.3">
      <c r="A30" s="46">
        <v>26</v>
      </c>
      <c r="B30" s="37"/>
      <c r="C30" s="37"/>
      <c r="D30" s="37"/>
      <c r="E30" s="38"/>
      <c r="F30" s="37"/>
      <c r="G30" s="37"/>
      <c r="H30" s="36"/>
      <c r="I30" s="37"/>
      <c r="J30" s="36"/>
      <c r="K30" s="37"/>
      <c r="L30" s="37"/>
      <c r="M30" s="37"/>
      <c r="N30" s="11">
        <v>26</v>
      </c>
      <c r="O30" s="4"/>
    </row>
    <row r="31" spans="1:17" ht="15.75" thickBot="1" x14ac:dyDescent="0.3">
      <c r="A31" s="46">
        <v>27</v>
      </c>
      <c r="B31" s="37"/>
      <c r="C31" s="37"/>
      <c r="D31" s="37"/>
      <c r="E31" s="38"/>
      <c r="F31" s="37"/>
      <c r="G31" s="37"/>
      <c r="H31" s="36"/>
      <c r="I31" s="37"/>
      <c r="J31" s="36"/>
      <c r="K31" s="37"/>
      <c r="L31" s="37"/>
      <c r="M31" s="37"/>
      <c r="N31" s="11">
        <v>27</v>
      </c>
      <c r="O31" s="4"/>
      <c r="P31" s="20">
        <f>P7-(COUNTIF(B5:M35,"RTT"))</f>
        <v>17</v>
      </c>
      <c r="Q31" t="s">
        <v>23</v>
      </c>
    </row>
    <row r="32" spans="1:17" ht="15.75" thickBot="1" x14ac:dyDescent="0.3">
      <c r="A32" s="46">
        <v>28</v>
      </c>
      <c r="B32" s="37"/>
      <c r="C32" s="37"/>
      <c r="D32" s="37"/>
      <c r="E32" s="37"/>
      <c r="F32" s="37"/>
      <c r="G32" s="37"/>
      <c r="H32" s="36"/>
      <c r="I32" s="37"/>
      <c r="J32" s="41"/>
      <c r="K32" s="37"/>
      <c r="L32" s="37"/>
      <c r="M32" s="37"/>
      <c r="N32" s="11">
        <v>28</v>
      </c>
      <c r="O32" s="4"/>
      <c r="P32" s="16"/>
    </row>
    <row r="33" spans="1:17" ht="15.75" thickBot="1" x14ac:dyDescent="0.3">
      <c r="A33" s="46">
        <v>29</v>
      </c>
      <c r="B33" s="37"/>
      <c r="C33" s="37"/>
      <c r="D33" s="37"/>
      <c r="E33" s="37"/>
      <c r="F33" s="37"/>
      <c r="G33" s="37"/>
      <c r="H33" s="36"/>
      <c r="I33" s="37"/>
      <c r="J33" s="31"/>
      <c r="K33" s="37"/>
      <c r="L33" s="37"/>
      <c r="M33" s="39"/>
      <c r="N33" s="11">
        <v>29</v>
      </c>
      <c r="O33" s="4"/>
      <c r="P33" s="21">
        <f>(P5+P9+P11)-(COUNTIF(B5:M35,"CP"))</f>
        <v>32</v>
      </c>
      <c r="Q33" t="s">
        <v>22</v>
      </c>
    </row>
    <row r="34" spans="1:17" ht="15.75" thickBot="1" x14ac:dyDescent="0.3">
      <c r="A34" s="46">
        <v>30</v>
      </c>
      <c r="B34" s="42"/>
      <c r="C34" s="37"/>
      <c r="D34" s="37"/>
      <c r="E34" s="43"/>
      <c r="F34" s="37"/>
      <c r="G34" s="42"/>
      <c r="H34" s="36"/>
      <c r="I34" s="37"/>
      <c r="J34" s="31"/>
      <c r="K34" s="37"/>
      <c r="L34" s="42"/>
      <c r="M34" s="37"/>
      <c r="N34" s="11">
        <v>30</v>
      </c>
      <c r="O34" s="4"/>
      <c r="P34" s="16"/>
    </row>
    <row r="35" spans="1:17" ht="15.75" thickBot="1" x14ac:dyDescent="0.3">
      <c r="A35" s="9">
        <v>31</v>
      </c>
      <c r="B35" s="40"/>
      <c r="C35" s="42"/>
      <c r="D35" s="42"/>
      <c r="E35" s="40"/>
      <c r="F35" s="42"/>
      <c r="G35" s="40"/>
      <c r="H35" s="44"/>
      <c r="I35" s="42"/>
      <c r="J35" s="31"/>
      <c r="K35" s="42"/>
      <c r="L35" s="31"/>
      <c r="M35" s="42"/>
      <c r="N35" s="10">
        <v>31</v>
      </c>
      <c r="O35" s="4"/>
      <c r="P35" s="19">
        <f>P13-P29-SUM(B36:M36)</f>
        <v>211</v>
      </c>
      <c r="Q35" t="s">
        <v>17</v>
      </c>
    </row>
    <row r="36" spans="1:17" x14ac:dyDescent="0.25">
      <c r="A36" s="4"/>
      <c r="B36" s="16">
        <f>SUM(B5:B35)</f>
        <v>0</v>
      </c>
      <c r="C36" s="4">
        <f t="shared" ref="C36:M36" si="0">SUM(C5:C35)</f>
        <v>0</v>
      </c>
      <c r="D36" s="4">
        <f t="shared" si="0"/>
        <v>0</v>
      </c>
      <c r="E36" s="16">
        <f>SUM(E5:E35)</f>
        <v>0</v>
      </c>
      <c r="F36" s="4">
        <f t="shared" si="0"/>
        <v>0</v>
      </c>
      <c r="G36" s="16">
        <f>SUM(G5:G35)</f>
        <v>0</v>
      </c>
      <c r="H36" s="4">
        <f t="shared" si="0"/>
        <v>0</v>
      </c>
      <c r="I36" s="4">
        <f t="shared" si="0"/>
        <v>0</v>
      </c>
      <c r="J36" s="4">
        <f>SUM(J5:J35)</f>
        <v>0</v>
      </c>
      <c r="K36" s="4">
        <f t="shared" si="0"/>
        <v>0</v>
      </c>
      <c r="L36" s="4">
        <f>SUM(L5:L35)</f>
        <v>0</v>
      </c>
      <c r="M36" s="4">
        <f t="shared" si="0"/>
        <v>0</v>
      </c>
      <c r="N36" s="4"/>
      <c r="O36" s="4"/>
    </row>
  </sheetData>
  <mergeCells count="7">
    <mergeCell ref="A1:N1"/>
    <mergeCell ref="M2:N2"/>
    <mergeCell ref="A3:G3"/>
    <mergeCell ref="I3:N3"/>
    <mergeCell ref="A2:F2"/>
    <mergeCell ref="G2:H2"/>
    <mergeCell ref="I2:K2"/>
  </mergeCells>
  <conditionalFormatting sqref="B5:M35">
    <cfRule type="expression" dxfId="1" priority="1">
      <formula>WEEKDAY(DATEVALUE($A5&amp;B$4&amp;IF(COLUMNS($A:A)&lt;8,YEAR($A$2),YEAR($I$2))),2)&gt;=6</formula>
    </cfRule>
  </conditionalFormatting>
  <pageMargins left="0.23622047244094488" right="0.23622047244094488" top="0" bottom="0" header="0" footer="0"/>
  <pageSetup paperSize="9" scale="78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7EB958-0C52-417A-B896-C33873C8CA8F}">
  <sheetPr>
    <pageSetUpPr fitToPage="1"/>
  </sheetPr>
  <dimension ref="A1:Y43"/>
  <sheetViews>
    <sheetView tabSelected="1" zoomScaleNormal="100" workbookViewId="0">
      <selection sqref="A1:N1"/>
    </sheetView>
  </sheetViews>
  <sheetFormatPr baseColWidth="10" defaultRowHeight="15" x14ac:dyDescent="0.25"/>
  <cols>
    <col min="1" max="1" width="5.7109375" customWidth="1"/>
    <col min="2" max="13" width="10.5703125" customWidth="1"/>
    <col min="14" max="14" width="4.7109375" customWidth="1"/>
  </cols>
  <sheetData>
    <row r="1" spans="1:25" ht="24" customHeight="1" x14ac:dyDescent="0.25">
      <c r="A1" s="71" t="s">
        <v>25</v>
      </c>
      <c r="B1" s="71"/>
      <c r="C1" s="71"/>
      <c r="D1" s="71"/>
      <c r="E1" s="71"/>
      <c r="F1" s="71"/>
      <c r="G1" s="71"/>
      <c r="H1" s="71"/>
      <c r="I1" s="71"/>
      <c r="J1" s="71"/>
      <c r="K1" s="71"/>
      <c r="L1" s="71"/>
      <c r="M1" s="71"/>
      <c r="N1" s="71"/>
      <c r="V1" s="48"/>
    </row>
    <row r="2" spans="1:25" ht="24" customHeight="1" x14ac:dyDescent="0.25">
      <c r="A2" s="75">
        <v>45444</v>
      </c>
      <c r="B2" s="75"/>
      <c r="C2" s="75"/>
      <c r="D2" s="75"/>
      <c r="E2" s="75"/>
      <c r="F2" s="75"/>
      <c r="G2" s="76" t="s">
        <v>26</v>
      </c>
      <c r="H2" s="76"/>
      <c r="I2" s="77">
        <f>DATEVALUE(31&amp;"/"&amp;5&amp;"/"&amp;IF(MONTH(A2)&lt;6,YEAR(A2),YEAR(A2)+1))</f>
        <v>45808</v>
      </c>
      <c r="J2" s="77"/>
      <c r="K2" s="77"/>
      <c r="L2" s="49">
        <f>_xlfn.DAYS(I2,A2)+1</f>
        <v>365</v>
      </c>
      <c r="M2" s="72" t="s">
        <v>18</v>
      </c>
      <c r="N2" s="72"/>
    </row>
    <row r="3" spans="1:25" ht="24" customHeight="1" thickBot="1" x14ac:dyDescent="0.3">
      <c r="A3" s="73" t="s">
        <v>19</v>
      </c>
      <c r="B3" s="73"/>
      <c r="C3" s="73"/>
      <c r="D3" s="73"/>
      <c r="E3" s="73"/>
      <c r="F3" s="73"/>
      <c r="G3" s="73"/>
      <c r="H3" s="15">
        <v>218</v>
      </c>
      <c r="I3" s="74" t="s">
        <v>18</v>
      </c>
      <c r="J3" s="74"/>
      <c r="K3" s="74"/>
      <c r="L3" s="74"/>
      <c r="M3" s="74"/>
      <c r="N3" s="74"/>
    </row>
    <row r="4" spans="1:25" ht="15.75" thickBot="1" x14ac:dyDescent="0.3">
      <c r="A4" s="1"/>
      <c r="B4" s="51" t="s">
        <v>0</v>
      </c>
      <c r="C4" s="54" t="s">
        <v>1</v>
      </c>
      <c r="D4" s="55" t="s">
        <v>2</v>
      </c>
      <c r="E4" s="1" t="s">
        <v>3</v>
      </c>
      <c r="F4" s="54" t="s">
        <v>4</v>
      </c>
      <c r="G4" s="51" t="s">
        <v>5</v>
      </c>
      <c r="H4" s="54" t="s">
        <v>6</v>
      </c>
      <c r="I4" s="54" t="s">
        <v>7</v>
      </c>
      <c r="J4" s="51" t="s">
        <v>8</v>
      </c>
      <c r="K4" s="54" t="s">
        <v>9</v>
      </c>
      <c r="L4" s="51" t="s">
        <v>10</v>
      </c>
      <c r="M4" s="54" t="s">
        <v>11</v>
      </c>
      <c r="N4" s="12"/>
      <c r="O4" s="4"/>
      <c r="T4" t="s">
        <v>1</v>
      </c>
      <c r="U4" t="s">
        <v>2</v>
      </c>
      <c r="V4" t="s">
        <v>3</v>
      </c>
      <c r="W4" t="s">
        <v>4</v>
      </c>
      <c r="X4" t="s">
        <v>5</v>
      </c>
      <c r="Y4" t="s">
        <v>6</v>
      </c>
    </row>
    <row r="5" spans="1:25" ht="15.75" thickBot="1" x14ac:dyDescent="0.3">
      <c r="A5" s="5">
        <v>1</v>
      </c>
      <c r="B5" s="33" t="str">
        <f>IF(WEEKDAY(DATEVALUE($A5&amp;"/"&amp;B$4&amp;"/"&amp;YEAR($A$2)),2)&gt;5,"RH","")</f>
        <v>RH</v>
      </c>
      <c r="C5" s="50" t="str">
        <f>IF(WEEKDAY(DATEVALUE($A5&amp;"/"&amp;C$4&amp;"/"&amp;YEAR($A$2)),2)&gt;5,"RH","")</f>
        <v/>
      </c>
      <c r="D5" s="50" t="str">
        <f>IF(WEEKDAY(DATEVALUE($A5&amp;"/"&amp;D$4&amp;"/"&amp;YEAR($A$2)),2)&gt;5,"RH","")</f>
        <v/>
      </c>
      <c r="E5" s="56" t="str">
        <f>IF(WEEKDAY(DATEVALUE($A5&amp;"/"&amp;E$4&amp;"/"&amp;YEAR($A$2)),2)&gt;5,"RH","")</f>
        <v>RH</v>
      </c>
      <c r="F5" s="33" t="str">
        <f>IF(WEEKDAY(DATEVALUE($A5&amp;"/"&amp;F$4&amp;"/"&amp;YEAR($A$2)),2)&gt;5,"RH","")</f>
        <v/>
      </c>
      <c r="G5" s="52" t="str">
        <f t="shared" ref="G5:H20" si="0">IF(WEEKDAY(DATEVALUE($A5&amp;"/"&amp;G$4&amp;"/"&amp;YEAR($A$2)),2)&gt;5,"RH","")</f>
        <v/>
      </c>
      <c r="H5" s="52" t="str">
        <f t="shared" si="0"/>
        <v>RH</v>
      </c>
      <c r="I5" s="33" t="str">
        <f>IF(WEEKDAY(DATEVALUE($A5&amp;"/"&amp;I$4&amp;"/"&amp;YEAR($I$2)),2)&gt;5,"RH","")</f>
        <v/>
      </c>
      <c r="J5" s="50" t="str">
        <f t="shared" ref="J5:M20" si="1">IF(WEEKDAY(DATEVALUE($A5&amp;"/"&amp;J$4&amp;"/"&amp;YEAR($I$2)),2)&gt;5,"RH","")</f>
        <v>RH</v>
      </c>
      <c r="K5" s="50" t="str">
        <f t="shared" si="1"/>
        <v>RH</v>
      </c>
      <c r="L5" s="50" t="str">
        <f t="shared" si="1"/>
        <v/>
      </c>
      <c r="M5" s="50" t="str">
        <f t="shared" si="1"/>
        <v/>
      </c>
      <c r="N5" s="13">
        <v>1</v>
      </c>
      <c r="O5" s="4"/>
      <c r="P5" s="7">
        <f>COUNTIF(B5:M35,"RH")</f>
        <v>105</v>
      </c>
      <c r="Q5" t="s">
        <v>12</v>
      </c>
      <c r="T5" s="16" t="str">
        <f>IFERROR(IF(VLOOKUP(DATEVALUE($A5&amp;"/"&amp;C$4&amp;"/"&amp;YEAR($A$2)),Fériés!$C$2:$C$23,1,FALSE),"F",""),"")</f>
        <v/>
      </c>
      <c r="U5" s="16" t="str">
        <f>IFERROR(IF(VLOOKUP(DATEVALUE($A5&amp;"/"&amp;D$4&amp;"/"&amp;YEAR($A$2)),Fériés!$C$2:$C$23,1,FALSE),"F",""),"")</f>
        <v/>
      </c>
      <c r="V5" s="16" t="str">
        <f>IFERROR(IF(VLOOKUP(DATEVALUE($A5&amp;"/"&amp;E$4&amp;"/"&amp;YEAR($A$2)),Fériés!$C$2:$C$23,1,FALSE),"F",""),"")</f>
        <v/>
      </c>
      <c r="W5" s="16" t="str">
        <f>IFERROR(IF(VLOOKUP(DATEVALUE($A5&amp;"/"&amp;F$4&amp;"/"&amp;YEAR($A$2)),Fériés!$C$2:$C$23,1,FALSE),"F",""),"")</f>
        <v/>
      </c>
      <c r="X5" s="16" t="str">
        <f>IFERROR(IF(VLOOKUP(DATEVALUE($A5&amp;"/"&amp;G$4&amp;"/"&amp;YEAR($A$2)),Fériés!$C$2:$C$23,1,FALSE),"F",""),"")</f>
        <v>F</v>
      </c>
      <c r="Y5" s="16" t="str">
        <f>IFERROR(IF(VLOOKUP(DATEVALUE($A5&amp;"/"&amp;H$4&amp;"/"&amp;YEAR($A$2)),Fériés!$C$2:$C$23,1,FALSE),"F",""),"")</f>
        <v/>
      </c>
    </row>
    <row r="6" spans="1:25" x14ac:dyDescent="0.25">
      <c r="A6" s="6">
        <v>2</v>
      </c>
      <c r="B6" s="37" t="str">
        <f t="shared" ref="B6:B34" si="2">IF(WEEKDAY(DATEVALUE($A6&amp;"/"&amp;B$4&amp;"/"&amp;YEAR($A$2)),2)&gt;5,"RH","")</f>
        <v>RH</v>
      </c>
      <c r="C6" s="38" t="str">
        <f t="shared" ref="C6:C35" si="3">IF(WEEKDAY(DATEVALUE($A6&amp;"/"&amp;C$4&amp;"/"&amp;YEAR($A$2)),2)&gt;5,"RH","")</f>
        <v/>
      </c>
      <c r="D6" s="38" t="str">
        <f t="shared" ref="D6:D35" si="4">IF(WEEKDAY(DATEVALUE($A6&amp;"/"&amp;D$4&amp;"/"&amp;YEAR($A$2)),2)&gt;5,"RH","")</f>
        <v/>
      </c>
      <c r="E6" s="57" t="str">
        <f>IF(WEEKDAY(DATEVALUE($A6&amp;"/"&amp;E$4&amp;"/"&amp;YEAR($A$2)),2)&gt;5,"RH","")</f>
        <v/>
      </c>
      <c r="F6" s="37" t="str">
        <f t="shared" ref="F6:H35" si="5">IF(WEEKDAY(DATEVALUE($A6&amp;"/"&amp;F$4&amp;"/"&amp;YEAR($A$2)),2)&gt;5,"RH","")</f>
        <v/>
      </c>
      <c r="G6" s="53" t="str">
        <f t="shared" si="0"/>
        <v>RH</v>
      </c>
      <c r="H6" s="53" t="str">
        <f t="shared" si="0"/>
        <v/>
      </c>
      <c r="I6" s="37" t="str">
        <f t="shared" ref="I6:M35" si="6">IF(WEEKDAY(DATEVALUE($A6&amp;"/"&amp;I$4&amp;"/"&amp;YEAR($I$2)),2)&gt;5,"RH","")</f>
        <v/>
      </c>
      <c r="J6" s="38" t="str">
        <f t="shared" si="1"/>
        <v>RH</v>
      </c>
      <c r="K6" s="38" t="str">
        <f t="shared" si="1"/>
        <v>RH</v>
      </c>
      <c r="L6" s="38" t="str">
        <f t="shared" si="1"/>
        <v/>
      </c>
      <c r="M6" s="38" t="str">
        <f t="shared" si="1"/>
        <v/>
      </c>
      <c r="N6" s="11">
        <v>2</v>
      </c>
      <c r="O6" s="4"/>
      <c r="P6" s="8"/>
      <c r="T6" s="16" t="str">
        <f>IFERROR(IF(VLOOKUP(DATEVALUE($A6&amp;"/"&amp;C$4&amp;"/"&amp;YEAR($A$2)),Fériés!$C$2:$C$23,1,FALSE),"F",""),"")</f>
        <v/>
      </c>
      <c r="U6" s="16" t="str">
        <f>IFERROR(IF(VLOOKUP(DATEVALUE($A6&amp;"/"&amp;D$4&amp;"/"&amp;YEAR($A$2)),Fériés!$C$2:$C$23,1,FALSE),"F",""),"")</f>
        <v/>
      </c>
      <c r="V6" s="16" t="str">
        <f>IFERROR(IF(VLOOKUP(DATEVALUE($A6&amp;"/"&amp;E$4&amp;"/"&amp;YEAR($A$2)),Fériés!$C$2:$C$23,1,FALSE),"F",""),"")</f>
        <v/>
      </c>
      <c r="W6" s="16" t="str">
        <f>IFERROR(IF(VLOOKUP(DATEVALUE($A6&amp;"/"&amp;F$4&amp;"/"&amp;YEAR($A$2)),Fériés!$C$2:$C$23,1,FALSE),"F",""),"")</f>
        <v/>
      </c>
      <c r="X6" s="16" t="str">
        <f>IFERROR(IF(VLOOKUP(DATEVALUE($A6&amp;"/"&amp;G$4&amp;"/"&amp;YEAR($A$2)),Fériés!$C$2:$C$23,1,FALSE),"F",""),"")</f>
        <v/>
      </c>
      <c r="Y6" s="16" t="str">
        <f>IFERROR(IF(VLOOKUP(DATEVALUE($A6&amp;"/"&amp;H$4&amp;"/"&amp;YEAR($A$2)),Fériés!$C$2:$C$23,1,FALSE),"F",""),"")</f>
        <v/>
      </c>
    </row>
    <row r="7" spans="1:25" x14ac:dyDescent="0.25">
      <c r="A7" s="6">
        <v>3</v>
      </c>
      <c r="B7" s="37" t="str">
        <f>IF(WEEKDAY(DATEVALUE($A7&amp;"/"&amp;B$4&amp;"/"&amp;YEAR($A$2)),2)&gt;5,"RH","")</f>
        <v/>
      </c>
      <c r="C7" s="38" t="str">
        <f t="shared" si="3"/>
        <v/>
      </c>
      <c r="D7" s="38" t="str">
        <f t="shared" si="4"/>
        <v>RH</v>
      </c>
      <c r="E7" s="36" t="str">
        <f t="shared" ref="E7:E34" si="7">IF(WEEKDAY(DATEVALUE($A7&amp;"/"&amp;E$4&amp;"/"&amp;YEAR($A$2)),2)&gt;5,"RH","")</f>
        <v/>
      </c>
      <c r="F7" s="37" t="str">
        <f t="shared" si="5"/>
        <v/>
      </c>
      <c r="G7" s="53" t="str">
        <f t="shared" si="0"/>
        <v>RH</v>
      </c>
      <c r="H7" s="53" t="str">
        <f t="shared" si="0"/>
        <v/>
      </c>
      <c r="I7" s="37" t="str">
        <f t="shared" si="6"/>
        <v/>
      </c>
      <c r="J7" s="38" t="str">
        <f t="shared" si="1"/>
        <v/>
      </c>
      <c r="K7" s="38" t="str">
        <f t="shared" si="1"/>
        <v/>
      </c>
      <c r="L7" s="38" t="str">
        <f t="shared" si="1"/>
        <v/>
      </c>
      <c r="M7" s="38" t="str">
        <f t="shared" si="1"/>
        <v>RH</v>
      </c>
      <c r="N7" s="11">
        <v>3</v>
      </c>
      <c r="O7" s="4"/>
      <c r="P7" s="22">
        <f>COUNTIF(B5:M35,"F")</f>
        <v>0</v>
      </c>
      <c r="Q7" t="s">
        <v>13</v>
      </c>
      <c r="T7" s="16" t="str">
        <f>IFERROR(IF(VLOOKUP(DATEVALUE($A7&amp;"/"&amp;C$4&amp;"/"&amp;YEAR($A$2)),Fériés!$C$2:$C$23,1,FALSE),"F",""),"")</f>
        <v/>
      </c>
      <c r="U7" s="16" t="str">
        <f>IFERROR(IF(VLOOKUP(DATEVALUE($A7&amp;"/"&amp;D$4&amp;"/"&amp;YEAR($A$2)),Fériés!$C$2:$C$23,1,FALSE),"F",""),"")</f>
        <v/>
      </c>
      <c r="V7" s="16" t="str">
        <f>IFERROR(IF(VLOOKUP(DATEVALUE($A7&amp;"/"&amp;E$4&amp;"/"&amp;YEAR($A$2)),Fériés!$C$2:$C$23,1,FALSE),"F",""),"")</f>
        <v/>
      </c>
      <c r="W7" s="16" t="str">
        <f>IFERROR(IF(VLOOKUP(DATEVALUE($A7&amp;"/"&amp;F$4&amp;"/"&amp;YEAR($A$2)),Fériés!$C$2:$C$23,1,FALSE),"F",""),"")</f>
        <v/>
      </c>
      <c r="X7" s="16" t="str">
        <f>IFERROR(IF(VLOOKUP(DATEVALUE($A7&amp;"/"&amp;G$4&amp;"/"&amp;YEAR($A$2)),Fériés!$C$2:$C$23,1,FALSE),"F",""),"")</f>
        <v/>
      </c>
      <c r="Y7" s="16" t="str">
        <f>IFERROR(IF(VLOOKUP(DATEVALUE($A7&amp;"/"&amp;H$4&amp;"/"&amp;YEAR($A$2)),Fériés!$C$2:$C$23,1,FALSE),"F",""),"")</f>
        <v/>
      </c>
    </row>
    <row r="8" spans="1:25" x14ac:dyDescent="0.25">
      <c r="A8" s="6">
        <v>4</v>
      </c>
      <c r="B8" s="37" t="str">
        <f t="shared" si="2"/>
        <v/>
      </c>
      <c r="C8" s="38" t="str">
        <f t="shared" si="3"/>
        <v/>
      </c>
      <c r="D8" s="38" t="str">
        <f t="shared" si="4"/>
        <v>RH</v>
      </c>
      <c r="E8" s="36" t="str">
        <f t="shared" si="7"/>
        <v/>
      </c>
      <c r="F8" s="37" t="str">
        <f t="shared" si="5"/>
        <v/>
      </c>
      <c r="G8" s="53" t="str">
        <f t="shared" si="0"/>
        <v/>
      </c>
      <c r="H8" s="53" t="str">
        <f t="shared" si="0"/>
        <v/>
      </c>
      <c r="I8" s="37" t="str">
        <f>IF(WEEKDAY(DATEVALUE($A8&amp;"/"&amp;I$4&amp;"/"&amp;YEAR($I$2)),2)&gt;5,"RH","")</f>
        <v>RH</v>
      </c>
      <c r="J8" s="38" t="str">
        <f t="shared" si="1"/>
        <v/>
      </c>
      <c r="K8" s="38" t="str">
        <f t="shared" si="1"/>
        <v/>
      </c>
      <c r="L8" s="38" t="str">
        <f t="shared" si="1"/>
        <v/>
      </c>
      <c r="M8" s="38" t="str">
        <f t="shared" si="1"/>
        <v>RH</v>
      </c>
      <c r="N8" s="11">
        <v>4</v>
      </c>
      <c r="O8" s="4"/>
      <c r="P8" s="8"/>
      <c r="T8" s="16" t="str">
        <f>IFERROR(IF(VLOOKUP(DATEVALUE($A8&amp;"/"&amp;C$4&amp;"/"&amp;YEAR($A$2)),Fériés!$C$2:$C$23,1,FALSE),"F",""),"")</f>
        <v/>
      </c>
      <c r="U8" s="16" t="str">
        <f>IFERROR(IF(VLOOKUP(DATEVALUE($A8&amp;"/"&amp;D$4&amp;"/"&amp;YEAR($A$2)),Fériés!$C$2:$C$23,1,FALSE),"F",""),"")</f>
        <v/>
      </c>
      <c r="V8" s="16" t="str">
        <f>IFERROR(IF(VLOOKUP(DATEVALUE($A8&amp;"/"&amp;E$4&amp;"/"&amp;YEAR($A$2)),Fériés!$C$2:$C$23,1,FALSE),"F",""),"")</f>
        <v/>
      </c>
      <c r="W8" s="16" t="str">
        <f>IFERROR(IF(VLOOKUP(DATEVALUE($A8&amp;"/"&amp;F$4&amp;"/"&amp;YEAR($A$2)),Fériés!$C$2:$C$23,1,FALSE),"F",""),"")</f>
        <v/>
      </c>
      <c r="X8" s="16" t="str">
        <f>IFERROR(IF(VLOOKUP(DATEVALUE($A8&amp;"/"&amp;G$4&amp;"/"&amp;YEAR($A$2)),Fériés!$C$2:$C$23,1,FALSE),"F",""),"")</f>
        <v/>
      </c>
      <c r="Y8" s="16" t="str">
        <f>IFERROR(IF(VLOOKUP(DATEVALUE($A8&amp;"/"&amp;H$4&amp;"/"&amp;YEAR($A$2)),Fériés!$C$2:$C$23,1,FALSE),"F",""),"")</f>
        <v/>
      </c>
    </row>
    <row r="9" spans="1:25" x14ac:dyDescent="0.25">
      <c r="A9" s="6">
        <v>5</v>
      </c>
      <c r="B9" s="37" t="str">
        <f t="shared" si="2"/>
        <v/>
      </c>
      <c r="C9" s="38" t="str">
        <f t="shared" si="3"/>
        <v/>
      </c>
      <c r="D9" s="38" t="str">
        <f t="shared" si="4"/>
        <v/>
      </c>
      <c r="E9" s="36" t="str">
        <f t="shared" si="7"/>
        <v/>
      </c>
      <c r="F9" s="37" t="str">
        <f t="shared" si="5"/>
        <v>RH</v>
      </c>
      <c r="G9" s="53" t="str">
        <f t="shared" si="0"/>
        <v/>
      </c>
      <c r="H9" s="53" t="str">
        <f t="shared" si="0"/>
        <v/>
      </c>
      <c r="I9" s="37" t="str">
        <f t="shared" si="6"/>
        <v>RH</v>
      </c>
      <c r="J9" s="38" t="str">
        <f t="shared" si="1"/>
        <v/>
      </c>
      <c r="K9" s="38" t="str">
        <f t="shared" si="1"/>
        <v/>
      </c>
      <c r="L9" s="38" t="str">
        <f t="shared" si="1"/>
        <v>RH</v>
      </c>
      <c r="M9" s="38" t="str">
        <f t="shared" si="1"/>
        <v/>
      </c>
      <c r="N9" s="11">
        <v>5</v>
      </c>
      <c r="O9" s="4"/>
      <c r="P9" s="23">
        <v>25</v>
      </c>
      <c r="Q9" t="s">
        <v>20</v>
      </c>
      <c r="T9" s="16" t="str">
        <f>IFERROR(IF(VLOOKUP(DATEVALUE($A9&amp;"/"&amp;C$4&amp;"/"&amp;YEAR($A$2)),Fériés!$C$2:$C$23,1,FALSE),"F",""),"")</f>
        <v/>
      </c>
      <c r="U9" s="16" t="str">
        <f>IFERROR(IF(VLOOKUP(DATEVALUE($A9&amp;"/"&amp;D$4&amp;"/"&amp;YEAR($A$2)),Fériés!$C$2:$C$23,1,FALSE),"F",""),"")</f>
        <v/>
      </c>
      <c r="V9" s="16" t="str">
        <f>IFERROR(IF(VLOOKUP(DATEVALUE($A9&amp;"/"&amp;E$4&amp;"/"&amp;YEAR($A$2)),Fériés!$C$2:$C$23,1,FALSE),"F",""),"")</f>
        <v/>
      </c>
      <c r="W9" s="16" t="str">
        <f>IFERROR(IF(VLOOKUP(DATEVALUE($A9&amp;"/"&amp;F$4&amp;"/"&amp;YEAR($A$2)),Fériés!$C$2:$C$23,1,FALSE),"F",""),"")</f>
        <v/>
      </c>
      <c r="X9" s="16" t="str">
        <f>IFERROR(IF(VLOOKUP(DATEVALUE($A9&amp;"/"&amp;G$4&amp;"/"&amp;YEAR($A$2)),Fériés!$C$2:$C$23,1,FALSE),"F",""),"")</f>
        <v/>
      </c>
      <c r="Y9" s="16" t="str">
        <f>IFERROR(IF(VLOOKUP(DATEVALUE($A9&amp;"/"&amp;H$4&amp;"/"&amp;YEAR($A$2)),Fériés!$C$2:$C$23,1,FALSE),"F",""),"")</f>
        <v/>
      </c>
    </row>
    <row r="10" spans="1:25" x14ac:dyDescent="0.25">
      <c r="A10" s="6">
        <v>6</v>
      </c>
      <c r="B10" s="37" t="str">
        <f t="shared" si="2"/>
        <v/>
      </c>
      <c r="C10" s="38" t="str">
        <f t="shared" si="3"/>
        <v>RH</v>
      </c>
      <c r="D10" s="38" t="str">
        <f t="shared" si="4"/>
        <v/>
      </c>
      <c r="E10" s="36" t="str">
        <f t="shared" si="7"/>
        <v/>
      </c>
      <c r="F10" s="37" t="str">
        <f t="shared" si="5"/>
        <v>RH</v>
      </c>
      <c r="G10" s="53" t="str">
        <f t="shared" si="0"/>
        <v/>
      </c>
      <c r="H10" s="53" t="str">
        <f t="shared" si="0"/>
        <v/>
      </c>
      <c r="I10" s="37" t="str">
        <f t="shared" si="6"/>
        <v/>
      </c>
      <c r="J10" s="38" t="str">
        <f t="shared" si="1"/>
        <v/>
      </c>
      <c r="K10" s="38" t="str">
        <f t="shared" si="1"/>
        <v/>
      </c>
      <c r="L10" s="38" t="str">
        <f t="shared" si="1"/>
        <v>RH</v>
      </c>
      <c r="M10" s="38" t="str">
        <f t="shared" si="1"/>
        <v/>
      </c>
      <c r="N10" s="11">
        <v>6</v>
      </c>
      <c r="O10" s="4"/>
      <c r="P10" s="8"/>
      <c r="T10" s="16" t="str">
        <f>IFERROR(IF(VLOOKUP(DATEVALUE($A10&amp;"/"&amp;C$4&amp;"/"&amp;YEAR($A$2)),Fériés!$C$2:$C$23,1,FALSE),"F",""),"")</f>
        <v/>
      </c>
      <c r="U10" s="16" t="str">
        <f>IFERROR(IF(VLOOKUP(DATEVALUE($A10&amp;"/"&amp;D$4&amp;"/"&amp;YEAR($A$2)),Fériés!$C$2:$C$23,1,FALSE),"F",""),"")</f>
        <v/>
      </c>
      <c r="V10" s="16" t="str">
        <f>IFERROR(IF(VLOOKUP(DATEVALUE($A10&amp;"/"&amp;E$4&amp;"/"&amp;YEAR($A$2)),Fériés!$C$2:$C$23,1,FALSE),"F",""),"")</f>
        <v/>
      </c>
      <c r="W10" s="16" t="str">
        <f>IFERROR(IF(VLOOKUP(DATEVALUE($A10&amp;"/"&amp;F$4&amp;"/"&amp;YEAR($A$2)),Fériés!$C$2:$C$23,1,FALSE),"F",""),"")</f>
        <v/>
      </c>
      <c r="X10" s="16" t="str">
        <f>IFERROR(IF(VLOOKUP(DATEVALUE($A10&amp;"/"&amp;G$4&amp;"/"&amp;YEAR($A$2)),Fériés!$C$2:$C$23,1,FALSE),"F",""),"")</f>
        <v/>
      </c>
      <c r="Y10" s="16" t="str">
        <f>IFERROR(IF(VLOOKUP(DATEVALUE($A10&amp;"/"&amp;H$4&amp;"/"&amp;YEAR($A$2)),Fériés!$C$2:$C$23,1,FALSE),"F",""),"")</f>
        <v/>
      </c>
    </row>
    <row r="11" spans="1:25" x14ac:dyDescent="0.25">
      <c r="A11" s="6">
        <v>7</v>
      </c>
      <c r="B11" s="37" t="str">
        <f t="shared" si="2"/>
        <v/>
      </c>
      <c r="C11" s="38" t="str">
        <f t="shared" si="3"/>
        <v>RH</v>
      </c>
      <c r="D11" s="38" t="str">
        <f t="shared" si="4"/>
        <v/>
      </c>
      <c r="E11" s="36" t="str">
        <f t="shared" si="7"/>
        <v>RH</v>
      </c>
      <c r="F11" s="37" t="str">
        <f t="shared" si="5"/>
        <v/>
      </c>
      <c r="G11" s="53" t="str">
        <f t="shared" si="0"/>
        <v/>
      </c>
      <c r="H11" s="53" t="str">
        <f t="shared" si="0"/>
        <v>RH</v>
      </c>
      <c r="I11" s="37" t="str">
        <f t="shared" si="6"/>
        <v/>
      </c>
      <c r="J11" s="38" t="str">
        <f t="shared" si="1"/>
        <v/>
      </c>
      <c r="K11" s="38" t="str">
        <f t="shared" si="1"/>
        <v/>
      </c>
      <c r="L11" s="38" t="str">
        <f t="shared" si="1"/>
        <v/>
      </c>
      <c r="M11" s="38" t="str">
        <f t="shared" si="1"/>
        <v/>
      </c>
      <c r="N11" s="11">
        <v>7</v>
      </c>
      <c r="O11" s="4"/>
      <c r="P11" s="24">
        <f>(L2-P5-P7-P9)-H3</f>
        <v>17</v>
      </c>
      <c r="Q11" t="s">
        <v>14</v>
      </c>
      <c r="T11" s="16" t="str">
        <f>IFERROR(IF(VLOOKUP(DATEVALUE($A11&amp;"/"&amp;C$4&amp;"/"&amp;YEAR($A$2)),Fériés!$C$2:$C$23,1,FALSE),"F",""),"")</f>
        <v/>
      </c>
      <c r="U11" s="16" t="str">
        <f>IFERROR(IF(VLOOKUP(DATEVALUE($A11&amp;"/"&amp;D$4&amp;"/"&amp;YEAR($A$2)),Fériés!$C$2:$C$23,1,FALSE),"F",""),"")</f>
        <v/>
      </c>
      <c r="V11" s="16" t="str">
        <f>IFERROR(IF(VLOOKUP(DATEVALUE($A11&amp;"/"&amp;E$4&amp;"/"&amp;YEAR($A$2)),Fériés!$C$2:$C$23,1,FALSE),"F",""),"")</f>
        <v/>
      </c>
      <c r="W11" s="16" t="str">
        <f>IFERROR(IF(VLOOKUP(DATEVALUE($A11&amp;"/"&amp;F$4&amp;"/"&amp;YEAR($A$2)),Fériés!$C$2:$C$23,1,FALSE),"F",""),"")</f>
        <v/>
      </c>
      <c r="X11" s="16" t="str">
        <f>IFERROR(IF(VLOOKUP(DATEVALUE($A11&amp;"/"&amp;G$4&amp;"/"&amp;YEAR($A$2)),Fériés!$C$2:$C$23,1,FALSE),"F",""),"")</f>
        <v/>
      </c>
      <c r="Y11" s="16" t="str">
        <f>IFERROR(IF(VLOOKUP(DATEVALUE($A11&amp;"/"&amp;H$4&amp;"/"&amp;YEAR($A$2)),Fériés!$C$2:$C$23,1,FALSE),"F",""),"")</f>
        <v/>
      </c>
    </row>
    <row r="12" spans="1:25" x14ac:dyDescent="0.25">
      <c r="A12" s="6">
        <v>8</v>
      </c>
      <c r="B12" s="37" t="str">
        <f t="shared" si="2"/>
        <v>RH</v>
      </c>
      <c r="C12" s="38" t="str">
        <f t="shared" si="3"/>
        <v/>
      </c>
      <c r="D12" s="38" t="str">
        <f t="shared" si="4"/>
        <v/>
      </c>
      <c r="E12" s="36" t="str">
        <f t="shared" si="7"/>
        <v>RH</v>
      </c>
      <c r="F12" s="37" t="str">
        <f t="shared" si="5"/>
        <v/>
      </c>
      <c r="G12" s="53" t="str">
        <f t="shared" si="0"/>
        <v/>
      </c>
      <c r="H12" s="53" t="str">
        <f t="shared" si="0"/>
        <v>RH</v>
      </c>
      <c r="I12" s="37" t="str">
        <f t="shared" si="6"/>
        <v/>
      </c>
      <c r="J12" s="38" t="str">
        <f t="shared" si="1"/>
        <v>RH</v>
      </c>
      <c r="K12" s="38" t="str">
        <f t="shared" si="1"/>
        <v>RH</v>
      </c>
      <c r="L12" s="38" t="str">
        <f t="shared" si="1"/>
        <v/>
      </c>
      <c r="M12" s="38" t="str">
        <f t="shared" si="1"/>
        <v/>
      </c>
      <c r="N12" s="11">
        <v>8</v>
      </c>
      <c r="O12" s="4"/>
      <c r="P12" s="8"/>
      <c r="T12" s="16" t="str">
        <f>IFERROR(IF(VLOOKUP(DATEVALUE($A12&amp;"/"&amp;C$4&amp;"/"&amp;YEAR($A$2)),Fériés!$C$2:$C$23,1,FALSE),"F",""),"")</f>
        <v/>
      </c>
      <c r="U12" s="16" t="str">
        <f>IFERROR(IF(VLOOKUP(DATEVALUE($A12&amp;"/"&amp;D$4&amp;"/"&amp;YEAR($A$2)),Fériés!$C$2:$C$23,1,FALSE),"F",""),"")</f>
        <v/>
      </c>
      <c r="V12" s="16" t="str">
        <f>IFERROR(IF(VLOOKUP(DATEVALUE($A12&amp;"/"&amp;E$4&amp;"/"&amp;YEAR($A$2)),Fériés!$C$2:$C$23,1,FALSE),"F",""),"")</f>
        <v/>
      </c>
      <c r="W12" s="16" t="str">
        <f>IFERROR(IF(VLOOKUP(DATEVALUE($A12&amp;"/"&amp;F$4&amp;"/"&amp;YEAR($A$2)),Fériés!$C$2:$C$23,1,FALSE),"F",""),"")</f>
        <v/>
      </c>
      <c r="X12" s="16" t="str">
        <f>IFERROR(IF(VLOOKUP(DATEVALUE($A12&amp;"/"&amp;G$4&amp;"/"&amp;YEAR($A$2)),Fériés!$C$2:$C$23,1,FALSE),"F",""),"")</f>
        <v/>
      </c>
      <c r="Y12" s="16" t="str">
        <f>IFERROR(IF(VLOOKUP(DATEVALUE($A12&amp;"/"&amp;H$4&amp;"/"&amp;YEAR($A$2)),Fériés!$C$2:$C$23,1,FALSE),"F",""),"")</f>
        <v/>
      </c>
    </row>
    <row r="13" spans="1:25" x14ac:dyDescent="0.25">
      <c r="A13" s="6">
        <v>9</v>
      </c>
      <c r="B13" s="37" t="str">
        <f t="shared" si="2"/>
        <v>RH</v>
      </c>
      <c r="C13" s="38" t="str">
        <f t="shared" si="3"/>
        <v/>
      </c>
      <c r="D13" s="38" t="str">
        <f t="shared" si="4"/>
        <v/>
      </c>
      <c r="E13" s="36" t="str">
        <f t="shared" si="7"/>
        <v/>
      </c>
      <c r="F13" s="37" t="str">
        <f t="shared" si="5"/>
        <v/>
      </c>
      <c r="G13" s="53" t="str">
        <f t="shared" si="0"/>
        <v>RH</v>
      </c>
      <c r="H13" s="53" t="str">
        <f t="shared" si="0"/>
        <v/>
      </c>
      <c r="I13" s="37" t="str">
        <f t="shared" si="6"/>
        <v/>
      </c>
      <c r="J13" s="38" t="str">
        <f t="shared" si="1"/>
        <v>RH</v>
      </c>
      <c r="K13" s="38" t="str">
        <f t="shared" si="1"/>
        <v>RH</v>
      </c>
      <c r="L13" s="38" t="str">
        <f t="shared" si="1"/>
        <v/>
      </c>
      <c r="M13" s="38" t="str">
        <f t="shared" si="1"/>
        <v/>
      </c>
      <c r="N13" s="11">
        <v>9</v>
      </c>
      <c r="O13" s="4"/>
      <c r="P13" s="32"/>
      <c r="T13" s="16" t="str">
        <f>IFERROR(IF(VLOOKUP(DATEVALUE($A13&amp;"/"&amp;C$4&amp;"/"&amp;YEAR($A$2)),Fériés!$C$2:$C$23,1,FALSE),"F",""),"")</f>
        <v/>
      </c>
      <c r="U13" s="16" t="str">
        <f>IFERROR(IF(VLOOKUP(DATEVALUE($A13&amp;"/"&amp;D$4&amp;"/"&amp;YEAR($A$2)),Fériés!$C$2:$C$23,1,FALSE),"F",""),"")</f>
        <v/>
      </c>
      <c r="V13" s="16" t="str">
        <f>IFERROR(IF(VLOOKUP(DATEVALUE($A13&amp;"/"&amp;E$4&amp;"/"&amp;YEAR($A$2)),Fériés!$C$2:$C$23,1,FALSE),"F",""),"")</f>
        <v/>
      </c>
      <c r="W13" s="16" t="str">
        <f>IFERROR(IF(VLOOKUP(DATEVALUE($A13&amp;"/"&amp;F$4&amp;"/"&amp;YEAR($A$2)),Fériés!$C$2:$C$23,1,FALSE),"F",""),"")</f>
        <v/>
      </c>
      <c r="X13" s="16" t="str">
        <f>IFERROR(IF(VLOOKUP(DATEVALUE($A13&amp;"/"&amp;G$4&amp;"/"&amp;YEAR($A$2)),Fériés!$C$2:$C$23,1,FALSE),"F",""),"")</f>
        <v/>
      </c>
      <c r="Y13" s="16" t="str">
        <f>IFERROR(IF(VLOOKUP(DATEVALUE($A13&amp;"/"&amp;H$4&amp;"/"&amp;YEAR($A$2)),Fériés!$C$2:$C$23,1,FALSE),"F",""),"")</f>
        <v/>
      </c>
    </row>
    <row r="14" spans="1:25" x14ac:dyDescent="0.25">
      <c r="A14" s="6">
        <v>10</v>
      </c>
      <c r="B14" s="37" t="str">
        <f t="shared" si="2"/>
        <v/>
      </c>
      <c r="C14" s="38" t="str">
        <f t="shared" si="3"/>
        <v/>
      </c>
      <c r="D14" s="38" t="str">
        <f t="shared" si="4"/>
        <v>RH</v>
      </c>
      <c r="E14" s="36" t="str">
        <f t="shared" si="7"/>
        <v/>
      </c>
      <c r="F14" s="37" t="str">
        <f t="shared" si="5"/>
        <v/>
      </c>
      <c r="G14" s="53" t="str">
        <f t="shared" si="0"/>
        <v>RH</v>
      </c>
      <c r="H14" s="53" t="str">
        <f t="shared" si="0"/>
        <v/>
      </c>
      <c r="I14" s="37" t="str">
        <f t="shared" si="6"/>
        <v/>
      </c>
      <c r="J14" s="38" t="str">
        <f t="shared" si="1"/>
        <v/>
      </c>
      <c r="K14" s="38" t="str">
        <f t="shared" si="1"/>
        <v/>
      </c>
      <c r="L14" s="38" t="str">
        <f t="shared" si="1"/>
        <v/>
      </c>
      <c r="M14" s="38" t="str">
        <f t="shared" si="1"/>
        <v>RH</v>
      </c>
      <c r="N14" s="11">
        <v>10</v>
      </c>
      <c r="O14" s="4"/>
      <c r="P14" s="32"/>
      <c r="S14" s="47"/>
      <c r="T14" s="16" t="str">
        <f>IFERROR(IF(VLOOKUP(DATEVALUE($A14&amp;"/"&amp;C$4&amp;"/"&amp;YEAR($A$2)),Fériés!$C$2:$C$23,1,FALSE),"F",""),"")</f>
        <v/>
      </c>
      <c r="U14" s="16" t="str">
        <f>IFERROR(IF(VLOOKUP(DATEVALUE($A14&amp;"/"&amp;D$4&amp;"/"&amp;YEAR($A$2)),Fériés!$C$2:$C$23,1,FALSE),"F",""),"")</f>
        <v/>
      </c>
      <c r="V14" s="16" t="str">
        <f>IFERROR(IF(VLOOKUP(DATEVALUE($A14&amp;"/"&amp;E$4&amp;"/"&amp;YEAR($A$2)),Fériés!$C$2:$C$23,1,FALSE),"F",""),"")</f>
        <v/>
      </c>
      <c r="W14" s="16" t="str">
        <f>IFERROR(IF(VLOOKUP(DATEVALUE($A14&amp;"/"&amp;F$4&amp;"/"&amp;YEAR($A$2)),Fériés!$C$2:$C$23,1,FALSE),"F",""),"")</f>
        <v/>
      </c>
      <c r="X14" s="16" t="str">
        <f>IFERROR(IF(VLOOKUP(DATEVALUE($A14&amp;"/"&amp;G$4&amp;"/"&amp;YEAR($A$2)),Fériés!$C$2:$C$23,1,FALSE),"F",""),"")</f>
        <v/>
      </c>
      <c r="Y14" s="16" t="str">
        <f>IFERROR(IF(VLOOKUP(DATEVALUE($A14&amp;"/"&amp;H$4&amp;"/"&amp;YEAR($A$2)),Fériés!$C$2:$C$23,1,FALSE),"F",""),"")</f>
        <v/>
      </c>
    </row>
    <row r="15" spans="1:25" x14ac:dyDescent="0.25">
      <c r="A15" s="6">
        <v>11</v>
      </c>
      <c r="B15" s="37" t="str">
        <f t="shared" si="2"/>
        <v/>
      </c>
      <c r="C15" s="38" t="str">
        <f t="shared" si="3"/>
        <v/>
      </c>
      <c r="D15" s="38" t="str">
        <f t="shared" si="4"/>
        <v>RH</v>
      </c>
      <c r="E15" s="36" t="str">
        <f t="shared" si="7"/>
        <v/>
      </c>
      <c r="F15" s="37" t="str">
        <f t="shared" si="5"/>
        <v/>
      </c>
      <c r="G15" s="53" t="str">
        <f t="shared" si="0"/>
        <v/>
      </c>
      <c r="H15" s="53" t="str">
        <f t="shared" si="0"/>
        <v/>
      </c>
      <c r="I15" s="37" t="str">
        <f t="shared" si="6"/>
        <v>RH</v>
      </c>
      <c r="J15" s="38" t="str">
        <f t="shared" si="1"/>
        <v/>
      </c>
      <c r="K15" s="38" t="str">
        <f t="shared" si="1"/>
        <v/>
      </c>
      <c r="L15" s="38" t="str">
        <f t="shared" si="1"/>
        <v/>
      </c>
      <c r="M15" s="38" t="str">
        <f t="shared" si="1"/>
        <v>RH</v>
      </c>
      <c r="N15" s="11">
        <v>11</v>
      </c>
      <c r="O15" s="4"/>
      <c r="P15" s="32"/>
      <c r="S15" s="47"/>
      <c r="T15" s="16" t="str">
        <f>IFERROR(IF(VLOOKUP(DATEVALUE($A15&amp;"/"&amp;C$4&amp;"/"&amp;YEAR($A$2)),Fériés!$C$2:$C$23,1,FALSE),"F",""),"")</f>
        <v/>
      </c>
      <c r="U15" s="16" t="str">
        <f>IFERROR(IF(VLOOKUP(DATEVALUE($A15&amp;"/"&amp;D$4&amp;"/"&amp;YEAR($A$2)),Fériés!$C$2:$C$23,1,FALSE),"F",""),"")</f>
        <v/>
      </c>
      <c r="V15" s="16" t="str">
        <f>IFERROR(IF(VLOOKUP(DATEVALUE($A15&amp;"/"&amp;E$4&amp;"/"&amp;YEAR($A$2)),Fériés!$C$2:$C$23,1,FALSE),"F",""),"")</f>
        <v/>
      </c>
      <c r="W15" s="16" t="str">
        <f>IFERROR(IF(VLOOKUP(DATEVALUE($A15&amp;"/"&amp;F$4&amp;"/"&amp;YEAR($A$2)),Fériés!$C$2:$C$23,1,FALSE),"F",""),"")</f>
        <v/>
      </c>
      <c r="X15" s="16" t="str">
        <f>IFERROR(IF(VLOOKUP(DATEVALUE($A15&amp;"/"&amp;G$4&amp;"/"&amp;YEAR($A$2)),Fériés!$C$2:$C$23,1,FALSE),"F",""),"")</f>
        <v>F</v>
      </c>
      <c r="Y15" s="16" t="str">
        <f>IFERROR(IF(VLOOKUP(DATEVALUE($A15&amp;"/"&amp;H$4&amp;"/"&amp;YEAR($A$2)),Fériés!$C$2:$C$23,1,FALSE),"F",""),"")</f>
        <v/>
      </c>
    </row>
    <row r="16" spans="1:25" x14ac:dyDescent="0.25">
      <c r="A16" s="6">
        <v>12</v>
      </c>
      <c r="B16" s="37" t="str">
        <f t="shared" si="2"/>
        <v/>
      </c>
      <c r="C16" s="38" t="str">
        <f t="shared" si="3"/>
        <v/>
      </c>
      <c r="D16" s="38" t="str">
        <f t="shared" si="4"/>
        <v/>
      </c>
      <c r="E16" s="36" t="str">
        <f t="shared" si="7"/>
        <v/>
      </c>
      <c r="F16" s="37" t="str">
        <f t="shared" si="5"/>
        <v>RH</v>
      </c>
      <c r="G16" s="53" t="str">
        <f t="shared" si="0"/>
        <v/>
      </c>
      <c r="H16" s="53" t="str">
        <f t="shared" si="0"/>
        <v/>
      </c>
      <c r="I16" s="37" t="str">
        <f t="shared" si="6"/>
        <v>RH</v>
      </c>
      <c r="J16" s="38" t="str">
        <f t="shared" si="1"/>
        <v/>
      </c>
      <c r="K16" s="38" t="str">
        <f t="shared" si="1"/>
        <v/>
      </c>
      <c r="L16" s="38" t="str">
        <f t="shared" si="1"/>
        <v>RH</v>
      </c>
      <c r="M16" s="38" t="str">
        <f t="shared" si="1"/>
        <v/>
      </c>
      <c r="N16" s="11">
        <v>12</v>
      </c>
      <c r="O16" s="4"/>
      <c r="P16" s="4"/>
      <c r="Q16" s="4"/>
      <c r="T16" s="16" t="str">
        <f>IFERROR(IF(VLOOKUP(DATEVALUE($A16&amp;"/"&amp;C$4&amp;"/"&amp;YEAR($A$2)),Fériés!$C$2:$C$23,1,FALSE),"F",""),"")</f>
        <v/>
      </c>
      <c r="U16" s="16" t="str">
        <f>IFERROR(IF(VLOOKUP(DATEVALUE($A16&amp;"/"&amp;D$4&amp;"/"&amp;YEAR($A$2)),Fériés!$C$2:$C$23,1,FALSE),"F",""),"")</f>
        <v/>
      </c>
      <c r="V16" s="16" t="str">
        <f>IFERROR(IF(VLOOKUP(DATEVALUE($A16&amp;"/"&amp;E$4&amp;"/"&amp;YEAR($A$2)),Fériés!$C$2:$C$23,1,FALSE),"F",""),"")</f>
        <v/>
      </c>
      <c r="W16" s="16" t="str">
        <f>IFERROR(IF(VLOOKUP(DATEVALUE($A16&amp;"/"&amp;F$4&amp;"/"&amp;YEAR($A$2)),Fériés!$C$2:$C$23,1,FALSE),"F",""),"")</f>
        <v/>
      </c>
      <c r="X16" s="16" t="str">
        <f>IFERROR(IF(VLOOKUP(DATEVALUE($A16&amp;"/"&amp;G$4&amp;"/"&amp;YEAR($A$2)),Fériés!$C$2:$C$23,1,FALSE),"F",""),"")</f>
        <v/>
      </c>
      <c r="Y16" s="16" t="str">
        <f>IFERROR(IF(VLOOKUP(DATEVALUE($A16&amp;"/"&amp;H$4&amp;"/"&amp;YEAR($A$2)),Fériés!$C$2:$C$23,1,FALSE),"F",""),"")</f>
        <v/>
      </c>
    </row>
    <row r="17" spans="1:25" x14ac:dyDescent="0.25">
      <c r="A17" s="6">
        <v>13</v>
      </c>
      <c r="B17" s="37" t="str">
        <f t="shared" si="2"/>
        <v/>
      </c>
      <c r="C17" s="38" t="str">
        <f t="shared" si="3"/>
        <v>RH</v>
      </c>
      <c r="D17" s="38" t="str">
        <f t="shared" si="4"/>
        <v/>
      </c>
      <c r="E17" s="36" t="str">
        <f t="shared" si="7"/>
        <v/>
      </c>
      <c r="F17" s="37" t="str">
        <f t="shared" si="5"/>
        <v>RH</v>
      </c>
      <c r="G17" s="53" t="str">
        <f t="shared" si="0"/>
        <v/>
      </c>
      <c r="H17" s="53" t="str">
        <f t="shared" si="0"/>
        <v/>
      </c>
      <c r="I17" s="37" t="str">
        <f t="shared" si="6"/>
        <v/>
      </c>
      <c r="J17" s="38" t="str">
        <f t="shared" si="1"/>
        <v/>
      </c>
      <c r="K17" s="38" t="str">
        <f t="shared" si="1"/>
        <v/>
      </c>
      <c r="L17" s="38" t="str">
        <f t="shared" si="1"/>
        <v>RH</v>
      </c>
      <c r="M17" s="38" t="str">
        <f t="shared" si="1"/>
        <v/>
      </c>
      <c r="N17" s="11">
        <v>13</v>
      </c>
      <c r="O17" s="4"/>
      <c r="P17" s="4"/>
      <c r="Q17" s="4"/>
      <c r="S17" s="47"/>
      <c r="T17" s="16" t="str">
        <f>IFERROR(IF(VLOOKUP(DATEVALUE($A17&amp;"/"&amp;C$4&amp;"/"&amp;YEAR($A$2)),Fériés!$C$2:$C$23,1,FALSE),"F",""),"")</f>
        <v/>
      </c>
      <c r="U17" s="16" t="str">
        <f>IFERROR(IF(VLOOKUP(DATEVALUE($A17&amp;"/"&amp;D$4&amp;"/"&amp;YEAR($A$2)),Fériés!$C$2:$C$23,1,FALSE),"F",""),"")</f>
        <v/>
      </c>
      <c r="V17" s="16" t="str">
        <f>IFERROR(IF(VLOOKUP(DATEVALUE($A17&amp;"/"&amp;E$4&amp;"/"&amp;YEAR($A$2)),Fériés!$C$2:$C$23,1,FALSE),"F",""),"")</f>
        <v/>
      </c>
      <c r="W17" s="16" t="str">
        <f>IFERROR(IF(VLOOKUP(DATEVALUE($A17&amp;"/"&amp;F$4&amp;"/"&amp;YEAR($A$2)),Fériés!$C$2:$C$23,1,FALSE),"F",""),"")</f>
        <v/>
      </c>
      <c r="X17" s="16" t="str">
        <f>IFERROR(IF(VLOOKUP(DATEVALUE($A17&amp;"/"&amp;G$4&amp;"/"&amp;YEAR($A$2)),Fériés!$C$2:$C$23,1,FALSE),"F",""),"")</f>
        <v/>
      </c>
      <c r="Y17" s="16" t="str">
        <f>IFERROR(IF(VLOOKUP(DATEVALUE($A17&amp;"/"&amp;H$4&amp;"/"&amp;YEAR($A$2)),Fériés!$C$2:$C$23,1,FALSE),"F",""),"")</f>
        <v/>
      </c>
    </row>
    <row r="18" spans="1:25" x14ac:dyDescent="0.25">
      <c r="A18" s="6">
        <v>14</v>
      </c>
      <c r="B18" s="37" t="str">
        <f t="shared" si="2"/>
        <v/>
      </c>
      <c r="C18" s="38" t="str">
        <f t="shared" si="3"/>
        <v>RH</v>
      </c>
      <c r="D18" s="38" t="str">
        <f t="shared" si="4"/>
        <v/>
      </c>
      <c r="E18" s="36" t="str">
        <f t="shared" si="7"/>
        <v>RH</v>
      </c>
      <c r="F18" s="37" t="str">
        <f t="shared" si="5"/>
        <v/>
      </c>
      <c r="G18" s="53" t="str">
        <f t="shared" si="0"/>
        <v/>
      </c>
      <c r="H18" s="53" t="str">
        <f t="shared" si="0"/>
        <v>RH</v>
      </c>
      <c r="I18" s="37" t="str">
        <f t="shared" si="6"/>
        <v/>
      </c>
      <c r="J18" s="38" t="str">
        <f t="shared" si="1"/>
        <v/>
      </c>
      <c r="K18" s="38" t="str">
        <f t="shared" si="1"/>
        <v/>
      </c>
      <c r="L18" s="38" t="str">
        <f t="shared" si="1"/>
        <v/>
      </c>
      <c r="M18" s="38" t="str">
        <f t="shared" si="1"/>
        <v/>
      </c>
      <c r="N18" s="11">
        <v>14</v>
      </c>
      <c r="O18" s="4"/>
      <c r="P18" s="4"/>
      <c r="Q18" s="4"/>
      <c r="S18" s="47"/>
      <c r="T18" s="16" t="str">
        <f>IFERROR(IF(VLOOKUP(DATEVALUE($A18&amp;"/"&amp;C$4&amp;"/"&amp;YEAR($A$2)),Fériés!$C$2:$C$23,1,FALSE),"F",""),"")</f>
        <v>F</v>
      </c>
      <c r="U18" s="16" t="str">
        <f>IFERROR(IF(VLOOKUP(DATEVALUE($A18&amp;"/"&amp;D$4&amp;"/"&amp;YEAR($A$2)),Fériés!$C$2:$C$23,1,FALSE),"F",""),"")</f>
        <v/>
      </c>
      <c r="V18" s="16" t="str">
        <f>IFERROR(IF(VLOOKUP(DATEVALUE($A18&amp;"/"&amp;E$4&amp;"/"&amp;YEAR($A$2)),Fériés!$C$2:$C$23,1,FALSE),"F",""),"")</f>
        <v/>
      </c>
      <c r="W18" s="16" t="str">
        <f>IFERROR(IF(VLOOKUP(DATEVALUE($A18&amp;"/"&amp;F$4&amp;"/"&amp;YEAR($A$2)),Fériés!$C$2:$C$23,1,FALSE),"F",""),"")</f>
        <v/>
      </c>
      <c r="X18" s="16" t="str">
        <f>IFERROR(IF(VLOOKUP(DATEVALUE($A18&amp;"/"&amp;G$4&amp;"/"&amp;YEAR($A$2)),Fériés!$C$2:$C$23,1,FALSE),"F",""),"")</f>
        <v/>
      </c>
      <c r="Y18" s="16" t="str">
        <f>IFERROR(IF(VLOOKUP(DATEVALUE($A18&amp;"/"&amp;H$4&amp;"/"&amp;YEAR($A$2)),Fériés!$C$2:$C$23,1,FALSE),"F",""),"")</f>
        <v/>
      </c>
    </row>
    <row r="19" spans="1:25" x14ac:dyDescent="0.25">
      <c r="A19" s="6">
        <v>15</v>
      </c>
      <c r="B19" s="37" t="str">
        <f t="shared" si="2"/>
        <v>RH</v>
      </c>
      <c r="C19" s="38" t="str">
        <f t="shared" si="3"/>
        <v/>
      </c>
      <c r="D19" s="38" t="str">
        <f t="shared" si="4"/>
        <v/>
      </c>
      <c r="E19" s="36" t="str">
        <f t="shared" si="7"/>
        <v>RH</v>
      </c>
      <c r="F19" s="37" t="str">
        <f t="shared" si="5"/>
        <v/>
      </c>
      <c r="G19" s="53" t="str">
        <f t="shared" si="0"/>
        <v/>
      </c>
      <c r="H19" s="53" t="str">
        <f t="shared" si="0"/>
        <v>RH</v>
      </c>
      <c r="I19" s="37" t="str">
        <f t="shared" si="6"/>
        <v/>
      </c>
      <c r="J19" s="38" t="str">
        <f t="shared" si="1"/>
        <v>RH</v>
      </c>
      <c r="K19" s="38" t="str">
        <f t="shared" si="1"/>
        <v>RH</v>
      </c>
      <c r="L19" s="38" t="str">
        <f t="shared" si="1"/>
        <v/>
      </c>
      <c r="M19" s="38" t="str">
        <f t="shared" si="1"/>
        <v/>
      </c>
      <c r="N19" s="11">
        <v>15</v>
      </c>
      <c r="O19" s="4"/>
      <c r="P19" s="4"/>
      <c r="Q19" s="4"/>
      <c r="S19" s="47"/>
      <c r="T19" s="16" t="str">
        <f>IFERROR(IF(VLOOKUP(DATEVALUE($A19&amp;"/"&amp;C$4&amp;"/"&amp;YEAR($A$2)),Fériés!$C$2:$C$23,1,FALSE),"F",""),"")</f>
        <v/>
      </c>
      <c r="U19" s="16" t="str">
        <f>IFERROR(IF(VLOOKUP(DATEVALUE($A19&amp;"/"&amp;D$4&amp;"/"&amp;YEAR($A$2)),Fériés!$C$2:$C$23,1,FALSE),"F",""),"")</f>
        <v>F</v>
      </c>
      <c r="V19" s="16" t="str">
        <f>IFERROR(IF(VLOOKUP(DATEVALUE($A19&amp;"/"&amp;E$4&amp;"/"&amp;YEAR($A$2)),Fériés!$C$2:$C$23,1,FALSE),"F",""),"")</f>
        <v/>
      </c>
      <c r="W19" s="16" t="str">
        <f>IFERROR(IF(VLOOKUP(DATEVALUE($A19&amp;"/"&amp;F$4&amp;"/"&amp;YEAR($A$2)),Fériés!$C$2:$C$23,1,FALSE),"F",""),"")</f>
        <v/>
      </c>
      <c r="X19" s="16" t="str">
        <f>IFERROR(IF(VLOOKUP(DATEVALUE($A19&amp;"/"&amp;G$4&amp;"/"&amp;YEAR($A$2)),Fériés!$C$2:$C$23,1,FALSE),"F",""),"")</f>
        <v/>
      </c>
      <c r="Y19" s="16" t="str">
        <f>IFERROR(IF(VLOOKUP(DATEVALUE($A19&amp;"/"&amp;H$4&amp;"/"&amp;YEAR($A$2)),Fériés!$C$2:$C$23,1,FALSE),"F",""),"")</f>
        <v/>
      </c>
    </row>
    <row r="20" spans="1:25" x14ac:dyDescent="0.25">
      <c r="A20" s="6">
        <v>16</v>
      </c>
      <c r="B20" s="37" t="str">
        <f t="shared" si="2"/>
        <v>RH</v>
      </c>
      <c r="C20" s="38" t="str">
        <f t="shared" si="3"/>
        <v/>
      </c>
      <c r="D20" s="38" t="str">
        <f t="shared" si="4"/>
        <v/>
      </c>
      <c r="E20" s="36" t="str">
        <f t="shared" si="7"/>
        <v/>
      </c>
      <c r="F20" s="37" t="str">
        <f t="shared" si="5"/>
        <v/>
      </c>
      <c r="G20" s="53" t="str">
        <f t="shared" si="0"/>
        <v>RH</v>
      </c>
      <c r="H20" s="53" t="str">
        <f t="shared" si="0"/>
        <v/>
      </c>
      <c r="I20" s="37" t="str">
        <f t="shared" si="6"/>
        <v/>
      </c>
      <c r="J20" s="38" t="str">
        <f t="shared" si="1"/>
        <v>RH</v>
      </c>
      <c r="K20" s="38" t="str">
        <f t="shared" si="1"/>
        <v>RH</v>
      </c>
      <c r="L20" s="38" t="str">
        <f t="shared" si="1"/>
        <v/>
      </c>
      <c r="M20" s="38" t="str">
        <f t="shared" si="1"/>
        <v/>
      </c>
      <c r="N20" s="11">
        <v>16</v>
      </c>
      <c r="O20" s="4"/>
      <c r="P20" s="4"/>
      <c r="Q20" s="4"/>
      <c r="S20" s="47"/>
      <c r="T20" s="16" t="str">
        <f>IFERROR(IF(VLOOKUP(DATEVALUE($A20&amp;"/"&amp;C$4&amp;"/"&amp;YEAR($A$2)),Fériés!$C$2:$C$23,1,FALSE),"F",""),"")</f>
        <v/>
      </c>
      <c r="U20" s="16" t="str">
        <f>IFERROR(IF(VLOOKUP(DATEVALUE($A20&amp;"/"&amp;D$4&amp;"/"&amp;YEAR($A$2)),Fériés!$C$2:$C$23,1,FALSE),"F",""),"")</f>
        <v/>
      </c>
      <c r="V20" s="16" t="str">
        <f>IFERROR(IF(VLOOKUP(DATEVALUE($A20&amp;"/"&amp;E$4&amp;"/"&amp;YEAR($A$2)),Fériés!$C$2:$C$23,1,FALSE),"F",""),"")</f>
        <v/>
      </c>
      <c r="W20" s="16" t="str">
        <f>IFERROR(IF(VLOOKUP(DATEVALUE($A20&amp;"/"&amp;F$4&amp;"/"&amp;YEAR($A$2)),Fériés!$C$2:$C$23,1,FALSE),"F",""),"")</f>
        <v/>
      </c>
      <c r="X20" s="16" t="str">
        <f>IFERROR(IF(VLOOKUP(DATEVALUE($A20&amp;"/"&amp;G$4&amp;"/"&amp;YEAR($A$2)),Fériés!$C$2:$C$23,1,FALSE),"F",""),"")</f>
        <v/>
      </c>
      <c r="Y20" s="16" t="str">
        <f>IFERROR(IF(VLOOKUP(DATEVALUE($A20&amp;"/"&amp;H$4&amp;"/"&amp;YEAR($A$2)),Fériés!$C$2:$C$23,1,FALSE),"F",""),"")</f>
        <v/>
      </c>
    </row>
    <row r="21" spans="1:25" x14ac:dyDescent="0.25">
      <c r="A21" s="6">
        <v>17</v>
      </c>
      <c r="B21" s="37" t="str">
        <f t="shared" si="2"/>
        <v/>
      </c>
      <c r="C21" s="38" t="str">
        <f t="shared" si="3"/>
        <v/>
      </c>
      <c r="D21" s="38" t="str">
        <f t="shared" si="4"/>
        <v>RH</v>
      </c>
      <c r="E21" s="36" t="str">
        <f t="shared" si="7"/>
        <v/>
      </c>
      <c r="F21" s="37" t="str">
        <f t="shared" si="5"/>
        <v/>
      </c>
      <c r="G21" s="53" t="str">
        <f t="shared" si="5"/>
        <v>RH</v>
      </c>
      <c r="H21" s="53" t="str">
        <f t="shared" si="5"/>
        <v/>
      </c>
      <c r="I21" s="37" t="str">
        <f t="shared" si="6"/>
        <v/>
      </c>
      <c r="J21" s="38" t="str">
        <f t="shared" si="6"/>
        <v/>
      </c>
      <c r="K21" s="38" t="str">
        <f t="shared" si="6"/>
        <v/>
      </c>
      <c r="L21" s="38" t="str">
        <f t="shared" si="6"/>
        <v/>
      </c>
      <c r="M21" s="38" t="str">
        <f t="shared" si="6"/>
        <v>RH</v>
      </c>
      <c r="N21" s="11">
        <v>17</v>
      </c>
      <c r="O21" s="4"/>
      <c r="P21" s="4"/>
      <c r="Q21" s="4"/>
      <c r="S21" s="47"/>
      <c r="T21" s="16" t="str">
        <f>IFERROR(IF(VLOOKUP(DATEVALUE($A21&amp;"/"&amp;C$4&amp;"/"&amp;YEAR($A$2)),Fériés!$C$2:$C$23,1,FALSE),"F",""),"")</f>
        <v/>
      </c>
      <c r="U21" s="16" t="str">
        <f>IFERROR(IF(VLOOKUP(DATEVALUE($A21&amp;"/"&amp;D$4&amp;"/"&amp;YEAR($A$2)),Fériés!$C$2:$C$23,1,FALSE),"F",""),"")</f>
        <v/>
      </c>
      <c r="V21" s="16" t="str">
        <f>IFERROR(IF(VLOOKUP(DATEVALUE($A21&amp;"/"&amp;E$4&amp;"/"&amp;YEAR($A$2)),Fériés!$C$2:$C$23,1,FALSE),"F",""),"")</f>
        <v/>
      </c>
      <c r="W21" s="16" t="str">
        <f>IFERROR(IF(VLOOKUP(DATEVALUE($A21&amp;"/"&amp;F$4&amp;"/"&amp;YEAR($A$2)),Fériés!$C$2:$C$23,1,FALSE),"F",""),"")</f>
        <v/>
      </c>
      <c r="X21" s="16" t="str">
        <f>IFERROR(IF(VLOOKUP(DATEVALUE($A21&amp;"/"&amp;G$4&amp;"/"&amp;YEAR($A$2)),Fériés!$C$2:$C$23,1,FALSE),"F",""),"")</f>
        <v/>
      </c>
      <c r="Y21" s="16" t="str">
        <f>IFERROR(IF(VLOOKUP(DATEVALUE($A21&amp;"/"&amp;H$4&amp;"/"&amp;YEAR($A$2)),Fériés!$C$2:$C$23,1,FALSE),"F",""),"")</f>
        <v/>
      </c>
    </row>
    <row r="22" spans="1:25" x14ac:dyDescent="0.25">
      <c r="A22" s="6">
        <v>18</v>
      </c>
      <c r="B22" s="37" t="str">
        <f t="shared" si="2"/>
        <v/>
      </c>
      <c r="C22" s="38" t="str">
        <f t="shared" si="3"/>
        <v/>
      </c>
      <c r="D22" s="38" t="str">
        <f t="shared" si="4"/>
        <v>RH</v>
      </c>
      <c r="E22" s="36" t="str">
        <f t="shared" si="7"/>
        <v/>
      </c>
      <c r="F22" s="37" t="str">
        <f t="shared" si="5"/>
        <v/>
      </c>
      <c r="G22" s="53" t="str">
        <f t="shared" si="5"/>
        <v/>
      </c>
      <c r="H22" s="53" t="str">
        <f t="shared" si="5"/>
        <v/>
      </c>
      <c r="I22" s="37" t="str">
        <f t="shared" si="6"/>
        <v>RH</v>
      </c>
      <c r="J22" s="38" t="str">
        <f t="shared" si="6"/>
        <v/>
      </c>
      <c r="K22" s="38" t="str">
        <f t="shared" si="6"/>
        <v/>
      </c>
      <c r="L22" s="38" t="str">
        <f t="shared" si="6"/>
        <v/>
      </c>
      <c r="M22" s="38" t="str">
        <f t="shared" si="6"/>
        <v>RH</v>
      </c>
      <c r="N22" s="11">
        <v>18</v>
      </c>
      <c r="O22" s="4"/>
      <c r="P22" s="4"/>
      <c r="Q22" s="4"/>
      <c r="S22" s="47"/>
      <c r="T22" s="16" t="str">
        <f>IFERROR(IF(VLOOKUP(DATEVALUE($A22&amp;"/"&amp;C$4&amp;"/"&amp;YEAR($A$2)),Fériés!$C$2:$C$23,1,FALSE),"F",""),"")</f>
        <v/>
      </c>
      <c r="U22" s="16" t="str">
        <f>IFERROR(IF(VLOOKUP(DATEVALUE($A22&amp;"/"&amp;D$4&amp;"/"&amp;YEAR($A$2)),Fériés!$C$2:$C$23,1,FALSE),"F",""),"")</f>
        <v/>
      </c>
      <c r="V22" s="16" t="str">
        <f>IFERROR(IF(VLOOKUP(DATEVALUE($A22&amp;"/"&amp;E$4&amp;"/"&amp;YEAR($A$2)),Fériés!$C$2:$C$23,1,FALSE),"F",""),"")</f>
        <v/>
      </c>
      <c r="W22" s="16" t="str">
        <f>IFERROR(IF(VLOOKUP(DATEVALUE($A22&amp;"/"&amp;F$4&amp;"/"&amp;YEAR($A$2)),Fériés!$C$2:$C$23,1,FALSE),"F",""),"")</f>
        <v/>
      </c>
      <c r="X22" s="16" t="str">
        <f>IFERROR(IF(VLOOKUP(DATEVALUE($A22&amp;"/"&amp;G$4&amp;"/"&amp;YEAR($A$2)),Fériés!$C$2:$C$23,1,FALSE),"F",""),"")</f>
        <v/>
      </c>
      <c r="Y22" s="16" t="str">
        <f>IFERROR(IF(VLOOKUP(DATEVALUE($A22&amp;"/"&amp;H$4&amp;"/"&amp;YEAR($A$2)),Fériés!$C$2:$C$23,1,FALSE),"F",""),"")</f>
        <v/>
      </c>
    </row>
    <row r="23" spans="1:25" x14ac:dyDescent="0.25">
      <c r="A23" s="6">
        <v>19</v>
      </c>
      <c r="B23" s="37" t="str">
        <f t="shared" si="2"/>
        <v/>
      </c>
      <c r="C23" s="38" t="str">
        <f t="shared" si="3"/>
        <v/>
      </c>
      <c r="D23" s="38" t="str">
        <f t="shared" si="4"/>
        <v/>
      </c>
      <c r="E23" s="36" t="str">
        <f t="shared" si="7"/>
        <v/>
      </c>
      <c r="F23" s="37" t="str">
        <f t="shared" si="5"/>
        <v>RH</v>
      </c>
      <c r="G23" s="53" t="str">
        <f t="shared" si="5"/>
        <v/>
      </c>
      <c r="H23" s="53" t="str">
        <f t="shared" si="5"/>
        <v/>
      </c>
      <c r="I23" s="37" t="str">
        <f t="shared" si="6"/>
        <v>RH</v>
      </c>
      <c r="J23" s="38" t="str">
        <f t="shared" si="6"/>
        <v/>
      </c>
      <c r="K23" s="38" t="str">
        <f t="shared" si="6"/>
        <v/>
      </c>
      <c r="L23" s="38" t="str">
        <f t="shared" si="6"/>
        <v>RH</v>
      </c>
      <c r="M23" s="38" t="str">
        <f t="shared" si="6"/>
        <v/>
      </c>
      <c r="N23" s="11">
        <v>19</v>
      </c>
      <c r="O23" s="4"/>
      <c r="P23" s="4"/>
      <c r="Q23" s="4"/>
      <c r="S23" s="47"/>
      <c r="T23" s="16" t="str">
        <f>IFERROR(IF(VLOOKUP(DATEVALUE($A23&amp;"/"&amp;C$4&amp;"/"&amp;YEAR($A$2)),Fériés!$C$2:$C$23,1,FALSE),"F",""),"")</f>
        <v/>
      </c>
      <c r="U23" s="16" t="str">
        <f>IFERROR(IF(VLOOKUP(DATEVALUE($A23&amp;"/"&amp;D$4&amp;"/"&amp;YEAR($A$2)),Fériés!$C$2:$C$23,1,FALSE),"F",""),"")</f>
        <v/>
      </c>
      <c r="V23" s="16" t="str">
        <f>IFERROR(IF(VLOOKUP(DATEVALUE($A23&amp;"/"&amp;E$4&amp;"/"&amp;YEAR($A$2)),Fériés!$C$2:$C$23,1,FALSE),"F",""),"")</f>
        <v/>
      </c>
      <c r="W23" s="16" t="str">
        <f>IFERROR(IF(VLOOKUP(DATEVALUE($A23&amp;"/"&amp;F$4&amp;"/"&amp;YEAR($A$2)),Fériés!$C$2:$C$23,1,FALSE),"F",""),"")</f>
        <v/>
      </c>
      <c r="X23" s="16" t="str">
        <f>IFERROR(IF(VLOOKUP(DATEVALUE($A23&amp;"/"&amp;G$4&amp;"/"&amp;YEAR($A$2)),Fériés!$C$2:$C$23,1,FALSE),"F",""),"")</f>
        <v/>
      </c>
      <c r="Y23" s="16" t="str">
        <f>IFERROR(IF(VLOOKUP(DATEVALUE($A23&amp;"/"&amp;H$4&amp;"/"&amp;YEAR($A$2)),Fériés!$C$2:$C$23,1,FALSE),"F",""),"")</f>
        <v/>
      </c>
    </row>
    <row r="24" spans="1:25" x14ac:dyDescent="0.25">
      <c r="A24" s="6">
        <v>20</v>
      </c>
      <c r="B24" s="37" t="str">
        <f t="shared" si="2"/>
        <v/>
      </c>
      <c r="C24" s="38" t="str">
        <f t="shared" si="3"/>
        <v>RH</v>
      </c>
      <c r="D24" s="38" t="str">
        <f t="shared" si="4"/>
        <v/>
      </c>
      <c r="E24" s="36" t="str">
        <f>IF(WEEKDAY(DATEVALUE($A24&amp;"/"&amp;E$4&amp;"/"&amp;YEAR($A$2)),2)&gt;5,"RH","")</f>
        <v/>
      </c>
      <c r="F24" s="37" t="str">
        <f t="shared" si="5"/>
        <v>RH</v>
      </c>
      <c r="G24" s="53" t="str">
        <f t="shared" si="5"/>
        <v/>
      </c>
      <c r="H24" s="53" t="str">
        <f t="shared" si="5"/>
        <v/>
      </c>
      <c r="I24" s="37" t="str">
        <f t="shared" si="6"/>
        <v/>
      </c>
      <c r="J24" s="38" t="str">
        <f t="shared" si="6"/>
        <v/>
      </c>
      <c r="K24" s="38" t="str">
        <f t="shared" si="6"/>
        <v/>
      </c>
      <c r="L24" s="38" t="str">
        <f t="shared" si="6"/>
        <v>RH</v>
      </c>
      <c r="M24" s="38" t="str">
        <f t="shared" si="6"/>
        <v/>
      </c>
      <c r="N24" s="11">
        <v>20</v>
      </c>
      <c r="O24" s="4"/>
      <c r="P24" s="4"/>
      <c r="Q24" s="4"/>
      <c r="S24" s="47"/>
      <c r="T24" s="16" t="str">
        <f>IFERROR(IF(VLOOKUP(DATEVALUE($A24&amp;"/"&amp;C$4&amp;"/"&amp;YEAR($A$2)),Fériés!$C$2:$C$23,1,FALSE),"F",""),"")</f>
        <v/>
      </c>
      <c r="U24" s="16" t="str">
        <f>IFERROR(IF(VLOOKUP(DATEVALUE($A24&amp;"/"&amp;D$4&amp;"/"&amp;YEAR($A$2)),Fériés!$C$2:$C$23,1,FALSE),"F",""),"")</f>
        <v/>
      </c>
      <c r="V24" s="16" t="str">
        <f>IFERROR(IF(VLOOKUP(DATEVALUE($A24&amp;"/"&amp;E$4&amp;"/"&amp;YEAR($A$2)),Fériés!$C$2:$C$23,1,FALSE),"F",""),"")</f>
        <v/>
      </c>
      <c r="W24" s="16" t="str">
        <f>IFERROR(IF(VLOOKUP(DATEVALUE($A24&amp;"/"&amp;F$4&amp;"/"&amp;YEAR($A$2)),Fériés!$C$2:$C$23,1,FALSE),"F",""),"")</f>
        <v/>
      </c>
      <c r="X24" s="16" t="str">
        <f>IFERROR(IF(VLOOKUP(DATEVALUE($A24&amp;"/"&amp;G$4&amp;"/"&amp;YEAR($A$2)),Fériés!$C$2:$C$23,1,FALSE),"F",""),"")</f>
        <v/>
      </c>
      <c r="Y24" s="16" t="str">
        <f>IFERROR(IF(VLOOKUP(DATEVALUE($A24&amp;"/"&amp;H$4&amp;"/"&amp;YEAR($A$2)),Fériés!$C$2:$C$23,1,FALSE),"F",""),"")</f>
        <v/>
      </c>
    </row>
    <row r="25" spans="1:25" x14ac:dyDescent="0.25">
      <c r="A25" s="6">
        <v>21</v>
      </c>
      <c r="B25" s="37" t="str">
        <f t="shared" si="2"/>
        <v/>
      </c>
      <c r="C25" s="38" t="str">
        <f t="shared" si="3"/>
        <v>RH</v>
      </c>
      <c r="D25" s="38" t="str">
        <f t="shared" si="4"/>
        <v/>
      </c>
      <c r="E25" s="36" t="str">
        <f t="shared" si="7"/>
        <v>RH</v>
      </c>
      <c r="F25" s="37" t="str">
        <f t="shared" si="5"/>
        <v/>
      </c>
      <c r="G25" s="53" t="str">
        <f t="shared" si="5"/>
        <v/>
      </c>
      <c r="H25" s="53" t="str">
        <f t="shared" si="5"/>
        <v>RH</v>
      </c>
      <c r="I25" s="37" t="str">
        <f t="shared" si="6"/>
        <v/>
      </c>
      <c r="J25" s="38" t="str">
        <f t="shared" si="6"/>
        <v/>
      </c>
      <c r="K25" s="38" t="str">
        <f t="shared" si="6"/>
        <v/>
      </c>
      <c r="L25" s="38" t="str">
        <f t="shared" si="6"/>
        <v/>
      </c>
      <c r="M25" s="38" t="str">
        <f t="shared" si="6"/>
        <v/>
      </c>
      <c r="N25" s="11">
        <v>21</v>
      </c>
      <c r="O25" s="4"/>
      <c r="P25" s="4"/>
      <c r="Q25" s="4"/>
      <c r="S25" s="47"/>
      <c r="T25" s="16" t="str">
        <f>IFERROR(IF(VLOOKUP(DATEVALUE($A25&amp;"/"&amp;C$4&amp;"/"&amp;YEAR($A$2)),Fériés!$C$2:$C$23,1,FALSE),"F",""),"")</f>
        <v/>
      </c>
      <c r="U25" s="16" t="str">
        <f>IFERROR(IF(VLOOKUP(DATEVALUE($A25&amp;"/"&amp;D$4&amp;"/"&amp;YEAR($A$2)),Fériés!$C$2:$C$23,1,FALSE),"F",""),"")</f>
        <v/>
      </c>
      <c r="V25" s="16" t="str">
        <f>IFERROR(IF(VLOOKUP(DATEVALUE($A25&amp;"/"&amp;E$4&amp;"/"&amp;YEAR($A$2)),Fériés!$C$2:$C$23,1,FALSE),"F",""),"")</f>
        <v/>
      </c>
      <c r="W25" s="16" t="str">
        <f>IFERROR(IF(VLOOKUP(DATEVALUE($A25&amp;"/"&amp;F$4&amp;"/"&amp;YEAR($A$2)),Fériés!$C$2:$C$23,1,FALSE),"F",""),"")</f>
        <v/>
      </c>
      <c r="X25" s="16" t="str">
        <f>IFERROR(IF(VLOOKUP(DATEVALUE($A25&amp;"/"&amp;G$4&amp;"/"&amp;YEAR($A$2)),Fériés!$C$2:$C$23,1,FALSE),"F",""),"")</f>
        <v/>
      </c>
      <c r="Y25" s="16" t="str">
        <f>IFERROR(IF(VLOOKUP(DATEVALUE($A25&amp;"/"&amp;H$4&amp;"/"&amp;YEAR($A$2)),Fériés!$C$2:$C$23,1,FALSE),"F",""),"")</f>
        <v/>
      </c>
    </row>
    <row r="26" spans="1:25" x14ac:dyDescent="0.25">
      <c r="A26" s="6">
        <v>22</v>
      </c>
      <c r="B26" s="37" t="str">
        <f t="shared" si="2"/>
        <v>RH</v>
      </c>
      <c r="C26" s="38" t="str">
        <f t="shared" si="3"/>
        <v/>
      </c>
      <c r="D26" s="38" t="str">
        <f t="shared" si="4"/>
        <v/>
      </c>
      <c r="E26" s="36" t="str">
        <f t="shared" si="7"/>
        <v>RH</v>
      </c>
      <c r="F26" s="37" t="str">
        <f t="shared" si="5"/>
        <v/>
      </c>
      <c r="G26" s="53" t="str">
        <f t="shared" si="5"/>
        <v/>
      </c>
      <c r="H26" s="53" t="str">
        <f t="shared" si="5"/>
        <v>RH</v>
      </c>
      <c r="I26" s="37" t="str">
        <f t="shared" si="6"/>
        <v/>
      </c>
      <c r="J26" s="38" t="str">
        <f t="shared" si="6"/>
        <v>RH</v>
      </c>
      <c r="K26" s="38" t="str">
        <f t="shared" si="6"/>
        <v>RH</v>
      </c>
      <c r="L26" s="38" t="str">
        <f t="shared" si="6"/>
        <v/>
      </c>
      <c r="M26" s="38" t="str">
        <f t="shared" si="6"/>
        <v/>
      </c>
      <c r="N26" s="11">
        <v>22</v>
      </c>
      <c r="O26" s="4"/>
      <c r="P26" s="4"/>
      <c r="Q26" s="4"/>
      <c r="T26" s="16" t="str">
        <f>IFERROR(IF(VLOOKUP(DATEVALUE($A26&amp;"/"&amp;C$4&amp;"/"&amp;YEAR($A$2)),Fériés!$C$2:$C$23,1,FALSE),"F",""),"")</f>
        <v/>
      </c>
      <c r="U26" s="16" t="str">
        <f>IFERROR(IF(VLOOKUP(DATEVALUE($A26&amp;"/"&amp;D$4&amp;"/"&amp;YEAR($A$2)),Fériés!$C$2:$C$23,1,FALSE),"F",""),"")</f>
        <v/>
      </c>
      <c r="V26" s="16" t="str">
        <f>IFERROR(IF(VLOOKUP(DATEVALUE($A26&amp;"/"&amp;E$4&amp;"/"&amp;YEAR($A$2)),Fériés!$C$2:$C$23,1,FALSE),"F",""),"")</f>
        <v/>
      </c>
      <c r="W26" s="16" t="str">
        <f>IFERROR(IF(VLOOKUP(DATEVALUE($A26&amp;"/"&amp;F$4&amp;"/"&amp;YEAR($A$2)),Fériés!$C$2:$C$23,1,FALSE),"F",""),"")</f>
        <v/>
      </c>
      <c r="X26" s="16" t="str">
        <f>IFERROR(IF(VLOOKUP(DATEVALUE($A26&amp;"/"&amp;G$4&amp;"/"&amp;YEAR($A$2)),Fériés!$C$2:$C$23,1,FALSE),"F",""),"")</f>
        <v/>
      </c>
      <c r="Y26" s="16" t="str">
        <f>IFERROR(IF(VLOOKUP(DATEVALUE($A26&amp;"/"&amp;H$4&amp;"/"&amp;YEAR($A$2)),Fériés!$C$2:$C$23,1,FALSE),"F",""),"")</f>
        <v/>
      </c>
    </row>
    <row r="27" spans="1:25" x14ac:dyDescent="0.25">
      <c r="A27" s="6">
        <v>23</v>
      </c>
      <c r="B27" s="37" t="str">
        <f t="shared" si="2"/>
        <v>RH</v>
      </c>
      <c r="C27" s="38" t="str">
        <f t="shared" si="3"/>
        <v/>
      </c>
      <c r="D27" s="38" t="str">
        <f t="shared" si="4"/>
        <v/>
      </c>
      <c r="E27" s="36" t="str">
        <f t="shared" si="7"/>
        <v/>
      </c>
      <c r="F27" s="37" t="str">
        <f t="shared" si="5"/>
        <v/>
      </c>
      <c r="G27" s="53" t="str">
        <f t="shared" si="5"/>
        <v>RH</v>
      </c>
      <c r="H27" s="53" t="str">
        <f t="shared" si="5"/>
        <v/>
      </c>
      <c r="I27" s="37" t="str">
        <f t="shared" si="6"/>
        <v/>
      </c>
      <c r="J27" s="38" t="str">
        <f t="shared" si="6"/>
        <v>RH</v>
      </c>
      <c r="K27" s="38" t="str">
        <f t="shared" si="6"/>
        <v>RH</v>
      </c>
      <c r="L27" s="38" t="str">
        <f t="shared" si="6"/>
        <v/>
      </c>
      <c r="M27" s="38" t="str">
        <f t="shared" si="6"/>
        <v/>
      </c>
      <c r="N27" s="11">
        <v>23</v>
      </c>
      <c r="O27" s="4"/>
      <c r="P27" s="4"/>
      <c r="Q27" s="4"/>
      <c r="T27" s="16" t="str">
        <f>IFERROR(IF(VLOOKUP(DATEVALUE($A27&amp;"/"&amp;C$4&amp;"/"&amp;YEAR($A$2)),Fériés!$C$2:$C$23,1,FALSE),"F",""),"")</f>
        <v/>
      </c>
      <c r="U27" s="16" t="str">
        <f>IFERROR(IF(VLOOKUP(DATEVALUE($A27&amp;"/"&amp;D$4&amp;"/"&amp;YEAR($A$2)),Fériés!$C$2:$C$23,1,FALSE),"F",""),"")</f>
        <v/>
      </c>
      <c r="V27" s="16" t="str">
        <f>IFERROR(IF(VLOOKUP(DATEVALUE($A27&amp;"/"&amp;E$4&amp;"/"&amp;YEAR($A$2)),Fériés!$C$2:$C$23,1,FALSE),"F",""),"")</f>
        <v/>
      </c>
      <c r="W27" s="16" t="str">
        <f>IFERROR(IF(VLOOKUP(DATEVALUE($A27&amp;"/"&amp;F$4&amp;"/"&amp;YEAR($A$2)),Fériés!$C$2:$C$23,1,FALSE),"F",""),"")</f>
        <v/>
      </c>
      <c r="X27" s="16" t="str">
        <f>IFERROR(IF(VLOOKUP(DATEVALUE($A27&amp;"/"&amp;G$4&amp;"/"&amp;YEAR($A$2)),Fériés!$C$2:$C$23,1,FALSE),"F",""),"")</f>
        <v/>
      </c>
      <c r="Y27" s="16" t="str">
        <f>IFERROR(IF(VLOOKUP(DATEVALUE($A27&amp;"/"&amp;H$4&amp;"/"&amp;YEAR($A$2)),Fériés!$C$2:$C$23,1,FALSE),"F",""),"")</f>
        <v/>
      </c>
    </row>
    <row r="28" spans="1:25" x14ac:dyDescent="0.25">
      <c r="A28" s="6">
        <v>24</v>
      </c>
      <c r="B28" s="37" t="str">
        <f t="shared" si="2"/>
        <v/>
      </c>
      <c r="C28" s="38" t="str">
        <f t="shared" si="3"/>
        <v/>
      </c>
      <c r="D28" s="38" t="str">
        <f t="shared" si="4"/>
        <v>RH</v>
      </c>
      <c r="E28" s="36" t="str">
        <f t="shared" si="7"/>
        <v/>
      </c>
      <c r="F28" s="37" t="str">
        <f t="shared" si="5"/>
        <v/>
      </c>
      <c r="G28" s="53" t="str">
        <f t="shared" si="5"/>
        <v>RH</v>
      </c>
      <c r="H28" s="53" t="str">
        <f t="shared" si="5"/>
        <v/>
      </c>
      <c r="I28" s="37" t="str">
        <f t="shared" si="6"/>
        <v/>
      </c>
      <c r="J28" s="38" t="str">
        <f t="shared" si="6"/>
        <v/>
      </c>
      <c r="K28" s="38" t="str">
        <f t="shared" si="6"/>
        <v/>
      </c>
      <c r="L28" s="38" t="str">
        <f t="shared" si="6"/>
        <v/>
      </c>
      <c r="M28" s="38" t="str">
        <f t="shared" si="6"/>
        <v>RH</v>
      </c>
      <c r="N28" s="11">
        <v>24</v>
      </c>
      <c r="O28" s="4"/>
      <c r="P28" s="4"/>
      <c r="Q28" s="4"/>
      <c r="T28" s="16" t="str">
        <f>IFERROR(IF(VLOOKUP(DATEVALUE($A28&amp;"/"&amp;C$4&amp;"/"&amp;YEAR($A$2)),Fériés!$C$2:$C$23,1,FALSE),"F",""),"")</f>
        <v/>
      </c>
      <c r="U28" s="16" t="str">
        <f>IFERROR(IF(VLOOKUP(DATEVALUE($A28&amp;"/"&amp;D$4&amp;"/"&amp;YEAR($A$2)),Fériés!$C$2:$C$23,1,FALSE),"F",""),"")</f>
        <v/>
      </c>
      <c r="V28" s="16" t="str">
        <f>IFERROR(IF(VLOOKUP(DATEVALUE($A28&amp;"/"&amp;E$4&amp;"/"&amp;YEAR($A$2)),Fériés!$C$2:$C$23,1,FALSE),"F",""),"")</f>
        <v/>
      </c>
      <c r="W28" s="16" t="str">
        <f>IFERROR(IF(VLOOKUP(DATEVALUE($A28&amp;"/"&amp;F$4&amp;"/"&amp;YEAR($A$2)),Fériés!$C$2:$C$23,1,FALSE),"F",""),"")</f>
        <v/>
      </c>
      <c r="X28" s="16" t="str">
        <f>IFERROR(IF(VLOOKUP(DATEVALUE($A28&amp;"/"&amp;G$4&amp;"/"&amp;YEAR($A$2)),Fériés!$C$2:$C$23,1,FALSE),"F",""),"")</f>
        <v/>
      </c>
      <c r="Y28" s="16" t="str">
        <f>IFERROR(IF(VLOOKUP(DATEVALUE($A28&amp;"/"&amp;H$4&amp;"/"&amp;YEAR($A$2)),Fériés!$C$2:$C$23,1,FALSE),"F",""),"")</f>
        <v/>
      </c>
    </row>
    <row r="29" spans="1:25" x14ac:dyDescent="0.25">
      <c r="A29" s="6">
        <v>25</v>
      </c>
      <c r="B29" s="37" t="str">
        <f>IF(WEEKDAY(DATEVALUE($A29&amp;"/"&amp;B$4&amp;"/"&amp;YEAR($A$2)),2)&gt;5,"RH","")</f>
        <v/>
      </c>
      <c r="C29" s="38" t="str">
        <f t="shared" si="3"/>
        <v/>
      </c>
      <c r="D29" s="38" t="str">
        <f t="shared" si="4"/>
        <v>RH</v>
      </c>
      <c r="E29" s="36" t="str">
        <f t="shared" si="7"/>
        <v/>
      </c>
      <c r="F29" s="37" t="str">
        <f t="shared" si="5"/>
        <v/>
      </c>
      <c r="G29" s="53" t="str">
        <f t="shared" si="5"/>
        <v/>
      </c>
      <c r="H29" s="53" t="str">
        <f t="shared" si="5"/>
        <v/>
      </c>
      <c r="I29" s="37" t="str">
        <f t="shared" si="6"/>
        <v>RH</v>
      </c>
      <c r="J29" s="38" t="str">
        <f t="shared" si="6"/>
        <v/>
      </c>
      <c r="K29" s="38" t="str">
        <f t="shared" si="6"/>
        <v/>
      </c>
      <c r="L29" s="38" t="str">
        <f t="shared" si="6"/>
        <v/>
      </c>
      <c r="M29" s="38" t="str">
        <f t="shared" si="6"/>
        <v>RH</v>
      </c>
      <c r="N29" s="11">
        <v>25</v>
      </c>
      <c r="O29" s="4"/>
      <c r="P29" s="4"/>
      <c r="Q29" s="4"/>
      <c r="T29" s="16" t="str">
        <f>IFERROR(IF(VLOOKUP(DATEVALUE($A29&amp;"/"&amp;C$4&amp;"/"&amp;YEAR($A$2)),Fériés!$C$2:$C$23,1,FALSE),"F",""),"")</f>
        <v/>
      </c>
      <c r="U29" s="16" t="str">
        <f>IFERROR(IF(VLOOKUP(DATEVALUE($A29&amp;"/"&amp;D$4&amp;"/"&amp;YEAR($A$2)),Fériés!$C$2:$C$23,1,FALSE),"F",""),"")</f>
        <v/>
      </c>
      <c r="V29" s="16" t="str">
        <f>IFERROR(IF(VLOOKUP(DATEVALUE($A29&amp;"/"&amp;E$4&amp;"/"&amp;YEAR($A$2)),Fériés!$C$2:$C$23,1,FALSE),"F",""),"")</f>
        <v/>
      </c>
      <c r="W29" s="16" t="str">
        <f>IFERROR(IF(VLOOKUP(DATEVALUE($A29&amp;"/"&amp;F$4&amp;"/"&amp;YEAR($A$2)),Fériés!$C$2:$C$23,1,FALSE),"F",""),"")</f>
        <v/>
      </c>
      <c r="X29" s="16" t="str">
        <f>IFERROR(IF(VLOOKUP(DATEVALUE($A29&amp;"/"&amp;G$4&amp;"/"&amp;YEAR($A$2)),Fériés!$C$2:$C$23,1,FALSE),"F",""),"")</f>
        <v/>
      </c>
      <c r="Y29" s="16" t="str">
        <f>IFERROR(IF(VLOOKUP(DATEVALUE($A29&amp;"/"&amp;H$4&amp;"/"&amp;YEAR($A$2)),Fériés!$C$2:$C$23,1,FALSE),"F",""),"")</f>
        <v>F</v>
      </c>
    </row>
    <row r="30" spans="1:25" x14ac:dyDescent="0.25">
      <c r="A30" s="6">
        <v>26</v>
      </c>
      <c r="B30" s="37" t="str">
        <f t="shared" si="2"/>
        <v/>
      </c>
      <c r="C30" s="38" t="str">
        <f t="shared" si="3"/>
        <v/>
      </c>
      <c r="D30" s="38" t="str">
        <f t="shared" si="4"/>
        <v/>
      </c>
      <c r="E30" s="36" t="str">
        <f t="shared" si="7"/>
        <v/>
      </c>
      <c r="F30" s="37" t="str">
        <f t="shared" si="5"/>
        <v>RH</v>
      </c>
      <c r="G30" s="53" t="str">
        <f t="shared" si="5"/>
        <v/>
      </c>
      <c r="H30" s="53" t="str">
        <f t="shared" si="5"/>
        <v/>
      </c>
      <c r="I30" s="37" t="str">
        <f t="shared" si="6"/>
        <v>RH</v>
      </c>
      <c r="J30" s="38" t="str">
        <f t="shared" si="6"/>
        <v/>
      </c>
      <c r="K30" s="38" t="str">
        <f t="shared" si="6"/>
        <v/>
      </c>
      <c r="L30" s="38" t="str">
        <f t="shared" si="6"/>
        <v>RH</v>
      </c>
      <c r="M30" s="38" t="str">
        <f t="shared" si="6"/>
        <v/>
      </c>
      <c r="N30" s="11">
        <v>26</v>
      </c>
      <c r="O30" s="4"/>
      <c r="P30" s="4"/>
      <c r="Q30" s="4"/>
      <c r="T30" s="16" t="str">
        <f>IFERROR(IF(VLOOKUP(DATEVALUE($A30&amp;"/"&amp;C$4&amp;"/"&amp;YEAR($A$2)),Fériés!$C$2:$C$23,1,FALSE),"F",""),"")</f>
        <v/>
      </c>
      <c r="U30" s="16" t="str">
        <f>IFERROR(IF(VLOOKUP(DATEVALUE($A30&amp;"/"&amp;D$4&amp;"/"&amp;YEAR($A$2)),Fériés!$C$2:$C$23,1,FALSE),"F",""),"")</f>
        <v/>
      </c>
      <c r="V30" s="16" t="str">
        <f>IFERROR(IF(VLOOKUP(DATEVALUE($A30&amp;"/"&amp;E$4&amp;"/"&amp;YEAR($A$2)),Fériés!$C$2:$C$23,1,FALSE),"F",""),"")</f>
        <v/>
      </c>
      <c r="W30" s="16" t="str">
        <f>IFERROR(IF(VLOOKUP(DATEVALUE($A30&amp;"/"&amp;F$4&amp;"/"&amp;YEAR($A$2)),Fériés!$C$2:$C$23,1,FALSE),"F",""),"")</f>
        <v/>
      </c>
      <c r="X30" s="16" t="str">
        <f>IFERROR(IF(VLOOKUP(DATEVALUE($A30&amp;"/"&amp;G$4&amp;"/"&amp;YEAR($A$2)),Fériés!$C$2:$C$23,1,FALSE),"F",""),"")</f>
        <v/>
      </c>
      <c r="Y30" s="16" t="str">
        <f>IFERROR(IF(VLOOKUP(DATEVALUE($A30&amp;"/"&amp;H$4&amp;"/"&amp;YEAR($A$2)),Fériés!$C$2:$C$23,1,FALSE),"F",""),"")</f>
        <v/>
      </c>
    </row>
    <row r="31" spans="1:25" x14ac:dyDescent="0.25">
      <c r="A31" s="6">
        <v>27</v>
      </c>
      <c r="B31" s="37" t="str">
        <f t="shared" si="2"/>
        <v/>
      </c>
      <c r="C31" s="38" t="str">
        <f t="shared" si="3"/>
        <v>RH</v>
      </c>
      <c r="D31" s="38" t="str">
        <f t="shared" si="4"/>
        <v/>
      </c>
      <c r="E31" s="36" t="str">
        <f t="shared" si="7"/>
        <v/>
      </c>
      <c r="F31" s="37" t="str">
        <f t="shared" si="5"/>
        <v>RH</v>
      </c>
      <c r="G31" s="53" t="str">
        <f t="shared" si="5"/>
        <v/>
      </c>
      <c r="H31" s="53" t="str">
        <f t="shared" si="5"/>
        <v/>
      </c>
      <c r="I31" s="37" t="str">
        <f t="shared" si="6"/>
        <v/>
      </c>
      <c r="J31" s="38" t="str">
        <f t="shared" si="6"/>
        <v/>
      </c>
      <c r="K31" s="38" t="str">
        <f t="shared" si="6"/>
        <v/>
      </c>
      <c r="L31" s="38" t="str">
        <f t="shared" si="6"/>
        <v>RH</v>
      </c>
      <c r="M31" s="38" t="str">
        <f t="shared" si="6"/>
        <v/>
      </c>
      <c r="N31" s="11">
        <v>27</v>
      </c>
      <c r="O31" s="4"/>
      <c r="P31" s="4"/>
      <c r="Q31" s="4"/>
      <c r="T31" s="16" t="str">
        <f>IFERROR(IF(VLOOKUP(DATEVALUE($A31&amp;"/"&amp;C$4&amp;"/"&amp;YEAR($A$2)),Fériés!$C$2:$C$23,1,FALSE),"F",""),"")</f>
        <v/>
      </c>
      <c r="U31" s="16" t="str">
        <f>IFERROR(IF(VLOOKUP(DATEVALUE($A31&amp;"/"&amp;D$4&amp;"/"&amp;YEAR($A$2)),Fériés!$C$2:$C$23,1,FALSE),"F",""),"")</f>
        <v/>
      </c>
      <c r="V31" s="16" t="str">
        <f>IFERROR(IF(VLOOKUP(DATEVALUE($A31&amp;"/"&amp;E$4&amp;"/"&amp;YEAR($A$2)),Fériés!$C$2:$C$23,1,FALSE),"F",""),"")</f>
        <v/>
      </c>
      <c r="W31" s="16" t="str">
        <f>IFERROR(IF(VLOOKUP(DATEVALUE($A31&amp;"/"&amp;F$4&amp;"/"&amp;YEAR($A$2)),Fériés!$C$2:$C$23,1,FALSE),"F",""),"")</f>
        <v/>
      </c>
      <c r="X31" s="16" t="str">
        <f>IFERROR(IF(VLOOKUP(DATEVALUE($A31&amp;"/"&amp;G$4&amp;"/"&amp;YEAR($A$2)),Fériés!$C$2:$C$23,1,FALSE),"F",""),"")</f>
        <v/>
      </c>
      <c r="Y31" s="16" t="str">
        <f>IFERROR(IF(VLOOKUP(DATEVALUE($A31&amp;"/"&amp;H$4&amp;"/"&amp;YEAR($A$2)),Fériés!$C$2:$C$23,1,FALSE),"F",""),"")</f>
        <v/>
      </c>
    </row>
    <row r="32" spans="1:25" ht="15.75" thickBot="1" x14ac:dyDescent="0.3">
      <c r="A32" s="6">
        <v>28</v>
      </c>
      <c r="B32" s="37" t="str">
        <f t="shared" si="2"/>
        <v/>
      </c>
      <c r="C32" s="38" t="str">
        <f t="shared" si="3"/>
        <v>RH</v>
      </c>
      <c r="D32" s="38" t="str">
        <f t="shared" si="4"/>
        <v/>
      </c>
      <c r="E32" s="36" t="str">
        <f t="shared" si="7"/>
        <v>RH</v>
      </c>
      <c r="F32" s="37" t="str">
        <f t="shared" si="5"/>
        <v/>
      </c>
      <c r="G32" s="53" t="str">
        <f t="shared" si="5"/>
        <v/>
      </c>
      <c r="H32" s="53" t="str">
        <f t="shared" si="5"/>
        <v>RH</v>
      </c>
      <c r="I32" s="37" t="str">
        <f t="shared" si="6"/>
        <v/>
      </c>
      <c r="J32" s="43" t="str">
        <f t="shared" si="6"/>
        <v/>
      </c>
      <c r="K32" s="38" t="str">
        <f t="shared" si="6"/>
        <v/>
      </c>
      <c r="L32" s="38" t="str">
        <f t="shared" si="6"/>
        <v/>
      </c>
      <c r="M32" s="38" t="str">
        <f t="shared" si="6"/>
        <v/>
      </c>
      <c r="N32" s="11">
        <v>28</v>
      </c>
      <c r="O32" s="4"/>
      <c r="P32" s="4"/>
      <c r="Q32" s="4"/>
      <c r="T32" s="16" t="str">
        <f>IFERROR(IF(VLOOKUP(DATEVALUE($A32&amp;"/"&amp;C$4&amp;"/"&amp;YEAR($A$2)),Fériés!$C$2:$C$23,1,FALSE),"F",""),"")</f>
        <v/>
      </c>
      <c r="U32" s="16" t="str">
        <f>IFERROR(IF(VLOOKUP(DATEVALUE($A32&amp;"/"&amp;D$4&amp;"/"&amp;YEAR($A$2)),Fériés!$C$2:$C$23,1,FALSE),"F",""),"")</f>
        <v/>
      </c>
      <c r="V32" s="16" t="str">
        <f>IFERROR(IF(VLOOKUP(DATEVALUE($A32&amp;"/"&amp;E$4&amp;"/"&amp;YEAR($A$2)),Fériés!$C$2:$C$23,1,FALSE),"F",""),"")</f>
        <v/>
      </c>
      <c r="W32" s="16" t="str">
        <f>IFERROR(IF(VLOOKUP(DATEVALUE($A32&amp;"/"&amp;F$4&amp;"/"&amp;YEAR($A$2)),Fériés!$C$2:$C$23,1,FALSE),"F",""),"")</f>
        <v/>
      </c>
      <c r="X32" s="16" t="str">
        <f>IFERROR(IF(VLOOKUP(DATEVALUE($A32&amp;"/"&amp;G$4&amp;"/"&amp;YEAR($A$2)),Fériés!$C$2:$C$23,1,FALSE),"F",""),"")</f>
        <v/>
      </c>
      <c r="Y32" s="16" t="str">
        <f>IFERROR(IF(VLOOKUP(DATEVALUE($A32&amp;"/"&amp;H$4&amp;"/"&amp;YEAR($A$2)),Fériés!$C$2:$C$23,1,FALSE),"F",""),"")</f>
        <v/>
      </c>
    </row>
    <row r="33" spans="1:25" x14ac:dyDescent="0.25">
      <c r="A33" s="6">
        <v>29</v>
      </c>
      <c r="B33" s="37" t="str">
        <f t="shared" si="2"/>
        <v>RH</v>
      </c>
      <c r="C33" s="38" t="str">
        <f t="shared" si="3"/>
        <v/>
      </c>
      <c r="D33" s="38" t="str">
        <f t="shared" si="4"/>
        <v/>
      </c>
      <c r="E33" s="36" t="str">
        <f t="shared" si="7"/>
        <v>RH</v>
      </c>
      <c r="F33" s="37" t="str">
        <f t="shared" si="5"/>
        <v/>
      </c>
      <c r="G33" s="53" t="str">
        <f t="shared" si="5"/>
        <v/>
      </c>
      <c r="H33" s="53" t="str">
        <f t="shared" si="5"/>
        <v>RH</v>
      </c>
      <c r="I33" s="37" t="str">
        <f t="shared" si="6"/>
        <v/>
      </c>
      <c r="J33" s="58"/>
      <c r="K33" s="37" t="str">
        <f t="shared" si="6"/>
        <v>RH</v>
      </c>
      <c r="L33" s="38" t="str">
        <f t="shared" si="6"/>
        <v/>
      </c>
      <c r="M33" s="38" t="str">
        <f t="shared" si="6"/>
        <v/>
      </c>
      <c r="N33" s="11">
        <v>29</v>
      </c>
      <c r="O33" s="4"/>
      <c r="P33" s="4"/>
      <c r="Q33" s="4"/>
      <c r="T33" s="16" t="str">
        <f>IFERROR(IF(VLOOKUP(DATEVALUE($A33&amp;"/"&amp;C$4&amp;"/"&amp;YEAR($A$2)),Fériés!$C$2:$C$23,1,FALSE),"F",""),"")</f>
        <v/>
      </c>
      <c r="U33" s="16" t="str">
        <f>IFERROR(IF(VLOOKUP(DATEVALUE($A33&amp;"/"&amp;D$4&amp;"/"&amp;YEAR($A$2)),Fériés!$C$2:$C$23,1,FALSE),"F",""),"")</f>
        <v/>
      </c>
      <c r="V33" s="16" t="str">
        <f>IFERROR(IF(VLOOKUP(DATEVALUE($A33&amp;"/"&amp;E$4&amp;"/"&amp;YEAR($A$2)),Fériés!$C$2:$C$23,1,FALSE),"F",""),"")</f>
        <v/>
      </c>
      <c r="W33" s="16" t="str">
        <f>IFERROR(IF(VLOOKUP(DATEVALUE($A33&amp;"/"&amp;F$4&amp;"/"&amp;YEAR($A$2)),Fériés!$C$2:$C$23,1,FALSE),"F",""),"")</f>
        <v/>
      </c>
      <c r="X33" s="16" t="str">
        <f>IFERROR(IF(VLOOKUP(DATEVALUE($A33&amp;"/"&amp;G$4&amp;"/"&amp;YEAR($A$2)),Fériés!$C$2:$C$23,1,FALSE),"F",""),"")</f>
        <v/>
      </c>
      <c r="Y33" s="16" t="str">
        <f>IFERROR(IF(VLOOKUP(DATEVALUE($A33&amp;"/"&amp;H$4&amp;"/"&amp;YEAR($A$2)),Fériés!$C$2:$C$23,1,FALSE),"F",""),"")</f>
        <v/>
      </c>
    </row>
    <row r="34" spans="1:25" ht="15.75" thickBot="1" x14ac:dyDescent="0.3">
      <c r="A34" s="6">
        <v>30</v>
      </c>
      <c r="B34" s="42" t="str">
        <f t="shared" si="2"/>
        <v>RH</v>
      </c>
      <c r="C34" s="38" t="str">
        <f t="shared" si="3"/>
        <v/>
      </c>
      <c r="D34" s="38" t="str">
        <f t="shared" si="4"/>
        <v/>
      </c>
      <c r="E34" s="41" t="str">
        <f t="shared" si="7"/>
        <v/>
      </c>
      <c r="F34" s="37" t="str">
        <f t="shared" si="5"/>
        <v/>
      </c>
      <c r="G34" s="44" t="str">
        <f t="shared" si="5"/>
        <v>RH</v>
      </c>
      <c r="H34" s="53" t="str">
        <f t="shared" si="5"/>
        <v/>
      </c>
      <c r="I34" s="37" t="str">
        <f t="shared" si="6"/>
        <v/>
      </c>
      <c r="J34" s="58"/>
      <c r="K34" s="37" t="str">
        <f t="shared" si="6"/>
        <v>RH</v>
      </c>
      <c r="L34" s="43" t="str">
        <f t="shared" si="6"/>
        <v/>
      </c>
      <c r="M34" s="38" t="str">
        <f t="shared" si="6"/>
        <v/>
      </c>
      <c r="N34" s="11">
        <v>30</v>
      </c>
      <c r="O34" s="4"/>
      <c r="P34" s="4"/>
      <c r="Q34" s="4"/>
      <c r="T34" s="16" t="str">
        <f>IFERROR(IF(VLOOKUP(DATEVALUE($A34&amp;"/"&amp;C$4&amp;"/"&amp;YEAR($A$2)),Fériés!$C$2:$C$23,1,FALSE),"F",""),"")</f>
        <v/>
      </c>
      <c r="U34" s="16" t="str">
        <f>IFERROR(IF(VLOOKUP(DATEVALUE($A34&amp;"/"&amp;D$4&amp;"/"&amp;YEAR($A$2)),Fériés!$C$2:$C$23,1,FALSE),"F",""),"")</f>
        <v/>
      </c>
      <c r="V34" s="16" t="str">
        <f>IFERROR(IF(VLOOKUP(DATEVALUE($A34&amp;"/"&amp;E$4&amp;"/"&amp;YEAR($A$2)),Fériés!$C$2:$C$23,1,FALSE),"F",""),"")</f>
        <v/>
      </c>
      <c r="W34" s="16" t="str">
        <f>IFERROR(IF(VLOOKUP(DATEVALUE($A34&amp;"/"&amp;F$4&amp;"/"&amp;YEAR($A$2)),Fériés!$C$2:$C$23,1,FALSE),"F",""),"")</f>
        <v/>
      </c>
      <c r="X34" s="16" t="str">
        <f>IFERROR(IF(VLOOKUP(DATEVALUE($A34&amp;"/"&amp;G$4&amp;"/"&amp;YEAR($A$2)),Fériés!$C$2:$C$23,1,FALSE),"F",""),"")</f>
        <v/>
      </c>
      <c r="Y34" s="16" t="str">
        <f>IFERROR(IF(VLOOKUP(DATEVALUE($A34&amp;"/"&amp;H$4&amp;"/"&amp;YEAR($A$2)),Fériés!$C$2:$C$23,1,FALSE),"F",""),"")</f>
        <v/>
      </c>
    </row>
    <row r="35" spans="1:25" ht="15.75" thickBot="1" x14ac:dyDescent="0.3">
      <c r="A35" s="9">
        <v>31</v>
      </c>
      <c r="B35" s="40"/>
      <c r="C35" s="42" t="str">
        <f t="shared" si="3"/>
        <v/>
      </c>
      <c r="D35" s="43" t="str">
        <f t="shared" si="4"/>
        <v>RH</v>
      </c>
      <c r="E35" s="40"/>
      <c r="F35" s="42" t="str">
        <f t="shared" si="5"/>
        <v/>
      </c>
      <c r="G35" s="58"/>
      <c r="H35" s="44" t="str">
        <f t="shared" si="5"/>
        <v/>
      </c>
      <c r="I35" s="42" t="str">
        <f t="shared" si="6"/>
        <v/>
      </c>
      <c r="J35" s="58"/>
      <c r="K35" s="42" t="str">
        <f t="shared" si="6"/>
        <v/>
      </c>
      <c r="L35" s="58"/>
      <c r="M35" s="42" t="str">
        <f t="shared" si="6"/>
        <v>RH</v>
      </c>
      <c r="N35" s="10">
        <v>31</v>
      </c>
      <c r="O35" s="4"/>
      <c r="P35" s="4"/>
      <c r="Q35" s="4"/>
      <c r="T35" s="16" t="str">
        <f>IFERROR(IF(VLOOKUP(DATEVALUE($A35&amp;"/"&amp;C$4&amp;"/"&amp;YEAR($A$2)),Fériés!$C$2:$C$23,1,FALSE),"F",""),"")</f>
        <v/>
      </c>
      <c r="U35" s="16" t="str">
        <f>IFERROR(IF(VLOOKUP(DATEVALUE($A35&amp;"/"&amp;D$4&amp;"/"&amp;YEAR($A$2)),Fériés!$C$2:$C$23,1,FALSE),"F",""),"")</f>
        <v/>
      </c>
      <c r="V35" s="16" t="str">
        <f>IFERROR(IF(VLOOKUP(DATEVALUE($A35&amp;"/"&amp;E$4&amp;"/"&amp;YEAR($A$2)),Fériés!$C$2:$C$23,1,FALSE),"F",""),"")</f>
        <v/>
      </c>
      <c r="W35" s="16" t="str">
        <f>IFERROR(IF(VLOOKUP(DATEVALUE($A35&amp;"/"&amp;F$4&amp;"/"&amp;YEAR($A$2)),Fériés!$C$2:$C$23,1,FALSE),"F",""),"")</f>
        <v/>
      </c>
      <c r="X35" s="16" t="str">
        <f>IFERROR(IF(VLOOKUP(DATEVALUE($A35&amp;"/"&amp;G$4&amp;"/"&amp;YEAR($A$2)),Fériés!$C$2:$C$23,1,FALSE),"F",""),"")</f>
        <v/>
      </c>
      <c r="Y35" s="16" t="str">
        <f>IFERROR(IF(VLOOKUP(DATEVALUE($A35&amp;"/"&amp;H$4&amp;"/"&amp;YEAR($A$2)),Fériés!$C$2:$C$23,1,FALSE),"F",""),"")</f>
        <v/>
      </c>
    </row>
    <row r="36" spans="1:25" x14ac:dyDescent="0.25">
      <c r="A36" s="4"/>
      <c r="B36" s="16"/>
      <c r="C36" s="4"/>
      <c r="D36" s="4"/>
      <c r="E36" s="16"/>
      <c r="F36" s="4"/>
      <c r="G36" s="16"/>
      <c r="H36" s="4"/>
      <c r="I36" s="4"/>
      <c r="J36" s="4"/>
      <c r="K36" s="4"/>
      <c r="L36" s="4"/>
      <c r="M36" s="4"/>
      <c r="N36" s="4"/>
      <c r="O36" s="4"/>
      <c r="P36" s="4"/>
      <c r="Q36" s="4"/>
      <c r="U36" s="16" t="str">
        <f>IFERROR(IF(VLOOKUP(DATEVALUE($A36&amp;"/"&amp;D$4&amp;"/"&amp;YEAR($A$2)),Fériés!$C$2:$C$23,1,FALSE),"F",""),"")</f>
        <v/>
      </c>
      <c r="V36" s="16" t="str">
        <f>IFERROR(IF(VLOOKUP(DATEVALUE($A36&amp;"/"&amp;E$4&amp;"/"&amp;YEAR($A$2)),Fériés!$C$2:$C$23,1,FALSE),"F",""),"")</f>
        <v/>
      </c>
      <c r="W36" s="16" t="str">
        <f>IFERROR(IF(VLOOKUP(DATEVALUE($A36&amp;"/"&amp;F$4&amp;"/"&amp;YEAR($A$2)),Fériés!$C$2:$C$23,1,FALSE),"F",""),"")</f>
        <v/>
      </c>
      <c r="X36" s="16" t="str">
        <f>IFERROR(IF(VLOOKUP(DATEVALUE($A36&amp;"/"&amp;G$4&amp;"/"&amp;YEAR($A$2)),Fériés!$C$2:$C$23,1,FALSE),"F",""),"")</f>
        <v/>
      </c>
    </row>
    <row r="37" spans="1:25" x14ac:dyDescent="0.25">
      <c r="P37" s="4"/>
      <c r="Q37" s="4"/>
      <c r="W37" s="47"/>
    </row>
    <row r="38" spans="1:25" x14ac:dyDescent="0.25">
      <c r="P38" s="4"/>
      <c r="Q38" s="4"/>
    </row>
    <row r="39" spans="1:25" x14ac:dyDescent="0.25">
      <c r="P39" s="4"/>
      <c r="Q39" s="4"/>
    </row>
    <row r="40" spans="1:25" x14ac:dyDescent="0.25">
      <c r="P40" s="4"/>
      <c r="Q40" s="4"/>
    </row>
    <row r="41" spans="1:25" x14ac:dyDescent="0.25">
      <c r="P41" s="4"/>
      <c r="Q41" s="4"/>
    </row>
    <row r="42" spans="1:25" x14ac:dyDescent="0.25">
      <c r="P42" s="4"/>
      <c r="Q42" s="4"/>
    </row>
    <row r="43" spans="1:25" x14ac:dyDescent="0.25">
      <c r="P43" s="4"/>
      <c r="Q43" s="4"/>
    </row>
  </sheetData>
  <sheetProtection selectLockedCells="1" selectUnlockedCells="1"/>
  <mergeCells count="7">
    <mergeCell ref="A1:N1"/>
    <mergeCell ref="A3:G3"/>
    <mergeCell ref="I3:N3"/>
    <mergeCell ref="M2:N2"/>
    <mergeCell ref="A2:F2"/>
    <mergeCell ref="G2:H2"/>
    <mergeCell ref="I2:K2"/>
  </mergeCells>
  <conditionalFormatting sqref="E5:E34 B5:D35 F5:M35">
    <cfRule type="containsText" dxfId="18" priority="1" operator="containsText" text="RH">
      <formula>NOT(ISERROR(SEARCH("RH",B5)))</formula>
    </cfRule>
  </conditionalFormatting>
  <pageMargins left="0.23622047244094488" right="0.23622047244094488" top="0" bottom="0" header="0" footer="0"/>
  <pageSetup paperSize="9" scale="78" orientation="landscape" r:id="rId1"/>
  <ignoredErrors>
    <ignoredError sqref="I33" 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264463-1C01-44DD-8713-6A13BCA42D6D}">
  <dimension ref="B1:J26"/>
  <sheetViews>
    <sheetView workbookViewId="0">
      <selection activeCell="C7" sqref="C7"/>
    </sheetView>
  </sheetViews>
  <sheetFormatPr baseColWidth="10" defaultRowHeight="15" x14ac:dyDescent="0.25"/>
  <cols>
    <col min="2" max="2" width="15.42578125" bestFit="1" customWidth="1"/>
  </cols>
  <sheetData>
    <row r="1" spans="2:10" ht="15.75" thickBot="1" x14ac:dyDescent="0.3"/>
    <row r="2" spans="2:10" x14ac:dyDescent="0.25">
      <c r="B2" s="59" t="s">
        <v>31</v>
      </c>
      <c r="C2" s="68">
        <f>DATEVALUE(1&amp;"/"&amp;1&amp;"/"&amp;YEAR(Masque!A2))</f>
        <v>45292</v>
      </c>
      <c r="D2" s="65">
        <f>WEEKDAY(C2,2)</f>
        <v>1</v>
      </c>
      <c r="E2" s="60" t="str">
        <f>IF(AND(C2&gt;=Masque!$A$2,C2&lt;=Masque!$I$2)*AND(D2&lt;6),"VRAI","FAUX")</f>
        <v>FAUX</v>
      </c>
    </row>
    <row r="3" spans="2:10" x14ac:dyDescent="0.25">
      <c r="B3" s="61" t="s">
        <v>30</v>
      </c>
      <c r="C3" s="69">
        <f>FLOOR(DAY(MINUTE(YEAR(Masque!A2)/38)/2+56)&amp;"/5/"&amp;YEAR(Masque!A2),7)-34</f>
        <v>45382</v>
      </c>
      <c r="D3" s="66">
        <f t="shared" ref="D3:D23" si="0">WEEKDAY(C3,2)</f>
        <v>7</v>
      </c>
      <c r="E3" s="62" t="str">
        <f>IF(AND(C3&gt;=Masque!$A$2,C3&lt;=Masque!$I$2)*AND(D3&lt;6),"VRAI","FAUX")</f>
        <v>FAUX</v>
      </c>
    </row>
    <row r="4" spans="2:10" x14ac:dyDescent="0.25">
      <c r="B4" s="61" t="s">
        <v>27</v>
      </c>
      <c r="C4" s="69">
        <f>C3+1</f>
        <v>45383</v>
      </c>
      <c r="D4" s="66">
        <f t="shared" si="0"/>
        <v>1</v>
      </c>
      <c r="E4" s="62" t="str">
        <f>IF(AND(C4&gt;=Masque!$A$2,C4&lt;=Masque!$I$2)*AND(D4&lt;6),"VRAI","FAUX")</f>
        <v>FAUX</v>
      </c>
      <c r="J4" s="48"/>
    </row>
    <row r="5" spans="2:10" x14ac:dyDescent="0.25">
      <c r="B5" s="61" t="s">
        <v>32</v>
      </c>
      <c r="C5" s="69">
        <f>DATEVALUE(1&amp;"/"&amp;5&amp;"/"&amp;YEAR(Masque!A2))</f>
        <v>45413</v>
      </c>
      <c r="D5" s="66">
        <f t="shared" si="0"/>
        <v>3</v>
      </c>
      <c r="E5" s="62" t="str">
        <f>IF(AND(C5&gt;=Masque!$A$2,C5&lt;=Masque!$I$2)*AND(D5&lt;6),"VRAI","FAUX")</f>
        <v>FAUX</v>
      </c>
    </row>
    <row r="6" spans="2:10" x14ac:dyDescent="0.25">
      <c r="B6" s="61" t="s">
        <v>33</v>
      </c>
      <c r="C6" s="69">
        <f>DATEVALUE(8&amp;"/"&amp;5&amp;"/"&amp;YEAR(Masque!A2))</f>
        <v>45420</v>
      </c>
      <c r="D6" s="66">
        <f t="shared" si="0"/>
        <v>3</v>
      </c>
      <c r="E6" s="62" t="str">
        <f>IF(AND(C6&gt;=Masque!$A$2,C6&lt;=Masque!$I$2)*AND(D6&lt;6),"VRAI","FAUX")</f>
        <v>FAUX</v>
      </c>
    </row>
    <row r="7" spans="2:10" x14ac:dyDescent="0.25">
      <c r="B7" s="61" t="s">
        <v>35</v>
      </c>
      <c r="C7" s="69">
        <f>C4+39</f>
        <v>45422</v>
      </c>
      <c r="D7" s="66">
        <f t="shared" si="0"/>
        <v>5</v>
      </c>
      <c r="E7" s="62" t="str">
        <f>IF(AND(C7&gt;=Masque!$A$2,C7&lt;=Masque!$I$2)*AND(D7&lt;6),"VRAI","FAUX")</f>
        <v>FAUX</v>
      </c>
    </row>
    <row r="8" spans="2:10" x14ac:dyDescent="0.25">
      <c r="B8" s="61" t="s">
        <v>34</v>
      </c>
      <c r="C8" s="69">
        <f>DATEVALUE(14&amp;"/"&amp;7&amp;"/"&amp;YEAR(Masque!A2))</f>
        <v>45487</v>
      </c>
      <c r="D8" s="66">
        <f t="shared" si="0"/>
        <v>7</v>
      </c>
      <c r="E8" s="62" t="str">
        <f>IF(AND(C8&gt;=Masque!$A$2,C8&lt;=Masque!$I$2)*AND(D8&lt;6),"VRAI","FAUX")</f>
        <v>FAUX</v>
      </c>
    </row>
    <row r="9" spans="2:10" x14ac:dyDescent="0.25">
      <c r="B9" s="61" t="s">
        <v>28</v>
      </c>
      <c r="C9" s="69">
        <f>DATEVALUE(15&amp;"/"&amp;8&amp;"/"&amp;YEAR(Masque!A2))</f>
        <v>45519</v>
      </c>
      <c r="D9" s="66">
        <f t="shared" si="0"/>
        <v>4</v>
      </c>
      <c r="E9" s="62" t="str">
        <f>IF(AND(C9&gt;=Masque!$A$2,C9&lt;=Masque!$I$2)*AND(D9&lt;6),"VRAI","FAUX")</f>
        <v>VRAI</v>
      </c>
    </row>
    <row r="10" spans="2:10" x14ac:dyDescent="0.25">
      <c r="B10" s="61" t="s">
        <v>29</v>
      </c>
      <c r="C10" s="69">
        <f>DATEVALUE(1&amp;"/"&amp;11&amp;"/"&amp;YEAR(Masque!A2))</f>
        <v>45597</v>
      </c>
      <c r="D10" s="66">
        <f t="shared" si="0"/>
        <v>5</v>
      </c>
      <c r="E10" s="62" t="str">
        <f>IF(AND(C10&gt;=Masque!$A$2,C10&lt;=Masque!$I$2)*AND(D10&lt;6),"VRAI","FAUX")</f>
        <v>VRAI</v>
      </c>
    </row>
    <row r="11" spans="2:10" x14ac:dyDescent="0.25">
      <c r="B11" s="61" t="s">
        <v>36</v>
      </c>
      <c r="C11" s="69">
        <f>DATEVALUE(11&amp;"/"&amp;11&amp;"/"&amp;YEAR(Masque!A2))</f>
        <v>45607</v>
      </c>
      <c r="D11" s="66">
        <f t="shared" si="0"/>
        <v>1</v>
      </c>
      <c r="E11" s="62" t="str">
        <f>IF(AND(C11&gt;=Masque!$A$2,C11&lt;=Masque!$I$2)*AND(D11&lt;6),"VRAI","FAUX")</f>
        <v>VRAI</v>
      </c>
    </row>
    <row r="12" spans="2:10" x14ac:dyDescent="0.25">
      <c r="B12" s="61" t="s">
        <v>37</v>
      </c>
      <c r="C12" s="69">
        <f>DATEVALUE(25&amp;"/"&amp;12&amp;"/"&amp;YEAR(Masque!A2))</f>
        <v>45651</v>
      </c>
      <c r="D12" s="66">
        <f t="shared" si="0"/>
        <v>3</v>
      </c>
      <c r="E12" s="62" t="str">
        <f>IF(AND(C12&gt;=Masque!$A$2,C12&lt;=Masque!$I$2)*AND(D12&lt;6),"VRAI","FAUX")</f>
        <v>VRAI</v>
      </c>
    </row>
    <row r="13" spans="2:10" x14ac:dyDescent="0.25">
      <c r="B13" s="61" t="s">
        <v>31</v>
      </c>
      <c r="C13" s="69">
        <f>DATEVALUE(1&amp;"/"&amp;1&amp;"/"&amp;YEAR(Masque!I2))</f>
        <v>45658</v>
      </c>
      <c r="D13" s="66">
        <f t="shared" si="0"/>
        <v>3</v>
      </c>
      <c r="E13" s="62" t="str">
        <f>IF(AND(C13&gt;=Masque!$A$2,C13&lt;=Masque!$I$2)*AND(D13&lt;6),"VRAI","FAUX")</f>
        <v>VRAI</v>
      </c>
    </row>
    <row r="14" spans="2:10" x14ac:dyDescent="0.25">
      <c r="B14" s="61" t="s">
        <v>30</v>
      </c>
      <c r="C14" s="69">
        <f>FLOOR(DAY(MINUTE(YEAR(Masque!I2)/38)/2+56)&amp;"/5/"&amp;YEAR(Masque!I2),7)-34</f>
        <v>45767</v>
      </c>
      <c r="D14" s="66">
        <f t="shared" si="0"/>
        <v>7</v>
      </c>
      <c r="E14" s="62" t="str">
        <f>IF(AND(C14&gt;=Masque!$A$2,C14&lt;=Masque!$I$2)*AND(D14&lt;6),"VRAI","FAUX")</f>
        <v>FAUX</v>
      </c>
    </row>
    <row r="15" spans="2:10" x14ac:dyDescent="0.25">
      <c r="B15" s="61" t="s">
        <v>27</v>
      </c>
      <c r="C15" s="69">
        <f>C14+1</f>
        <v>45768</v>
      </c>
      <c r="D15" s="66">
        <f t="shared" si="0"/>
        <v>1</v>
      </c>
      <c r="E15" s="62" t="str">
        <f>IF(AND(C15&gt;=Masque!$A$2,C15&lt;=Masque!$I$2)*AND(D15&lt;6),"VRAI","FAUX")</f>
        <v>VRAI</v>
      </c>
    </row>
    <row r="16" spans="2:10" x14ac:dyDescent="0.25">
      <c r="B16" s="61" t="s">
        <v>32</v>
      </c>
      <c r="C16" s="69">
        <f>DATEVALUE(1&amp;"/"&amp;5&amp;"/"&amp;YEAR(Masque!I2))</f>
        <v>45778</v>
      </c>
      <c r="D16" s="66">
        <f t="shared" si="0"/>
        <v>4</v>
      </c>
      <c r="E16" s="62" t="str">
        <f>IF(AND(C16&gt;=Masque!$A$2,C16&lt;=Masque!$I$2)*AND(D16&lt;6),"VRAI","FAUX")</f>
        <v>VRAI</v>
      </c>
    </row>
    <row r="17" spans="2:6" x14ac:dyDescent="0.25">
      <c r="B17" s="61" t="s">
        <v>33</v>
      </c>
      <c r="C17" s="69">
        <f>DATEVALUE(8&amp;"/"&amp;5&amp;"/"&amp;YEAR(Masque!I2))</f>
        <v>45785</v>
      </c>
      <c r="D17" s="66">
        <f t="shared" si="0"/>
        <v>4</v>
      </c>
      <c r="E17" s="62" t="str">
        <f>IF(AND(C17&gt;=Masque!$A$2,C17&lt;=Masque!$I$2)*AND(D17&lt;6),"VRAI","FAUX")</f>
        <v>VRAI</v>
      </c>
      <c r="F17" s="47"/>
    </row>
    <row r="18" spans="2:6" x14ac:dyDescent="0.25">
      <c r="B18" s="61" t="s">
        <v>35</v>
      </c>
      <c r="C18" s="69">
        <f>C14+39</f>
        <v>45806</v>
      </c>
      <c r="D18" s="66">
        <f t="shared" si="0"/>
        <v>4</v>
      </c>
      <c r="E18" s="62" t="str">
        <f>IF(AND(C18&gt;=Masque!$A$2,C18&lt;=Masque!$I$2)*AND(D18&lt;6),"VRAI","FAUX")</f>
        <v>VRAI</v>
      </c>
    </row>
    <row r="19" spans="2:6" x14ac:dyDescent="0.25">
      <c r="B19" s="61" t="s">
        <v>34</v>
      </c>
      <c r="C19" s="69">
        <f>DATEVALUE(14&amp;"/"&amp;7&amp;"/"&amp;YEAR(Masque!I2))</f>
        <v>45852</v>
      </c>
      <c r="D19" s="66">
        <f t="shared" si="0"/>
        <v>1</v>
      </c>
      <c r="E19" s="62" t="str">
        <f>IF(AND(C19&gt;=Masque!$A$2,C19&lt;=Masque!$I$2)*AND(D19&lt;6),"VRAI","FAUX")</f>
        <v>FAUX</v>
      </c>
    </row>
    <row r="20" spans="2:6" x14ac:dyDescent="0.25">
      <c r="B20" s="61" t="s">
        <v>28</v>
      </c>
      <c r="C20" s="69">
        <f>DATEVALUE(15&amp;"/"&amp;8&amp;"/"&amp;YEAR(Masque!I2))</f>
        <v>45884</v>
      </c>
      <c r="D20" s="66">
        <f t="shared" si="0"/>
        <v>5</v>
      </c>
      <c r="E20" s="62" t="str">
        <f>IF(AND(C20&gt;=Masque!$A$2,C20&lt;=Masque!$I$2)*AND(D20&lt;6),"VRAI","FAUX")</f>
        <v>FAUX</v>
      </c>
    </row>
    <row r="21" spans="2:6" x14ac:dyDescent="0.25">
      <c r="B21" s="61" t="s">
        <v>29</v>
      </c>
      <c r="C21" s="69">
        <f>DATEVALUE(1&amp;"/"&amp;11&amp;"/"&amp;YEAR(Masque!I2))</f>
        <v>45962</v>
      </c>
      <c r="D21" s="66">
        <f t="shared" si="0"/>
        <v>6</v>
      </c>
      <c r="E21" s="62" t="str">
        <f>IF(AND(C21&gt;=Masque!$A$2,C21&lt;=Masque!$I$2)*AND(D21&lt;6),"VRAI","FAUX")</f>
        <v>FAUX</v>
      </c>
    </row>
    <row r="22" spans="2:6" x14ac:dyDescent="0.25">
      <c r="B22" s="61" t="s">
        <v>36</v>
      </c>
      <c r="C22" s="69">
        <f>DATEVALUE(11&amp;"/"&amp;11&amp;"/"&amp;YEAR(Masque!I2))</f>
        <v>45972</v>
      </c>
      <c r="D22" s="66">
        <f t="shared" si="0"/>
        <v>2</v>
      </c>
      <c r="E22" s="62" t="str">
        <f>IF(AND(C22&gt;=Masque!$A$2,C22&lt;=Masque!$I$2)*AND(D22&lt;6),"VRAI","FAUX")</f>
        <v>FAUX</v>
      </c>
    </row>
    <row r="23" spans="2:6" ht="15.75" thickBot="1" x14ac:dyDescent="0.3">
      <c r="B23" s="63" t="s">
        <v>37</v>
      </c>
      <c r="C23" s="70">
        <f>DATEVALUE(25&amp;"/"&amp;12&amp;"/"&amp;YEAR(Masque!I2))</f>
        <v>46016</v>
      </c>
      <c r="D23" s="67">
        <f t="shared" si="0"/>
        <v>4</v>
      </c>
      <c r="E23" s="64" t="str">
        <f>IF(AND(C23&gt;=Masque!$A$2,C23&lt;=Masque!$I$2)*AND(D23&lt;6),"VRAI","FAUX")</f>
        <v>FAUX</v>
      </c>
    </row>
    <row r="25" spans="2:6" x14ac:dyDescent="0.25">
      <c r="C25" s="30"/>
      <c r="D25" s="30"/>
      <c r="E25" s="29"/>
    </row>
    <row r="26" spans="2:6" x14ac:dyDescent="0.25">
      <c r="C26" s="29"/>
      <c r="D26" s="29"/>
      <c r="E26" s="29"/>
    </row>
  </sheetData>
  <conditionalFormatting sqref="E2:E23">
    <cfRule type="containsText" dxfId="17" priority="2" operator="containsText" text="VRAI">
      <formula>NOT(ISERROR(SEARCH("VRAI",E2)))</formula>
    </cfRule>
  </conditionalFormatting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54CF015-B15C-44EE-BEE5-F9FB87D60EC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Test</vt:lpstr>
      <vt:lpstr>Masque</vt:lpstr>
      <vt:lpstr>Fériés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</dc:creator>
  <cp:lastModifiedBy>Mathieu Feuillarade</cp:lastModifiedBy>
  <dcterms:created xsi:type="dcterms:W3CDTF">2023-06-16T11:59:01Z</dcterms:created>
  <dcterms:modified xsi:type="dcterms:W3CDTF">2024-06-04T05:52:01Z</dcterms:modified>
</cp:coreProperties>
</file>