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60" windowWidth="18495" windowHeight="11640"/>
  </bookViews>
  <sheets>
    <sheet name="Feuil1" sheetId="1" r:id="rId1"/>
    <sheet name="Feuil2" sheetId="2" r:id="rId2"/>
  </sheets>
  <calcPr calcId="144525" calcMode="manual"/>
</workbook>
</file>

<file path=xl/calcChain.xml><?xml version="1.0" encoding="utf-8"?>
<calcChain xmlns="http://schemas.openxmlformats.org/spreadsheetml/2006/main">
  <c r="S35" i="1" l="1"/>
  <c r="S36" i="1" s="1"/>
  <c r="Q35" i="1"/>
  <c r="O18" i="1"/>
  <c r="O17" i="1"/>
  <c r="O16" i="1"/>
  <c r="O15" i="1"/>
  <c r="Q15" i="1"/>
  <c r="S15" i="1" s="1"/>
  <c r="S26" i="2"/>
  <c r="Q18" i="2"/>
  <c r="Q17" i="2"/>
  <c r="S16" i="2" s="1"/>
  <c r="S17" i="2" s="1"/>
  <c r="Q16" i="2"/>
  <c r="L56" i="1" l="1"/>
  <c r="L55" i="1"/>
  <c r="Q34" i="1"/>
  <c r="L33" i="1"/>
  <c r="L32" i="1"/>
  <c r="L31" i="1"/>
  <c r="L30" i="1"/>
  <c r="L29" i="1"/>
  <c r="O28" i="1" s="1"/>
  <c r="L28" i="1"/>
  <c r="L27" i="1"/>
  <c r="L26" i="1"/>
  <c r="O26" i="1" s="1"/>
  <c r="L25" i="1"/>
  <c r="L23" i="1"/>
  <c r="L22" i="1"/>
  <c r="L21" i="1"/>
  <c r="L20" i="1"/>
  <c r="L19" i="1"/>
  <c r="L18" i="1"/>
  <c r="L17" i="1"/>
  <c r="L16" i="1"/>
  <c r="L15" i="1"/>
  <c r="L24" i="1" s="1"/>
  <c r="Q44" i="1"/>
  <c r="Q54" i="1"/>
  <c r="Q64" i="1"/>
  <c r="Q74" i="1"/>
  <c r="Q84" i="1"/>
  <c r="Q94" i="1"/>
  <c r="Q104" i="1"/>
  <c r="Q114" i="1"/>
  <c r="Q124" i="1"/>
  <c r="Q134" i="1"/>
  <c r="Q144" i="1"/>
  <c r="Q154" i="1"/>
  <c r="Q164" i="1"/>
  <c r="Q174" i="1"/>
  <c r="Q184" i="1"/>
  <c r="Q194" i="1"/>
  <c r="Q204" i="1"/>
  <c r="Q21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Q187" i="1" s="1"/>
  <c r="L188" i="1"/>
  <c r="Q188" i="1" s="1"/>
  <c r="L189" i="1"/>
  <c r="O188" i="1" s="1"/>
  <c r="L190" i="1"/>
  <c r="Q190" i="1" s="1"/>
  <c r="L191" i="1"/>
  <c r="Q191" i="1" s="1"/>
  <c r="L192" i="1"/>
  <c r="Q192" i="1" s="1"/>
  <c r="L193" i="1"/>
  <c r="Q193" i="1" s="1"/>
  <c r="L194" i="1"/>
  <c r="L195" i="1"/>
  <c r="Q195" i="1" s="1"/>
  <c r="L196" i="1"/>
  <c r="O196" i="1" s="1"/>
  <c r="L197" i="1"/>
  <c r="Q197" i="1" s="1"/>
  <c r="L198" i="1"/>
  <c r="Q198" i="1" s="1"/>
  <c r="L199" i="1"/>
  <c r="O198" i="1" s="1"/>
  <c r="L200" i="1"/>
  <c r="Q200" i="1" s="1"/>
  <c r="L201" i="1"/>
  <c r="Q201" i="1" s="1"/>
  <c r="L202" i="1"/>
  <c r="Q202" i="1" s="1"/>
  <c r="L203" i="1"/>
  <c r="Q203" i="1" s="1"/>
  <c r="L204" i="1"/>
  <c r="L205" i="1"/>
  <c r="Q205" i="1" s="1"/>
  <c r="L206" i="1"/>
  <c r="O206" i="1" s="1"/>
  <c r="L207" i="1"/>
  <c r="Q207" i="1" s="1"/>
  <c r="L208" i="1"/>
  <c r="Q208" i="1" s="1"/>
  <c r="L209" i="1"/>
  <c r="O208" i="1" s="1"/>
  <c r="L210" i="1"/>
  <c r="Q210" i="1" s="1"/>
  <c r="L211" i="1"/>
  <c r="Q211" i="1" s="1"/>
  <c r="L212" i="1"/>
  <c r="Q212" i="1" s="1"/>
  <c r="L213" i="1"/>
  <c r="Q213" i="1" s="1"/>
  <c r="L214" i="1"/>
  <c r="Q24" i="1"/>
  <c r="Q23" i="1"/>
  <c r="Q22" i="1"/>
  <c r="Q21" i="1"/>
  <c r="Q20" i="1"/>
  <c r="Q19" i="1"/>
  <c r="Q18" i="1"/>
  <c r="S19" i="1" s="1"/>
  <c r="Q17" i="1"/>
  <c r="Q16" i="1"/>
  <c r="S16" i="1" l="1"/>
  <c r="S18" i="1"/>
  <c r="Q185" i="1"/>
  <c r="O185" i="1"/>
  <c r="Q183" i="1"/>
  <c r="Q181" i="1"/>
  <c r="O178" i="1"/>
  <c r="Q179" i="1"/>
  <c r="Q177" i="1"/>
  <c r="O177" i="1"/>
  <c r="Q175" i="1"/>
  <c r="O175" i="1"/>
  <c r="Q173" i="1"/>
  <c r="Q171" i="1"/>
  <c r="O168" i="1"/>
  <c r="Q169" i="1"/>
  <c r="Q167" i="1"/>
  <c r="O167" i="1"/>
  <c r="Q165" i="1"/>
  <c r="O165" i="1"/>
  <c r="Q163" i="1"/>
  <c r="Q161" i="1"/>
  <c r="O158" i="1"/>
  <c r="Q159" i="1"/>
  <c r="Q157" i="1"/>
  <c r="O157" i="1"/>
  <c r="Q155" i="1"/>
  <c r="O155" i="1"/>
  <c r="Q153" i="1"/>
  <c r="Q151" i="1"/>
  <c r="O148" i="1"/>
  <c r="Q149" i="1"/>
  <c r="Q147" i="1"/>
  <c r="O147" i="1"/>
  <c r="Q145" i="1"/>
  <c r="O145" i="1"/>
  <c r="Q143" i="1"/>
  <c r="Q141" i="1"/>
  <c r="O138" i="1"/>
  <c r="Q139" i="1"/>
  <c r="Q137" i="1"/>
  <c r="O137" i="1"/>
  <c r="Q135" i="1"/>
  <c r="O135" i="1"/>
  <c r="Q133" i="1"/>
  <c r="Q131" i="1"/>
  <c r="O128" i="1"/>
  <c r="Q129" i="1"/>
  <c r="Q127" i="1"/>
  <c r="O127" i="1"/>
  <c r="Q125" i="1"/>
  <c r="O125" i="1"/>
  <c r="Q123" i="1"/>
  <c r="Q121" i="1"/>
  <c r="O118" i="1"/>
  <c r="Q119" i="1"/>
  <c r="Q117" i="1"/>
  <c r="O117" i="1"/>
  <c r="Q115" i="1"/>
  <c r="O115" i="1"/>
  <c r="Q113" i="1"/>
  <c r="Q111" i="1"/>
  <c r="O108" i="1"/>
  <c r="Q109" i="1"/>
  <c r="Q107" i="1"/>
  <c r="O107" i="1"/>
  <c r="O105" i="1"/>
  <c r="Q105" i="1"/>
  <c r="Q103" i="1"/>
  <c r="Q101" i="1"/>
  <c r="Q99" i="1"/>
  <c r="O98" i="1"/>
  <c r="O97" i="1"/>
  <c r="Q97" i="1"/>
  <c r="O95" i="1"/>
  <c r="Q95" i="1"/>
  <c r="Q93" i="1"/>
  <c r="Q91" i="1"/>
  <c r="Q89" i="1"/>
  <c r="O88" i="1"/>
  <c r="O87" i="1"/>
  <c r="Q87" i="1"/>
  <c r="O85" i="1"/>
  <c r="Q85" i="1"/>
  <c r="Q83" i="1"/>
  <c r="Q81" i="1"/>
  <c r="Q79" i="1"/>
  <c r="O78" i="1"/>
  <c r="O77" i="1"/>
  <c r="Q77" i="1"/>
  <c r="O75" i="1"/>
  <c r="Q75" i="1"/>
  <c r="Q73" i="1"/>
  <c r="Q71" i="1"/>
  <c r="Q69" i="1"/>
  <c r="O68" i="1"/>
  <c r="O67" i="1"/>
  <c r="Q67" i="1"/>
  <c r="O65" i="1"/>
  <c r="Q65" i="1"/>
  <c r="Q63" i="1"/>
  <c r="Q61" i="1"/>
  <c r="Q59" i="1"/>
  <c r="O58" i="1"/>
  <c r="O57" i="1"/>
  <c r="O56" i="1"/>
  <c r="Q57" i="1"/>
  <c r="Q53" i="1"/>
  <c r="Q51" i="1"/>
  <c r="Q49" i="1"/>
  <c r="O48" i="1"/>
  <c r="O47" i="1"/>
  <c r="Q47" i="1"/>
  <c r="O45" i="1"/>
  <c r="Q45" i="1"/>
  <c r="Q43" i="1"/>
  <c r="Q41" i="1"/>
  <c r="Q39" i="1"/>
  <c r="O38" i="1"/>
  <c r="O37" i="1"/>
  <c r="Q37" i="1"/>
  <c r="O35" i="1"/>
  <c r="Q209" i="1"/>
  <c r="S209" i="1" s="1"/>
  <c r="O207" i="1"/>
  <c r="Q206" i="1"/>
  <c r="O205" i="1"/>
  <c r="Q199" i="1"/>
  <c r="S199" i="1" s="1"/>
  <c r="O197" i="1"/>
  <c r="Q196" i="1"/>
  <c r="O195" i="1"/>
  <c r="Q189" i="1"/>
  <c r="S189" i="1" s="1"/>
  <c r="O187" i="1"/>
  <c r="S17" i="1"/>
  <c r="S20" i="1" s="1"/>
  <c r="O186" i="1"/>
  <c r="Q186" i="1"/>
  <c r="Q182" i="1"/>
  <c r="Q180" i="1"/>
  <c r="Q178" i="1"/>
  <c r="O176" i="1"/>
  <c r="Q176" i="1"/>
  <c r="Q172" i="1"/>
  <c r="Q170" i="1"/>
  <c r="Q168" i="1"/>
  <c r="O166" i="1"/>
  <c r="Q166" i="1"/>
  <c r="Q162" i="1"/>
  <c r="Q160" i="1"/>
  <c r="Q158" i="1"/>
  <c r="O156" i="1"/>
  <c r="Q156" i="1"/>
  <c r="Q152" i="1"/>
  <c r="Q150" i="1"/>
  <c r="Q148" i="1"/>
  <c r="O146" i="1"/>
  <c r="Q146" i="1"/>
  <c r="Q142" i="1"/>
  <c r="Q140" i="1"/>
  <c r="Q138" i="1"/>
  <c r="O136" i="1"/>
  <c r="Q136" i="1"/>
  <c r="Q132" i="1"/>
  <c r="Q130" i="1"/>
  <c r="Q128" i="1"/>
  <c r="O126" i="1"/>
  <c r="Q126" i="1"/>
  <c r="Q122" i="1"/>
  <c r="Q120" i="1"/>
  <c r="Q118" i="1"/>
  <c r="O116" i="1"/>
  <c r="Q116" i="1"/>
  <c r="Q112" i="1"/>
  <c r="Q110" i="1"/>
  <c r="Q108" i="1"/>
  <c r="O106" i="1"/>
  <c r="Q106" i="1"/>
  <c r="Q102" i="1"/>
  <c r="Q100" i="1"/>
  <c r="Q98" i="1"/>
  <c r="Q96" i="1"/>
  <c r="O96" i="1"/>
  <c r="Q92" i="1"/>
  <c r="Q90" i="1"/>
  <c r="Q88" i="1"/>
  <c r="Q86" i="1"/>
  <c r="O86" i="1"/>
  <c r="Q82" i="1"/>
  <c r="Q80" i="1"/>
  <c r="Q78" i="1"/>
  <c r="Q76" i="1"/>
  <c r="O76" i="1"/>
  <c r="Q72" i="1"/>
  <c r="Q70" i="1"/>
  <c r="Q68" i="1"/>
  <c r="Q66" i="1"/>
  <c r="O66" i="1"/>
  <c r="Q55" i="1"/>
  <c r="Q56" i="1"/>
  <c r="Q62" i="1"/>
  <c r="Q60" i="1"/>
  <c r="Q58" i="1"/>
  <c r="Q52" i="1"/>
  <c r="Q50" i="1"/>
  <c r="Q48" i="1"/>
  <c r="Q46" i="1"/>
  <c r="O46" i="1"/>
  <c r="Q42" i="1"/>
  <c r="Q40" i="1"/>
  <c r="Q38" i="1"/>
  <c r="Q36" i="1"/>
  <c r="O36" i="1"/>
  <c r="Q30" i="1"/>
  <c r="Q25" i="1"/>
  <c r="Q31" i="1"/>
  <c r="O55" i="1"/>
  <c r="O27" i="1"/>
  <c r="O25" i="1"/>
  <c r="L34" i="1"/>
  <c r="Q28" i="1" s="1"/>
  <c r="S28" i="1" l="1"/>
  <c r="S185" i="1"/>
  <c r="S188" i="1"/>
  <c r="S187" i="1"/>
  <c r="S190" i="1" s="1"/>
  <c r="S198" i="1"/>
  <c r="S195" i="1"/>
  <c r="S197" i="1"/>
  <c r="S200" i="1" s="1"/>
  <c r="S208" i="1"/>
  <c r="S205" i="1"/>
  <c r="S207" i="1"/>
  <c r="S210" i="1" s="1"/>
  <c r="S39" i="1"/>
  <c r="S49" i="1"/>
  <c r="S59" i="1"/>
  <c r="S55" i="1"/>
  <c r="S57" i="1"/>
  <c r="S58" i="1"/>
  <c r="S65" i="1"/>
  <c r="S66" i="1" s="1"/>
  <c r="S70" i="1" s="1"/>
  <c r="S67" i="1"/>
  <c r="S68" i="1"/>
  <c r="S75" i="1"/>
  <c r="S77" i="1"/>
  <c r="S78" i="1"/>
  <c r="S85" i="1"/>
  <c r="S86" i="1" s="1"/>
  <c r="S87" i="1"/>
  <c r="S88" i="1"/>
  <c r="S90" i="1" s="1"/>
  <c r="S95" i="1"/>
  <c r="S97" i="1"/>
  <c r="S98" i="1"/>
  <c r="S100" i="1" s="1"/>
  <c r="S109" i="1"/>
  <c r="S119" i="1"/>
  <c r="S129" i="1"/>
  <c r="S139" i="1"/>
  <c r="S149" i="1"/>
  <c r="S159" i="1"/>
  <c r="S169" i="1"/>
  <c r="S179" i="1"/>
  <c r="Q26" i="1"/>
  <c r="Q29" i="1"/>
  <c r="Q33" i="1"/>
  <c r="Q27" i="1"/>
  <c r="S29" i="1" s="1"/>
  <c r="Q32" i="1"/>
  <c r="S56" i="1"/>
  <c r="S60" i="1" s="1"/>
  <c r="S76" i="1"/>
  <c r="S80" i="1" s="1"/>
  <c r="S96" i="1"/>
  <c r="S186" i="1"/>
  <c r="S196" i="1"/>
  <c r="S206" i="1"/>
  <c r="S40" i="1"/>
  <c r="S37" i="1"/>
  <c r="S38" i="1"/>
  <c r="S45" i="1"/>
  <c r="S46" i="1" s="1"/>
  <c r="S50" i="1" s="1"/>
  <c r="S47" i="1"/>
  <c r="S48" i="1"/>
  <c r="S69" i="1"/>
  <c r="S79" i="1"/>
  <c r="S89" i="1"/>
  <c r="S99" i="1"/>
  <c r="S108" i="1"/>
  <c r="S105" i="1"/>
  <c r="S106" i="1" s="1"/>
  <c r="S107" i="1"/>
  <c r="S118" i="1"/>
  <c r="S115" i="1"/>
  <c r="S116" i="1" s="1"/>
  <c r="S117" i="1"/>
  <c r="S120" i="1" s="1"/>
  <c r="S128" i="1"/>
  <c r="S125" i="1"/>
  <c r="S126" i="1" s="1"/>
  <c r="S127" i="1"/>
  <c r="S138" i="1"/>
  <c r="S135" i="1"/>
  <c r="S136" i="1" s="1"/>
  <c r="S137" i="1"/>
  <c r="S140" i="1" s="1"/>
  <c r="S148" i="1"/>
  <c r="S145" i="1"/>
  <c r="S146" i="1" s="1"/>
  <c r="S147" i="1"/>
  <c r="S158" i="1"/>
  <c r="S155" i="1"/>
  <c r="S156" i="1" s="1"/>
  <c r="S157" i="1"/>
  <c r="S160" i="1" s="1"/>
  <c r="S168" i="1"/>
  <c r="S165" i="1"/>
  <c r="S166" i="1" s="1"/>
  <c r="S167" i="1"/>
  <c r="S178" i="1"/>
  <c r="S175" i="1"/>
  <c r="S176" i="1" s="1"/>
  <c r="S177" i="1"/>
  <c r="S180" i="1" s="1"/>
  <c r="S170" i="1" l="1"/>
  <c r="S150" i="1"/>
  <c r="S130" i="1"/>
  <c r="S110" i="1"/>
  <c r="S27" i="1"/>
  <c r="S25" i="1"/>
  <c r="S26" i="1" s="1"/>
  <c r="S30" i="1" l="1"/>
  <c r="L45" i="2" l="1"/>
  <c r="Q36" i="2" s="1"/>
  <c r="Q44" i="2"/>
  <c r="Q43" i="2"/>
  <c r="Q42" i="2"/>
  <c r="Q41" i="2"/>
  <c r="Q40" i="2"/>
  <c r="Q39" i="2"/>
  <c r="Q38" i="2"/>
  <c r="Q37" i="2"/>
  <c r="L35" i="2"/>
  <c r="L25" i="2"/>
  <c r="S38" i="2" l="1"/>
  <c r="S36" i="2"/>
  <c r="Q28" i="2"/>
  <c r="Q32" i="2"/>
  <c r="Q27" i="2"/>
  <c r="Q29" i="2"/>
  <c r="Q31" i="2"/>
  <c r="Q33" i="2"/>
  <c r="Q26" i="2"/>
  <c r="Q30" i="2"/>
  <c r="Q34" i="2"/>
  <c r="S40" i="2"/>
  <c r="Q23" i="2"/>
  <c r="Q19" i="2"/>
  <c r="Q20" i="2"/>
  <c r="Q21" i="2"/>
  <c r="Q22" i="2"/>
  <c r="Q24" i="2"/>
  <c r="S37" i="2"/>
  <c r="S39" i="2"/>
  <c r="S41" i="2" l="1"/>
  <c r="S18" i="2"/>
  <c r="S20" i="2"/>
  <c r="S19" i="2"/>
  <c r="S27" i="2"/>
  <c r="S30" i="2"/>
  <c r="S28" i="2"/>
  <c r="S29" i="2"/>
  <c r="S21" i="2" l="1"/>
  <c r="S31" i="2"/>
</calcChain>
</file>

<file path=xl/sharedStrings.xml><?xml version="1.0" encoding="utf-8"?>
<sst xmlns="http://schemas.openxmlformats.org/spreadsheetml/2006/main" count="244" uniqueCount="25">
  <si>
    <t>A</t>
  </si>
  <si>
    <t>%</t>
  </si>
  <si>
    <t>B</t>
  </si>
  <si>
    <t>C</t>
  </si>
  <si>
    <t>D</t>
  </si>
  <si>
    <t>E</t>
  </si>
  <si>
    <t>F</t>
  </si>
  <si>
    <t>résulta  n01</t>
  </si>
  <si>
    <t>H</t>
  </si>
  <si>
    <t>y</t>
  </si>
  <si>
    <t>M</t>
  </si>
  <si>
    <t>u</t>
  </si>
  <si>
    <t>K</t>
  </si>
  <si>
    <t>i</t>
  </si>
  <si>
    <t>o</t>
  </si>
  <si>
    <t>p</t>
  </si>
  <si>
    <t>q</t>
  </si>
  <si>
    <t>résulta  n02</t>
  </si>
  <si>
    <t>résulta  n03</t>
  </si>
  <si>
    <t xml:space="preserve">nombre de </t>
  </si>
  <si>
    <t>solutions</t>
  </si>
  <si>
    <t>%a</t>
  </si>
  <si>
    <t>% b</t>
  </si>
  <si>
    <t>%c</t>
  </si>
  <si>
    <t>%d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</si>
</sst>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Times New Roman"/>
      <family val="1"/>
    </font>
    <font>
      <b/>
      <sz val="1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/>
    <xf numFmtId="2" fontId="2" fillId="2" borderId="1" xfId="0" applyNumberFormat="1" applyFont="1" applyFill="1" applyBorder="1"/>
    <xf numFmtId="0" fontId="2" fillId="2" borderId="0" xfId="0" applyFont="1" applyFill="1"/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2" fontId="2" fillId="3" borderId="1" xfId="0" applyNumberFormat="1" applyFont="1" applyFill="1" applyBorder="1"/>
    <xf numFmtId="0" fontId="2" fillId="3" borderId="0" xfId="0" applyFont="1" applyFill="1"/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2" fontId="2" fillId="4" borderId="1" xfId="0" applyNumberFormat="1" applyFont="1" applyFill="1" applyBorder="1"/>
    <xf numFmtId="0" fontId="2" fillId="4" borderId="0" xfId="0" applyFont="1" applyFill="1"/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2" fontId="4" fillId="5" borderId="1" xfId="0" applyNumberFormat="1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2" xfId="0" applyFont="1" applyBorder="1"/>
    <xf numFmtId="0" fontId="3" fillId="0" borderId="4" xfId="0" applyFont="1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2" fontId="5" fillId="6" borderId="1" xfId="0" applyNumberFormat="1" applyFont="1" applyFill="1" applyBorder="1" applyAlignment="1" applyProtection="1">
      <alignment horizontal="left"/>
      <protection locked="0"/>
    </xf>
    <xf numFmtId="2" fontId="6" fillId="4" borderId="1" xfId="0" applyNumberFormat="1" applyFont="1" applyFill="1" applyBorder="1" applyAlignment="1" applyProtection="1">
      <alignment horizontal="left"/>
      <protection locked="0"/>
    </xf>
    <xf numFmtId="2" fontId="5" fillId="4" borderId="1" xfId="0" applyNumberFormat="1" applyFont="1" applyFill="1" applyBorder="1" applyAlignment="1" applyProtection="1">
      <alignment horizontal="left"/>
      <protection locked="0"/>
    </xf>
    <xf numFmtId="2" fontId="5" fillId="0" borderId="1" xfId="0" applyNumberFormat="1" applyFont="1" applyBorder="1" applyAlignment="1" applyProtection="1">
      <alignment horizontal="left"/>
      <protection locked="0"/>
    </xf>
    <xf numFmtId="0" fontId="0" fillId="3" borderId="1" xfId="0" applyFill="1" applyBorder="1"/>
    <xf numFmtId="2" fontId="0" fillId="0" borderId="0" xfId="0" applyNumberFormat="1"/>
    <xf numFmtId="0" fontId="0" fillId="4" borderId="0" xfId="0" applyFill="1"/>
    <xf numFmtId="0" fontId="2" fillId="3" borderId="12" xfId="0" applyFont="1" applyFill="1" applyBorder="1"/>
    <xf numFmtId="0" fontId="0" fillId="3" borderId="13" xfId="0" applyFill="1" applyBorder="1"/>
    <xf numFmtId="0" fontId="2" fillId="3" borderId="14" xfId="0" applyFont="1" applyFill="1" applyBorder="1"/>
    <xf numFmtId="0" fontId="2" fillId="3" borderId="7" xfId="0" applyFont="1" applyFill="1" applyBorder="1"/>
    <xf numFmtId="0" fontId="0" fillId="3" borderId="0" xfId="0" applyFill="1" applyBorder="1"/>
    <xf numFmtId="0" fontId="2" fillId="3" borderId="8" xfId="0" applyFont="1" applyFill="1" applyBorder="1"/>
    <xf numFmtId="0" fontId="2" fillId="3" borderId="9" xfId="0" applyFont="1" applyFill="1" applyBorder="1"/>
    <xf numFmtId="0" fontId="0" fillId="3" borderId="10" xfId="0" applyFill="1" applyBorder="1"/>
    <xf numFmtId="0" fontId="2" fillId="3" borderId="11" xfId="0" applyFont="1" applyFill="1" applyBorder="1"/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 applyAlignment="1">
      <alignment horizontal="center"/>
    </xf>
    <xf numFmtId="0" fontId="2" fillId="2" borderId="7" xfId="0" applyFont="1" applyFill="1" applyBorder="1"/>
    <xf numFmtId="0" fontId="0" fillId="2" borderId="0" xfId="0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0" fillId="2" borderId="10" xfId="0" applyFill="1" applyBorder="1"/>
    <xf numFmtId="0" fontId="2" fillId="2" borderId="1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3:S214"/>
  <sheetViews>
    <sheetView tabSelected="1" zoomScale="80" zoomScaleNormal="80" workbookViewId="0">
      <selection activeCell="T31" sqref="T31"/>
    </sheetView>
  </sheetViews>
  <sheetFormatPr baseColWidth="10" defaultRowHeight="15" x14ac:dyDescent="0.25"/>
  <sheetData>
    <row r="13" spans="2:19" x14ac:dyDescent="0.25">
      <c r="B13" s="23" t="s">
        <v>19</v>
      </c>
    </row>
    <row r="14" spans="2:19" x14ac:dyDescent="0.25">
      <c r="B14" s="24" t="s">
        <v>20</v>
      </c>
      <c r="C14" s="34" t="s">
        <v>0</v>
      </c>
      <c r="D14" s="35" t="s">
        <v>21</v>
      </c>
      <c r="E14" s="34" t="s">
        <v>2</v>
      </c>
      <c r="F14" s="36" t="s">
        <v>22</v>
      </c>
      <c r="G14" s="34" t="s">
        <v>3</v>
      </c>
      <c r="H14" s="36" t="s">
        <v>23</v>
      </c>
      <c r="I14" s="34" t="s">
        <v>4</v>
      </c>
      <c r="J14" s="36" t="s">
        <v>24</v>
      </c>
      <c r="K14" s="37"/>
      <c r="L14" s="34" t="s">
        <v>5</v>
      </c>
      <c r="N14" s="26"/>
      <c r="O14" s="27"/>
      <c r="Q14" s="38" t="s">
        <v>6</v>
      </c>
    </row>
    <row r="15" spans="2:19" x14ac:dyDescent="0.25">
      <c r="B15" s="20"/>
      <c r="C15">
        <v>53</v>
      </c>
      <c r="D15">
        <v>85</v>
      </c>
      <c r="E15">
        <v>10.02</v>
      </c>
      <c r="F15">
        <v>15</v>
      </c>
      <c r="G15">
        <v>0.78</v>
      </c>
      <c r="H15">
        <v>0</v>
      </c>
      <c r="I15">
        <v>5.01</v>
      </c>
      <c r="J15">
        <v>0</v>
      </c>
      <c r="K15">
        <v>100</v>
      </c>
      <c r="L15">
        <f>SUM(C15*D15/100+E15*F15/100+G15*H15/100+I15*J15/100)</f>
        <v>46.552999999999997</v>
      </c>
      <c r="N15" s="25" t="s">
        <v>8</v>
      </c>
      <c r="O15" s="25">
        <f>SUM(L15/(L16+L17+L18))</f>
        <v>3.8489458453906575</v>
      </c>
      <c r="P15" s="26"/>
      <c r="Q15" s="25">
        <f>SUM((100*L15)/(100-L24))</f>
        <v>78.092026906882722</v>
      </c>
      <c r="R15" s="27" t="s">
        <v>9</v>
      </c>
      <c r="S15" s="27">
        <f>ROUND(IF(O17&gt;0.64,((4.071*(Q15-Q24))-(7.6*Q16)-(6.71*Q17)-(1.43*Q18)-(2.852*Q22)),IF(O17&lt;=0.64,((4.071*(Q15-Q24))-(7.6*Q16)-(4.479*Q18)-(2.859*Q22)))),1)</f>
        <v>176.3</v>
      </c>
    </row>
    <row r="16" spans="2:19" x14ac:dyDescent="0.25">
      <c r="B16" s="21"/>
      <c r="C16">
        <v>1.06</v>
      </c>
      <c r="D16">
        <v>85</v>
      </c>
      <c r="E16">
        <v>49.42</v>
      </c>
      <c r="F16">
        <v>15</v>
      </c>
      <c r="G16">
        <v>91.2</v>
      </c>
      <c r="H16">
        <v>0</v>
      </c>
      <c r="I16">
        <v>27.34</v>
      </c>
      <c r="J16">
        <v>0</v>
      </c>
      <c r="K16">
        <v>100</v>
      </c>
      <c r="L16">
        <f>SUM(C16*D16/100+E16*F16/100+G16*H16/100+I16*J16/100)</f>
        <v>8.3140000000000001</v>
      </c>
      <c r="N16" s="25" t="s">
        <v>10</v>
      </c>
      <c r="O16" s="25">
        <f>SUM(L16/(L17+L18))</f>
        <v>2.198889182755885</v>
      </c>
      <c r="P16" s="26"/>
      <c r="Q16" s="25">
        <f>SUM((100*L16)/(100-L24))</f>
        <v>13.946622381024273</v>
      </c>
      <c r="R16" s="27" t="s">
        <v>11</v>
      </c>
      <c r="S16" s="27">
        <f>ROUND(((2.867*Q16)-(0.754*S15)),1)</f>
        <v>-92.9</v>
      </c>
    </row>
    <row r="17" spans="2:19" x14ac:dyDescent="0.25">
      <c r="B17" s="21"/>
      <c r="C17">
        <v>0.45</v>
      </c>
      <c r="D17">
        <v>85</v>
      </c>
      <c r="E17">
        <v>13.91</v>
      </c>
      <c r="F17">
        <v>15</v>
      </c>
      <c r="G17">
        <v>2.41</v>
      </c>
      <c r="H17">
        <v>0</v>
      </c>
      <c r="I17">
        <v>4.83</v>
      </c>
      <c r="J17">
        <v>0</v>
      </c>
      <c r="K17">
        <v>100</v>
      </c>
      <c r="L17">
        <f>SUM(C17*D17/100+E17*F17/100+G17*H17/100+I17*J17/100)</f>
        <v>2.4689999999999999</v>
      </c>
      <c r="N17" s="25" t="s">
        <v>12</v>
      </c>
      <c r="O17" s="25">
        <f>SUM(L17/L18)</f>
        <v>1.8818597560975607</v>
      </c>
      <c r="P17" s="26"/>
      <c r="Q17" s="25">
        <f>SUM((100*L17)/(100-L24))</f>
        <v>4.1417140556590004</v>
      </c>
      <c r="R17" s="27" t="s">
        <v>13</v>
      </c>
      <c r="S17" s="27">
        <f>ROUND(IF(O17&gt;0.64,((2.65*Q17)-(1.692*Q18)),IF(O17&lt;=0.64,(((2.1*Q17)+(1.702*Q18))))),1)</f>
        <v>7.3</v>
      </c>
    </row>
    <row r="18" spans="2:19" x14ac:dyDescent="0.25">
      <c r="B18" s="21"/>
      <c r="C18">
        <v>0.19</v>
      </c>
      <c r="D18">
        <v>85</v>
      </c>
      <c r="E18">
        <v>7.67</v>
      </c>
      <c r="F18">
        <v>15</v>
      </c>
      <c r="G18">
        <v>0.76</v>
      </c>
      <c r="H18">
        <v>0</v>
      </c>
      <c r="I18">
        <v>47.8</v>
      </c>
      <c r="J18">
        <v>0</v>
      </c>
      <c r="K18">
        <v>100</v>
      </c>
      <c r="L18">
        <f>SUM(C18*D18/100+E18*F18/100+G18*H18/100+I18*J18/100)</f>
        <v>1.3120000000000001</v>
      </c>
      <c r="N18" s="25" t="s">
        <v>6</v>
      </c>
      <c r="O18" s="25">
        <f>ROUND(IF(L19&lt;=2,((100*(L15+(0.75*L19)))/((2.85*L16)+(1.18*L17)+(0.65*L18))),((100*(L15+1.5))/((2.85*L16)+(1.18*L17)+(0.65*L18)))),1)</f>
        <v>170.8</v>
      </c>
      <c r="P18" s="26"/>
      <c r="Q18" s="25">
        <f>SUM((100*L18)/(100-L24))</f>
        <v>2.2008622280375087</v>
      </c>
      <c r="R18" s="27" t="s">
        <v>14</v>
      </c>
      <c r="S18" s="27">
        <f>ROUND(IF(O17&gt;0.64,(3.04*Q18),IF(O17&lt;=0.64,(4.766*Q17))),1)</f>
        <v>6.7</v>
      </c>
    </row>
    <row r="19" spans="2:19" x14ac:dyDescent="0.25">
      <c r="B19" s="21"/>
      <c r="C19">
        <v>0.24</v>
      </c>
      <c r="D19">
        <v>85</v>
      </c>
      <c r="E19">
        <v>1.74</v>
      </c>
      <c r="F19">
        <v>15</v>
      </c>
      <c r="G19">
        <v>0.65</v>
      </c>
      <c r="H19">
        <v>0</v>
      </c>
      <c r="I19">
        <v>0.88</v>
      </c>
      <c r="J19">
        <v>0</v>
      </c>
      <c r="K19">
        <v>100</v>
      </c>
      <c r="L19">
        <f>SUM(C19*D19/100+E19*F19/100+G19*H19/100+I19*J19/100)</f>
        <v>0.46499999999999997</v>
      </c>
      <c r="N19" s="25"/>
      <c r="O19" s="25"/>
      <c r="P19" s="26"/>
      <c r="Q19" s="25">
        <f>SUM((100*L19)/(100-L24))</f>
        <v>0.78003120124804992</v>
      </c>
      <c r="R19" s="27" t="s">
        <v>15</v>
      </c>
      <c r="S19" s="27">
        <f>ROUND((3.01*Q17)+(Q18*2.25)+(Q19+Q20+Q21+Q22),1)</f>
        <v>19</v>
      </c>
    </row>
    <row r="20" spans="2:19" x14ac:dyDescent="0.25">
      <c r="B20" s="21"/>
      <c r="C20">
        <v>0</v>
      </c>
      <c r="D20">
        <v>85</v>
      </c>
      <c r="E20">
        <v>0.11</v>
      </c>
      <c r="F20">
        <v>15</v>
      </c>
      <c r="G20">
        <v>0.02</v>
      </c>
      <c r="H20">
        <v>0</v>
      </c>
      <c r="I20">
        <v>0.22</v>
      </c>
      <c r="J20">
        <v>0</v>
      </c>
      <c r="K20">
        <v>100</v>
      </c>
      <c r="L20">
        <f>SUM(C20*D20/100+E20*F20/100+G20*H20/100+I20*J20/100)</f>
        <v>1.6500000000000001E-2</v>
      </c>
      <c r="N20" s="28"/>
      <c r="O20" s="29"/>
      <c r="P20" s="29"/>
      <c r="Q20" s="25">
        <f>SUM((100*L20)/(100-L24))</f>
        <v>2.7678526495898546E-2</v>
      </c>
      <c r="R20" s="27" t="s">
        <v>16</v>
      </c>
      <c r="S20" s="25">
        <f>IF(O17&gt;=0.64,(S17+S18+(0.2*S16)+(2*Q18)),(S17+S18+(0.2*S16)+(2*Q18)))</f>
        <v>-0.17827554392498435</v>
      </c>
    </row>
    <row r="21" spans="2:19" x14ac:dyDescent="0.25">
      <c r="B21" s="21"/>
      <c r="C21">
        <v>0</v>
      </c>
      <c r="D21">
        <v>85</v>
      </c>
      <c r="E21">
        <v>2.81</v>
      </c>
      <c r="F21">
        <v>15</v>
      </c>
      <c r="G21">
        <v>0.64</v>
      </c>
      <c r="H21">
        <v>0</v>
      </c>
      <c r="I21">
        <v>0.64</v>
      </c>
      <c r="J21">
        <v>0</v>
      </c>
      <c r="K21">
        <v>100</v>
      </c>
      <c r="L21">
        <f>SUM(C21*D21/100+E21*F21/100+G21*H21/100+I21*J21/100)</f>
        <v>0.42149999999999999</v>
      </c>
      <c r="N21" s="28"/>
      <c r="O21" s="29"/>
      <c r="P21" s="29"/>
      <c r="Q21" s="25">
        <f>SUM((100*L21)/(100-L24))</f>
        <v>0.70706054048613554</v>
      </c>
      <c r="R21" s="29"/>
      <c r="S21" s="30"/>
    </row>
    <row r="22" spans="2:19" x14ac:dyDescent="0.25">
      <c r="B22" s="21"/>
      <c r="C22">
        <v>0.05</v>
      </c>
      <c r="D22">
        <v>85</v>
      </c>
      <c r="E22">
        <v>0.12</v>
      </c>
      <c r="F22">
        <v>15</v>
      </c>
      <c r="G22">
        <v>0.01</v>
      </c>
      <c r="H22">
        <v>0</v>
      </c>
      <c r="I22">
        <v>0.56000000000000005</v>
      </c>
      <c r="J22">
        <v>0</v>
      </c>
      <c r="K22">
        <v>100</v>
      </c>
      <c r="L22">
        <f>SUM(C22*D22/100+E22*F22/100+G22*H22/100+I22*J22/100)</f>
        <v>6.0499999999999998E-2</v>
      </c>
      <c r="N22" s="28"/>
      <c r="O22" s="29"/>
      <c r="P22" s="29"/>
      <c r="Q22" s="25">
        <f>SUM((100*L22)/(100-L24))</f>
        <v>0.10148793048496133</v>
      </c>
      <c r="R22" s="29"/>
      <c r="S22" s="30"/>
    </row>
    <row r="23" spans="2:19" x14ac:dyDescent="0.25">
      <c r="B23" s="21"/>
      <c r="C23">
        <v>0</v>
      </c>
      <c r="D23">
        <v>85</v>
      </c>
      <c r="E23">
        <v>0.01</v>
      </c>
      <c r="F23">
        <v>15</v>
      </c>
      <c r="G23">
        <v>0</v>
      </c>
      <c r="H23">
        <v>0</v>
      </c>
      <c r="I23">
        <v>0</v>
      </c>
      <c r="J23">
        <v>0</v>
      </c>
      <c r="K23">
        <v>100</v>
      </c>
      <c r="L23">
        <f>SUM(C23*D23/100+E23*F23/100+G23*H23/100+I23*J23/100)</f>
        <v>1.5E-3</v>
      </c>
      <c r="N23" s="28"/>
      <c r="O23" s="29"/>
      <c r="P23" s="29"/>
      <c r="Q23" s="25">
        <f>SUM((100*L23)/(100-L24))</f>
        <v>2.5162296814453221E-3</v>
      </c>
      <c r="R23" s="29"/>
      <c r="S23" s="30"/>
    </row>
    <row r="24" spans="2:19" x14ac:dyDescent="0.25">
      <c r="B24" s="22">
        <v>1</v>
      </c>
      <c r="L24" s="39">
        <f>SUM(100-(L15+L16+L17+L18+L19+L20+L21+L22+L23))</f>
        <v>40.387</v>
      </c>
      <c r="N24" s="31"/>
      <c r="O24" s="32"/>
      <c r="P24" s="32"/>
      <c r="Q24" s="25">
        <f>SUM(1.08+0)</f>
        <v>1.08</v>
      </c>
      <c r="R24" s="32"/>
      <c r="S24" s="33"/>
    </row>
    <row r="25" spans="2:19" x14ac:dyDescent="0.25">
      <c r="B25" s="20"/>
      <c r="C25">
        <v>53</v>
      </c>
      <c r="D25">
        <v>84.9</v>
      </c>
      <c r="E25">
        <v>10.02</v>
      </c>
      <c r="F25">
        <v>15</v>
      </c>
      <c r="G25">
        <v>0.78</v>
      </c>
      <c r="H25">
        <v>0</v>
      </c>
      <c r="I25">
        <v>5.01</v>
      </c>
      <c r="J25">
        <v>0.1</v>
      </c>
      <c r="K25">
        <v>100</v>
      </c>
      <c r="L25">
        <f>SUM(C25*D25/100+E25*F25/100+G25*H25/100+I25*J25/100)</f>
        <v>46.505010000000006</v>
      </c>
      <c r="N25" s="25" t="s">
        <v>8</v>
      </c>
      <c r="O25" s="25">
        <f>SUM(L25/(L26+L27+L28))</f>
        <v>3.8202561842463032</v>
      </c>
      <c r="P25" s="26"/>
      <c r="Q25" s="25">
        <f>SUM((100*L25)/(100-L34))</f>
        <v>77.969291456207173</v>
      </c>
      <c r="R25" s="27" t="s">
        <v>9</v>
      </c>
      <c r="S25" s="27">
        <f>ROUND(IF(O27&gt;0.64,((4.071*(Q25-Q34))-(7.6*Q26)-(6.71*Q27)-(1.43*Q28)-(2.852*Q32)),IF(O27&lt;=0.64,((4.071*(Q25-Q34))-(7.6*Q26)-(4.479*Q28)-(2.859*Q32)))),1)</f>
        <v>175.4</v>
      </c>
    </row>
    <row r="26" spans="2:19" x14ac:dyDescent="0.25">
      <c r="B26" s="21"/>
      <c r="C26">
        <v>1.06</v>
      </c>
      <c r="D26">
        <v>84.9</v>
      </c>
      <c r="E26">
        <v>49.42</v>
      </c>
      <c r="F26">
        <v>15</v>
      </c>
      <c r="G26">
        <v>91.2</v>
      </c>
      <c r="H26">
        <v>0</v>
      </c>
      <c r="I26">
        <v>27.34</v>
      </c>
      <c r="J26">
        <v>0.1</v>
      </c>
      <c r="K26">
        <v>100</v>
      </c>
      <c r="L26">
        <f>SUM(C26*D26/100+E26*F26/100+G26*H26/100+I26*J26/100)</f>
        <v>8.3402800000000017</v>
      </c>
      <c r="N26" s="25" t="s">
        <v>10</v>
      </c>
      <c r="O26" s="25">
        <f>SUM(L26/(L27+L28))</f>
        <v>2.1759201041484588</v>
      </c>
      <c r="P26" s="26"/>
      <c r="Q26" s="25">
        <f>SUM((100*L26)/(100-L34))</f>
        <v>13.983132616171369</v>
      </c>
      <c r="R26" s="27" t="s">
        <v>11</v>
      </c>
      <c r="S26" s="27">
        <f>ROUND(((2.867*Q26)-(0.754*S25)),1)</f>
        <v>-92.2</v>
      </c>
    </row>
    <row r="27" spans="2:19" x14ac:dyDescent="0.25">
      <c r="B27" s="21"/>
      <c r="C27">
        <v>0.45</v>
      </c>
      <c r="D27">
        <v>84.9</v>
      </c>
      <c r="E27">
        <v>13.91</v>
      </c>
      <c r="F27">
        <v>15</v>
      </c>
      <c r="G27">
        <v>2.41</v>
      </c>
      <c r="H27">
        <v>0</v>
      </c>
      <c r="I27">
        <v>4.83</v>
      </c>
      <c r="J27">
        <v>0.1</v>
      </c>
      <c r="K27">
        <v>100</v>
      </c>
      <c r="L27">
        <f>SUM(C27*D27/100+E27*F27/100+G27*H27/100+I27*J27/100)</f>
        <v>2.4733800000000001</v>
      </c>
      <c r="N27" s="25" t="s">
        <v>12</v>
      </c>
      <c r="O27" s="25">
        <f>SUM(L27/L28)</f>
        <v>1.8191834423106625</v>
      </c>
      <c r="P27" s="26"/>
      <c r="Q27" s="25">
        <f>SUM((100*L27)/(100-L34))</f>
        <v>4.1468152808042342</v>
      </c>
      <c r="R27" s="27" t="s">
        <v>13</v>
      </c>
      <c r="S27" s="27">
        <f>ROUND(IF(O27&gt;0.64,((2.65*Q27)-(1.692*Q28)),IF(O27&lt;=0.64,(((2.1*Q27)+(1.702*Q28))))),1)</f>
        <v>7.1</v>
      </c>
    </row>
    <row r="28" spans="2:19" x14ac:dyDescent="0.25">
      <c r="B28" s="21"/>
      <c r="C28">
        <v>0.19</v>
      </c>
      <c r="D28">
        <v>84.9</v>
      </c>
      <c r="E28">
        <v>7.67</v>
      </c>
      <c r="F28">
        <v>15</v>
      </c>
      <c r="G28">
        <v>0.76</v>
      </c>
      <c r="H28">
        <v>0</v>
      </c>
      <c r="I28">
        <v>47.8</v>
      </c>
      <c r="J28">
        <v>0.1</v>
      </c>
      <c r="K28">
        <v>100</v>
      </c>
      <c r="L28">
        <f>SUM(C28*D28/100+E28*F28/100+G28*H28/100+I28*J28/100)</f>
        <v>1.3596100000000002</v>
      </c>
      <c r="N28" s="25" t="s">
        <v>6</v>
      </c>
      <c r="O28" s="25">
        <f>ROUND(IF(L29&lt;=2,((100*(L25+(0.75*L29)))/((2.85*L26)+(1.18*L27)+(0.65*L28))),((100*(L25+1.5))/((2.85*L26)+(1.18*L27)+(0.65*L28)))),1)</f>
        <v>169.9</v>
      </c>
      <c r="P28" s="26"/>
      <c r="Q28" s="25">
        <f>SUM((100*L28)/(100-L34))</f>
        <v>2.2794926472819563</v>
      </c>
      <c r="R28" s="27" t="s">
        <v>14</v>
      </c>
      <c r="S28" s="27">
        <f>ROUND(IF(O27&gt;0.64,(3.04*Q28),IF(O27&lt;=0.64,(4.766*Q27))),1)</f>
        <v>6.9</v>
      </c>
    </row>
    <row r="29" spans="2:19" x14ac:dyDescent="0.25">
      <c r="B29" s="21"/>
      <c r="C29">
        <v>0.24</v>
      </c>
      <c r="D29">
        <v>84.9</v>
      </c>
      <c r="E29">
        <v>1.74</v>
      </c>
      <c r="F29">
        <v>15</v>
      </c>
      <c r="G29">
        <v>0.65</v>
      </c>
      <c r="H29">
        <v>0</v>
      </c>
      <c r="I29">
        <v>0.88</v>
      </c>
      <c r="J29">
        <v>0.1</v>
      </c>
      <c r="K29">
        <v>100</v>
      </c>
      <c r="L29">
        <f>SUM(C29*D29/100+E29*F29/100+G29*H29/100+I29*J29/100)</f>
        <v>0.46564000000000005</v>
      </c>
      <c r="N29" s="25"/>
      <c r="O29" s="25"/>
      <c r="P29" s="26"/>
      <c r="Q29" s="25">
        <f>SUM((100*L29)/(100-L34))</f>
        <v>0.7806819281120102</v>
      </c>
      <c r="R29" s="27" t="s">
        <v>15</v>
      </c>
      <c r="S29" s="27">
        <f>ROUND((3.01*Q27)+(Q28*2.25)+(Q29+Q30+Q31+Q32),1)</f>
        <v>19.2</v>
      </c>
    </row>
    <row r="30" spans="2:19" x14ac:dyDescent="0.25">
      <c r="B30" s="21"/>
      <c r="C30">
        <v>0</v>
      </c>
      <c r="D30">
        <v>84.9</v>
      </c>
      <c r="E30">
        <v>0.11</v>
      </c>
      <c r="F30">
        <v>15</v>
      </c>
      <c r="G30">
        <v>0.02</v>
      </c>
      <c r="H30">
        <v>0</v>
      </c>
      <c r="I30">
        <v>0.22</v>
      </c>
      <c r="J30">
        <v>0.1</v>
      </c>
      <c r="K30">
        <v>100</v>
      </c>
      <c r="L30">
        <f>SUM(C30*D30/100+E30*F30/100+G30*H30/100+I30*J30/100)</f>
        <v>1.6720000000000002E-2</v>
      </c>
      <c r="N30" s="28"/>
      <c r="O30" s="29"/>
      <c r="P30" s="29"/>
      <c r="Q30" s="25">
        <f>SUM((100*L30)/(100-L34))</f>
        <v>2.8032389481214691E-2</v>
      </c>
      <c r="R30" s="27" t="s">
        <v>16</v>
      </c>
      <c r="S30" s="25">
        <f>IF(O27&gt;=0.64,(S27+S28+(0.2*S26)+(2*Q28)),(S27+S28+(0.2*S26)+(2*Q28)))</f>
        <v>0.11898529456391138</v>
      </c>
    </row>
    <row r="31" spans="2:19" x14ac:dyDescent="0.25">
      <c r="B31" s="21"/>
      <c r="C31">
        <v>0</v>
      </c>
      <c r="D31">
        <v>84.9</v>
      </c>
      <c r="E31">
        <v>2.81</v>
      </c>
      <c r="F31">
        <v>15</v>
      </c>
      <c r="G31">
        <v>0.64</v>
      </c>
      <c r="H31">
        <v>0</v>
      </c>
      <c r="I31">
        <v>0.64</v>
      </c>
      <c r="J31">
        <v>0.1</v>
      </c>
      <c r="K31">
        <v>100</v>
      </c>
      <c r="L31">
        <f>SUM(C31*D31/100+E31*F31/100+G31*H31/100+I31*J31/100)</f>
        <v>0.42213999999999996</v>
      </c>
      <c r="N31" s="28"/>
      <c r="O31" s="29"/>
      <c r="P31" s="29"/>
      <c r="Q31" s="25">
        <f>SUM((100*L31)/(100-L34))</f>
        <v>0.70775077126794073</v>
      </c>
      <c r="R31" s="29"/>
      <c r="S31" s="30"/>
    </row>
    <row r="32" spans="2:19" x14ac:dyDescent="0.25">
      <c r="B32" s="21"/>
      <c r="C32">
        <v>0.05</v>
      </c>
      <c r="D32">
        <v>84.9</v>
      </c>
      <c r="E32">
        <v>0.12</v>
      </c>
      <c r="F32">
        <v>15</v>
      </c>
      <c r="G32">
        <v>0.01</v>
      </c>
      <c r="H32">
        <v>0</v>
      </c>
      <c r="I32">
        <v>0.56000000000000005</v>
      </c>
      <c r="J32">
        <v>0.1</v>
      </c>
      <c r="K32">
        <v>100</v>
      </c>
      <c r="L32">
        <f>SUM(C32*D32/100+E32*F32/100+G32*H32/100+I32*J32/100)</f>
        <v>6.1010000000000002E-2</v>
      </c>
      <c r="N32" s="28"/>
      <c r="O32" s="29"/>
      <c r="P32" s="29"/>
      <c r="Q32" s="25">
        <f>SUM((100*L32)/(100-L34))</f>
        <v>0.10228804319670504</v>
      </c>
      <c r="R32" s="29"/>
      <c r="S32" s="30"/>
    </row>
    <row r="33" spans="2:19" x14ac:dyDescent="0.25">
      <c r="B33" s="21"/>
      <c r="C33">
        <v>0</v>
      </c>
      <c r="D33">
        <v>84.9</v>
      </c>
      <c r="E33">
        <v>0.01</v>
      </c>
      <c r="F33">
        <v>15</v>
      </c>
      <c r="G33">
        <v>0</v>
      </c>
      <c r="H33">
        <v>0</v>
      </c>
      <c r="I33">
        <v>0</v>
      </c>
      <c r="J33">
        <v>0.1</v>
      </c>
      <c r="K33">
        <v>100</v>
      </c>
      <c r="L33">
        <f>SUM(C33*D33/100+E33*F33/100+G33*H33/100+I33*J33/100)</f>
        <v>1.5E-3</v>
      </c>
      <c r="N33" s="28"/>
      <c r="O33" s="29"/>
      <c r="P33" s="29"/>
      <c r="Q33" s="25">
        <f>SUM((100*L33)/(100-L34))</f>
        <v>2.5148674773817006E-3</v>
      </c>
      <c r="R33" s="29"/>
      <c r="S33" s="30"/>
    </row>
    <row r="34" spans="2:19" x14ac:dyDescent="0.25">
      <c r="B34" s="22">
        <v>2</v>
      </c>
      <c r="L34" s="39">
        <f>SUM(100-(L25+L26+L27+L28+L29+L30+L31+L32+L33))</f>
        <v>40.35470999999999</v>
      </c>
      <c r="N34" s="31"/>
      <c r="O34" s="32"/>
      <c r="P34" s="32"/>
      <c r="Q34" s="25">
        <f>SUM(1.08+0)</f>
        <v>1.08</v>
      </c>
      <c r="R34" s="32"/>
      <c r="S34" s="33"/>
    </row>
    <row r="35" spans="2:19" x14ac:dyDescent="0.25">
      <c r="B35" s="20"/>
      <c r="C35">
        <v>53</v>
      </c>
      <c r="D35">
        <v>84.8</v>
      </c>
      <c r="E35">
        <v>10.02</v>
      </c>
      <c r="F35">
        <v>15</v>
      </c>
      <c r="G35">
        <v>0.78</v>
      </c>
      <c r="H35">
        <v>0</v>
      </c>
      <c r="I35">
        <v>5.01</v>
      </c>
      <c r="J35">
        <v>0.2</v>
      </c>
      <c r="K35">
        <v>100</v>
      </c>
      <c r="L35">
        <f t="shared" ref="L35:L98" si="0">SUM(C35*D35/100+E35*F35/100+G35*H35/100+I35*J35/100)</f>
        <v>46.457019999999993</v>
      </c>
      <c r="N35" s="25" t="s">
        <v>8</v>
      </c>
      <c r="O35" s="25">
        <f t="shared" ref="O35" si="1">SUM(L35/(L36+L37+L38))</f>
        <v>3.7919330957577571</v>
      </c>
      <c r="P35" s="26"/>
      <c r="Q35" s="25">
        <f>SUM((100*L35)/(100-L44))</f>
        <v>77.846688823507918</v>
      </c>
      <c r="R35" s="27" t="s">
        <v>9</v>
      </c>
      <c r="S35" s="27">
        <f>ROUND(IF(O37&gt;0.64,((4.071*(Q35-Q44))-(7.6*Q36)-(6.71*Q37)-(1.43*Q38)-(2.852*Q42)),IF(O37&lt;=0.64,((4.071*(Q35-Q44))-(7.6*Q36)-(4.479*Q38)-(2.859*Q42)))),1)</f>
        <v>174.4</v>
      </c>
    </row>
    <row r="36" spans="2:19" x14ac:dyDescent="0.25">
      <c r="B36" s="21"/>
      <c r="C36">
        <v>1.06</v>
      </c>
      <c r="D36">
        <v>84.8</v>
      </c>
      <c r="E36">
        <v>49.42</v>
      </c>
      <c r="F36">
        <v>15</v>
      </c>
      <c r="G36">
        <v>91.2</v>
      </c>
      <c r="H36">
        <v>0</v>
      </c>
      <c r="I36">
        <v>27.34</v>
      </c>
      <c r="J36">
        <v>0.2</v>
      </c>
      <c r="K36">
        <v>100</v>
      </c>
      <c r="L36">
        <f t="shared" si="0"/>
        <v>8.3665599999999998</v>
      </c>
      <c r="N36" s="25" t="s">
        <v>10</v>
      </c>
      <c r="O36" s="25">
        <f t="shared" ref="O36" si="2">SUM(L36/(L37+L38))</f>
        <v>2.1535657841224407</v>
      </c>
      <c r="P36" s="26"/>
      <c r="Q36" s="25">
        <f t="shared" ref="Q36" si="3">SUM((100*L36)/(100-L44))</f>
        <v>14.019603341824519</v>
      </c>
      <c r="R36" s="27" t="s">
        <v>11</v>
      </c>
      <c r="S36" s="27">
        <f>ROUND(((2.867*Q36)-(0.754*S35)),1)</f>
        <v>-91.3</v>
      </c>
    </row>
    <row r="37" spans="2:19" x14ac:dyDescent="0.25">
      <c r="B37" s="21"/>
      <c r="C37">
        <v>0.45</v>
      </c>
      <c r="D37">
        <v>84.8</v>
      </c>
      <c r="E37">
        <v>13.91</v>
      </c>
      <c r="F37">
        <v>15</v>
      </c>
      <c r="G37">
        <v>2.41</v>
      </c>
      <c r="H37">
        <v>0</v>
      </c>
      <c r="I37">
        <v>4.83</v>
      </c>
      <c r="J37">
        <v>0.2</v>
      </c>
      <c r="K37">
        <v>100</v>
      </c>
      <c r="L37">
        <f t="shared" ref="L25:L88" si="4">SUM(C37*D37/100+E37*F37/100+G37*H37/100+I37*J37/100)</f>
        <v>2.4777599999999995</v>
      </c>
      <c r="N37" s="25" t="s">
        <v>12</v>
      </c>
      <c r="O37" s="25">
        <f t="shared" ref="O37:O100" si="5">SUM(L37/L38)</f>
        <v>1.7607481417262401</v>
      </c>
      <c r="P37" s="26"/>
      <c r="Q37" s="25">
        <f t="shared" ref="Q37" si="6">SUM((100*L37)/(100-L44))</f>
        <v>4.1519109856666434</v>
      </c>
      <c r="R37" s="27" t="s">
        <v>13</v>
      </c>
      <c r="S37" s="27">
        <f t="shared" ref="S37:S100" si="7">ROUND(IF(O37&gt;0.64,((2.65*Q37)-(1.692*Q38)),IF(O37&lt;=0.64,(((2.1*Q37)+(1.702*Q38))))),1)</f>
        <v>7</v>
      </c>
    </row>
    <row r="38" spans="2:19" x14ac:dyDescent="0.25">
      <c r="B38" s="21"/>
      <c r="C38">
        <v>0.19</v>
      </c>
      <c r="D38">
        <v>84.8</v>
      </c>
      <c r="E38">
        <v>7.67</v>
      </c>
      <c r="F38">
        <v>15</v>
      </c>
      <c r="G38">
        <v>0.76</v>
      </c>
      <c r="H38">
        <v>0</v>
      </c>
      <c r="I38">
        <v>47.8</v>
      </c>
      <c r="J38">
        <v>0.2</v>
      </c>
      <c r="K38">
        <v>100</v>
      </c>
      <c r="L38">
        <f t="shared" si="4"/>
        <v>1.4072199999999999</v>
      </c>
      <c r="N38" s="25" t="s">
        <v>6</v>
      </c>
      <c r="O38" s="25">
        <f t="shared" ref="O38" si="8">ROUND(IF(L39&lt;=2,((100*(L35+(0.75*L39)))/((2.85*L36)+(1.18*L37)+(0.65*L38))),((100*(L35+1.5))/((2.85*L36)+(1.18*L37)+(0.65*L38)))),1)</f>
        <v>169.1</v>
      </c>
      <c r="P38" s="26"/>
      <c r="Q38" s="25">
        <f t="shared" ref="Q38" si="9">SUM((100*L38)/(100-L44))</f>
        <v>2.3580379767410138</v>
      </c>
      <c r="R38" s="27" t="s">
        <v>14</v>
      </c>
      <c r="S38" s="27">
        <f t="shared" ref="S38:S101" si="10">ROUND(IF(O37&gt;0.64,(3.04*Q38),IF(O37&lt;=0.64,(4.766*Q37))),1)</f>
        <v>7.2</v>
      </c>
    </row>
    <row r="39" spans="2:19" x14ac:dyDescent="0.25">
      <c r="B39" s="21"/>
      <c r="C39">
        <v>0.24</v>
      </c>
      <c r="D39">
        <v>84.8</v>
      </c>
      <c r="E39">
        <v>1.74</v>
      </c>
      <c r="F39">
        <v>15</v>
      </c>
      <c r="G39">
        <v>0.65</v>
      </c>
      <c r="H39">
        <v>0</v>
      </c>
      <c r="I39">
        <v>0.88</v>
      </c>
      <c r="J39">
        <v>0.2</v>
      </c>
      <c r="K39">
        <v>100</v>
      </c>
      <c r="L39">
        <f t="shared" si="4"/>
        <v>0.46628000000000003</v>
      </c>
      <c r="N39" s="25"/>
      <c r="O39" s="25"/>
      <c r="P39" s="26"/>
      <c r="Q39" s="25">
        <f t="shared" ref="Q39" si="11">SUM((100*L39)/(100-L44))</f>
        <v>0.78133195079291096</v>
      </c>
      <c r="R39" s="27" t="s">
        <v>15</v>
      </c>
      <c r="S39" s="27">
        <f t="shared" ref="S39" si="12">ROUND((3.01*Q37)+(Q38*2.25)+(Q39+Q40+Q41+Q42),1)</f>
        <v>19.399999999999999</v>
      </c>
    </row>
    <row r="40" spans="2:19" x14ac:dyDescent="0.25">
      <c r="B40" s="21"/>
      <c r="C40">
        <v>0</v>
      </c>
      <c r="D40">
        <v>84.8</v>
      </c>
      <c r="E40">
        <v>0.11</v>
      </c>
      <c r="F40">
        <v>15</v>
      </c>
      <c r="G40">
        <v>0.02</v>
      </c>
      <c r="H40">
        <v>0</v>
      </c>
      <c r="I40">
        <v>0.22</v>
      </c>
      <c r="J40">
        <v>0.2</v>
      </c>
      <c r="K40">
        <v>100</v>
      </c>
      <c r="L40">
        <f t="shared" si="4"/>
        <v>1.694E-2</v>
      </c>
      <c r="N40" s="28"/>
      <c r="O40" s="29"/>
      <c r="P40" s="29"/>
      <c r="Q40" s="25">
        <f t="shared" ref="Q40" si="13">SUM((100*L40)/(100-L44))</f>
        <v>2.8385869534253906E-2</v>
      </c>
      <c r="R40" s="27" t="s">
        <v>16</v>
      </c>
      <c r="S40" s="25">
        <f t="shared" ref="S40" si="14">IF(O37&gt;=0.64,(S37+S38+(0.2*S36)+(2*Q38)),(S37+S38+(0.2*S36)+(2*Q38)))</f>
        <v>0.6560759534820253</v>
      </c>
    </row>
    <row r="41" spans="2:19" x14ac:dyDescent="0.25">
      <c r="B41" s="21"/>
      <c r="C41">
        <v>0</v>
      </c>
      <c r="D41">
        <v>84.8</v>
      </c>
      <c r="E41">
        <v>2.81</v>
      </c>
      <c r="F41">
        <v>15</v>
      </c>
      <c r="G41">
        <v>0.64</v>
      </c>
      <c r="H41">
        <v>0</v>
      </c>
      <c r="I41">
        <v>0.64</v>
      </c>
      <c r="J41">
        <v>0.2</v>
      </c>
      <c r="K41">
        <v>100</v>
      </c>
      <c r="L41">
        <f t="shared" si="4"/>
        <v>0.42277999999999999</v>
      </c>
      <c r="N41" s="28"/>
      <c r="O41" s="29"/>
      <c r="P41" s="29"/>
      <c r="Q41" s="25">
        <f t="shared" ref="Q41" si="15">SUM((100*L41)/(100-L44))</f>
        <v>0.70844025511758357</v>
      </c>
      <c r="R41" s="29"/>
      <c r="S41" s="30"/>
    </row>
    <row r="42" spans="2:19" x14ac:dyDescent="0.25">
      <c r="B42" s="21"/>
      <c r="C42">
        <v>0.05</v>
      </c>
      <c r="D42">
        <v>84.8</v>
      </c>
      <c r="E42">
        <v>0.12</v>
      </c>
      <c r="F42">
        <v>15</v>
      </c>
      <c r="G42">
        <v>0.01</v>
      </c>
      <c r="H42">
        <v>0</v>
      </c>
      <c r="I42">
        <v>0.56000000000000005</v>
      </c>
      <c r="J42">
        <v>0.2</v>
      </c>
      <c r="K42">
        <v>100</v>
      </c>
      <c r="L42">
        <f t="shared" si="4"/>
        <v>6.1519999999999998E-2</v>
      </c>
      <c r="N42" s="28"/>
      <c r="O42" s="29"/>
      <c r="P42" s="29"/>
      <c r="Q42" s="25">
        <f t="shared" ref="Q42" si="16">SUM((100*L42)/(100-L44))</f>
        <v>0.10308729006772729</v>
      </c>
      <c r="R42" s="29"/>
      <c r="S42" s="30"/>
    </row>
    <row r="43" spans="2:19" x14ac:dyDescent="0.25">
      <c r="B43" s="21"/>
      <c r="C43">
        <v>0</v>
      </c>
      <c r="D43">
        <v>84.8</v>
      </c>
      <c r="E43">
        <v>0.01</v>
      </c>
      <c r="F43">
        <v>15</v>
      </c>
      <c r="G43">
        <v>0</v>
      </c>
      <c r="H43">
        <v>0</v>
      </c>
      <c r="I43">
        <v>0</v>
      </c>
      <c r="J43">
        <v>0.2</v>
      </c>
      <c r="K43">
        <v>100</v>
      </c>
      <c r="L43">
        <f t="shared" si="4"/>
        <v>1.5E-3</v>
      </c>
      <c r="N43" s="28"/>
      <c r="O43" s="29"/>
      <c r="P43" s="29"/>
      <c r="Q43" s="25">
        <f t="shared" ref="Q43:Q106" si="17">SUM((100*L43)/(100-L44))</f>
        <v>2.5135067474250801E-3</v>
      </c>
      <c r="R43" s="29"/>
      <c r="S43" s="30"/>
    </row>
    <row r="44" spans="2:19" x14ac:dyDescent="0.25">
      <c r="B44" s="22">
        <v>3</v>
      </c>
      <c r="L44" s="39">
        <f t="shared" ref="L44" si="18">SUM(100-(L35+L36+L37+L38+L39+L40+L41+L42+L43))</f>
        <v>40.322420000000008</v>
      </c>
      <c r="N44" s="31"/>
      <c r="O44" s="32"/>
      <c r="P44" s="32"/>
      <c r="Q44" s="25">
        <f t="shared" ref="Q44:Q107" si="19">SUM(1.08+0)</f>
        <v>1.08</v>
      </c>
      <c r="R44" s="32"/>
      <c r="S44" s="33"/>
    </row>
    <row r="45" spans="2:19" x14ac:dyDescent="0.25">
      <c r="B45" s="20"/>
      <c r="C45">
        <v>53</v>
      </c>
      <c r="D45">
        <v>84.7</v>
      </c>
      <c r="E45">
        <v>10.02</v>
      </c>
      <c r="F45">
        <v>15</v>
      </c>
      <c r="G45">
        <v>0.78</v>
      </c>
      <c r="H45">
        <v>0</v>
      </c>
      <c r="I45">
        <v>5.01</v>
      </c>
      <c r="J45">
        <v>0.30000000000000004</v>
      </c>
      <c r="K45">
        <v>100</v>
      </c>
      <c r="L45">
        <f t="shared" ref="L45:L108" si="20">SUM(C45*D45/100+E45*F45/100+G45*H45/100+I45*J45/100)</f>
        <v>46.409030000000008</v>
      </c>
      <c r="N45" s="25" t="s">
        <v>8</v>
      </c>
      <c r="O45" s="25">
        <f t="shared" ref="O45" si="21">SUM(L45/(L46+L47+L48))</f>
        <v>3.7639695988827091</v>
      </c>
      <c r="P45" s="26"/>
      <c r="Q45" s="25">
        <f t="shared" ref="Q45" si="22">SUM((100*L45)/(100-L54))</f>
        <v>77.724218793308381</v>
      </c>
      <c r="R45" s="27" t="s">
        <v>9</v>
      </c>
      <c r="S45" s="27">
        <f t="shared" ref="S45" si="23">ROUND(IF(O47&gt;0.64,((4.071*(Q45-Q54))-(7.6*Q46)-(6.71*Q47)-(1.43*Q48)-(2.852*Q52)),IF(O47&lt;=0.64,((4.071*(Q45-Q54))-(7.6*Q46)-(4.479*Q48)-(2.859*Q52)))),1)</f>
        <v>173.5</v>
      </c>
    </row>
    <row r="46" spans="2:19" x14ac:dyDescent="0.25">
      <c r="B46" s="21"/>
      <c r="C46">
        <v>1.06</v>
      </c>
      <c r="D46">
        <v>84.7</v>
      </c>
      <c r="E46">
        <v>49.42</v>
      </c>
      <c r="F46">
        <v>15</v>
      </c>
      <c r="G46">
        <v>91.2</v>
      </c>
      <c r="H46">
        <v>0</v>
      </c>
      <c r="I46">
        <v>27.34</v>
      </c>
      <c r="J46">
        <v>0.30000000000000004</v>
      </c>
      <c r="K46">
        <v>100</v>
      </c>
      <c r="L46">
        <f t="shared" si="20"/>
        <v>8.3928399999999996</v>
      </c>
      <c r="N46" s="25" t="s">
        <v>10</v>
      </c>
      <c r="O46" s="25">
        <f t="shared" ref="O46" si="24">SUM(L46/(L47+L48))</f>
        <v>2.1318018679339694</v>
      </c>
      <c r="P46" s="26"/>
      <c r="Q46" s="25">
        <f t="shared" ref="Q46" si="25">SUM((100*L46)/(100-L54))</f>
        <v>14.056034622081741</v>
      </c>
      <c r="R46" s="27" t="s">
        <v>11</v>
      </c>
      <c r="S46" s="27">
        <f t="shared" ref="S46:S109" si="26">ROUND(((2.867*Q46)-(0.754*S45)),1)</f>
        <v>-90.5</v>
      </c>
    </row>
    <row r="47" spans="2:19" x14ac:dyDescent="0.25">
      <c r="B47" s="21"/>
      <c r="C47">
        <v>0.45</v>
      </c>
      <c r="D47">
        <v>84.7</v>
      </c>
      <c r="E47">
        <v>13.91</v>
      </c>
      <c r="F47">
        <v>15</v>
      </c>
      <c r="G47">
        <v>2.41</v>
      </c>
      <c r="H47">
        <v>0</v>
      </c>
      <c r="I47">
        <v>4.83</v>
      </c>
      <c r="J47">
        <v>0.30000000000000004</v>
      </c>
      <c r="K47">
        <v>100</v>
      </c>
      <c r="L47">
        <f t="shared" si="4"/>
        <v>2.4821399999999998</v>
      </c>
      <c r="N47" s="25" t="s">
        <v>12</v>
      </c>
      <c r="O47" s="25">
        <f t="shared" ref="O47:O110" si="27">SUM(L47/L48)</f>
        <v>1.7061374868541339</v>
      </c>
      <c r="P47" s="26"/>
      <c r="Q47" s="25">
        <f t="shared" ref="Q47" si="28">SUM((100*L47)/(100-L54))</f>
        <v>4.1570011792020303</v>
      </c>
      <c r="R47" s="27" t="s">
        <v>13</v>
      </c>
      <c r="S47" s="27">
        <f t="shared" ref="S47:S110" si="29">ROUND(IF(O47&gt;0.64,((2.65*Q47)-(1.692*Q48)),IF(O47&lt;=0.64,(((2.1*Q47)+(1.702*Q48))))),1)</f>
        <v>6.9</v>
      </c>
    </row>
    <row r="48" spans="2:19" x14ac:dyDescent="0.25">
      <c r="B48" s="21"/>
      <c r="C48">
        <v>0.19</v>
      </c>
      <c r="D48">
        <v>84.7</v>
      </c>
      <c r="E48">
        <v>7.67</v>
      </c>
      <c r="F48">
        <v>15</v>
      </c>
      <c r="G48">
        <v>0.76</v>
      </c>
      <c r="H48">
        <v>0</v>
      </c>
      <c r="I48">
        <v>47.8</v>
      </c>
      <c r="J48">
        <v>0.30000000000000004</v>
      </c>
      <c r="K48">
        <v>100</v>
      </c>
      <c r="L48">
        <f t="shared" si="4"/>
        <v>1.4548300000000001</v>
      </c>
      <c r="N48" s="25" t="s">
        <v>6</v>
      </c>
      <c r="O48" s="25">
        <f t="shared" ref="O48" si="30">ROUND(IF(L49&lt;=2,((100*(L45+(0.75*L49)))/((2.85*L46)+(1.18*L47)+(0.65*L48))),((100*(L45+1.5))/((2.85*L46)+(1.18*L47)+(0.65*L48)))),1)</f>
        <v>168.2</v>
      </c>
      <c r="P48" s="26"/>
      <c r="Q48" s="25">
        <f t="shared" ref="Q48" si="31">SUM((100*L48)/(100-L54))</f>
        <v>2.4364983544596561</v>
      </c>
      <c r="R48" s="27" t="s">
        <v>14</v>
      </c>
      <c r="S48" s="27">
        <f t="shared" ref="S48:S111" si="32">ROUND(IF(O47&gt;0.64,(3.04*Q48),IF(O47&lt;=0.64,(4.766*Q47))),1)</f>
        <v>7.4</v>
      </c>
    </row>
    <row r="49" spans="2:19" x14ac:dyDescent="0.25">
      <c r="B49" s="21"/>
      <c r="C49">
        <v>0.24</v>
      </c>
      <c r="D49">
        <v>84.7</v>
      </c>
      <c r="E49">
        <v>1.74</v>
      </c>
      <c r="F49">
        <v>15</v>
      </c>
      <c r="G49">
        <v>0.65</v>
      </c>
      <c r="H49">
        <v>0</v>
      </c>
      <c r="I49">
        <v>0.88</v>
      </c>
      <c r="J49">
        <v>0.30000000000000004</v>
      </c>
      <c r="K49">
        <v>100</v>
      </c>
      <c r="L49">
        <f t="shared" si="4"/>
        <v>0.46692</v>
      </c>
      <c r="N49" s="25"/>
      <c r="O49" s="25"/>
      <c r="P49" s="26"/>
      <c r="Q49" s="25">
        <f t="shared" ref="Q49" si="33">SUM((100*L49)/(100-L54))</f>
        <v>0.78198127043317955</v>
      </c>
      <c r="R49" s="27" t="s">
        <v>15</v>
      </c>
      <c r="S49" s="27">
        <f t="shared" ref="S49" si="34">ROUND((3.01*Q47)+(Q48*2.25)+(Q49+Q50+Q51+Q52),1)</f>
        <v>19.600000000000001</v>
      </c>
    </row>
    <row r="50" spans="2:19" x14ac:dyDescent="0.25">
      <c r="B50" s="21"/>
      <c r="C50">
        <v>0</v>
      </c>
      <c r="D50">
        <v>84.7</v>
      </c>
      <c r="E50">
        <v>0.11</v>
      </c>
      <c r="F50">
        <v>15</v>
      </c>
      <c r="G50">
        <v>0.02</v>
      </c>
      <c r="H50">
        <v>0</v>
      </c>
      <c r="I50">
        <v>0.22</v>
      </c>
      <c r="J50">
        <v>0.30000000000000004</v>
      </c>
      <c r="K50">
        <v>100</v>
      </c>
      <c r="L50">
        <f t="shared" si="4"/>
        <v>1.7160000000000002E-2</v>
      </c>
      <c r="N50" s="28"/>
      <c r="O50" s="29"/>
      <c r="P50" s="29"/>
      <c r="Q50" s="25">
        <f t="shared" ref="Q50" si="35">SUM((100*L50)/(100-L54))</f>
        <v>2.8738967276264377E-2</v>
      </c>
      <c r="R50" s="27" t="s">
        <v>16</v>
      </c>
      <c r="S50" s="25">
        <f t="shared" ref="S50" si="36">IF(O47&gt;=0.64,(S47+S48+(0.2*S46)+(2*Q48)),(S47+S48+(0.2*S46)+(2*Q48)))</f>
        <v>1.0729967089193115</v>
      </c>
    </row>
    <row r="51" spans="2:19" x14ac:dyDescent="0.25">
      <c r="B51" s="21"/>
      <c r="C51">
        <v>0</v>
      </c>
      <c r="D51">
        <v>84.7</v>
      </c>
      <c r="E51">
        <v>2.81</v>
      </c>
      <c r="F51">
        <v>15</v>
      </c>
      <c r="G51">
        <v>0.64</v>
      </c>
      <c r="H51">
        <v>0</v>
      </c>
      <c r="I51">
        <v>0.64</v>
      </c>
      <c r="J51">
        <v>0.30000000000000004</v>
      </c>
      <c r="K51">
        <v>100</v>
      </c>
      <c r="L51">
        <f t="shared" si="4"/>
        <v>0.42341999999999996</v>
      </c>
      <c r="N51" s="28"/>
      <c r="O51" s="29"/>
      <c r="P51" s="29"/>
      <c r="Q51" s="25">
        <f t="shared" ref="Q51" si="37">SUM((100*L51)/(100-L54))</f>
        <v>0.70912899324684497</v>
      </c>
      <c r="R51" s="29"/>
      <c r="S51" s="30"/>
    </row>
    <row r="52" spans="2:19" x14ac:dyDescent="0.25">
      <c r="B52" s="21"/>
      <c r="C52">
        <v>0.05</v>
      </c>
      <c r="D52">
        <v>84.7</v>
      </c>
      <c r="E52">
        <v>0.12</v>
      </c>
      <c r="F52">
        <v>15</v>
      </c>
      <c r="G52">
        <v>0.01</v>
      </c>
      <c r="H52">
        <v>0</v>
      </c>
      <c r="I52">
        <v>0.56000000000000005</v>
      </c>
      <c r="J52">
        <v>0.30000000000000004</v>
      </c>
      <c r="K52">
        <v>100</v>
      </c>
      <c r="L52">
        <f t="shared" si="4"/>
        <v>6.2030000000000002E-2</v>
      </c>
      <c r="N52" s="28"/>
      <c r="O52" s="29"/>
      <c r="P52" s="29"/>
      <c r="Q52" s="25">
        <f t="shared" ref="Q52" si="38">SUM((100*L52)/(100-L54))</f>
        <v>0.10388567250272022</v>
      </c>
      <c r="R52" s="29"/>
      <c r="S52" s="30"/>
    </row>
    <row r="53" spans="2:19" x14ac:dyDescent="0.25">
      <c r="B53" s="21"/>
      <c r="C53">
        <v>0</v>
      </c>
      <c r="D53">
        <v>84.7</v>
      </c>
      <c r="E53">
        <v>0.01</v>
      </c>
      <c r="F53">
        <v>15</v>
      </c>
      <c r="G53">
        <v>0</v>
      </c>
      <c r="H53">
        <v>0</v>
      </c>
      <c r="I53">
        <v>0</v>
      </c>
      <c r="J53">
        <v>0.30000000000000004</v>
      </c>
      <c r="K53">
        <v>100</v>
      </c>
      <c r="L53">
        <f t="shared" si="4"/>
        <v>1.5E-3</v>
      </c>
      <c r="N53" s="28"/>
      <c r="O53" s="29"/>
      <c r="P53" s="29"/>
      <c r="Q53" s="25">
        <f t="shared" ref="Q53:Q116" si="39">SUM((100*L53)/(100-L54))</f>
        <v>2.5121474891839483E-3</v>
      </c>
      <c r="R53" s="29"/>
      <c r="S53" s="30"/>
    </row>
    <row r="54" spans="2:19" x14ac:dyDescent="0.25">
      <c r="B54" s="22">
        <v>4</v>
      </c>
      <c r="L54" s="39">
        <f t="shared" ref="L54" si="40">SUM(100-(L45+L46+L47+L48+L49+L50+L51+L52+L53))</f>
        <v>40.290129999999991</v>
      </c>
      <c r="N54" s="31"/>
      <c r="O54" s="32"/>
      <c r="P54" s="32"/>
      <c r="Q54" s="25">
        <f t="shared" ref="Q54:Q117" si="41">SUM(1.08+0)</f>
        <v>1.08</v>
      </c>
      <c r="R54" s="32"/>
      <c r="S54" s="33"/>
    </row>
    <row r="55" spans="2:19" x14ac:dyDescent="0.25">
      <c r="B55" s="20"/>
      <c r="C55">
        <v>53</v>
      </c>
      <c r="D55">
        <v>84.6</v>
      </c>
      <c r="E55">
        <v>10.02</v>
      </c>
      <c r="F55">
        <v>15</v>
      </c>
      <c r="G55">
        <v>0.78</v>
      </c>
      <c r="H55">
        <v>0</v>
      </c>
      <c r="I55">
        <v>5.01</v>
      </c>
      <c r="J55">
        <v>0.4</v>
      </c>
      <c r="K55">
        <v>100</v>
      </c>
      <c r="L55">
        <f>SUM(C55*D55/100+E55*F55/100+G55*H55/100+I55*J55/100)</f>
        <v>46.361039999999996</v>
      </c>
      <c r="N55" s="25" t="s">
        <v>8</v>
      </c>
      <c r="O55" s="25">
        <f>SUM(L55/(L56+L57+L58))</f>
        <v>3.736358888724121</v>
      </c>
      <c r="P55" s="26"/>
      <c r="Q55" s="25">
        <f>SUM((100*L55)/(100-L64))</f>
        <v>77.601881150597833</v>
      </c>
      <c r="R55" s="27" t="s">
        <v>9</v>
      </c>
      <c r="S55" s="27">
        <f t="shared" ref="S55" si="42">ROUND(IF(O57&gt;0.64,((4.071*(Q55-Q64))-(7.6*Q56)-(6.71*Q57)-(1.43*Q58)-(2.852*Q62)),IF(O57&lt;=0.64,((4.071*(Q55-Q64))-(7.6*Q56)-(4.479*Q58)-(2.859*Q62)))),1)</f>
        <v>172.6</v>
      </c>
    </row>
    <row r="56" spans="2:19" x14ac:dyDescent="0.25">
      <c r="B56" s="21"/>
      <c r="C56">
        <v>1.06</v>
      </c>
      <c r="D56">
        <v>84.6</v>
      </c>
      <c r="E56">
        <v>49.42</v>
      </c>
      <c r="F56">
        <v>15</v>
      </c>
      <c r="G56">
        <v>91.2</v>
      </c>
      <c r="H56">
        <v>0</v>
      </c>
      <c r="I56">
        <v>27.34</v>
      </c>
      <c r="J56">
        <v>0.4</v>
      </c>
      <c r="K56">
        <v>100</v>
      </c>
      <c r="L56">
        <f>SUM(C56*D56/100+E56*F56/100+G56*H56/100+I56*J56/100)</f>
        <v>8.4191200000000013</v>
      </c>
      <c r="N56" s="25" t="s">
        <v>10</v>
      </c>
      <c r="O56" s="25">
        <f t="shared" ref="O56" si="43">SUM(L56/(L57+L58))</f>
        <v>2.1106052705467091</v>
      </c>
      <c r="P56" s="26"/>
      <c r="Q56" s="25">
        <f t="shared" ref="Q56" si="44">SUM((100*L56)/(100-L64))</f>
        <v>14.092426520902496</v>
      </c>
      <c r="R56" s="27" t="s">
        <v>11</v>
      </c>
      <c r="S56" s="27">
        <f t="shared" ref="S56:S119" si="45">ROUND(((2.867*Q56)-(0.754*S55)),1)</f>
        <v>-89.7</v>
      </c>
    </row>
    <row r="57" spans="2:19" x14ac:dyDescent="0.25">
      <c r="B57" s="21"/>
      <c r="C57">
        <v>0.45</v>
      </c>
      <c r="D57">
        <v>84.6</v>
      </c>
      <c r="E57">
        <v>13.91</v>
      </c>
      <c r="F57">
        <v>15</v>
      </c>
      <c r="G57">
        <v>2.41</v>
      </c>
      <c r="H57">
        <v>0</v>
      </c>
      <c r="I57">
        <v>4.83</v>
      </c>
      <c r="J57">
        <v>0.4</v>
      </c>
      <c r="K57">
        <v>100</v>
      </c>
      <c r="L57">
        <f t="shared" si="4"/>
        <v>2.4865200000000001</v>
      </c>
      <c r="N57" s="25" t="s">
        <v>12</v>
      </c>
      <c r="O57" s="25">
        <f t="shared" ref="O57:O120" si="46">SUM(L57/L58)</f>
        <v>1.6549878863715022</v>
      </c>
      <c r="P57" s="26"/>
      <c r="Q57" s="25">
        <f t="shared" ref="Q57" si="47">SUM((100*L57)/(100-L64))</f>
        <v>4.1620858703468384</v>
      </c>
      <c r="R57" s="27" t="s">
        <v>13</v>
      </c>
      <c r="S57" s="27">
        <f t="shared" ref="S57:S120" si="48">ROUND(IF(O57&gt;0.64,((2.65*Q57)-(1.692*Q58)),IF(O57&lt;=0.64,(((2.1*Q57)+(1.702*Q58))))),1)</f>
        <v>6.8</v>
      </c>
    </row>
    <row r="58" spans="2:19" x14ac:dyDescent="0.25">
      <c r="B58" s="21"/>
      <c r="C58">
        <v>0.19</v>
      </c>
      <c r="D58">
        <v>84.6</v>
      </c>
      <c r="E58">
        <v>7.67</v>
      </c>
      <c r="F58">
        <v>15</v>
      </c>
      <c r="G58">
        <v>0.76</v>
      </c>
      <c r="H58">
        <v>0</v>
      </c>
      <c r="I58">
        <v>47.8</v>
      </c>
      <c r="J58">
        <v>0.4</v>
      </c>
      <c r="K58">
        <v>100</v>
      </c>
      <c r="L58">
        <f t="shared" si="4"/>
        <v>1.5024400000000002</v>
      </c>
      <c r="N58" s="25" t="s">
        <v>6</v>
      </c>
      <c r="O58" s="25">
        <f t="shared" ref="O58" si="49">ROUND(IF(L59&lt;=2,((100*(L55+(0.75*L59)))/((2.85*L56)+(1.18*L57)+(0.65*L58))),((100*(L55+1.5))/((2.85*L56)+(1.18*L57)+(0.65*L58)))),1)</f>
        <v>167.4</v>
      </c>
      <c r="P58" s="26"/>
      <c r="Q58" s="25">
        <f t="shared" ref="Q58" si="50">SUM((100*L58)/(100-L64))</f>
        <v>2.5148739181844122</v>
      </c>
      <c r="R58" s="27" t="s">
        <v>14</v>
      </c>
      <c r="S58" s="27">
        <f t="shared" ref="S58:S121" si="51">ROUND(IF(O57&gt;0.64,(3.04*Q58),IF(O57&lt;=0.64,(4.766*Q57))),1)</f>
        <v>7.6</v>
      </c>
    </row>
    <row r="59" spans="2:19" x14ac:dyDescent="0.25">
      <c r="B59" s="21"/>
      <c r="C59">
        <v>0.24</v>
      </c>
      <c r="D59">
        <v>84.6</v>
      </c>
      <c r="E59">
        <v>1.74</v>
      </c>
      <c r="F59">
        <v>15</v>
      </c>
      <c r="G59">
        <v>0.65</v>
      </c>
      <c r="H59">
        <v>0</v>
      </c>
      <c r="I59">
        <v>0.88</v>
      </c>
      <c r="J59">
        <v>0.4</v>
      </c>
      <c r="K59">
        <v>100</v>
      </c>
      <c r="L59">
        <f t="shared" si="4"/>
        <v>0.46756000000000003</v>
      </c>
      <c r="N59" s="25"/>
      <c r="O59" s="25"/>
      <c r="P59" s="26"/>
      <c r="Q59" s="25">
        <f t="shared" ref="Q59" si="52">SUM((100*L59)/(100-L64))</f>
        <v>0.78262988817277457</v>
      </c>
      <c r="R59" s="27" t="s">
        <v>15</v>
      </c>
      <c r="S59" s="27">
        <f t="shared" ref="S59" si="53">ROUND((3.01*Q57)+(Q58*2.25)+(Q59+Q60+Q61+Q62),1)</f>
        <v>19.8</v>
      </c>
    </row>
    <row r="60" spans="2:19" x14ac:dyDescent="0.25">
      <c r="B60" s="21"/>
      <c r="C60">
        <v>0</v>
      </c>
      <c r="D60">
        <v>84.6</v>
      </c>
      <c r="E60">
        <v>0.11</v>
      </c>
      <c r="F60">
        <v>15</v>
      </c>
      <c r="G60">
        <v>0.02</v>
      </c>
      <c r="H60">
        <v>0</v>
      </c>
      <c r="I60">
        <v>0.22</v>
      </c>
      <c r="J60">
        <v>0.4</v>
      </c>
      <c r="K60">
        <v>100</v>
      </c>
      <c r="L60">
        <f t="shared" si="4"/>
        <v>1.738E-2</v>
      </c>
      <c r="N60" s="28"/>
      <c r="O60" s="29"/>
      <c r="P60" s="29"/>
      <c r="Q60" s="25">
        <f t="shared" ref="Q60" si="54">SUM((100*L60)/(100-L64))</f>
        <v>2.9091683327151216E-2</v>
      </c>
      <c r="R60" s="27" t="s">
        <v>16</v>
      </c>
      <c r="S60" s="25">
        <f t="shared" ref="S60" si="55">IF(O57&gt;=0.64,(S57+S58+(0.2*S56)+(2*Q58)),(S57+S58+(0.2*S56)+(2*Q58)))</f>
        <v>1.4897478363688217</v>
      </c>
    </row>
    <row r="61" spans="2:19" x14ac:dyDescent="0.25">
      <c r="B61" s="21"/>
      <c r="C61">
        <v>0</v>
      </c>
      <c r="D61">
        <v>84.6</v>
      </c>
      <c r="E61">
        <v>2.81</v>
      </c>
      <c r="F61">
        <v>15</v>
      </c>
      <c r="G61">
        <v>0.64</v>
      </c>
      <c r="H61">
        <v>0</v>
      </c>
      <c r="I61">
        <v>0.64</v>
      </c>
      <c r="J61">
        <v>0.4</v>
      </c>
      <c r="K61">
        <v>100</v>
      </c>
      <c r="L61">
        <f t="shared" si="4"/>
        <v>0.42405999999999999</v>
      </c>
      <c r="N61" s="28"/>
      <c r="O61" s="29"/>
      <c r="P61" s="29"/>
      <c r="Q61" s="25">
        <f t="shared" ref="Q61" si="56">SUM((100*L61)/(100-L64))</f>
        <v>0.70981698686488748</v>
      </c>
      <c r="R61" s="29"/>
      <c r="S61" s="30"/>
    </row>
    <row r="62" spans="2:19" x14ac:dyDescent="0.25">
      <c r="B62" s="21"/>
      <c r="C62">
        <v>0.05</v>
      </c>
      <c r="D62">
        <v>84.6</v>
      </c>
      <c r="E62">
        <v>0.12</v>
      </c>
      <c r="F62">
        <v>15</v>
      </c>
      <c r="G62">
        <v>0.01</v>
      </c>
      <c r="H62">
        <v>0</v>
      </c>
      <c r="I62">
        <v>0.56000000000000005</v>
      </c>
      <c r="J62">
        <v>0.4</v>
      </c>
      <c r="K62">
        <v>100</v>
      </c>
      <c r="L62">
        <f t="shared" si="4"/>
        <v>6.2539999999999998E-2</v>
      </c>
      <c r="N62" s="28"/>
      <c r="O62" s="29"/>
      <c r="P62" s="29"/>
      <c r="Q62" s="25">
        <f t="shared" ref="Q62" si="57">SUM((100*L62)/(100-L64))</f>
        <v>0.10468319190333929</v>
      </c>
      <c r="R62" s="29"/>
      <c r="S62" s="30"/>
    </row>
    <row r="63" spans="2:19" x14ac:dyDescent="0.25">
      <c r="B63" s="21"/>
      <c r="C63">
        <v>0</v>
      </c>
      <c r="D63">
        <v>84.6</v>
      </c>
      <c r="E63">
        <v>0.01</v>
      </c>
      <c r="F63">
        <v>15</v>
      </c>
      <c r="G63">
        <v>0</v>
      </c>
      <c r="H63">
        <v>0</v>
      </c>
      <c r="I63">
        <v>0</v>
      </c>
      <c r="J63">
        <v>0.4</v>
      </c>
      <c r="K63">
        <v>100</v>
      </c>
      <c r="L63">
        <f t="shared" si="4"/>
        <v>1.5E-3</v>
      </c>
      <c r="N63" s="28"/>
      <c r="O63" s="29"/>
      <c r="P63" s="29"/>
      <c r="Q63" s="25">
        <f t="shared" ref="Q63:Q126" si="58">SUM((100*L63)/(100-L64))</f>
        <v>2.5107897002719691E-3</v>
      </c>
      <c r="R63" s="29"/>
      <c r="S63" s="30"/>
    </row>
    <row r="64" spans="2:19" x14ac:dyDescent="0.25">
      <c r="B64" s="22">
        <v>5</v>
      </c>
      <c r="L64" s="39">
        <f t="shared" ref="L64" si="59">SUM(100-(L55+L56+L57+L58+L59+L60+L61+L62+L63))</f>
        <v>40.257840000000009</v>
      </c>
      <c r="N64" s="31"/>
      <c r="O64" s="32"/>
      <c r="P64" s="32"/>
      <c r="Q64" s="25">
        <f t="shared" ref="Q64:Q127" si="60">SUM(1.08+0)</f>
        <v>1.08</v>
      </c>
      <c r="R64" s="32"/>
      <c r="S64" s="33"/>
    </row>
    <row r="65" spans="2:19" x14ac:dyDescent="0.25">
      <c r="B65" s="20"/>
      <c r="C65">
        <v>53</v>
      </c>
      <c r="D65">
        <v>84.5</v>
      </c>
      <c r="E65">
        <v>10.02</v>
      </c>
      <c r="F65">
        <v>15</v>
      </c>
      <c r="G65">
        <v>0.78</v>
      </c>
      <c r="H65">
        <v>0</v>
      </c>
      <c r="I65">
        <v>5.01</v>
      </c>
      <c r="J65">
        <v>0.5</v>
      </c>
      <c r="K65">
        <v>100</v>
      </c>
      <c r="L65">
        <f t="shared" ref="L65:L128" si="61">SUM(C65*D65/100+E65*F65/100+G65*H65/100+I65*J65/100)</f>
        <v>46.313049999999997</v>
      </c>
      <c r="N65" s="25" t="s">
        <v>8</v>
      </c>
      <c r="O65" s="25">
        <f t="shared" ref="O65" si="62">SUM(L65/(L66+L67+L68))</f>
        <v>3.709094331009462</v>
      </c>
      <c r="P65" s="26"/>
      <c r="Q65" s="25">
        <f t="shared" ref="Q65" si="63">SUM((100*L65)/(100-L74))</f>
        <v>77.479675680830169</v>
      </c>
      <c r="R65" s="27" t="s">
        <v>9</v>
      </c>
      <c r="S65" s="27">
        <f t="shared" ref="S65" si="64">ROUND(IF(O67&gt;0.64,((4.071*(Q65-Q74))-(7.6*Q66)-(6.71*Q67)-(1.43*Q68)-(2.852*Q72)),IF(O67&lt;=0.64,((4.071*(Q65-Q74))-(7.6*Q66)-(4.479*Q68)-(2.859*Q72)))),1)</f>
        <v>171.7</v>
      </c>
    </row>
    <row r="66" spans="2:19" x14ac:dyDescent="0.25">
      <c r="B66" s="21"/>
      <c r="C66">
        <v>1.06</v>
      </c>
      <c r="D66">
        <v>84.5</v>
      </c>
      <c r="E66">
        <v>49.42</v>
      </c>
      <c r="F66">
        <v>15</v>
      </c>
      <c r="G66">
        <v>91.2</v>
      </c>
      <c r="H66">
        <v>0</v>
      </c>
      <c r="I66">
        <v>27.34</v>
      </c>
      <c r="J66">
        <v>0.5</v>
      </c>
      <c r="K66">
        <v>100</v>
      </c>
      <c r="L66">
        <f t="shared" si="61"/>
        <v>8.4453999999999994</v>
      </c>
      <c r="N66" s="25" t="s">
        <v>10</v>
      </c>
      <c r="O66" s="25">
        <f t="shared" ref="O66" si="65">SUM(L66/(L67+L68))</f>
        <v>2.089954094952919</v>
      </c>
      <c r="P66" s="26"/>
      <c r="Q66" s="25">
        <f t="shared" ref="Q66" si="66">SUM((100*L66)/(100-L74))</f>
        <v>14.128779102108007</v>
      </c>
      <c r="R66" s="27" t="s">
        <v>11</v>
      </c>
      <c r="S66" s="27">
        <f t="shared" ref="S66:S129" si="67">ROUND(((2.867*Q66)-(0.754*S65)),1)</f>
        <v>-89</v>
      </c>
    </row>
    <row r="67" spans="2:19" x14ac:dyDescent="0.25">
      <c r="B67" s="21"/>
      <c r="C67">
        <v>0.45</v>
      </c>
      <c r="D67">
        <v>84.5</v>
      </c>
      <c r="E67">
        <v>13.91</v>
      </c>
      <c r="F67">
        <v>15</v>
      </c>
      <c r="G67">
        <v>2.41</v>
      </c>
      <c r="H67">
        <v>0</v>
      </c>
      <c r="I67">
        <v>4.83</v>
      </c>
      <c r="J67">
        <v>0.5</v>
      </c>
      <c r="K67">
        <v>100</v>
      </c>
      <c r="L67">
        <f t="shared" si="4"/>
        <v>2.4909000000000003</v>
      </c>
      <c r="N67" s="25" t="s">
        <v>12</v>
      </c>
      <c r="O67" s="25">
        <f t="shared" ref="O67:O130" si="68">SUM(L67/L68)</f>
        <v>1.6069804199864521</v>
      </c>
      <c r="P67" s="26"/>
      <c r="Q67" s="25">
        <f t="shared" ref="Q67" si="69">SUM((100*L67)/(100-L74))</f>
        <v>4.1671650680181918</v>
      </c>
      <c r="R67" s="27" t="s">
        <v>13</v>
      </c>
      <c r="S67" s="27">
        <f t="shared" ref="S67:S130" si="70">ROUND(IF(O67&gt;0.64,((2.65*Q67)-(1.692*Q68)),IF(O67&lt;=0.64,(((2.1*Q67)+(1.702*Q68))))),1)</f>
        <v>6.7</v>
      </c>
    </row>
    <row r="68" spans="2:19" x14ac:dyDescent="0.25">
      <c r="B68" s="21"/>
      <c r="C68">
        <v>0.19</v>
      </c>
      <c r="D68">
        <v>84.5</v>
      </c>
      <c r="E68">
        <v>7.67</v>
      </c>
      <c r="F68">
        <v>15</v>
      </c>
      <c r="G68">
        <v>0.76</v>
      </c>
      <c r="H68">
        <v>0</v>
      </c>
      <c r="I68">
        <v>47.8</v>
      </c>
      <c r="J68">
        <v>0.5</v>
      </c>
      <c r="K68">
        <v>100</v>
      </c>
      <c r="L68">
        <f t="shared" si="4"/>
        <v>1.5500500000000001</v>
      </c>
      <c r="N68" s="25" t="s">
        <v>6</v>
      </c>
      <c r="O68" s="25">
        <f t="shared" ref="O68" si="71">ROUND(IF(L69&lt;=2,((100*(L65+(0.75*L69)))/((2.85*L66)+(1.18*L67)+(0.65*L68))),((100*(L65+1.5))/((2.85*L66)+(1.18*L67)+(0.65*L68)))),1)</f>
        <v>166.6</v>
      </c>
      <c r="P68" s="26"/>
      <c r="Q68" s="25">
        <f t="shared" ref="Q68" si="72">SUM((100*L68)/(100-L74))</f>
        <v>2.5931648053641649</v>
      </c>
      <c r="R68" s="27" t="s">
        <v>14</v>
      </c>
      <c r="S68" s="27">
        <f t="shared" ref="S68:S131" si="73">ROUND(IF(O67&gt;0.64,(3.04*Q68),IF(O67&lt;=0.64,(4.766*Q67))),1)</f>
        <v>7.9</v>
      </c>
    </row>
    <row r="69" spans="2:19" x14ac:dyDescent="0.25">
      <c r="B69" s="21"/>
      <c r="C69">
        <v>0.24</v>
      </c>
      <c r="D69">
        <v>84.5</v>
      </c>
      <c r="E69">
        <v>1.74</v>
      </c>
      <c r="F69">
        <v>15</v>
      </c>
      <c r="G69">
        <v>0.65</v>
      </c>
      <c r="H69">
        <v>0</v>
      </c>
      <c r="I69">
        <v>0.88</v>
      </c>
      <c r="J69">
        <v>0.5</v>
      </c>
      <c r="K69">
        <v>100</v>
      </c>
      <c r="L69">
        <f t="shared" si="4"/>
        <v>0.46820000000000001</v>
      </c>
      <c r="N69" s="25"/>
      <c r="O69" s="25"/>
      <c r="P69" s="26"/>
      <c r="Q69" s="25">
        <f t="shared" ref="Q69" si="74">SUM((100*L69)/(100-L74))</f>
        <v>0.78327780514918999</v>
      </c>
      <c r="R69" s="27" t="s">
        <v>15</v>
      </c>
      <c r="S69" s="27">
        <f t="shared" ref="S69" si="75">ROUND((3.01*Q67)+(Q68*2.25)+(Q69+Q70+Q71+Q72),1)</f>
        <v>20</v>
      </c>
    </row>
    <row r="70" spans="2:19" x14ac:dyDescent="0.25">
      <c r="B70" s="21"/>
      <c r="C70">
        <v>0</v>
      </c>
      <c r="D70">
        <v>84.5</v>
      </c>
      <c r="E70">
        <v>0.11</v>
      </c>
      <c r="F70">
        <v>15</v>
      </c>
      <c r="G70">
        <v>0.02</v>
      </c>
      <c r="H70">
        <v>0</v>
      </c>
      <c r="I70">
        <v>0.22</v>
      </c>
      <c r="J70">
        <v>0.5</v>
      </c>
      <c r="K70">
        <v>100</v>
      </c>
      <c r="L70">
        <f t="shared" si="4"/>
        <v>1.7600000000000001E-2</v>
      </c>
      <c r="N70" s="28"/>
      <c r="O70" s="29"/>
      <c r="P70" s="29"/>
      <c r="Q70" s="25">
        <f t="shared" ref="Q70" si="76">SUM((100*L70)/(100-L74))</f>
        <v>2.9444018305480015E-2</v>
      </c>
      <c r="R70" s="27" t="s">
        <v>16</v>
      </c>
      <c r="S70" s="25">
        <f t="shared" ref="S70" si="77">IF(O67&gt;=0.64,(S67+S68+(0.2*S66)+(2*Q68)),(S67+S68+(0.2*S66)+(2*Q68)))</f>
        <v>1.9863296107283306</v>
      </c>
    </row>
    <row r="71" spans="2:19" x14ac:dyDescent="0.25">
      <c r="B71" s="21"/>
      <c r="C71">
        <v>0</v>
      </c>
      <c r="D71">
        <v>84.5</v>
      </c>
      <c r="E71">
        <v>2.81</v>
      </c>
      <c r="F71">
        <v>15</v>
      </c>
      <c r="G71">
        <v>0.64</v>
      </c>
      <c r="H71">
        <v>0</v>
      </c>
      <c r="I71">
        <v>0.64</v>
      </c>
      <c r="J71">
        <v>0.5</v>
      </c>
      <c r="K71">
        <v>100</v>
      </c>
      <c r="L71">
        <f t="shared" si="4"/>
        <v>0.42469999999999997</v>
      </c>
      <c r="N71" s="28"/>
      <c r="O71" s="29"/>
      <c r="P71" s="29"/>
      <c r="Q71" s="25">
        <f t="shared" ref="Q71" si="78">SUM((100*L71)/(100-L74))</f>
        <v>0.71050423717825928</v>
      </c>
      <c r="R71" s="29"/>
      <c r="S71" s="30"/>
    </row>
    <row r="72" spans="2:19" x14ac:dyDescent="0.25">
      <c r="B72" s="21"/>
      <c r="C72">
        <v>0.05</v>
      </c>
      <c r="D72">
        <v>84.5</v>
      </c>
      <c r="E72">
        <v>0.12</v>
      </c>
      <c r="F72">
        <v>15</v>
      </c>
      <c r="G72">
        <v>0.01</v>
      </c>
      <c r="H72">
        <v>0</v>
      </c>
      <c r="I72">
        <v>0.56000000000000005</v>
      </c>
      <c r="J72">
        <v>0.5</v>
      </c>
      <c r="K72">
        <v>100</v>
      </c>
      <c r="L72">
        <f t="shared" si="4"/>
        <v>6.3049999999999995E-2</v>
      </c>
      <c r="N72" s="28"/>
      <c r="O72" s="29"/>
      <c r="P72" s="29"/>
      <c r="Q72" s="25">
        <f t="shared" ref="Q72" si="79">SUM((100*L72)/(100-L74))</f>
        <v>0.10547984966821107</v>
      </c>
      <c r="R72" s="29"/>
      <c r="S72" s="30"/>
    </row>
    <row r="73" spans="2:19" x14ac:dyDescent="0.25">
      <c r="B73" s="21"/>
      <c r="C73">
        <v>0</v>
      </c>
      <c r="D73">
        <v>84.5</v>
      </c>
      <c r="E73">
        <v>0.01</v>
      </c>
      <c r="F73">
        <v>15</v>
      </c>
      <c r="G73">
        <v>0</v>
      </c>
      <c r="H73">
        <v>0</v>
      </c>
      <c r="I73">
        <v>0</v>
      </c>
      <c r="J73">
        <v>0.5</v>
      </c>
      <c r="K73">
        <v>100</v>
      </c>
      <c r="L73">
        <f t="shared" si="4"/>
        <v>1.5E-3</v>
      </c>
      <c r="N73" s="28"/>
      <c r="O73" s="29"/>
      <c r="P73" s="29"/>
      <c r="Q73" s="25">
        <f t="shared" ref="Q73:Q136" si="80">SUM((100*L73)/(100-L74))</f>
        <v>2.5094333783079559E-3</v>
      </c>
      <c r="R73" s="29"/>
      <c r="S73" s="30"/>
    </row>
    <row r="74" spans="2:19" x14ac:dyDescent="0.25">
      <c r="B74" s="22">
        <v>6</v>
      </c>
      <c r="L74" s="39">
        <f t="shared" ref="L74" si="81">SUM(100-(L65+L66+L67+L68+L69+L70+L71+L72+L73))</f>
        <v>40.225549999999998</v>
      </c>
      <c r="N74" s="31"/>
      <c r="O74" s="32"/>
      <c r="P74" s="32"/>
      <c r="Q74" s="25">
        <f t="shared" ref="Q74:Q137" si="82">SUM(1.08+0)</f>
        <v>1.08</v>
      </c>
      <c r="R74" s="32"/>
      <c r="S74" s="33"/>
    </row>
    <row r="75" spans="2:19" x14ac:dyDescent="0.25">
      <c r="B75" s="20"/>
      <c r="C75">
        <v>53</v>
      </c>
      <c r="D75">
        <v>84.4</v>
      </c>
      <c r="E75">
        <v>10.02</v>
      </c>
      <c r="F75">
        <v>15</v>
      </c>
      <c r="G75">
        <v>0.78</v>
      </c>
      <c r="H75">
        <v>0</v>
      </c>
      <c r="I75">
        <v>5.01</v>
      </c>
      <c r="J75">
        <v>0.6</v>
      </c>
      <c r="K75">
        <v>100</v>
      </c>
      <c r="L75">
        <f t="shared" ref="L75:L138" si="83">SUM(C75*D75/100+E75*F75/100+G75*H75/100+I75*J75/100)</f>
        <v>46.265060000000005</v>
      </c>
      <c r="N75" s="25" t="s">
        <v>8</v>
      </c>
      <c r="O75" s="25">
        <f t="shared" ref="O75" si="84">SUM(L75/(L76+L77+L78))</f>
        <v>3.6821694567762502</v>
      </c>
      <c r="P75" s="26"/>
      <c r="Q75" s="25">
        <f t="shared" ref="Q75" si="85">SUM((100*L75)/(100-L84))</f>
        <v>77.357602169922657</v>
      </c>
      <c r="R75" s="27" t="s">
        <v>9</v>
      </c>
      <c r="S75" s="27">
        <f t="shared" ref="S75" si="86">ROUND(IF(O77&gt;0.64,((4.071*(Q75-Q84))-(7.6*Q76)-(6.71*Q77)-(1.43*Q78)-(2.852*Q82)),IF(O77&lt;=0.64,((4.071*(Q75-Q84))-(7.6*Q76)-(4.479*Q78)-(2.859*Q82)))),1)</f>
        <v>170.8</v>
      </c>
    </row>
    <row r="76" spans="2:19" x14ac:dyDescent="0.25">
      <c r="B76" s="21"/>
      <c r="C76">
        <v>1.06</v>
      </c>
      <c r="D76">
        <v>84.4</v>
      </c>
      <c r="E76">
        <v>49.42</v>
      </c>
      <c r="F76">
        <v>15</v>
      </c>
      <c r="G76">
        <v>91.2</v>
      </c>
      <c r="H76">
        <v>0</v>
      </c>
      <c r="I76">
        <v>27.34</v>
      </c>
      <c r="J76">
        <v>0.6</v>
      </c>
      <c r="K76">
        <v>100</v>
      </c>
      <c r="L76">
        <f t="shared" si="83"/>
        <v>8.471680000000001</v>
      </c>
      <c r="N76" s="25" t="s">
        <v>10</v>
      </c>
      <c r="O76" s="25">
        <f t="shared" ref="O76" si="87">SUM(L76/(L77+L78))</f>
        <v>2.0698275567196203</v>
      </c>
      <c r="P76" s="26"/>
      <c r="Q76" s="25">
        <f t="shared" ref="Q76" si="88">SUM((100*L76)/(100-L84))</f>
        <v>14.165092429381707</v>
      </c>
      <c r="R76" s="27" t="s">
        <v>11</v>
      </c>
      <c r="S76" s="27">
        <f t="shared" ref="S76:S139" si="89">ROUND(((2.867*Q76)-(0.754*S75)),1)</f>
        <v>-88.2</v>
      </c>
    </row>
    <row r="77" spans="2:19" x14ac:dyDescent="0.25">
      <c r="B77" s="21"/>
      <c r="C77">
        <v>0.45</v>
      </c>
      <c r="D77">
        <v>84.4</v>
      </c>
      <c r="E77">
        <v>13.91</v>
      </c>
      <c r="F77">
        <v>15</v>
      </c>
      <c r="G77">
        <v>2.41</v>
      </c>
      <c r="H77">
        <v>0</v>
      </c>
      <c r="I77">
        <v>4.83</v>
      </c>
      <c r="J77">
        <v>0.6</v>
      </c>
      <c r="K77">
        <v>100</v>
      </c>
      <c r="L77">
        <f t="shared" si="4"/>
        <v>2.4952799999999997</v>
      </c>
      <c r="N77" s="25" t="s">
        <v>12</v>
      </c>
      <c r="O77" s="25">
        <f t="shared" ref="O77:O140" si="90">SUM(L77/L78)</f>
        <v>1.5618341824918942</v>
      </c>
      <c r="P77" s="26"/>
      <c r="Q77" s="25">
        <f t="shared" ref="Q77" si="91">SUM((100*L77)/(100-L84))</f>
        <v>4.1722387811139674</v>
      </c>
      <c r="R77" s="27" t="s">
        <v>13</v>
      </c>
      <c r="S77" s="27">
        <f t="shared" ref="S77:S140" si="92">ROUND(IF(O77&gt;0.64,((2.65*Q77)-(1.692*Q78)),IF(O77&lt;=0.64,(((2.1*Q77)+(1.702*Q78))))),1)</f>
        <v>6.5</v>
      </c>
    </row>
    <row r="78" spans="2:19" x14ac:dyDescent="0.25">
      <c r="B78" s="21"/>
      <c r="C78">
        <v>0.19</v>
      </c>
      <c r="D78">
        <v>84.4</v>
      </c>
      <c r="E78">
        <v>7.67</v>
      </c>
      <c r="F78">
        <v>15</v>
      </c>
      <c r="G78">
        <v>0.76</v>
      </c>
      <c r="H78">
        <v>0</v>
      </c>
      <c r="I78">
        <v>47.8</v>
      </c>
      <c r="J78">
        <v>0.6</v>
      </c>
      <c r="K78">
        <v>100</v>
      </c>
      <c r="L78">
        <f t="shared" si="4"/>
        <v>1.5976600000000001</v>
      </c>
      <c r="N78" s="25" t="s">
        <v>6</v>
      </c>
      <c r="O78" s="25">
        <f t="shared" ref="O78" si="93">ROUND(IF(L79&lt;=2,((100*(L75+(0.75*L79)))/((2.85*L76)+(1.18*L77)+(0.65*L78))),((100*(L75+1.5))/((2.85*L76)+(1.18*L77)+(0.65*L78)))),1)</f>
        <v>165.7</v>
      </c>
      <c r="P78" s="26"/>
      <c r="Q78" s="25">
        <f t="shared" ref="Q78" si="94">SUM((100*L78)/(100-L84))</f>
        <v>2.6713711531509658</v>
      </c>
      <c r="R78" s="27" t="s">
        <v>14</v>
      </c>
      <c r="S78" s="27">
        <f t="shared" ref="S78:S141" si="95">ROUND(IF(O77&gt;0.64,(3.04*Q78),IF(O77&lt;=0.64,(4.766*Q77))),1)</f>
        <v>8.1</v>
      </c>
    </row>
    <row r="79" spans="2:19" x14ac:dyDescent="0.25">
      <c r="B79" s="21"/>
      <c r="C79">
        <v>0.24</v>
      </c>
      <c r="D79">
        <v>84.4</v>
      </c>
      <c r="E79">
        <v>1.74</v>
      </c>
      <c r="F79">
        <v>15</v>
      </c>
      <c r="G79">
        <v>0.65</v>
      </c>
      <c r="H79">
        <v>0</v>
      </c>
      <c r="I79">
        <v>0.88</v>
      </c>
      <c r="J79">
        <v>0.6</v>
      </c>
      <c r="K79">
        <v>100</v>
      </c>
      <c r="L79">
        <f t="shared" si="4"/>
        <v>0.46883999999999998</v>
      </c>
      <c r="N79" s="25"/>
      <c r="O79" s="25"/>
      <c r="P79" s="26"/>
      <c r="Q79" s="25">
        <f t="shared" ref="Q79" si="96">SUM((100*L79)/(100-L84))</f>
        <v>0.78392502249746432</v>
      </c>
      <c r="R79" s="27" t="s">
        <v>15</v>
      </c>
      <c r="S79" s="27">
        <f t="shared" ref="S79" si="97">ROUND((3.01*Q77)+(Q78*2.25)+(Q79+Q80+Q81+Q82),1)</f>
        <v>20.2</v>
      </c>
    </row>
    <row r="80" spans="2:19" x14ac:dyDescent="0.25">
      <c r="B80" s="21"/>
      <c r="C80">
        <v>0</v>
      </c>
      <c r="D80">
        <v>84.4</v>
      </c>
      <c r="E80">
        <v>0.11</v>
      </c>
      <c r="F80">
        <v>15</v>
      </c>
      <c r="G80">
        <v>0.02</v>
      </c>
      <c r="H80">
        <v>0</v>
      </c>
      <c r="I80">
        <v>0.22</v>
      </c>
      <c r="J80">
        <v>0.6</v>
      </c>
      <c r="K80">
        <v>100</v>
      </c>
      <c r="L80">
        <f t="shared" si="4"/>
        <v>1.7820000000000003E-2</v>
      </c>
      <c r="N80" s="28"/>
      <c r="O80" s="29"/>
      <c r="P80" s="29"/>
      <c r="Q80" s="25">
        <f t="shared" ref="Q80" si="98">SUM((100*L80)/(100-L84))</f>
        <v>2.9795972828480538E-2</v>
      </c>
      <c r="R80" s="27" t="s">
        <v>16</v>
      </c>
      <c r="S80" s="25">
        <f t="shared" ref="S80" si="99">IF(O77&gt;=0.64,(S77+S78+(0.2*S76)+(2*Q78)),(S77+S78+(0.2*S76)+(2*Q78)))</f>
        <v>2.3027423063019308</v>
      </c>
    </row>
    <row r="81" spans="2:19" x14ac:dyDescent="0.25">
      <c r="B81" s="21"/>
      <c r="C81">
        <v>0</v>
      </c>
      <c r="D81">
        <v>84.4</v>
      </c>
      <c r="E81">
        <v>2.81</v>
      </c>
      <c r="F81">
        <v>15</v>
      </c>
      <c r="G81">
        <v>0.64</v>
      </c>
      <c r="H81">
        <v>0</v>
      </c>
      <c r="I81">
        <v>0.64</v>
      </c>
      <c r="J81">
        <v>0.6</v>
      </c>
      <c r="K81">
        <v>100</v>
      </c>
      <c r="L81">
        <f t="shared" si="4"/>
        <v>0.42534</v>
      </c>
      <c r="N81" s="28"/>
      <c r="O81" s="29"/>
      <c r="P81" s="29"/>
      <c r="Q81" s="25">
        <f t="shared" ref="Q81" si="100">SUM((100*L81)/(100-L84))</f>
        <v>0.71119074539090399</v>
      </c>
      <c r="R81" s="29"/>
      <c r="S81" s="30"/>
    </row>
    <row r="82" spans="2:19" x14ac:dyDescent="0.25">
      <c r="B82" s="21"/>
      <c r="C82">
        <v>0.05</v>
      </c>
      <c r="D82">
        <v>84.4</v>
      </c>
      <c r="E82">
        <v>0.12</v>
      </c>
      <c r="F82">
        <v>15</v>
      </c>
      <c r="G82">
        <v>0.01</v>
      </c>
      <c r="H82">
        <v>0</v>
      </c>
      <c r="I82">
        <v>0.56000000000000005</v>
      </c>
      <c r="J82">
        <v>0.6</v>
      </c>
      <c r="K82">
        <v>100</v>
      </c>
      <c r="L82">
        <f t="shared" si="4"/>
        <v>6.3560000000000005E-2</v>
      </c>
      <c r="N82" s="28"/>
      <c r="O82" s="29"/>
      <c r="P82" s="29"/>
      <c r="Q82" s="25">
        <f t="shared" ref="Q82" si="101">SUM((100*L82)/(100-L84))</f>
        <v>0.1062756471929418</v>
      </c>
      <c r="R82" s="29"/>
      <c r="S82" s="30"/>
    </row>
    <row r="83" spans="2:19" x14ac:dyDescent="0.25">
      <c r="B83" s="21"/>
      <c r="C83">
        <v>0</v>
      </c>
      <c r="D83">
        <v>84.4</v>
      </c>
      <c r="E83">
        <v>0.01</v>
      </c>
      <c r="F83">
        <v>15</v>
      </c>
      <c r="G83">
        <v>0</v>
      </c>
      <c r="H83">
        <v>0</v>
      </c>
      <c r="I83">
        <v>0</v>
      </c>
      <c r="J83">
        <v>0.6</v>
      </c>
      <c r="K83">
        <v>100</v>
      </c>
      <c r="L83">
        <f t="shared" si="4"/>
        <v>1.5E-3</v>
      </c>
      <c r="N83" s="28"/>
      <c r="O83" s="29"/>
      <c r="P83" s="29"/>
      <c r="Q83" s="25">
        <f t="shared" ref="Q83:Q146" si="102">SUM((100*L83)/(100-L84))</f>
        <v>2.5080785209158699E-3</v>
      </c>
      <c r="R83" s="29"/>
      <c r="S83" s="30"/>
    </row>
    <row r="84" spans="2:19" x14ac:dyDescent="0.25">
      <c r="B84" s="22">
        <v>7</v>
      </c>
      <c r="L84" s="39">
        <f t="shared" ref="L84" si="103">SUM(100-(L75+L76+L77+L78+L79+L80+L81+L82+L83))</f>
        <v>40.193259999999995</v>
      </c>
      <c r="N84" s="31"/>
      <c r="O84" s="32"/>
      <c r="P84" s="32"/>
      <c r="Q84" s="25">
        <f t="shared" ref="Q84:Q147" si="104">SUM(1.08+0)</f>
        <v>1.08</v>
      </c>
      <c r="R84" s="32"/>
      <c r="S84" s="33"/>
    </row>
    <row r="85" spans="2:19" x14ac:dyDescent="0.25">
      <c r="B85" s="20"/>
      <c r="C85">
        <v>53</v>
      </c>
      <c r="D85">
        <v>84.3</v>
      </c>
      <c r="E85">
        <v>10.02</v>
      </c>
      <c r="F85">
        <v>15</v>
      </c>
      <c r="G85">
        <v>0.78</v>
      </c>
      <c r="H85">
        <v>0</v>
      </c>
      <c r="I85">
        <v>5.01</v>
      </c>
      <c r="J85">
        <v>0.7</v>
      </c>
      <c r="K85">
        <v>100</v>
      </c>
      <c r="L85">
        <f t="shared" ref="L85:L148" si="105">SUM(C85*D85/100+E85*F85/100+G85*H85/100+I85*J85/100)</f>
        <v>46.217069999999993</v>
      </c>
      <c r="N85" s="25" t="s">
        <v>8</v>
      </c>
      <c r="O85" s="25">
        <f t="shared" ref="O85" si="106">SUM(L85/(L86+L87+L88))</f>
        <v>3.6555779572550255</v>
      </c>
      <c r="P85" s="26"/>
      <c r="Q85" s="25">
        <f t="shared" ref="Q85" si="107">SUM((100*L85)/(100-L94))</f>
        <v>77.23566040425456</v>
      </c>
      <c r="R85" s="27" t="s">
        <v>9</v>
      </c>
      <c r="S85" s="27">
        <f t="shared" ref="S85" si="108">ROUND(IF(O87&gt;0.64,((4.071*(Q85-Q94))-(7.6*Q86)-(6.71*Q87)-(1.43*Q88)-(2.852*Q92)),IF(O87&lt;=0.64,((4.071*(Q85-Q94))-(7.6*Q86)-(4.479*Q88)-(2.859*Q92)))),1)</f>
        <v>169.8</v>
      </c>
    </row>
    <row r="86" spans="2:19" x14ac:dyDescent="0.25">
      <c r="B86" s="21"/>
      <c r="C86">
        <v>1.06</v>
      </c>
      <c r="D86">
        <v>84.3</v>
      </c>
      <c r="E86">
        <v>49.42</v>
      </c>
      <c r="F86">
        <v>15</v>
      </c>
      <c r="G86">
        <v>91.2</v>
      </c>
      <c r="H86">
        <v>0</v>
      </c>
      <c r="I86">
        <v>27.34</v>
      </c>
      <c r="J86">
        <v>0.7</v>
      </c>
      <c r="K86">
        <v>100</v>
      </c>
      <c r="L86">
        <f t="shared" si="105"/>
        <v>8.4979600000000008</v>
      </c>
      <c r="N86" s="25" t="s">
        <v>10</v>
      </c>
      <c r="O86" s="25">
        <f t="shared" ref="O86" si="109">SUM(L86/(L87+L88))</f>
        <v>2.0502059142132678</v>
      </c>
      <c r="P86" s="26"/>
      <c r="Q86" s="25">
        <f t="shared" ref="Q86" si="110">SUM((100*L86)/(100-L94))</f>
        <v>14.201366566269543</v>
      </c>
      <c r="R86" s="27" t="s">
        <v>11</v>
      </c>
      <c r="S86" s="27">
        <f t="shared" ref="S86:S149" si="111">ROUND(((2.867*Q86)-(0.754*S85)),1)</f>
        <v>-87.3</v>
      </c>
    </row>
    <row r="87" spans="2:19" x14ac:dyDescent="0.25">
      <c r="B87" s="21"/>
      <c r="C87">
        <v>0.45</v>
      </c>
      <c r="D87">
        <v>84.3</v>
      </c>
      <c r="E87">
        <v>13.91</v>
      </c>
      <c r="F87">
        <v>15</v>
      </c>
      <c r="G87">
        <v>2.41</v>
      </c>
      <c r="H87">
        <v>0</v>
      </c>
      <c r="I87">
        <v>4.83</v>
      </c>
      <c r="J87">
        <v>0.7</v>
      </c>
      <c r="K87">
        <v>100</v>
      </c>
      <c r="L87">
        <f t="shared" si="4"/>
        <v>2.49966</v>
      </c>
      <c r="N87" s="25" t="s">
        <v>12</v>
      </c>
      <c r="O87" s="25">
        <f t="shared" ref="O87:O150" si="112">SUM(L87/L88)</f>
        <v>1.5193007834580343</v>
      </c>
      <c r="P87" s="26"/>
      <c r="Q87" s="25">
        <f t="shared" ref="Q87" si="113">SUM((100*L87)/(100-L94))</f>
        <v>4.1773070185128347</v>
      </c>
      <c r="R87" s="27" t="s">
        <v>13</v>
      </c>
      <c r="S87" s="27">
        <f t="shared" ref="S87:S150" si="114">ROUND(IF(O87&gt;0.64,((2.65*Q87)-(1.692*Q88)),IF(O87&lt;=0.64,(((2.1*Q87)+(1.702*Q88))))),1)</f>
        <v>6.4</v>
      </c>
    </row>
    <row r="88" spans="2:19" x14ac:dyDescent="0.25">
      <c r="B88" s="21"/>
      <c r="C88">
        <v>0.19</v>
      </c>
      <c r="D88">
        <v>84.3</v>
      </c>
      <c r="E88">
        <v>7.67</v>
      </c>
      <c r="F88">
        <v>15</v>
      </c>
      <c r="G88">
        <v>0.76</v>
      </c>
      <c r="H88">
        <v>0</v>
      </c>
      <c r="I88">
        <v>47.8</v>
      </c>
      <c r="J88">
        <v>0.7</v>
      </c>
      <c r="K88">
        <v>100</v>
      </c>
      <c r="L88">
        <f t="shared" si="4"/>
        <v>1.64527</v>
      </c>
      <c r="N88" s="25" t="s">
        <v>6</v>
      </c>
      <c r="O88" s="25">
        <f t="shared" ref="O88" si="115">ROUND(IF(L89&lt;=2,((100*(L85+(0.75*L89)))/((2.85*L86)+(1.18*L87)+(0.65*L88))),((100*(L85+1.5))/((2.85*L86)+(1.18*L87)+(0.65*L88)))),1)</f>
        <v>164.9</v>
      </c>
      <c r="P88" s="26"/>
      <c r="Q88" s="25">
        <f t="shared" ref="Q88" si="116">SUM((100*L88)/(100-L94))</f>
        <v>2.7494930984008268</v>
      </c>
      <c r="R88" s="27" t="s">
        <v>14</v>
      </c>
      <c r="S88" s="27">
        <f t="shared" ref="S88:S151" si="117">ROUND(IF(O87&gt;0.64,(3.04*Q88),IF(O87&lt;=0.64,(4.766*Q87))),1)</f>
        <v>8.4</v>
      </c>
    </row>
    <row r="89" spans="2:19" x14ac:dyDescent="0.25">
      <c r="B89" s="21"/>
      <c r="C89">
        <v>0.24</v>
      </c>
      <c r="D89">
        <v>84.3</v>
      </c>
      <c r="E89">
        <v>1.74</v>
      </c>
      <c r="F89">
        <v>15</v>
      </c>
      <c r="G89">
        <v>0.65</v>
      </c>
      <c r="H89">
        <v>0</v>
      </c>
      <c r="I89">
        <v>0.88</v>
      </c>
      <c r="J89">
        <v>0.7</v>
      </c>
      <c r="K89">
        <v>100</v>
      </c>
      <c r="L89">
        <f t="shared" ref="L89:L152" si="118">SUM(C89*D89/100+E89*F89/100+G89*H89/100+I89*J89/100)</f>
        <v>0.46948000000000001</v>
      </c>
      <c r="N89" s="25"/>
      <c r="O89" s="25"/>
      <c r="P89" s="26"/>
      <c r="Q89" s="25">
        <f t="shared" ref="Q89" si="119">SUM((100*L89)/(100-L94))</f>
        <v>0.78457154135018581</v>
      </c>
      <c r="R89" s="27" t="s">
        <v>15</v>
      </c>
      <c r="S89" s="27">
        <f t="shared" ref="S89" si="120">ROUND((3.01*Q87)+(Q88*2.25)+(Q89+Q90+Q91+Q92),1)</f>
        <v>20.399999999999999</v>
      </c>
    </row>
    <row r="90" spans="2:19" x14ac:dyDescent="0.25">
      <c r="B90" s="21"/>
      <c r="C90">
        <v>0</v>
      </c>
      <c r="D90">
        <v>84.3</v>
      </c>
      <c r="E90">
        <v>0.11</v>
      </c>
      <c r="F90">
        <v>15</v>
      </c>
      <c r="G90">
        <v>0.02</v>
      </c>
      <c r="H90">
        <v>0</v>
      </c>
      <c r="I90">
        <v>0.22</v>
      </c>
      <c r="J90">
        <v>0.7</v>
      </c>
      <c r="K90">
        <v>100</v>
      </c>
      <c r="L90">
        <f t="shared" si="118"/>
        <v>1.804E-2</v>
      </c>
      <c r="N90" s="28"/>
      <c r="O90" s="29"/>
      <c r="P90" s="29"/>
      <c r="Q90" s="25">
        <f t="shared" ref="Q90" si="121">SUM((100*L90)/(100-L94))</f>
        <v>3.0147547512050253E-2</v>
      </c>
      <c r="R90" s="27" t="s">
        <v>16</v>
      </c>
      <c r="S90" s="25">
        <f t="shared" ref="S90" si="122">IF(O87&gt;=0.64,(S87+S88+(0.2*S86)+(2*Q88)),(S87+S88+(0.2*S86)+(2*Q88)))</f>
        <v>2.8389861968016534</v>
      </c>
    </row>
    <row r="91" spans="2:19" x14ac:dyDescent="0.25">
      <c r="B91" s="21"/>
      <c r="C91">
        <v>0</v>
      </c>
      <c r="D91">
        <v>84.3</v>
      </c>
      <c r="E91">
        <v>2.81</v>
      </c>
      <c r="F91">
        <v>15</v>
      </c>
      <c r="G91">
        <v>0.64</v>
      </c>
      <c r="H91">
        <v>0</v>
      </c>
      <c r="I91">
        <v>0.64</v>
      </c>
      <c r="J91">
        <v>0.7</v>
      </c>
      <c r="K91">
        <v>100</v>
      </c>
      <c r="L91">
        <f t="shared" si="118"/>
        <v>0.42597999999999997</v>
      </c>
      <c r="N91" s="28"/>
      <c r="O91" s="29"/>
      <c r="P91" s="29"/>
      <c r="Q91" s="25">
        <f t="shared" ref="Q91" si="123">SUM((100*L91)/(100-L94))</f>
        <v>0.71187651270416663</v>
      </c>
      <c r="R91" s="29"/>
      <c r="S91" s="30"/>
    </row>
    <row r="92" spans="2:19" x14ac:dyDescent="0.25">
      <c r="B92" s="21"/>
      <c r="C92">
        <v>0.05</v>
      </c>
      <c r="D92">
        <v>84.3</v>
      </c>
      <c r="E92">
        <v>0.12</v>
      </c>
      <c r="F92">
        <v>15</v>
      </c>
      <c r="G92">
        <v>0.01</v>
      </c>
      <c r="H92">
        <v>0</v>
      </c>
      <c r="I92">
        <v>0.56000000000000005</v>
      </c>
      <c r="J92">
        <v>0.7</v>
      </c>
      <c r="K92">
        <v>100</v>
      </c>
      <c r="L92">
        <f t="shared" si="118"/>
        <v>6.4069999999999988E-2</v>
      </c>
      <c r="N92" s="28"/>
      <c r="O92" s="29"/>
      <c r="P92" s="29"/>
      <c r="Q92" s="25">
        <f t="shared" ref="Q92" si="124">SUM((100*L92)/(100-L94))</f>
        <v>0.10707058587012525</v>
      </c>
      <c r="R92" s="29"/>
      <c r="S92" s="30"/>
    </row>
    <row r="93" spans="2:19" x14ac:dyDescent="0.25">
      <c r="B93" s="21"/>
      <c r="C93">
        <v>0</v>
      </c>
      <c r="D93">
        <v>84.3</v>
      </c>
      <c r="E93">
        <v>0.01</v>
      </c>
      <c r="F93">
        <v>15</v>
      </c>
      <c r="G93">
        <v>0</v>
      </c>
      <c r="H93">
        <v>0</v>
      </c>
      <c r="I93">
        <v>0</v>
      </c>
      <c r="J93">
        <v>0.7</v>
      </c>
      <c r="K93">
        <v>100</v>
      </c>
      <c r="L93">
        <f t="shared" si="118"/>
        <v>1.5E-3</v>
      </c>
      <c r="N93" s="28"/>
      <c r="O93" s="29"/>
      <c r="P93" s="29"/>
      <c r="Q93" s="25">
        <f t="shared" ref="Q93:Q156" si="125">SUM((100*L93)/(100-L94))</f>
        <v>2.5067251257247991E-3</v>
      </c>
      <c r="R93" s="29"/>
      <c r="S93" s="30"/>
    </row>
    <row r="94" spans="2:19" x14ac:dyDescent="0.25">
      <c r="B94" s="22">
        <v>8</v>
      </c>
      <c r="L94" s="39">
        <f t="shared" ref="L94" si="126">SUM(100-(L85+L86+L87+L88+L89+L90+L91+L92+L93))</f>
        <v>40.160970000000013</v>
      </c>
      <c r="N94" s="31"/>
      <c r="O94" s="32"/>
      <c r="P94" s="32"/>
      <c r="Q94" s="25">
        <f t="shared" ref="Q94:Q157" si="127">SUM(1.08+0)</f>
        <v>1.08</v>
      </c>
      <c r="R94" s="32"/>
      <c r="S94" s="33"/>
    </row>
    <row r="95" spans="2:19" x14ac:dyDescent="0.25">
      <c r="B95" s="20"/>
      <c r="C95">
        <v>53</v>
      </c>
      <c r="D95">
        <v>84.2</v>
      </c>
      <c r="E95">
        <v>10.02</v>
      </c>
      <c r="F95">
        <v>15</v>
      </c>
      <c r="G95">
        <v>0.78</v>
      </c>
      <c r="H95">
        <v>0</v>
      </c>
      <c r="I95">
        <v>5.01</v>
      </c>
      <c r="J95">
        <v>0.79999999999999993</v>
      </c>
      <c r="K95">
        <v>100</v>
      </c>
      <c r="L95">
        <f t="shared" ref="L95:L158" si="128">SUM(C95*D95/100+E95*F95/100+G95*H95/100+I95*J95/100)</f>
        <v>46.169080000000008</v>
      </c>
      <c r="N95" s="25" t="s">
        <v>8</v>
      </c>
      <c r="O95" s="25">
        <f t="shared" ref="O95" si="129">SUM(L95/(L96+L97+L98))</f>
        <v>3.6293136789412292</v>
      </c>
      <c r="P95" s="26"/>
      <c r="Q95" s="25">
        <f t="shared" ref="Q95" si="130">SUM((100*L95)/(100-L104))</f>
        <v>77.113850170666041</v>
      </c>
      <c r="R95" s="27" t="s">
        <v>9</v>
      </c>
      <c r="S95" s="27">
        <f t="shared" ref="S95" si="131">ROUND(IF(O97&gt;0.64,((4.071*(Q95-Q104))-(7.6*Q96)-(6.71*Q97)-(1.43*Q98)-(2.852*Q102)),IF(O97&lt;=0.64,((4.071*(Q95-Q104))-(7.6*Q96)-(4.479*Q98)-(2.859*Q102)))),1)</f>
        <v>168.9</v>
      </c>
    </row>
    <row r="96" spans="2:19" x14ac:dyDescent="0.25">
      <c r="B96" s="21"/>
      <c r="C96">
        <v>1.06</v>
      </c>
      <c r="D96">
        <v>84.2</v>
      </c>
      <c r="E96">
        <v>49.42</v>
      </c>
      <c r="F96">
        <v>15</v>
      </c>
      <c r="G96">
        <v>91.2</v>
      </c>
      <c r="H96">
        <v>0</v>
      </c>
      <c r="I96">
        <v>27.34</v>
      </c>
      <c r="J96">
        <v>0.79999999999999993</v>
      </c>
      <c r="K96">
        <v>100</v>
      </c>
      <c r="L96">
        <f t="shared" si="128"/>
        <v>8.5242399999999989</v>
      </c>
      <c r="N96" s="25" t="s">
        <v>10</v>
      </c>
      <c r="O96" s="25">
        <f t="shared" ref="O96" si="132">SUM(L96/(L97+L98))</f>
        <v>2.0310704040105598</v>
      </c>
      <c r="P96" s="26"/>
      <c r="Q96" s="25">
        <f t="shared" ref="Q96" si="133">SUM((100*L96)/(100-L104))</f>
        <v>14.237601576180378</v>
      </c>
      <c r="R96" s="27" t="s">
        <v>11</v>
      </c>
      <c r="S96" s="27">
        <f t="shared" ref="S96:S159" si="134">ROUND(((2.867*Q96)-(0.754*S95)),1)</f>
        <v>-86.5</v>
      </c>
    </row>
    <row r="97" spans="2:19" x14ac:dyDescent="0.25">
      <c r="B97" s="21"/>
      <c r="C97">
        <v>0.45</v>
      </c>
      <c r="D97">
        <v>84.2</v>
      </c>
      <c r="E97">
        <v>13.91</v>
      </c>
      <c r="F97">
        <v>15</v>
      </c>
      <c r="G97">
        <v>2.41</v>
      </c>
      <c r="H97">
        <v>0</v>
      </c>
      <c r="I97">
        <v>4.83</v>
      </c>
      <c r="J97">
        <v>0.79999999999999993</v>
      </c>
      <c r="K97">
        <v>100</v>
      </c>
      <c r="L97">
        <f t="shared" si="118"/>
        <v>2.5040399999999998</v>
      </c>
      <c r="N97" s="25" t="s">
        <v>12</v>
      </c>
      <c r="O97" s="25">
        <f t="shared" ref="O97:O160" si="135">SUM(L97/L98)</f>
        <v>1.4791597750578893</v>
      </c>
      <c r="P97" s="26"/>
      <c r="Q97" s="25">
        <f t="shared" ref="Q97" si="136">SUM((100*L97)/(100-L104))</f>
        <v>4.1823697890743006</v>
      </c>
      <c r="R97" s="27" t="s">
        <v>13</v>
      </c>
      <c r="S97" s="27">
        <f t="shared" ref="S97:S160" si="137">ROUND(IF(O97&gt;0.64,((2.65*Q97)-(1.692*Q98)),IF(O97&lt;=0.64,(((2.1*Q97)+(1.702*Q98))))),1)</f>
        <v>6.3</v>
      </c>
    </row>
    <row r="98" spans="2:19" x14ac:dyDescent="0.25">
      <c r="B98" s="21"/>
      <c r="C98">
        <v>0.19</v>
      </c>
      <c r="D98">
        <v>84.2</v>
      </c>
      <c r="E98">
        <v>7.67</v>
      </c>
      <c r="F98">
        <v>15</v>
      </c>
      <c r="G98">
        <v>0.76</v>
      </c>
      <c r="H98">
        <v>0</v>
      </c>
      <c r="I98">
        <v>47.8</v>
      </c>
      <c r="J98">
        <v>0.79999999999999993</v>
      </c>
      <c r="K98">
        <v>100</v>
      </c>
      <c r="L98">
        <f t="shared" si="118"/>
        <v>1.6928800000000002</v>
      </c>
      <c r="N98" s="25" t="s">
        <v>6</v>
      </c>
      <c r="O98" s="25">
        <f t="shared" ref="O98" si="138">ROUND(IF(L99&lt;=2,((100*(L95+(0.75*L99)))/((2.85*L96)+(1.18*L97)+(0.65*L98))),((100*(L95+1.5))/((2.85*L96)+(1.18*L97)+(0.65*L98)))),1)</f>
        <v>164.1</v>
      </c>
      <c r="P98" s="26"/>
      <c r="Q98" s="25">
        <f t="shared" ref="Q98" si="139">SUM((100*L98)/(100-L104))</f>
        <v>2.8275307776745193</v>
      </c>
      <c r="R98" s="27" t="s">
        <v>14</v>
      </c>
      <c r="S98" s="27">
        <f t="shared" ref="S98:S161" si="140">ROUND(IF(O97&gt;0.64,(3.04*Q98),IF(O97&lt;=0.64,(4.766*Q97))),1)</f>
        <v>8.6</v>
      </c>
    </row>
    <row r="99" spans="2:19" x14ac:dyDescent="0.25">
      <c r="B99" s="21"/>
      <c r="C99">
        <v>0.24</v>
      </c>
      <c r="D99">
        <v>84.2</v>
      </c>
      <c r="E99">
        <v>1.74</v>
      </c>
      <c r="F99">
        <v>15</v>
      </c>
      <c r="G99">
        <v>0.65</v>
      </c>
      <c r="H99">
        <v>0</v>
      </c>
      <c r="I99">
        <v>0.88</v>
      </c>
      <c r="J99">
        <v>0.79999999999999993</v>
      </c>
      <c r="K99">
        <v>100</v>
      </c>
      <c r="L99">
        <f t="shared" si="118"/>
        <v>0.47011999999999998</v>
      </c>
      <c r="N99" s="25"/>
      <c r="O99" s="25"/>
      <c r="P99" s="26"/>
      <c r="Q99" s="25">
        <f t="shared" ref="Q99" si="141">SUM((100*L99)/(100-L104))</f>
        <v>0.78521736283749877</v>
      </c>
      <c r="R99" s="27" t="s">
        <v>15</v>
      </c>
      <c r="S99" s="27">
        <f t="shared" ref="S99" si="142">ROUND((3.01*Q97)+(Q98*2.25)+(Q99+Q100+Q101+Q102),1)</f>
        <v>20.6</v>
      </c>
    </row>
    <row r="100" spans="2:19" x14ac:dyDescent="0.25">
      <c r="B100" s="21"/>
      <c r="C100">
        <v>0</v>
      </c>
      <c r="D100">
        <v>84.2</v>
      </c>
      <c r="E100">
        <v>0.11</v>
      </c>
      <c r="F100">
        <v>15</v>
      </c>
      <c r="G100">
        <v>0.02</v>
      </c>
      <c r="H100">
        <v>0</v>
      </c>
      <c r="I100">
        <v>0.22</v>
      </c>
      <c r="J100">
        <v>0.79999999999999993</v>
      </c>
      <c r="K100">
        <v>100</v>
      </c>
      <c r="L100">
        <f t="shared" si="118"/>
        <v>1.8260000000000002E-2</v>
      </c>
      <c r="N100" s="28"/>
      <c r="O100" s="29"/>
      <c r="P100" s="29"/>
      <c r="Q100" s="25">
        <f t="shared" ref="Q100" si="143">SUM((100*L100)/(100-L104))</f>
        <v>3.0498742970757955E-2</v>
      </c>
      <c r="R100" s="27" t="s">
        <v>16</v>
      </c>
      <c r="S100" s="25">
        <f t="shared" ref="S100" si="144">IF(O97&gt;=0.64,(S97+S98+(0.2*S96)+(2*Q98)),(S97+S98+(0.2*S96)+(2*Q98)))</f>
        <v>3.2550615553490365</v>
      </c>
    </row>
    <row r="101" spans="2:19" x14ac:dyDescent="0.25">
      <c r="B101" s="21"/>
      <c r="C101">
        <v>0</v>
      </c>
      <c r="D101">
        <v>84.2</v>
      </c>
      <c r="E101">
        <v>2.81</v>
      </c>
      <c r="F101">
        <v>15</v>
      </c>
      <c r="G101">
        <v>0.64</v>
      </c>
      <c r="H101">
        <v>0</v>
      </c>
      <c r="I101">
        <v>0.64</v>
      </c>
      <c r="J101">
        <v>0.79999999999999993</v>
      </c>
      <c r="K101">
        <v>100</v>
      </c>
      <c r="L101">
        <f t="shared" si="118"/>
        <v>0.42662</v>
      </c>
      <c r="N101" s="28"/>
      <c r="O101" s="29"/>
      <c r="P101" s="29"/>
      <c r="Q101" s="25">
        <f t="shared" ref="Q101" si="145">SUM((100*L101)/(100-L104))</f>
        <v>0.71256154031679941</v>
      </c>
      <c r="R101" s="29"/>
      <c r="S101" s="30"/>
    </row>
    <row r="102" spans="2:19" x14ac:dyDescent="0.25">
      <c r="B102" s="21"/>
      <c r="C102">
        <v>0.05</v>
      </c>
      <c r="D102">
        <v>84.2</v>
      </c>
      <c r="E102">
        <v>0.12</v>
      </c>
      <c r="F102">
        <v>15</v>
      </c>
      <c r="G102">
        <v>0.01</v>
      </c>
      <c r="H102">
        <v>0</v>
      </c>
      <c r="I102">
        <v>0.56000000000000005</v>
      </c>
      <c r="J102">
        <v>0.79999999999999993</v>
      </c>
      <c r="K102">
        <v>100</v>
      </c>
      <c r="L102">
        <f t="shared" si="118"/>
        <v>6.4579999999999999E-2</v>
      </c>
      <c r="N102" s="28"/>
      <c r="O102" s="29"/>
      <c r="P102" s="29"/>
      <c r="Q102" s="25">
        <f t="shared" ref="Q102" si="146">SUM((100*L102)/(100-L104))</f>
        <v>0.10786466708935095</v>
      </c>
      <c r="R102" s="29"/>
      <c r="S102" s="30"/>
    </row>
    <row r="103" spans="2:19" x14ac:dyDescent="0.25">
      <c r="B103" s="21"/>
      <c r="C103">
        <v>0</v>
      </c>
      <c r="D103">
        <v>84.2</v>
      </c>
      <c r="E103">
        <v>0.01</v>
      </c>
      <c r="F103">
        <v>15</v>
      </c>
      <c r="G103">
        <v>0</v>
      </c>
      <c r="H103">
        <v>0</v>
      </c>
      <c r="I103">
        <v>0</v>
      </c>
      <c r="J103">
        <v>0.79999999999999993</v>
      </c>
      <c r="K103">
        <v>100</v>
      </c>
      <c r="L103">
        <f t="shared" si="118"/>
        <v>1.5E-3</v>
      </c>
      <c r="N103" s="28"/>
      <c r="O103" s="29"/>
      <c r="P103" s="29"/>
      <c r="Q103" s="25">
        <f t="shared" ref="Q103:Q166" si="147">SUM((100*L103)/(100-L104))</f>
        <v>2.5053731903689441E-3</v>
      </c>
      <c r="R103" s="29"/>
      <c r="S103" s="30"/>
    </row>
    <row r="104" spans="2:19" x14ac:dyDescent="0.25">
      <c r="B104" s="22">
        <v>9</v>
      </c>
      <c r="L104" s="39">
        <f t="shared" ref="L104" si="148">SUM(100-(L95+L96+L97+L98+L99+L100+L101+L102+L103))</f>
        <v>40.128679999999996</v>
      </c>
      <c r="N104" s="31"/>
      <c r="O104" s="32"/>
      <c r="P104" s="32"/>
      <c r="Q104" s="25">
        <f t="shared" ref="Q104:Q167" si="149">SUM(1.08+0)</f>
        <v>1.08</v>
      </c>
      <c r="R104" s="32"/>
      <c r="S104" s="33"/>
    </row>
    <row r="105" spans="2:19" x14ac:dyDescent="0.25">
      <c r="B105" s="20"/>
      <c r="C105">
        <v>53</v>
      </c>
      <c r="D105">
        <v>84.1</v>
      </c>
      <c r="E105">
        <v>10.02</v>
      </c>
      <c r="F105">
        <v>15</v>
      </c>
      <c r="G105">
        <v>0.78</v>
      </c>
      <c r="H105">
        <v>0</v>
      </c>
      <c r="I105">
        <v>5.01</v>
      </c>
      <c r="J105">
        <v>0.89999999999999991</v>
      </c>
      <c r="K105">
        <v>100</v>
      </c>
      <c r="L105">
        <f t="shared" ref="L105:L168" si="150">SUM(C105*D105/100+E105*F105/100+G105*H105/100+I105*J105/100)</f>
        <v>46.121089999999995</v>
      </c>
      <c r="N105" s="25" t="s">
        <v>8</v>
      </c>
      <c r="O105" s="25">
        <f t="shared" ref="O105" si="151">SUM(L105/(L106+L107+L108))</f>
        <v>3.6033706188478702</v>
      </c>
      <c r="P105" s="26"/>
      <c r="Q105" s="25">
        <f t="shared" ref="Q105" si="152">SUM((100*L105)/(100-L114))</f>
        <v>76.992171256456842</v>
      </c>
      <c r="R105" s="27" t="s">
        <v>9</v>
      </c>
      <c r="S105" s="27">
        <f t="shared" ref="S105" si="153">ROUND(IF(O107&gt;0.64,((4.071*(Q105-Q114))-(7.6*Q106)-(6.71*Q107)-(1.43*Q108)-(2.852*Q112)),IF(O107&lt;=0.64,((4.071*(Q105-Q114))-(7.6*Q106)-(4.479*Q108)-(2.859*Q112)))),1)</f>
        <v>168</v>
      </c>
    </row>
    <row r="106" spans="2:19" x14ac:dyDescent="0.25">
      <c r="B106" s="21"/>
      <c r="C106">
        <v>1.06</v>
      </c>
      <c r="D106">
        <v>84.1</v>
      </c>
      <c r="E106">
        <v>49.42</v>
      </c>
      <c r="F106">
        <v>15</v>
      </c>
      <c r="G106">
        <v>91.2</v>
      </c>
      <c r="H106">
        <v>0</v>
      </c>
      <c r="I106">
        <v>27.34</v>
      </c>
      <c r="J106">
        <v>0.89999999999999991</v>
      </c>
      <c r="K106">
        <v>100</v>
      </c>
      <c r="L106">
        <f t="shared" si="150"/>
        <v>8.5505200000000006</v>
      </c>
      <c r="N106" s="25" t="s">
        <v>10</v>
      </c>
      <c r="O106" s="25">
        <f t="shared" ref="O106" si="154">SUM(L106/(L107+L108))</f>
        <v>2.0124031810511402</v>
      </c>
      <c r="P106" s="26"/>
      <c r="Q106" s="25">
        <f t="shared" ref="Q106" si="155">SUM((100*L106)/(100-L114))</f>
        <v>14.273797522386385</v>
      </c>
      <c r="R106" s="27" t="s">
        <v>11</v>
      </c>
      <c r="S106" s="27">
        <f t="shared" ref="S106:S169" si="156">ROUND(((2.867*Q106)-(0.754*S105)),1)</f>
        <v>-85.7</v>
      </c>
    </row>
    <row r="107" spans="2:19" x14ac:dyDescent="0.25">
      <c r="B107" s="21"/>
      <c r="C107">
        <v>0.45</v>
      </c>
      <c r="D107">
        <v>84.1</v>
      </c>
      <c r="E107">
        <v>13.91</v>
      </c>
      <c r="F107">
        <v>15</v>
      </c>
      <c r="G107">
        <v>2.41</v>
      </c>
      <c r="H107">
        <v>0</v>
      </c>
      <c r="I107">
        <v>4.83</v>
      </c>
      <c r="J107">
        <v>0.89999999999999991</v>
      </c>
      <c r="K107">
        <v>100</v>
      </c>
      <c r="L107">
        <f t="shared" si="118"/>
        <v>2.5084200000000001</v>
      </c>
      <c r="N107" s="25" t="s">
        <v>12</v>
      </c>
      <c r="O107" s="25">
        <f t="shared" ref="O107:O170" si="157">SUM(L107/L108)</f>
        <v>1.4412148303064078</v>
      </c>
      <c r="P107" s="26"/>
      <c r="Q107" s="25">
        <f t="shared" ref="Q107" si="158">SUM((100*L107)/(100-L114))</f>
        <v>4.1874271016387841</v>
      </c>
      <c r="R107" s="27" t="s">
        <v>13</v>
      </c>
      <c r="S107" s="27">
        <f t="shared" ref="S107:S170" si="159">ROUND(IF(O107&gt;0.64,((2.65*Q107)-(1.692*Q108)),IF(O107&lt;=0.64,(((2.1*Q107)+(1.702*Q108))))),1)</f>
        <v>6.2</v>
      </c>
    </row>
    <row r="108" spans="2:19" x14ac:dyDescent="0.25">
      <c r="B108" s="21"/>
      <c r="C108">
        <v>0.19</v>
      </c>
      <c r="D108">
        <v>84.1</v>
      </c>
      <c r="E108">
        <v>7.67</v>
      </c>
      <c r="F108">
        <v>15</v>
      </c>
      <c r="G108">
        <v>0.76</v>
      </c>
      <c r="H108">
        <v>0</v>
      </c>
      <c r="I108">
        <v>47.8</v>
      </c>
      <c r="J108">
        <v>0.89999999999999991</v>
      </c>
      <c r="K108">
        <v>100</v>
      </c>
      <c r="L108">
        <f t="shared" si="118"/>
        <v>1.7404900000000001</v>
      </c>
      <c r="N108" s="25" t="s">
        <v>6</v>
      </c>
      <c r="O108" s="25">
        <f t="shared" ref="O108" si="160">ROUND(IF(L109&lt;=2,((100*(L105+(0.75*L109)))/((2.85*L106)+(1.18*L107)+(0.65*L108))),((100*(L105+1.5))/((2.85*L106)+(1.18*L107)+(0.65*L108)))),1)</f>
        <v>163.30000000000001</v>
      </c>
      <c r="P108" s="26"/>
      <c r="Q108" s="25">
        <f t="shared" ref="Q108" si="161">SUM((100*L108)/(100-L114))</f>
        <v>2.9054843272383759</v>
      </c>
      <c r="R108" s="27" t="s">
        <v>14</v>
      </c>
      <c r="S108" s="27">
        <f t="shared" ref="S108:S171" si="162">ROUND(IF(O107&gt;0.64,(3.04*Q108),IF(O107&lt;=0.64,(4.766*Q107))),1)</f>
        <v>8.8000000000000007</v>
      </c>
    </row>
    <row r="109" spans="2:19" x14ac:dyDescent="0.25">
      <c r="B109" s="21"/>
      <c r="C109">
        <v>0.24</v>
      </c>
      <c r="D109">
        <v>84.1</v>
      </c>
      <c r="E109">
        <v>1.74</v>
      </c>
      <c r="F109">
        <v>15</v>
      </c>
      <c r="G109">
        <v>0.65</v>
      </c>
      <c r="H109">
        <v>0</v>
      </c>
      <c r="I109">
        <v>0.88</v>
      </c>
      <c r="J109">
        <v>0.89999999999999991</v>
      </c>
      <c r="K109">
        <v>100</v>
      </c>
      <c r="L109">
        <f t="shared" si="118"/>
        <v>0.47075999999999996</v>
      </c>
      <c r="N109" s="25"/>
      <c r="O109" s="25"/>
      <c r="P109" s="26"/>
      <c r="Q109" s="25">
        <f t="shared" ref="Q109" si="163">SUM((100*L109)/(100-L114))</f>
        <v>0.78586248808711201</v>
      </c>
      <c r="R109" s="27" t="s">
        <v>15</v>
      </c>
      <c r="S109" s="27">
        <f t="shared" ref="S109" si="164">ROUND((3.01*Q107)+(Q108*2.25)+(Q109+Q110+Q111+Q112),1)</f>
        <v>20.8</v>
      </c>
    </row>
    <row r="110" spans="2:19" x14ac:dyDescent="0.25">
      <c r="B110" s="21"/>
      <c r="C110">
        <v>0</v>
      </c>
      <c r="D110">
        <v>84.1</v>
      </c>
      <c r="E110">
        <v>0.11</v>
      </c>
      <c r="F110">
        <v>15</v>
      </c>
      <c r="G110">
        <v>0.02</v>
      </c>
      <c r="H110">
        <v>0</v>
      </c>
      <c r="I110">
        <v>0.22</v>
      </c>
      <c r="J110">
        <v>0.89999999999999991</v>
      </c>
      <c r="K110">
        <v>100</v>
      </c>
      <c r="L110">
        <f t="shared" si="118"/>
        <v>1.848E-2</v>
      </c>
      <c r="N110" s="28"/>
      <c r="O110" s="29"/>
      <c r="P110" s="29"/>
      <c r="Q110" s="25">
        <f t="shared" ref="Q110" si="165">SUM((100*L110)/(100-L114))</f>
        <v>3.0849559817847379E-2</v>
      </c>
      <c r="R110" s="27" t="s">
        <v>16</v>
      </c>
      <c r="S110" s="25">
        <f t="shared" ref="S110" si="166">IF(O107&gt;=0.64,(S107+S108+(0.2*S106)+(2*Q108)),(S107+S108+(0.2*S106)+(2*Q108)))</f>
        <v>3.6709686544767512</v>
      </c>
    </row>
    <row r="111" spans="2:19" x14ac:dyDescent="0.25">
      <c r="B111" s="21"/>
      <c r="C111">
        <v>0</v>
      </c>
      <c r="D111">
        <v>84.1</v>
      </c>
      <c r="E111">
        <v>2.81</v>
      </c>
      <c r="F111">
        <v>15</v>
      </c>
      <c r="G111">
        <v>0.64</v>
      </c>
      <c r="H111">
        <v>0</v>
      </c>
      <c r="I111">
        <v>0.64</v>
      </c>
      <c r="J111">
        <v>0.89999999999999991</v>
      </c>
      <c r="K111">
        <v>100</v>
      </c>
      <c r="L111">
        <f t="shared" si="118"/>
        <v>0.42725999999999997</v>
      </c>
      <c r="N111" s="28"/>
      <c r="O111" s="29"/>
      <c r="P111" s="29"/>
      <c r="Q111" s="25">
        <f t="shared" ref="Q111" si="167">SUM((100*L111)/(100-L114))</f>
        <v>0.71324582942497139</v>
      </c>
      <c r="R111" s="29"/>
      <c r="S111" s="30"/>
    </row>
    <row r="112" spans="2:19" x14ac:dyDescent="0.25">
      <c r="B112" s="21"/>
      <c r="C112">
        <v>0.05</v>
      </c>
      <c r="D112">
        <v>84.1</v>
      </c>
      <c r="E112">
        <v>0.12</v>
      </c>
      <c r="F112">
        <v>15</v>
      </c>
      <c r="G112">
        <v>0.01</v>
      </c>
      <c r="H112">
        <v>0</v>
      </c>
      <c r="I112">
        <v>0.56000000000000005</v>
      </c>
      <c r="J112">
        <v>0.89999999999999991</v>
      </c>
      <c r="K112">
        <v>100</v>
      </c>
      <c r="L112">
        <f t="shared" si="118"/>
        <v>6.5090000000000009E-2</v>
      </c>
      <c r="N112" s="28"/>
      <c r="O112" s="29"/>
      <c r="P112" s="29"/>
      <c r="Q112" s="25">
        <f t="shared" ref="Q112" si="168">SUM((100*L112)/(100-L114))</f>
        <v>0.10865789223721246</v>
      </c>
      <c r="R112" s="29"/>
      <c r="S112" s="30"/>
    </row>
    <row r="113" spans="2:19" x14ac:dyDescent="0.25">
      <c r="B113" s="21"/>
      <c r="C113">
        <v>0</v>
      </c>
      <c r="D113">
        <v>84.1</v>
      </c>
      <c r="E113">
        <v>0.01</v>
      </c>
      <c r="F113">
        <v>15</v>
      </c>
      <c r="G113">
        <v>0</v>
      </c>
      <c r="H113">
        <v>0</v>
      </c>
      <c r="I113">
        <v>0</v>
      </c>
      <c r="J113">
        <v>0.89999999999999991</v>
      </c>
      <c r="K113">
        <v>100</v>
      </c>
      <c r="L113">
        <f t="shared" si="118"/>
        <v>1.5E-3</v>
      </c>
      <c r="N113" s="28"/>
      <c r="O113" s="29"/>
      <c r="P113" s="29"/>
      <c r="Q113" s="25">
        <f t="shared" ref="Q113:Q176" si="169">SUM((100*L113)/(100-L114))</f>
        <v>2.5040227124876117E-3</v>
      </c>
      <c r="R113" s="29"/>
      <c r="S113" s="30"/>
    </row>
    <row r="114" spans="2:19" x14ac:dyDescent="0.25">
      <c r="B114" s="22">
        <v>10</v>
      </c>
      <c r="L114" s="39">
        <f t="shared" ref="L114" si="170">SUM(100-(L105+L106+L107+L108+L109+L110+L111+L112+L113))</f>
        <v>40.096390000000014</v>
      </c>
      <c r="N114" s="31"/>
      <c r="O114" s="32"/>
      <c r="P114" s="32"/>
      <c r="Q114" s="25">
        <f t="shared" ref="Q114:Q177" si="171">SUM(1.08+0)</f>
        <v>1.08</v>
      </c>
      <c r="R114" s="32"/>
      <c r="S114" s="33"/>
    </row>
    <row r="115" spans="2:19" x14ac:dyDescent="0.25">
      <c r="B115" s="20"/>
      <c r="C115">
        <v>53</v>
      </c>
      <c r="D115">
        <v>84</v>
      </c>
      <c r="E115">
        <v>10.02</v>
      </c>
      <c r="F115">
        <v>15</v>
      </c>
      <c r="G115">
        <v>0.78</v>
      </c>
      <c r="H115">
        <v>0</v>
      </c>
      <c r="I115">
        <v>5.01</v>
      </c>
      <c r="J115">
        <v>0.99999999999999989</v>
      </c>
      <c r="K115">
        <v>100</v>
      </c>
      <c r="L115">
        <f t="shared" ref="L115:L178" si="172">SUM(C115*D115/100+E115*F115/100+G115*H115/100+I115*J115/100)</f>
        <v>46.073100000000004</v>
      </c>
      <c r="N115" s="25" t="s">
        <v>8</v>
      </c>
      <c r="O115" s="25">
        <f t="shared" ref="O115" si="173">SUM(L115/(L116+L117+L118))</f>
        <v>3.5777429199313544</v>
      </c>
      <c r="P115" s="26"/>
      <c r="Q115" s="25">
        <f t="shared" ref="Q115" si="174">SUM((100*L115)/(100-L124))</f>
        <v>76.870623449385093</v>
      </c>
      <c r="R115" s="27" t="s">
        <v>9</v>
      </c>
      <c r="S115" s="27">
        <f t="shared" ref="S115" si="175">ROUND(IF(O117&gt;0.64,((4.071*(Q115-Q124))-(7.6*Q116)-(6.71*Q117)-(1.43*Q118)-(2.852*Q122)),IF(O117&lt;=0.64,((4.071*(Q115-Q124))-(7.6*Q116)-(4.479*Q118)-(2.859*Q122)))),1)</f>
        <v>167.1</v>
      </c>
    </row>
    <row r="116" spans="2:19" x14ac:dyDescent="0.25">
      <c r="B116" s="21"/>
      <c r="C116">
        <v>1.06</v>
      </c>
      <c r="D116">
        <v>84</v>
      </c>
      <c r="E116">
        <v>49.42</v>
      </c>
      <c r="F116">
        <v>15</v>
      </c>
      <c r="G116">
        <v>91.2</v>
      </c>
      <c r="H116">
        <v>0</v>
      </c>
      <c r="I116">
        <v>27.34</v>
      </c>
      <c r="J116">
        <v>0.99999999999999989</v>
      </c>
      <c r="K116">
        <v>100</v>
      </c>
      <c r="L116">
        <f t="shared" si="172"/>
        <v>8.5768000000000004</v>
      </c>
      <c r="N116" s="25" t="s">
        <v>10</v>
      </c>
      <c r="O116" s="25">
        <f t="shared" ref="O116" si="176">SUM(L116/(L117+L118))</f>
        <v>1.9941872631309725</v>
      </c>
      <c r="P116" s="26"/>
      <c r="Q116" s="25">
        <f t="shared" ref="Q116" si="177">SUM((100*L116)/(100-L124))</f>
        <v>14.309954468023337</v>
      </c>
      <c r="R116" s="27" t="s">
        <v>11</v>
      </c>
      <c r="S116" s="27">
        <f t="shared" ref="S116:S179" si="178">ROUND(((2.867*Q116)-(0.754*S115)),1)</f>
        <v>-85</v>
      </c>
    </row>
    <row r="117" spans="2:19" x14ac:dyDescent="0.25">
      <c r="B117" s="21"/>
      <c r="C117">
        <v>0.45</v>
      </c>
      <c r="D117">
        <v>84</v>
      </c>
      <c r="E117">
        <v>13.91</v>
      </c>
      <c r="F117">
        <v>15</v>
      </c>
      <c r="G117">
        <v>2.41</v>
      </c>
      <c r="H117">
        <v>0</v>
      </c>
      <c r="I117">
        <v>4.83</v>
      </c>
      <c r="J117">
        <v>0.99999999999999989</v>
      </c>
      <c r="K117">
        <v>100</v>
      </c>
      <c r="L117">
        <f t="shared" si="118"/>
        <v>2.5127999999999999</v>
      </c>
      <c r="N117" s="25" t="s">
        <v>12</v>
      </c>
      <c r="O117" s="25">
        <f t="shared" ref="O117:O180" si="179">SUM(L117/L118)</f>
        <v>1.4052905318494491</v>
      </c>
      <c r="P117" s="26"/>
      <c r="Q117" s="25">
        <f t="shared" ref="Q117" si="180">SUM((100*L117)/(100-L124))</f>
        <v>4.1924789650276368</v>
      </c>
      <c r="R117" s="27" t="s">
        <v>13</v>
      </c>
      <c r="S117" s="27">
        <f t="shared" ref="S117:S180" si="181">ROUND(IF(O117&gt;0.64,((2.65*Q117)-(1.692*Q118)),IF(O117&lt;=0.64,(((2.1*Q117)+(1.702*Q118))))),1)</f>
        <v>6.1</v>
      </c>
    </row>
    <row r="118" spans="2:19" x14ac:dyDescent="0.25">
      <c r="B118" s="21"/>
      <c r="C118">
        <v>0.19</v>
      </c>
      <c r="D118">
        <v>84</v>
      </c>
      <c r="E118">
        <v>7.67</v>
      </c>
      <c r="F118">
        <v>15</v>
      </c>
      <c r="G118">
        <v>0.76</v>
      </c>
      <c r="H118">
        <v>0</v>
      </c>
      <c r="I118">
        <v>47.8</v>
      </c>
      <c r="J118">
        <v>0.99999999999999989</v>
      </c>
      <c r="K118">
        <v>100</v>
      </c>
      <c r="L118">
        <f t="shared" si="118"/>
        <v>1.7881</v>
      </c>
      <c r="N118" s="25" t="s">
        <v>6</v>
      </c>
      <c r="O118" s="25">
        <f t="shared" ref="O118" si="182">ROUND(IF(L119&lt;=2,((100*(L115+(0.75*L119)))/((2.85*L116)+(1.18*L117)+(0.65*L118))),((100*(L115+1.5))/((2.85*L116)+(1.18*L117)+(0.65*L118)))),1)</f>
        <v>162.5</v>
      </c>
      <c r="P118" s="26"/>
      <c r="Q118" s="25">
        <f t="shared" ref="Q118" si="183">SUM((100*L118)/(100-L124))</f>
        <v>2.9833538830650741</v>
      </c>
      <c r="R118" s="27" t="s">
        <v>14</v>
      </c>
      <c r="S118" s="27">
        <f t="shared" ref="S118:S181" si="184">ROUND(IF(O117&gt;0.64,(3.04*Q118),IF(O117&lt;=0.64,(4.766*Q117))),1)</f>
        <v>9.1</v>
      </c>
    </row>
    <row r="119" spans="2:19" x14ac:dyDescent="0.25">
      <c r="B119" s="21"/>
      <c r="C119">
        <v>0.24</v>
      </c>
      <c r="D119">
        <v>84</v>
      </c>
      <c r="E119">
        <v>1.74</v>
      </c>
      <c r="F119">
        <v>15</v>
      </c>
      <c r="G119">
        <v>0.65</v>
      </c>
      <c r="H119">
        <v>0</v>
      </c>
      <c r="I119">
        <v>0.88</v>
      </c>
      <c r="J119">
        <v>0.99999999999999989</v>
      </c>
      <c r="K119">
        <v>100</v>
      </c>
      <c r="L119">
        <f t="shared" si="118"/>
        <v>0.47139999999999999</v>
      </c>
      <c r="N119" s="25"/>
      <c r="O119" s="25"/>
      <c r="P119" s="26"/>
      <c r="Q119" s="25">
        <f t="shared" ref="Q119" si="185">SUM((100*L119)/(100-L124))</f>
        <v>0.78650691822430285</v>
      </c>
      <c r="R119" s="27" t="s">
        <v>15</v>
      </c>
      <c r="S119" s="27">
        <f t="shared" ref="S119" si="186">ROUND((3.01*Q117)+(Q118*2.25)+(Q119+Q120+Q121+Q122),1)</f>
        <v>21</v>
      </c>
    </row>
    <row r="120" spans="2:19" x14ac:dyDescent="0.25">
      <c r="B120" s="21"/>
      <c r="C120">
        <v>0</v>
      </c>
      <c r="D120">
        <v>84</v>
      </c>
      <c r="E120">
        <v>0.11</v>
      </c>
      <c r="F120">
        <v>15</v>
      </c>
      <c r="G120">
        <v>0.02</v>
      </c>
      <c r="H120">
        <v>0</v>
      </c>
      <c r="I120">
        <v>0.22</v>
      </c>
      <c r="J120">
        <v>0.99999999999999989</v>
      </c>
      <c r="K120">
        <v>100</v>
      </c>
      <c r="L120">
        <f t="shared" si="118"/>
        <v>1.8700000000000001E-2</v>
      </c>
      <c r="N120" s="28"/>
      <c r="O120" s="29"/>
      <c r="P120" s="29"/>
      <c r="Q120" s="25">
        <f t="shared" ref="Q120" si="187">SUM((100*L120)/(100-L124))</f>
        <v>3.1199998665240695E-2</v>
      </c>
      <c r="R120" s="27" t="s">
        <v>16</v>
      </c>
      <c r="S120" s="25">
        <f t="shared" ref="S120" si="188">IF(O117&gt;=0.64,(S117+S118+(0.2*S116)+(2*Q118)),(S117+S118+(0.2*S116)+(2*Q118)))</f>
        <v>4.1667077661301475</v>
      </c>
    </row>
    <row r="121" spans="2:19" x14ac:dyDescent="0.25">
      <c r="B121" s="21"/>
      <c r="C121">
        <v>0</v>
      </c>
      <c r="D121">
        <v>84</v>
      </c>
      <c r="E121">
        <v>2.81</v>
      </c>
      <c r="F121">
        <v>15</v>
      </c>
      <c r="G121">
        <v>0.64</v>
      </c>
      <c r="H121">
        <v>0</v>
      </c>
      <c r="I121">
        <v>0.64</v>
      </c>
      <c r="J121">
        <v>0.99999999999999989</v>
      </c>
      <c r="K121">
        <v>100</v>
      </c>
      <c r="L121">
        <f t="shared" si="118"/>
        <v>0.4279</v>
      </c>
      <c r="N121" s="28"/>
      <c r="O121" s="29"/>
      <c r="P121" s="29"/>
      <c r="Q121" s="25">
        <f t="shared" ref="Q121" si="189">SUM((100*L121)/(100-L124))</f>
        <v>0.71392938122227234</v>
      </c>
      <c r="R121" s="29"/>
      <c r="S121" s="30"/>
    </row>
    <row r="122" spans="2:19" x14ac:dyDescent="0.25">
      <c r="B122" s="21"/>
      <c r="C122">
        <v>0.05</v>
      </c>
      <c r="D122">
        <v>84</v>
      </c>
      <c r="E122">
        <v>0.12</v>
      </c>
      <c r="F122">
        <v>15</v>
      </c>
      <c r="G122">
        <v>0.01</v>
      </c>
      <c r="H122">
        <v>0</v>
      </c>
      <c r="I122">
        <v>0.56000000000000005</v>
      </c>
      <c r="J122">
        <v>0.99999999999999989</v>
      </c>
      <c r="K122">
        <v>100</v>
      </c>
      <c r="L122">
        <f t="shared" si="118"/>
        <v>6.5599999999999992E-2</v>
      </c>
      <c r="N122" s="28"/>
      <c r="O122" s="29"/>
      <c r="P122" s="29"/>
      <c r="Q122" s="25">
        <f t="shared" ref="Q122" si="190">SUM((100*L122)/(100-L124))</f>
        <v>0.10945026269731492</v>
      </c>
      <c r="R122" s="29"/>
      <c r="S122" s="30"/>
    </row>
    <row r="123" spans="2:19" x14ac:dyDescent="0.25">
      <c r="B123" s="21"/>
      <c r="C123">
        <v>0</v>
      </c>
      <c r="D123">
        <v>84</v>
      </c>
      <c r="E123">
        <v>0.01</v>
      </c>
      <c r="F123">
        <v>15</v>
      </c>
      <c r="G123">
        <v>0</v>
      </c>
      <c r="H123">
        <v>0</v>
      </c>
      <c r="I123">
        <v>0</v>
      </c>
      <c r="J123">
        <v>0.99999999999999989</v>
      </c>
      <c r="K123">
        <v>100</v>
      </c>
      <c r="L123">
        <f t="shared" si="118"/>
        <v>1.5E-3</v>
      </c>
      <c r="N123" s="28"/>
      <c r="O123" s="29"/>
      <c r="P123" s="29"/>
      <c r="Q123" s="25">
        <f t="shared" ref="Q123:Q186" si="191">SUM((100*L123)/(100-L124))</f>
        <v>2.5026736897251893E-3</v>
      </c>
      <c r="R123" s="29"/>
      <c r="S123" s="30"/>
    </row>
    <row r="124" spans="2:19" x14ac:dyDescent="0.25">
      <c r="B124" s="22">
        <v>11</v>
      </c>
      <c r="L124" s="39">
        <f t="shared" ref="L124" si="192">SUM(100-(L115+L116+L117+L118+L119+L120+L121+L122+L123))</f>
        <v>40.064099999999989</v>
      </c>
      <c r="N124" s="31"/>
      <c r="O124" s="32"/>
      <c r="P124" s="32"/>
      <c r="Q124" s="25">
        <f t="shared" ref="Q124:Q187" si="193">SUM(1.08+0)</f>
        <v>1.08</v>
      </c>
      <c r="R124" s="32"/>
      <c r="S124" s="33"/>
    </row>
    <row r="125" spans="2:19" x14ac:dyDescent="0.25">
      <c r="B125" s="20"/>
      <c r="C125">
        <v>53</v>
      </c>
      <c r="D125">
        <v>84.5</v>
      </c>
      <c r="E125">
        <v>10.02</v>
      </c>
      <c r="F125">
        <v>15</v>
      </c>
      <c r="G125">
        <v>0.78</v>
      </c>
      <c r="H125">
        <v>0.5</v>
      </c>
      <c r="I125">
        <v>5.01</v>
      </c>
      <c r="J125">
        <v>0</v>
      </c>
      <c r="K125">
        <v>100</v>
      </c>
      <c r="L125">
        <f t="shared" ref="L125:L188" si="194">SUM(C125*D125/100+E125*F125/100+G125*H125/100+I125*J125/100)</f>
        <v>46.291899999999998</v>
      </c>
      <c r="N125" s="25" t="s">
        <v>8</v>
      </c>
      <c r="O125" s="25">
        <f t="shared" ref="O125" si="195">SUM(L125/(L126+L127+L128))</f>
        <v>3.6861450747908764</v>
      </c>
      <c r="P125" s="26"/>
      <c r="Q125" s="25">
        <f t="shared" ref="Q125" si="196">SUM((100*L125)/(100-L134))</f>
        <v>77.384805183515994</v>
      </c>
      <c r="R125" s="27" t="s">
        <v>9</v>
      </c>
      <c r="S125" s="27">
        <f t="shared" ref="S125" si="197">ROUND(IF(O127&gt;0.64,((4.071*(Q125-Q134))-(7.6*Q126)-(6.71*Q127)-(1.43*Q128)-(2.852*Q132)),IF(O127&lt;=0.64,((4.071*(Q125-Q134))-(7.6*Q126)-(4.479*Q128)-(2.859*Q132)))),1)</f>
        <v>168</v>
      </c>
    </row>
    <row r="126" spans="2:19" x14ac:dyDescent="0.25">
      <c r="B126" s="21"/>
      <c r="C126">
        <v>1.06</v>
      </c>
      <c r="D126">
        <v>84.5</v>
      </c>
      <c r="E126">
        <v>49.42</v>
      </c>
      <c r="F126">
        <v>15</v>
      </c>
      <c r="G126">
        <v>91.2</v>
      </c>
      <c r="H126">
        <v>0.5</v>
      </c>
      <c r="I126">
        <v>27.34</v>
      </c>
      <c r="J126">
        <v>0</v>
      </c>
      <c r="K126">
        <v>100</v>
      </c>
      <c r="L126">
        <f t="shared" si="194"/>
        <v>8.7646999999999995</v>
      </c>
      <c r="N126" s="25" t="s">
        <v>10</v>
      </c>
      <c r="O126" s="25">
        <f t="shared" ref="O126" si="198">SUM(L126/(L127+L128))</f>
        <v>2.3103607343850907</v>
      </c>
      <c r="P126" s="26"/>
      <c r="Q126" s="25">
        <f t="shared" ref="Q126" si="199">SUM((100*L126)/(100-L134))</f>
        <v>14.651690727577883</v>
      </c>
      <c r="R126" s="27" t="s">
        <v>11</v>
      </c>
      <c r="S126" s="27">
        <f t="shared" ref="S126:S189" si="200">ROUND(((2.867*Q126)-(0.754*S125)),1)</f>
        <v>-84.7</v>
      </c>
    </row>
    <row r="127" spans="2:19" x14ac:dyDescent="0.25">
      <c r="B127" s="21"/>
      <c r="C127">
        <v>0.45</v>
      </c>
      <c r="D127">
        <v>84.5</v>
      </c>
      <c r="E127">
        <v>13.91</v>
      </c>
      <c r="F127">
        <v>15</v>
      </c>
      <c r="G127">
        <v>2.41</v>
      </c>
      <c r="H127">
        <v>0.5</v>
      </c>
      <c r="I127">
        <v>4.83</v>
      </c>
      <c r="J127">
        <v>0</v>
      </c>
      <c r="K127">
        <v>100</v>
      </c>
      <c r="L127">
        <f t="shared" si="118"/>
        <v>2.4788000000000001</v>
      </c>
      <c r="N127" s="25" t="s">
        <v>12</v>
      </c>
      <c r="O127" s="25">
        <f t="shared" ref="O127:O190" si="201">SUM(L127/L128)</f>
        <v>1.8852340571167814</v>
      </c>
      <c r="P127" s="26"/>
      <c r="Q127" s="25">
        <f t="shared" ref="Q127" si="202">SUM((100*L127)/(100-L134))</f>
        <v>4.1437369191780737</v>
      </c>
      <c r="R127" s="27" t="s">
        <v>13</v>
      </c>
      <c r="S127" s="27">
        <f t="shared" ref="S127:S190" si="203">ROUND(IF(O127&gt;0.64,((2.65*Q127)-(1.692*Q128)),IF(O127&lt;=0.64,(((2.1*Q127)+(1.702*Q128))))),1)</f>
        <v>7.3</v>
      </c>
    </row>
    <row r="128" spans="2:19" x14ac:dyDescent="0.25">
      <c r="B128" s="21"/>
      <c r="C128">
        <v>0.19</v>
      </c>
      <c r="D128">
        <v>84.5</v>
      </c>
      <c r="E128">
        <v>7.67</v>
      </c>
      <c r="F128">
        <v>15</v>
      </c>
      <c r="G128">
        <v>0.76</v>
      </c>
      <c r="H128">
        <v>0.5</v>
      </c>
      <c r="I128">
        <v>47.8</v>
      </c>
      <c r="J128">
        <v>0</v>
      </c>
      <c r="K128">
        <v>100</v>
      </c>
      <c r="L128">
        <f t="shared" si="118"/>
        <v>1.3148500000000001</v>
      </c>
      <c r="N128" s="25" t="s">
        <v>6</v>
      </c>
      <c r="O128" s="25">
        <f t="shared" ref="O128" si="204">ROUND(IF(L129&lt;=2,((100*(L125+(0.75*L129)))/((2.85*L126)+(1.18*L127)+(0.65*L128))),((100*(L125+1.5))/((2.85*L126)+(1.18*L127)+(0.65*L128)))),1)</f>
        <v>162.19999999999999</v>
      </c>
      <c r="P128" s="26"/>
      <c r="Q128" s="25">
        <f t="shared" ref="Q128" si="205">SUM((100*L128)/(100-L134))</f>
        <v>2.1979960013640838</v>
      </c>
      <c r="R128" s="27" t="s">
        <v>14</v>
      </c>
      <c r="S128" s="27">
        <f t="shared" ref="S128:S191" si="206">ROUND(IF(O127&gt;0.64,(3.04*Q128),IF(O127&lt;=0.64,(4.766*Q127))),1)</f>
        <v>6.7</v>
      </c>
    </row>
    <row r="129" spans="2:19" x14ac:dyDescent="0.25">
      <c r="B129" s="21"/>
      <c r="C129">
        <v>0.24</v>
      </c>
      <c r="D129">
        <v>84.5</v>
      </c>
      <c r="E129">
        <v>1.74</v>
      </c>
      <c r="F129">
        <v>15</v>
      </c>
      <c r="G129">
        <v>0.65</v>
      </c>
      <c r="H129">
        <v>0.5</v>
      </c>
      <c r="I129">
        <v>0.88</v>
      </c>
      <c r="J129">
        <v>0</v>
      </c>
      <c r="K129">
        <v>100</v>
      </c>
      <c r="L129">
        <f t="shared" si="118"/>
        <v>0.46704999999999997</v>
      </c>
      <c r="N129" s="25"/>
      <c r="O129" s="25"/>
      <c r="P129" s="26"/>
      <c r="Q129" s="25">
        <f t="shared" ref="Q129" si="207">SUM((100*L129)/(100-L134))</f>
        <v>0.78075372281027888</v>
      </c>
      <c r="R129" s="27" t="s">
        <v>15</v>
      </c>
      <c r="S129" s="27">
        <f t="shared" ref="S129" si="208">ROUND((3.01*Q127)+(Q128*2.25)+(Q129+Q130+Q131+Q132),1)</f>
        <v>19</v>
      </c>
    </row>
    <row r="130" spans="2:19" x14ac:dyDescent="0.25">
      <c r="B130" s="21"/>
      <c r="C130">
        <v>0</v>
      </c>
      <c r="D130">
        <v>84.5</v>
      </c>
      <c r="E130">
        <v>0.11</v>
      </c>
      <c r="F130">
        <v>15</v>
      </c>
      <c r="G130">
        <v>0.02</v>
      </c>
      <c r="H130">
        <v>0.5</v>
      </c>
      <c r="I130">
        <v>0.22</v>
      </c>
      <c r="J130">
        <v>0</v>
      </c>
      <c r="K130">
        <v>100</v>
      </c>
      <c r="L130">
        <f t="shared" si="118"/>
        <v>1.66E-2</v>
      </c>
      <c r="N130" s="28"/>
      <c r="O130" s="29"/>
      <c r="P130" s="29"/>
      <c r="Q130" s="25">
        <f t="shared" ref="Q130" si="209">SUM((100*L130)/(100-L134))</f>
        <v>2.7749730861044059E-2</v>
      </c>
      <c r="R130" s="27" t="s">
        <v>16</v>
      </c>
      <c r="S130" s="25">
        <f t="shared" ref="S130" si="210">IF(O127&gt;=0.64,(S127+S128+(0.2*S126)+(2*Q128)),(S127+S128+(0.2*S126)+(2*Q128)))</f>
        <v>1.4559920027281663</v>
      </c>
    </row>
    <row r="131" spans="2:19" x14ac:dyDescent="0.25">
      <c r="B131" s="21"/>
      <c r="C131">
        <v>0</v>
      </c>
      <c r="D131">
        <v>84.5</v>
      </c>
      <c r="E131">
        <v>2.81</v>
      </c>
      <c r="F131">
        <v>15</v>
      </c>
      <c r="G131">
        <v>0.64</v>
      </c>
      <c r="H131">
        <v>0.5</v>
      </c>
      <c r="I131">
        <v>0.64</v>
      </c>
      <c r="J131">
        <v>0</v>
      </c>
      <c r="K131">
        <v>100</v>
      </c>
      <c r="L131">
        <f t="shared" si="118"/>
        <v>0.42469999999999997</v>
      </c>
      <c r="N131" s="28"/>
      <c r="O131" s="29"/>
      <c r="P131" s="29"/>
      <c r="Q131" s="25">
        <f t="shared" ref="Q131" si="211">SUM((100*L131)/(100-L134))</f>
        <v>0.70995847570394055</v>
      </c>
      <c r="R131" s="29"/>
      <c r="S131" s="30"/>
    </row>
    <row r="132" spans="2:19" x14ac:dyDescent="0.25">
      <c r="B132" s="21"/>
      <c r="C132">
        <v>0.05</v>
      </c>
      <c r="D132">
        <v>84.5</v>
      </c>
      <c r="E132">
        <v>0.12</v>
      </c>
      <c r="F132">
        <v>15</v>
      </c>
      <c r="G132">
        <v>0.01</v>
      </c>
      <c r="H132">
        <v>0.5</v>
      </c>
      <c r="I132">
        <v>0.56000000000000005</v>
      </c>
      <c r="J132">
        <v>0</v>
      </c>
      <c r="K132">
        <v>100</v>
      </c>
      <c r="L132">
        <f t="shared" si="118"/>
        <v>6.0299999999999999E-2</v>
      </c>
      <c r="N132" s="28"/>
      <c r="O132" s="29"/>
      <c r="P132" s="29"/>
      <c r="Q132" s="25">
        <f t="shared" ref="Q132" si="212">SUM((100*L132)/(100-L134))</f>
        <v>0.10080173318800946</v>
      </c>
      <c r="R132" s="29"/>
      <c r="S132" s="30"/>
    </row>
    <row r="133" spans="2:19" x14ac:dyDescent="0.25">
      <c r="B133" s="21"/>
      <c r="C133">
        <v>0</v>
      </c>
      <c r="D133">
        <v>84.5</v>
      </c>
      <c r="E133">
        <v>0.01</v>
      </c>
      <c r="F133">
        <v>15</v>
      </c>
      <c r="G133">
        <v>0</v>
      </c>
      <c r="H133">
        <v>0.5</v>
      </c>
      <c r="I133">
        <v>0</v>
      </c>
      <c r="J133">
        <v>0</v>
      </c>
      <c r="K133">
        <v>100</v>
      </c>
      <c r="L133">
        <f t="shared" si="118"/>
        <v>1.5E-3</v>
      </c>
      <c r="N133" s="28"/>
      <c r="O133" s="29"/>
      <c r="P133" s="29"/>
      <c r="Q133" s="25">
        <f t="shared" ref="Q133:Q196" si="213">SUM((100*L133)/(100-L134))</f>
        <v>2.5075058006967525E-3</v>
      </c>
      <c r="R133" s="29"/>
      <c r="S133" s="30"/>
    </row>
    <row r="134" spans="2:19" x14ac:dyDescent="0.25">
      <c r="B134" s="22">
        <v>12</v>
      </c>
      <c r="L134" s="39">
        <f t="shared" ref="L134" si="214">SUM(100-(L125+L126+L127+L128+L129+L130+L131+L132+L133))</f>
        <v>40.179600000000008</v>
      </c>
      <c r="N134" s="31"/>
      <c r="O134" s="32"/>
      <c r="P134" s="32"/>
      <c r="Q134" s="25">
        <f t="shared" ref="Q134:Q197" si="215">SUM(1.08+0)</f>
        <v>1.08</v>
      </c>
      <c r="R134" s="32"/>
      <c r="S134" s="33"/>
    </row>
    <row r="135" spans="2:19" x14ac:dyDescent="0.25">
      <c r="B135" s="20"/>
      <c r="C135">
        <v>53</v>
      </c>
      <c r="D135">
        <v>84.4</v>
      </c>
      <c r="E135">
        <v>10.02</v>
      </c>
      <c r="F135">
        <v>15</v>
      </c>
      <c r="G135">
        <v>0.78</v>
      </c>
      <c r="H135">
        <v>0.5</v>
      </c>
      <c r="I135">
        <v>5.01</v>
      </c>
      <c r="J135">
        <v>0.1</v>
      </c>
      <c r="K135">
        <v>100</v>
      </c>
      <c r="L135">
        <f t="shared" ref="L135:L198" si="216">SUM(C135*D135/100+E135*F135/100+G135*H135/100+I135*J135/100)</f>
        <v>46.243910000000007</v>
      </c>
      <c r="N135" s="25" t="s">
        <v>8</v>
      </c>
      <c r="O135" s="25">
        <f t="shared" ref="O135" si="217">SUM(L135/(L136+L137+L138))</f>
        <v>3.6595157565868086</v>
      </c>
      <c r="P135" s="26"/>
      <c r="Q135" s="25">
        <f t="shared" ref="Q135" si="218">SUM((100*L135)/(100-L144))</f>
        <v>77.262876572464847</v>
      </c>
      <c r="R135" s="27" t="s">
        <v>9</v>
      </c>
      <c r="S135" s="27">
        <f t="shared" ref="S135" si="219">ROUND(IF(O137&gt;0.64,((4.071*(Q135-Q144))-(7.6*Q136)-(6.71*Q137)-(1.43*Q138)-(2.852*Q142)),IF(O137&lt;=0.64,((4.071*(Q135-Q144))-(7.6*Q136)-(4.479*Q138)-(2.859*Q142)))),1)</f>
        <v>167.1</v>
      </c>
    </row>
    <row r="136" spans="2:19" x14ac:dyDescent="0.25">
      <c r="B136" s="21"/>
      <c r="C136">
        <v>1.06</v>
      </c>
      <c r="D136">
        <v>84.4</v>
      </c>
      <c r="E136">
        <v>49.42</v>
      </c>
      <c r="F136">
        <v>15</v>
      </c>
      <c r="G136">
        <v>91.2</v>
      </c>
      <c r="H136">
        <v>0.5</v>
      </c>
      <c r="I136">
        <v>27.34</v>
      </c>
      <c r="J136">
        <v>0.1</v>
      </c>
      <c r="K136">
        <v>100</v>
      </c>
      <c r="L136">
        <f t="shared" si="216"/>
        <v>8.7909800000000011</v>
      </c>
      <c r="N136" s="25" t="s">
        <v>10</v>
      </c>
      <c r="O136" s="25">
        <f t="shared" ref="O136" si="220">SUM(L136/(L137+L138))</f>
        <v>2.2859602042832923</v>
      </c>
      <c r="P136" s="26"/>
      <c r="Q136" s="25">
        <f t="shared" ref="Q136" si="221">SUM((100*L136)/(100-L144))</f>
        <v>14.687694070224749</v>
      </c>
      <c r="R136" s="27" t="s">
        <v>11</v>
      </c>
      <c r="S136" s="27">
        <f t="shared" ref="S136:S199" si="222">ROUND(((2.867*Q136)-(0.754*S135)),1)</f>
        <v>-83.9</v>
      </c>
    </row>
    <row r="137" spans="2:19" x14ac:dyDescent="0.25">
      <c r="B137" s="21"/>
      <c r="C137">
        <v>0.45</v>
      </c>
      <c r="D137">
        <v>84.4</v>
      </c>
      <c r="E137">
        <v>13.91</v>
      </c>
      <c r="F137">
        <v>15</v>
      </c>
      <c r="G137">
        <v>2.41</v>
      </c>
      <c r="H137">
        <v>0.5</v>
      </c>
      <c r="I137">
        <v>4.83</v>
      </c>
      <c r="J137">
        <v>0.1</v>
      </c>
      <c r="K137">
        <v>100</v>
      </c>
      <c r="L137">
        <f t="shared" si="118"/>
        <v>2.4831799999999999</v>
      </c>
      <c r="N137" s="25" t="s">
        <v>12</v>
      </c>
      <c r="O137" s="25">
        <f t="shared" ref="O137:O200" si="223">SUM(L137/L138)</f>
        <v>1.8225709378623955</v>
      </c>
      <c r="P137" s="26"/>
      <c r="Q137" s="25">
        <f t="shared" ref="Q137" si="224">SUM((100*L137)/(100-L144))</f>
        <v>4.1488193763722236</v>
      </c>
      <c r="R137" s="27" t="s">
        <v>13</v>
      </c>
      <c r="S137" s="27">
        <f t="shared" ref="S137:S200" si="225">ROUND(IF(O137&gt;0.64,((2.65*Q137)-(1.692*Q138)),IF(O137&lt;=0.64,(((2.1*Q137)+(1.702*Q138))))),1)</f>
        <v>7.1</v>
      </c>
    </row>
    <row r="138" spans="2:19" x14ac:dyDescent="0.25">
      <c r="B138" s="21"/>
      <c r="C138">
        <v>0.19</v>
      </c>
      <c r="D138">
        <v>84.4</v>
      </c>
      <c r="E138">
        <v>7.67</v>
      </c>
      <c r="F138">
        <v>15</v>
      </c>
      <c r="G138">
        <v>0.76</v>
      </c>
      <c r="H138">
        <v>0.5</v>
      </c>
      <c r="I138">
        <v>47.8</v>
      </c>
      <c r="J138">
        <v>0.1</v>
      </c>
      <c r="K138">
        <v>100</v>
      </c>
      <c r="L138">
        <f t="shared" si="118"/>
        <v>1.3624600000000002</v>
      </c>
      <c r="N138" s="25" t="s">
        <v>6</v>
      </c>
      <c r="O138" s="25">
        <f t="shared" ref="O138" si="226">ROUND(IF(L139&lt;=2,((100*(L135+(0.75*L139)))/((2.85*L136)+(1.18*L137)+(0.65*L138))),((100*(L135+1.5))/((2.85*L136)+(1.18*L137)+(0.65*L138)))),1)</f>
        <v>161.4</v>
      </c>
      <c r="P138" s="26"/>
      <c r="Q138" s="25">
        <f t="shared" ref="Q138" si="227">SUM((100*L138)/(100-L144))</f>
        <v>2.2763554988088259</v>
      </c>
      <c r="R138" s="27" t="s">
        <v>14</v>
      </c>
      <c r="S138" s="27">
        <f t="shared" ref="S138:S201" si="228">ROUND(IF(O137&gt;0.64,(3.04*Q138),IF(O137&lt;=0.64,(4.766*Q137))),1)</f>
        <v>6.9</v>
      </c>
    </row>
    <row r="139" spans="2:19" x14ac:dyDescent="0.25">
      <c r="B139" s="21"/>
      <c r="C139">
        <v>0.24</v>
      </c>
      <c r="D139">
        <v>84.4</v>
      </c>
      <c r="E139">
        <v>1.74</v>
      </c>
      <c r="F139">
        <v>15</v>
      </c>
      <c r="G139">
        <v>0.65</v>
      </c>
      <c r="H139">
        <v>0.5</v>
      </c>
      <c r="I139">
        <v>0.88</v>
      </c>
      <c r="J139">
        <v>0.1</v>
      </c>
      <c r="K139">
        <v>100</v>
      </c>
      <c r="L139">
        <f t="shared" si="118"/>
        <v>0.46768999999999994</v>
      </c>
      <c r="N139" s="25"/>
      <c r="O139" s="25"/>
      <c r="P139" s="26"/>
      <c r="Q139" s="25">
        <f t="shared" ref="Q139" si="229">SUM((100*L139)/(100-L144))</f>
        <v>0.78140180499823808</v>
      </c>
      <c r="R139" s="27" t="s">
        <v>15</v>
      </c>
      <c r="S139" s="27">
        <f t="shared" ref="S139" si="230">ROUND((3.01*Q137)+(Q138*2.25)+(Q139+Q140+Q141+Q142),1)</f>
        <v>19.2</v>
      </c>
    </row>
    <row r="140" spans="2:19" x14ac:dyDescent="0.25">
      <c r="B140" s="21"/>
      <c r="C140">
        <v>0</v>
      </c>
      <c r="D140">
        <v>84.4</v>
      </c>
      <c r="E140">
        <v>0.11</v>
      </c>
      <c r="F140">
        <v>15</v>
      </c>
      <c r="G140">
        <v>0.02</v>
      </c>
      <c r="H140">
        <v>0.5</v>
      </c>
      <c r="I140">
        <v>0.22</v>
      </c>
      <c r="J140">
        <v>0.1</v>
      </c>
      <c r="K140">
        <v>100</v>
      </c>
      <c r="L140">
        <f t="shared" si="118"/>
        <v>1.6820000000000002E-2</v>
      </c>
      <c r="N140" s="28"/>
      <c r="O140" s="29"/>
      <c r="P140" s="29"/>
      <c r="Q140" s="25">
        <f t="shared" ref="Q140" si="231">SUM((100*L140)/(100-L144))</f>
        <v>2.8102329235327607E-2</v>
      </c>
      <c r="R140" s="27" t="s">
        <v>16</v>
      </c>
      <c r="S140" s="25">
        <f t="shared" ref="S140" si="232">IF(O137&gt;=0.64,(S137+S138+(0.2*S136)+(2*Q138)),(S137+S138+(0.2*S136)+(2*Q138)))</f>
        <v>1.7727109976176507</v>
      </c>
    </row>
    <row r="141" spans="2:19" x14ac:dyDescent="0.25">
      <c r="B141" s="21"/>
      <c r="C141">
        <v>0</v>
      </c>
      <c r="D141">
        <v>84.4</v>
      </c>
      <c r="E141">
        <v>2.81</v>
      </c>
      <c r="F141">
        <v>15</v>
      </c>
      <c r="G141">
        <v>0.64</v>
      </c>
      <c r="H141">
        <v>0.5</v>
      </c>
      <c r="I141">
        <v>0.64</v>
      </c>
      <c r="J141">
        <v>0.1</v>
      </c>
      <c r="K141">
        <v>100</v>
      </c>
      <c r="L141">
        <f t="shared" si="118"/>
        <v>0.42533999999999994</v>
      </c>
      <c r="N141" s="28"/>
      <c r="O141" s="29"/>
      <c r="P141" s="29"/>
      <c r="Q141" s="25">
        <f t="shared" ref="Q141" si="233">SUM((100*L141)/(100-L144))</f>
        <v>0.71064475130524618</v>
      </c>
      <c r="R141" s="29"/>
      <c r="S141" s="30"/>
    </row>
    <row r="142" spans="2:19" x14ac:dyDescent="0.25">
      <c r="B142" s="21"/>
      <c r="C142">
        <v>0.05</v>
      </c>
      <c r="D142">
        <v>84.4</v>
      </c>
      <c r="E142">
        <v>0.12</v>
      </c>
      <c r="F142">
        <v>15</v>
      </c>
      <c r="G142">
        <v>0.01</v>
      </c>
      <c r="H142">
        <v>0.5</v>
      </c>
      <c r="I142">
        <v>0.56000000000000005</v>
      </c>
      <c r="J142">
        <v>0.1</v>
      </c>
      <c r="K142">
        <v>100</v>
      </c>
      <c r="L142">
        <f t="shared" si="118"/>
        <v>6.0810000000000003E-2</v>
      </c>
      <c r="N142" s="28"/>
      <c r="O142" s="29"/>
      <c r="P142" s="29"/>
      <c r="Q142" s="25">
        <f t="shared" ref="Q142" si="234">SUM((100*L142)/(100-L144))</f>
        <v>0.10159944356719808</v>
      </c>
      <c r="R142" s="29"/>
      <c r="S142" s="30"/>
    </row>
    <row r="143" spans="2:19" x14ac:dyDescent="0.25">
      <c r="B143" s="21"/>
      <c r="C143">
        <v>0</v>
      </c>
      <c r="D143">
        <v>84.4</v>
      </c>
      <c r="E143">
        <v>0.01</v>
      </c>
      <c r="F143">
        <v>15</v>
      </c>
      <c r="G143">
        <v>0</v>
      </c>
      <c r="H143">
        <v>0.5</v>
      </c>
      <c r="I143">
        <v>0</v>
      </c>
      <c r="J143">
        <v>0.1</v>
      </c>
      <c r="K143">
        <v>100</v>
      </c>
      <c r="L143">
        <f t="shared" si="118"/>
        <v>1.5E-3</v>
      </c>
      <c r="N143" s="28"/>
      <c r="O143" s="29"/>
      <c r="P143" s="29"/>
      <c r="Q143" s="25">
        <f t="shared" ref="Q143:Q206" si="235">SUM((100*L143)/(100-L144))</f>
        <v>2.5061530233645305E-3</v>
      </c>
      <c r="R143" s="29"/>
      <c r="S143" s="30"/>
    </row>
    <row r="144" spans="2:19" x14ac:dyDescent="0.25">
      <c r="B144" s="22">
        <v>13</v>
      </c>
      <c r="L144" s="39">
        <f t="shared" ref="L144" si="236">SUM(100-(L135+L136+L137+L138+L139+L140+L141+L142+L143))</f>
        <v>40.147310000000004</v>
      </c>
      <c r="N144" s="31"/>
      <c r="O144" s="32"/>
      <c r="P144" s="32"/>
      <c r="Q144" s="25">
        <f t="shared" ref="Q144:Q207" si="237">SUM(1.08+0)</f>
        <v>1.08</v>
      </c>
      <c r="R144" s="32"/>
      <c r="S144" s="33"/>
    </row>
    <row r="145" spans="2:19" x14ac:dyDescent="0.25">
      <c r="B145" s="20"/>
      <c r="C145">
        <v>53</v>
      </c>
      <c r="D145">
        <v>84.3</v>
      </c>
      <c r="E145">
        <v>10.02</v>
      </c>
      <c r="F145">
        <v>15</v>
      </c>
      <c r="G145">
        <v>0.78</v>
      </c>
      <c r="H145">
        <v>0.5</v>
      </c>
      <c r="I145">
        <v>5.01</v>
      </c>
      <c r="J145">
        <v>0.2</v>
      </c>
      <c r="K145">
        <v>100</v>
      </c>
      <c r="L145">
        <f t="shared" ref="L145:L208" si="238">SUM(C145*D145/100+E145*F145/100+G145*H145/100+I145*J145/100)</f>
        <v>46.195919999999994</v>
      </c>
      <c r="N145" s="25" t="s">
        <v>8</v>
      </c>
      <c r="O145" s="25">
        <f t="shared" ref="O145" si="239">SUM(L145/(L146+L147+L148))</f>
        <v>3.6332142865569423</v>
      </c>
      <c r="P145" s="26"/>
      <c r="Q145" s="25">
        <f t="shared" ref="Q145" si="240">SUM((100*L145)/(100-L154))</f>
        <v>77.141079449304314</v>
      </c>
      <c r="R145" s="27" t="s">
        <v>9</v>
      </c>
      <c r="S145" s="27">
        <f t="shared" ref="S145" si="241">ROUND(IF(O147&gt;0.64,((4.071*(Q145-Q154))-(7.6*Q146)-(6.71*Q147)-(1.43*Q148)-(2.852*Q152)),IF(O147&lt;=0.64,((4.071*(Q145-Q154))-(7.6*Q146)-(4.479*Q148)-(2.859*Q152)))),1)</f>
        <v>166.2</v>
      </c>
    </row>
    <row r="146" spans="2:19" x14ac:dyDescent="0.25">
      <c r="B146" s="21"/>
      <c r="C146">
        <v>1.06</v>
      </c>
      <c r="D146">
        <v>84.3</v>
      </c>
      <c r="E146">
        <v>49.42</v>
      </c>
      <c r="F146">
        <v>15</v>
      </c>
      <c r="G146">
        <v>91.2</v>
      </c>
      <c r="H146">
        <v>0.5</v>
      </c>
      <c r="I146">
        <v>27.34</v>
      </c>
      <c r="J146">
        <v>0.2</v>
      </c>
      <c r="K146">
        <v>100</v>
      </c>
      <c r="L146">
        <f t="shared" si="238"/>
        <v>8.8172599999999992</v>
      </c>
      <c r="N146" s="25" t="s">
        <v>10</v>
      </c>
      <c r="O146" s="25">
        <f t="shared" ref="O146" si="242">SUM(L146/(L147+L148))</f>
        <v>2.2622106254313521</v>
      </c>
      <c r="P146" s="26"/>
      <c r="Q146" s="25">
        <f t="shared" ref="Q146" si="243">SUM((100*L146)/(100-L154))</f>
        <v>14.723658586844312</v>
      </c>
      <c r="R146" s="27" t="s">
        <v>11</v>
      </c>
      <c r="S146" s="27">
        <f t="shared" ref="S146:S209" si="244">ROUND(((2.867*Q146)-(0.754*S145)),1)</f>
        <v>-83.1</v>
      </c>
    </row>
    <row r="147" spans="2:19" x14ac:dyDescent="0.25">
      <c r="B147" s="21"/>
      <c r="C147">
        <v>0.45</v>
      </c>
      <c r="D147">
        <v>84.3</v>
      </c>
      <c r="E147">
        <v>13.91</v>
      </c>
      <c r="F147">
        <v>15</v>
      </c>
      <c r="G147">
        <v>2.41</v>
      </c>
      <c r="H147">
        <v>0.5</v>
      </c>
      <c r="I147">
        <v>4.83</v>
      </c>
      <c r="J147">
        <v>0.2</v>
      </c>
      <c r="K147">
        <v>100</v>
      </c>
      <c r="L147">
        <f t="shared" si="118"/>
        <v>2.4875599999999998</v>
      </c>
      <c r="N147" s="25" t="s">
        <v>12</v>
      </c>
      <c r="O147" s="25">
        <f t="shared" ref="O147:O210" si="245">SUM(L147/L148)</f>
        <v>1.764139368967498</v>
      </c>
      <c r="P147" s="26"/>
      <c r="Q147" s="25">
        <f t="shared" ref="Q147" si="246">SUM((100*L147)/(100-L154))</f>
        <v>4.1538963526413468</v>
      </c>
      <c r="R147" s="27" t="s">
        <v>13</v>
      </c>
      <c r="S147" s="27">
        <f t="shared" ref="S147:S210" si="247">ROUND(IF(O147&gt;0.64,((2.65*Q147)-(1.692*Q148)),IF(O147&lt;=0.64,(((2.1*Q147)+(1.702*Q148))))),1)</f>
        <v>7</v>
      </c>
    </row>
    <row r="148" spans="2:19" x14ac:dyDescent="0.25">
      <c r="B148" s="21"/>
      <c r="C148">
        <v>0.19</v>
      </c>
      <c r="D148">
        <v>84.3</v>
      </c>
      <c r="E148">
        <v>7.67</v>
      </c>
      <c r="F148">
        <v>15</v>
      </c>
      <c r="G148">
        <v>0.76</v>
      </c>
      <c r="H148">
        <v>0.5</v>
      </c>
      <c r="I148">
        <v>47.8</v>
      </c>
      <c r="J148">
        <v>0.2</v>
      </c>
      <c r="K148">
        <v>100</v>
      </c>
      <c r="L148">
        <f t="shared" si="118"/>
        <v>1.4100699999999999</v>
      </c>
      <c r="N148" s="25" t="s">
        <v>6</v>
      </c>
      <c r="O148" s="25">
        <f t="shared" ref="O148" si="248">ROUND(IF(L149&lt;=2,((100*(L145+(0.75*L149)))/((2.85*L146)+(1.18*L147)+(0.65*L148))),((100*(L145+1.5))/((2.85*L146)+(1.18*L147)+(0.65*L148)))),1)</f>
        <v>160.6</v>
      </c>
      <c r="P148" s="26"/>
      <c r="Q148" s="25">
        <f t="shared" ref="Q148" si="249">SUM((100*L148)/(100-L154))</f>
        <v>2.3546304933223658</v>
      </c>
      <c r="R148" s="27" t="s">
        <v>14</v>
      </c>
      <c r="S148" s="27">
        <f t="shared" ref="S148:S211" si="250">ROUND(IF(O147&gt;0.64,(3.04*Q148),IF(O147&lt;=0.64,(4.766*Q147))),1)</f>
        <v>7.2</v>
      </c>
    </row>
    <row r="149" spans="2:19" x14ac:dyDescent="0.25">
      <c r="B149" s="21"/>
      <c r="C149">
        <v>0.24</v>
      </c>
      <c r="D149">
        <v>84.3</v>
      </c>
      <c r="E149">
        <v>1.74</v>
      </c>
      <c r="F149">
        <v>15</v>
      </c>
      <c r="G149">
        <v>0.65</v>
      </c>
      <c r="H149">
        <v>0.5</v>
      </c>
      <c r="I149">
        <v>0.88</v>
      </c>
      <c r="J149">
        <v>0.2</v>
      </c>
      <c r="K149">
        <v>100</v>
      </c>
      <c r="L149">
        <f t="shared" si="118"/>
        <v>0.46832999999999997</v>
      </c>
      <c r="N149" s="25"/>
      <c r="O149" s="25"/>
      <c r="P149" s="26"/>
      <c r="Q149" s="25">
        <f t="shared" ref="Q149" si="251">SUM((100*L149)/(100-L154))</f>
        <v>0.78204918829395953</v>
      </c>
      <c r="R149" s="27" t="s">
        <v>15</v>
      </c>
      <c r="S149" s="27">
        <f t="shared" ref="S149" si="252">ROUND((3.01*Q147)+(Q148*2.25)+(Q149+Q150+Q151+Q152),1)</f>
        <v>19.399999999999999</v>
      </c>
    </row>
    <row r="150" spans="2:19" x14ac:dyDescent="0.25">
      <c r="B150" s="21"/>
      <c r="C150">
        <v>0</v>
      </c>
      <c r="D150">
        <v>84.3</v>
      </c>
      <c r="E150">
        <v>0.11</v>
      </c>
      <c r="F150">
        <v>15</v>
      </c>
      <c r="G150">
        <v>0.02</v>
      </c>
      <c r="H150">
        <v>0.5</v>
      </c>
      <c r="I150">
        <v>0.22</v>
      </c>
      <c r="J150">
        <v>0.2</v>
      </c>
      <c r="K150">
        <v>100</v>
      </c>
      <c r="L150">
        <f t="shared" si="118"/>
        <v>1.704E-2</v>
      </c>
      <c r="N150" s="28"/>
      <c r="O150" s="29"/>
      <c r="P150" s="29"/>
      <c r="Q150" s="25">
        <f t="shared" ref="Q150" si="253">SUM((100*L150)/(100-L154))</f>
        <v>2.8454547367303119E-2</v>
      </c>
      <c r="R150" s="27" t="s">
        <v>16</v>
      </c>
      <c r="S150" s="25">
        <f t="shared" ref="S150" si="254">IF(O147&gt;=0.64,(S147+S148+(0.2*S146)+(2*Q148)),(S147+S148+(0.2*S146)+(2*Q148)))</f>
        <v>2.28926098664473</v>
      </c>
    </row>
    <row r="151" spans="2:19" x14ac:dyDescent="0.25">
      <c r="B151" s="21"/>
      <c r="C151">
        <v>0</v>
      </c>
      <c r="D151">
        <v>84.3</v>
      </c>
      <c r="E151">
        <v>2.81</v>
      </c>
      <c r="F151">
        <v>15</v>
      </c>
      <c r="G151">
        <v>0.64</v>
      </c>
      <c r="H151">
        <v>0.5</v>
      </c>
      <c r="I151">
        <v>0.64</v>
      </c>
      <c r="J151">
        <v>0.2</v>
      </c>
      <c r="K151">
        <v>100</v>
      </c>
      <c r="L151">
        <f t="shared" si="118"/>
        <v>0.42597999999999997</v>
      </c>
      <c r="N151" s="28"/>
      <c r="O151" s="29"/>
      <c r="P151" s="29"/>
      <c r="Q151" s="25">
        <f t="shared" ref="Q151" si="255">SUM((100*L151)/(100-L154))</f>
        <v>0.71133028682651311</v>
      </c>
      <c r="R151" s="29"/>
      <c r="S151" s="30"/>
    </row>
    <row r="152" spans="2:19" x14ac:dyDescent="0.25">
      <c r="B152" s="21"/>
      <c r="C152">
        <v>0.05</v>
      </c>
      <c r="D152">
        <v>84.3</v>
      </c>
      <c r="E152">
        <v>0.12</v>
      </c>
      <c r="F152">
        <v>15</v>
      </c>
      <c r="G152">
        <v>0.01</v>
      </c>
      <c r="H152">
        <v>0.5</v>
      </c>
      <c r="I152">
        <v>0.56000000000000005</v>
      </c>
      <c r="J152">
        <v>0.2</v>
      </c>
      <c r="K152">
        <v>100</v>
      </c>
      <c r="L152">
        <f t="shared" si="118"/>
        <v>6.132E-2</v>
      </c>
      <c r="N152" s="28"/>
      <c r="O152" s="29"/>
      <c r="P152" s="29"/>
      <c r="Q152" s="25">
        <f t="shared" ref="Q152" si="256">SUM((100*L152)/(100-L154))</f>
        <v>0.10239629369501334</v>
      </c>
      <c r="R152" s="29"/>
      <c r="S152" s="30"/>
    </row>
    <row r="153" spans="2:19" x14ac:dyDescent="0.25">
      <c r="B153" s="21"/>
      <c r="C153">
        <v>0</v>
      </c>
      <c r="D153">
        <v>84.3</v>
      </c>
      <c r="E153">
        <v>0.01</v>
      </c>
      <c r="F153">
        <v>15</v>
      </c>
      <c r="G153">
        <v>0</v>
      </c>
      <c r="H153">
        <v>0.5</v>
      </c>
      <c r="I153">
        <v>0</v>
      </c>
      <c r="J153">
        <v>0.2</v>
      </c>
      <c r="K153">
        <v>100</v>
      </c>
      <c r="L153">
        <f t="shared" ref="L153:L216" si="257">SUM(C153*D153/100+E153*F153/100+G153*H153/100+I153*J153/100)</f>
        <v>1.5E-3</v>
      </c>
      <c r="N153" s="28"/>
      <c r="O153" s="29"/>
      <c r="P153" s="29"/>
      <c r="Q153" s="25">
        <f t="shared" ref="Q153:Q216" si="258">SUM((100*L153)/(100-L154))</f>
        <v>2.5048017048682324E-3</v>
      </c>
      <c r="R153" s="29"/>
      <c r="S153" s="30"/>
    </row>
    <row r="154" spans="2:19" x14ac:dyDescent="0.25">
      <c r="B154" s="22">
        <v>14</v>
      </c>
      <c r="L154" s="39">
        <f t="shared" ref="L154" si="259">SUM(100-(L145+L146+L147+L148+L149+L150+L151+L152+L153))</f>
        <v>40.115020000000001</v>
      </c>
      <c r="N154" s="31"/>
      <c r="O154" s="32"/>
      <c r="P154" s="32"/>
      <c r="Q154" s="25">
        <f t="shared" ref="Q154:Q217" si="260">SUM(1.08+0)</f>
        <v>1.08</v>
      </c>
      <c r="R154" s="32"/>
      <c r="S154" s="33"/>
    </row>
    <row r="155" spans="2:19" x14ac:dyDescent="0.25">
      <c r="B155" s="20"/>
      <c r="C155">
        <v>53</v>
      </c>
      <c r="D155">
        <v>84.2</v>
      </c>
      <c r="E155">
        <v>10.02</v>
      </c>
      <c r="F155">
        <v>15</v>
      </c>
      <c r="G155">
        <v>0.78</v>
      </c>
      <c r="H155">
        <v>0.5</v>
      </c>
      <c r="I155">
        <v>5.01</v>
      </c>
      <c r="J155">
        <v>0.30000000000000004</v>
      </c>
      <c r="K155">
        <v>100</v>
      </c>
      <c r="L155">
        <f t="shared" ref="L155:L218" si="261">SUM(C155*D155/100+E155*F155/100+G155*H155/100+I155*J155/100)</f>
        <v>46.147930000000009</v>
      </c>
      <c r="N155" s="25" t="s">
        <v>8</v>
      </c>
      <c r="O155" s="25">
        <f t="shared" ref="O155" si="262">SUM(L155/(L156+L157+L158))</f>
        <v>3.6072346472646331</v>
      </c>
      <c r="P155" s="26"/>
      <c r="Q155" s="25">
        <f t="shared" ref="Q155" si="263">SUM((100*L155)/(100-L164))</f>
        <v>77.019413601454133</v>
      </c>
      <c r="R155" s="27" t="s">
        <v>9</v>
      </c>
      <c r="S155" s="27">
        <f t="shared" ref="S155" si="264">ROUND(IF(O157&gt;0.64,((4.071*(Q155-Q164))-(7.6*Q156)-(6.71*Q157)-(1.43*Q158)-(2.852*Q162)),IF(O157&lt;=0.64,((4.071*(Q155-Q164))-(7.6*Q156)-(4.479*Q158)-(2.859*Q162)))),1)</f>
        <v>165.3</v>
      </c>
    </row>
    <row r="156" spans="2:19" x14ac:dyDescent="0.25">
      <c r="B156" s="21"/>
      <c r="C156">
        <v>1.06</v>
      </c>
      <c r="D156">
        <v>84.2</v>
      </c>
      <c r="E156">
        <v>49.42</v>
      </c>
      <c r="F156">
        <v>15</v>
      </c>
      <c r="G156">
        <v>91.2</v>
      </c>
      <c r="H156">
        <v>0.5</v>
      </c>
      <c r="I156">
        <v>27.34</v>
      </c>
      <c r="J156">
        <v>0.30000000000000004</v>
      </c>
      <c r="K156">
        <v>100</v>
      </c>
      <c r="L156">
        <f t="shared" si="261"/>
        <v>8.8435399999999991</v>
      </c>
      <c r="N156" s="25" t="s">
        <v>10</v>
      </c>
      <c r="O156" s="25">
        <f t="shared" ref="O156" si="265">SUM(L156/(L157+L158))</f>
        <v>2.2390862918457981</v>
      </c>
      <c r="P156" s="26"/>
      <c r="Q156" s="25">
        <f t="shared" ref="Q156" si="266">SUM((100*L156)/(100-L164))</f>
        <v>14.759584340207754</v>
      </c>
      <c r="R156" s="27" t="s">
        <v>11</v>
      </c>
      <c r="S156" s="27">
        <f t="shared" ref="S156:S219" si="267">ROUND(((2.867*Q156)-(0.754*S155)),1)</f>
        <v>-82.3</v>
      </c>
    </row>
    <row r="157" spans="2:19" x14ac:dyDescent="0.25">
      <c r="B157" s="21"/>
      <c r="C157">
        <v>0.45</v>
      </c>
      <c r="D157">
        <v>84.2</v>
      </c>
      <c r="E157">
        <v>13.91</v>
      </c>
      <c r="F157">
        <v>15</v>
      </c>
      <c r="G157">
        <v>2.41</v>
      </c>
      <c r="H157">
        <v>0.5</v>
      </c>
      <c r="I157">
        <v>4.83</v>
      </c>
      <c r="J157">
        <v>0.30000000000000004</v>
      </c>
      <c r="K157">
        <v>100</v>
      </c>
      <c r="L157">
        <f t="shared" si="257"/>
        <v>2.4919399999999996</v>
      </c>
      <c r="N157" s="25" t="s">
        <v>12</v>
      </c>
      <c r="O157" s="25">
        <f t="shared" ref="O157:O220" si="268">SUM(L157/L158)</f>
        <v>1.709524724219307</v>
      </c>
      <c r="P157" s="26"/>
      <c r="Q157" s="25">
        <f t="shared" ref="Q157" si="269">SUM((100*L157)/(100-L164))</f>
        <v>4.1589678568466137</v>
      </c>
      <c r="R157" s="27" t="s">
        <v>13</v>
      </c>
      <c r="S157" s="27">
        <f t="shared" ref="S157:S220" si="270">ROUND(IF(O157&gt;0.64,((2.65*Q157)-(1.692*Q158)),IF(O157&lt;=0.64,(((2.1*Q157)+(1.702*Q158))))),1)</f>
        <v>6.9</v>
      </c>
    </row>
    <row r="158" spans="2:19" x14ac:dyDescent="0.25">
      <c r="B158" s="21"/>
      <c r="C158">
        <v>0.19</v>
      </c>
      <c r="D158">
        <v>84.2</v>
      </c>
      <c r="E158">
        <v>7.67</v>
      </c>
      <c r="F158">
        <v>15</v>
      </c>
      <c r="G158">
        <v>0.76</v>
      </c>
      <c r="H158">
        <v>0.5</v>
      </c>
      <c r="I158">
        <v>47.8</v>
      </c>
      <c r="J158">
        <v>0.30000000000000004</v>
      </c>
      <c r="K158">
        <v>100</v>
      </c>
      <c r="L158">
        <f t="shared" si="257"/>
        <v>1.4576800000000001</v>
      </c>
      <c r="N158" s="25" t="s">
        <v>6</v>
      </c>
      <c r="O158" s="25">
        <f t="shared" ref="O158" si="271">ROUND(IF(L159&lt;=2,((100*(L155+(0.75*L159)))/((2.85*L156)+(1.18*L157)+(0.65*L158))),((100*(L155+1.5))/((2.85*L156)+(1.18*L157)+(0.65*L158)))),1)</f>
        <v>159.80000000000001</v>
      </c>
      <c r="P158" s="26"/>
      <c r="Q158" s="25">
        <f t="shared" ref="Q158" si="272">SUM((100*L158)/(100-L164))</f>
        <v>2.4328211215230597</v>
      </c>
      <c r="R158" s="27" t="s">
        <v>14</v>
      </c>
      <c r="S158" s="27">
        <f t="shared" ref="S158:S221" si="273">ROUND(IF(O157&gt;0.64,(3.04*Q158),IF(O157&lt;=0.64,(4.766*Q157))),1)</f>
        <v>7.4</v>
      </c>
    </row>
    <row r="159" spans="2:19" x14ac:dyDescent="0.25">
      <c r="B159" s="21"/>
      <c r="C159">
        <v>0.24</v>
      </c>
      <c r="D159">
        <v>84.2</v>
      </c>
      <c r="E159">
        <v>1.74</v>
      </c>
      <c r="F159">
        <v>15</v>
      </c>
      <c r="G159">
        <v>0.65</v>
      </c>
      <c r="H159">
        <v>0.5</v>
      </c>
      <c r="I159">
        <v>0.88</v>
      </c>
      <c r="J159">
        <v>0.30000000000000004</v>
      </c>
      <c r="K159">
        <v>100</v>
      </c>
      <c r="L159">
        <f t="shared" si="257"/>
        <v>0.46896999999999994</v>
      </c>
      <c r="N159" s="25"/>
      <c r="O159" s="25"/>
      <c r="P159" s="26"/>
      <c r="Q159" s="25">
        <f t="shared" ref="Q159" si="274">SUM((100*L159)/(100-L164))</f>
        <v>0.78269587382736205</v>
      </c>
      <c r="R159" s="27" t="s">
        <v>15</v>
      </c>
      <c r="S159" s="27">
        <f t="shared" ref="S159" si="275">ROUND((3.01*Q157)+(Q158*2.25)+(Q159+Q160+Q161+Q162),1)</f>
        <v>19.600000000000001</v>
      </c>
    </row>
    <row r="160" spans="2:19" x14ac:dyDescent="0.25">
      <c r="B160" s="21"/>
      <c r="C160">
        <v>0</v>
      </c>
      <c r="D160">
        <v>84.2</v>
      </c>
      <c r="E160">
        <v>0.11</v>
      </c>
      <c r="F160">
        <v>15</v>
      </c>
      <c r="G160">
        <v>0.02</v>
      </c>
      <c r="H160">
        <v>0.5</v>
      </c>
      <c r="I160">
        <v>0.22</v>
      </c>
      <c r="J160">
        <v>0.30000000000000004</v>
      </c>
      <c r="K160">
        <v>100</v>
      </c>
      <c r="L160">
        <f t="shared" si="257"/>
        <v>1.7260000000000001E-2</v>
      </c>
      <c r="N160" s="28"/>
      <c r="O160" s="29"/>
      <c r="P160" s="29"/>
      <c r="Q160" s="25">
        <f t="shared" ref="Q160" si="276">SUM((100*L160)/(100-L164))</f>
        <v>2.8806385871719454E-2</v>
      </c>
      <c r="R160" s="27" t="s">
        <v>16</v>
      </c>
      <c r="S160" s="25">
        <f t="shared" ref="S160" si="277">IF(O157&gt;=0.64,(S157+S158+(0.2*S156)+(2*Q158)),(S157+S158+(0.2*S156)+(2*Q158)))</f>
        <v>2.7056422430461193</v>
      </c>
    </row>
    <row r="161" spans="2:19" x14ac:dyDescent="0.25">
      <c r="B161" s="21"/>
      <c r="C161">
        <v>0</v>
      </c>
      <c r="D161">
        <v>84.2</v>
      </c>
      <c r="E161">
        <v>2.81</v>
      </c>
      <c r="F161">
        <v>15</v>
      </c>
      <c r="G161">
        <v>0.64</v>
      </c>
      <c r="H161">
        <v>0.5</v>
      </c>
      <c r="I161">
        <v>0.64</v>
      </c>
      <c r="J161">
        <v>0.30000000000000004</v>
      </c>
      <c r="K161">
        <v>100</v>
      </c>
      <c r="L161">
        <f t="shared" si="257"/>
        <v>0.42661999999999994</v>
      </c>
      <c r="N161" s="28"/>
      <c r="O161" s="29"/>
      <c r="P161" s="29"/>
      <c r="Q161" s="25">
        <f t="shared" ref="Q161" si="278">SUM((100*L161)/(100-L164))</f>
        <v>0.71201508346424969</v>
      </c>
      <c r="R161" s="29"/>
      <c r="S161" s="30"/>
    </row>
    <row r="162" spans="2:19" x14ac:dyDescent="0.25">
      <c r="B162" s="21"/>
      <c r="C162">
        <v>0.05</v>
      </c>
      <c r="D162">
        <v>84.2</v>
      </c>
      <c r="E162">
        <v>0.12</v>
      </c>
      <c r="F162">
        <v>15</v>
      </c>
      <c r="G162">
        <v>0.01</v>
      </c>
      <c r="H162">
        <v>0.5</v>
      </c>
      <c r="I162">
        <v>0.56000000000000005</v>
      </c>
      <c r="J162">
        <v>0.30000000000000004</v>
      </c>
      <c r="K162">
        <v>100</v>
      </c>
      <c r="L162">
        <f t="shared" si="257"/>
        <v>6.1830000000000003E-2</v>
      </c>
      <c r="N162" s="28"/>
      <c r="O162" s="29"/>
      <c r="P162" s="29"/>
      <c r="Q162" s="25">
        <f t="shared" ref="Q162" si="279">SUM((100*L162)/(100-L164))</f>
        <v>0.10319228496224878</v>
      </c>
      <c r="R162" s="29"/>
      <c r="S162" s="30"/>
    </row>
    <row r="163" spans="2:19" x14ac:dyDescent="0.25">
      <c r="B163" s="21"/>
      <c r="C163">
        <v>0</v>
      </c>
      <c r="D163">
        <v>84.2</v>
      </c>
      <c r="E163">
        <v>0.01</v>
      </c>
      <c r="F163">
        <v>15</v>
      </c>
      <c r="G163">
        <v>0</v>
      </c>
      <c r="H163">
        <v>0.5</v>
      </c>
      <c r="I163">
        <v>0</v>
      </c>
      <c r="J163">
        <v>0.30000000000000004</v>
      </c>
      <c r="K163">
        <v>100</v>
      </c>
      <c r="L163">
        <f t="shared" si="257"/>
        <v>1.5E-3</v>
      </c>
      <c r="N163" s="28"/>
      <c r="O163" s="29"/>
      <c r="P163" s="29"/>
      <c r="Q163" s="25">
        <f t="shared" ref="Q163:Q226" si="280">SUM((100*L163)/(100-L164))</f>
        <v>2.5034518428493149E-3</v>
      </c>
      <c r="R163" s="29"/>
      <c r="S163" s="30"/>
    </row>
    <row r="164" spans="2:19" x14ac:dyDescent="0.25">
      <c r="B164" s="22">
        <v>15</v>
      </c>
      <c r="L164" s="39">
        <f t="shared" ref="L164" si="281">SUM(100-(L155+L156+L157+L158+L159+L160+L161+L162+L163))</f>
        <v>40.082729999999991</v>
      </c>
      <c r="N164" s="31"/>
      <c r="O164" s="32"/>
      <c r="P164" s="32"/>
      <c r="Q164" s="25">
        <f t="shared" ref="Q164:Q227" si="282">SUM(1.08+0)</f>
        <v>1.08</v>
      </c>
      <c r="R164" s="32"/>
      <c r="S164" s="33"/>
    </row>
    <row r="165" spans="2:19" x14ac:dyDescent="0.25">
      <c r="B165" s="20"/>
      <c r="C165">
        <v>53</v>
      </c>
      <c r="D165">
        <v>84.1</v>
      </c>
      <c r="E165">
        <v>10.02</v>
      </c>
      <c r="F165">
        <v>15</v>
      </c>
      <c r="G165">
        <v>0.78</v>
      </c>
      <c r="H165">
        <v>0.5</v>
      </c>
      <c r="I165">
        <v>5.01</v>
      </c>
      <c r="J165">
        <v>0.4</v>
      </c>
      <c r="K165">
        <v>100</v>
      </c>
      <c r="L165">
        <f t="shared" ref="L165:L228" si="283">SUM(C165*D165/100+E165*F165/100+G165*H165/100+I165*J165/100)</f>
        <v>46.099939999999997</v>
      </c>
      <c r="N165" s="25" t="s">
        <v>8</v>
      </c>
      <c r="O165" s="25">
        <f t="shared" ref="O165" si="284">SUM(L165/(L166+L167+L168))</f>
        <v>3.5815709676391814</v>
      </c>
      <c r="P165" s="26"/>
      <c r="Q165" s="25">
        <f t="shared" ref="Q165" si="285">SUM((100*L165)/(100-L174))</f>
        <v>76.897878816791987</v>
      </c>
      <c r="R165" s="27" t="s">
        <v>9</v>
      </c>
      <c r="S165" s="27">
        <f t="shared" ref="S165" si="286">ROUND(IF(O167&gt;0.64,((4.071*(Q165-Q174))-(7.6*Q166)-(6.71*Q167)-(1.43*Q168)-(2.852*Q172)),IF(O167&lt;=0.64,((4.071*(Q165-Q174))-(7.6*Q166)-(4.479*Q168)-(2.859*Q172)))),1)</f>
        <v>164.4</v>
      </c>
    </row>
    <row r="166" spans="2:19" x14ac:dyDescent="0.25">
      <c r="B166" s="21"/>
      <c r="C166">
        <v>1.06</v>
      </c>
      <c r="D166">
        <v>84.1</v>
      </c>
      <c r="E166">
        <v>49.42</v>
      </c>
      <c r="F166">
        <v>15</v>
      </c>
      <c r="G166">
        <v>91.2</v>
      </c>
      <c r="H166">
        <v>0.5</v>
      </c>
      <c r="I166">
        <v>27.34</v>
      </c>
      <c r="J166">
        <v>0.4</v>
      </c>
      <c r="K166">
        <v>100</v>
      </c>
      <c r="L166">
        <f t="shared" si="283"/>
        <v>8.8698200000000007</v>
      </c>
      <c r="N166" s="25" t="s">
        <v>10</v>
      </c>
      <c r="O166" s="25">
        <f t="shared" ref="O166" si="287">SUM(L166/(L167+L168))</f>
        <v>2.2165628334595326</v>
      </c>
      <c r="P166" s="26"/>
      <c r="Q166" s="25">
        <f t="shared" ref="Q166" si="288">SUM((100*L166)/(100-L174))</f>
        <v>14.795471392951011</v>
      </c>
      <c r="R166" s="27" t="s">
        <v>11</v>
      </c>
      <c r="S166" s="27">
        <f t="shared" ref="S166:S229" si="289">ROUND(((2.867*Q166)-(0.754*S165)),1)</f>
        <v>-81.5</v>
      </c>
    </row>
    <row r="167" spans="2:19" x14ac:dyDescent="0.25">
      <c r="B167" s="21"/>
      <c r="C167">
        <v>0.45</v>
      </c>
      <c r="D167">
        <v>84.1</v>
      </c>
      <c r="E167">
        <v>13.91</v>
      </c>
      <c r="F167">
        <v>15</v>
      </c>
      <c r="G167">
        <v>2.41</v>
      </c>
      <c r="H167">
        <v>0.5</v>
      </c>
      <c r="I167">
        <v>4.83</v>
      </c>
      <c r="J167">
        <v>0.4</v>
      </c>
      <c r="K167">
        <v>100</v>
      </c>
      <c r="L167">
        <f t="shared" si="257"/>
        <v>2.4963199999999999</v>
      </c>
      <c r="N167" s="25" t="s">
        <v>12</v>
      </c>
      <c r="O167" s="25">
        <f t="shared" ref="O167:O230" si="290">SUM(L167/L168)</f>
        <v>1.6583648333543699</v>
      </c>
      <c r="P167" s="26"/>
      <c r="Q167" s="25">
        <f t="shared" ref="Q167" si="291">SUM((100*L167)/(100-L174))</f>
        <v>4.1640338978301097</v>
      </c>
      <c r="R167" s="27" t="s">
        <v>13</v>
      </c>
      <c r="S167" s="27">
        <f t="shared" ref="S167:S230" si="292">ROUND(IF(O167&gt;0.64,((2.65*Q167)-(1.692*Q168)),IF(O167&lt;=0.64,(((2.1*Q167)+(1.702*Q168))))),1)</f>
        <v>6.8</v>
      </c>
    </row>
    <row r="168" spans="2:19" x14ac:dyDescent="0.25">
      <c r="B168" s="21"/>
      <c r="C168">
        <v>0.19</v>
      </c>
      <c r="D168">
        <v>84.1</v>
      </c>
      <c r="E168">
        <v>7.67</v>
      </c>
      <c r="F168">
        <v>15</v>
      </c>
      <c r="G168">
        <v>0.76</v>
      </c>
      <c r="H168">
        <v>0.5</v>
      </c>
      <c r="I168">
        <v>47.8</v>
      </c>
      <c r="J168">
        <v>0.4</v>
      </c>
      <c r="K168">
        <v>100</v>
      </c>
      <c r="L168">
        <f t="shared" si="257"/>
        <v>1.5052900000000002</v>
      </c>
      <c r="N168" s="25" t="s">
        <v>6</v>
      </c>
      <c r="O168" s="25">
        <f t="shared" ref="O168" si="293">ROUND(IF(L169&lt;=2,((100*(L165+(0.75*L169)))/((2.85*L166)+(1.18*L167)+(0.65*L168))),((100*(L165+1.5))/((2.85*L166)+(1.18*L167)+(0.65*L168)))),1)</f>
        <v>159.1</v>
      </c>
      <c r="P168" s="26"/>
      <c r="Q168" s="25">
        <f t="shared" ref="Q168" si="294">SUM((100*L168)/(100-L174))</f>
        <v>2.5109275197349246</v>
      </c>
      <c r="R168" s="27" t="s">
        <v>14</v>
      </c>
      <c r="S168" s="27">
        <f t="shared" ref="S168:S231" si="295">ROUND(IF(O167&gt;0.64,(3.04*Q168),IF(O167&lt;=0.64,(4.766*Q167))),1)</f>
        <v>7.6</v>
      </c>
    </row>
    <row r="169" spans="2:19" x14ac:dyDescent="0.25">
      <c r="B169" s="21"/>
      <c r="C169">
        <v>0.24</v>
      </c>
      <c r="D169">
        <v>84.1</v>
      </c>
      <c r="E169">
        <v>1.74</v>
      </c>
      <c r="F169">
        <v>15</v>
      </c>
      <c r="G169">
        <v>0.65</v>
      </c>
      <c r="H169">
        <v>0.5</v>
      </c>
      <c r="I169">
        <v>0.88</v>
      </c>
      <c r="J169">
        <v>0.4</v>
      </c>
      <c r="K169">
        <v>100</v>
      </c>
      <c r="L169">
        <f t="shared" si="257"/>
        <v>0.46960999999999997</v>
      </c>
      <c r="N169" s="25"/>
      <c r="O169" s="25"/>
      <c r="P169" s="26"/>
      <c r="Q169" s="25">
        <f t="shared" ref="Q169" si="296">SUM((100*L169)/(100-L174))</f>
        <v>0.78334186272593165</v>
      </c>
      <c r="R169" s="27" t="s">
        <v>15</v>
      </c>
      <c r="S169" s="27">
        <f t="shared" ref="S169" si="297">ROUND((3.01*Q167)+(Q168*2.25)+(Q169+Q170+Q171+Q172),1)</f>
        <v>19.8</v>
      </c>
    </row>
    <row r="170" spans="2:19" x14ac:dyDescent="0.25">
      <c r="B170" s="21"/>
      <c r="C170">
        <v>0</v>
      </c>
      <c r="D170">
        <v>84.1</v>
      </c>
      <c r="E170">
        <v>0.11</v>
      </c>
      <c r="F170">
        <v>15</v>
      </c>
      <c r="G170">
        <v>0.02</v>
      </c>
      <c r="H170">
        <v>0.5</v>
      </c>
      <c r="I170">
        <v>0.22</v>
      </c>
      <c r="J170">
        <v>0.4</v>
      </c>
      <c r="K170">
        <v>100</v>
      </c>
      <c r="L170">
        <f t="shared" si="257"/>
        <v>1.7479999999999999E-2</v>
      </c>
      <c r="N170" s="28"/>
      <c r="O170" s="29"/>
      <c r="P170" s="29"/>
      <c r="Q170" s="25">
        <f t="shared" ref="Q170" si="298">SUM((100*L170)/(100-L174))</f>
        <v>2.9157845362000993E-2</v>
      </c>
      <c r="R170" s="27" t="s">
        <v>16</v>
      </c>
      <c r="S170" s="25">
        <f t="shared" ref="S170" si="299">IF(O167&gt;=0.64,(S167+S168+(0.2*S166)+(2*Q168)),(S167+S168+(0.2*S166)+(2*Q168)))</f>
        <v>3.121855039469847</v>
      </c>
    </row>
    <row r="171" spans="2:19" x14ac:dyDescent="0.25">
      <c r="B171" s="21"/>
      <c r="C171">
        <v>0</v>
      </c>
      <c r="D171">
        <v>84.1</v>
      </c>
      <c r="E171">
        <v>2.81</v>
      </c>
      <c r="F171">
        <v>15</v>
      </c>
      <c r="G171">
        <v>0.64</v>
      </c>
      <c r="H171">
        <v>0.5</v>
      </c>
      <c r="I171">
        <v>0.64</v>
      </c>
      <c r="J171">
        <v>0.4</v>
      </c>
      <c r="K171">
        <v>100</v>
      </c>
      <c r="L171">
        <f t="shared" si="257"/>
        <v>0.42725999999999997</v>
      </c>
      <c r="N171" s="28"/>
      <c r="O171" s="29"/>
      <c r="P171" s="29"/>
      <c r="Q171" s="25">
        <f t="shared" ref="Q171" si="300">SUM((100*L171)/(100-L174))</f>
        <v>0.71269914241238808</v>
      </c>
      <c r="R171" s="29"/>
      <c r="S171" s="30"/>
    </row>
    <row r="172" spans="2:19" x14ac:dyDescent="0.25">
      <c r="B172" s="21"/>
      <c r="C172">
        <v>0.05</v>
      </c>
      <c r="D172">
        <v>84.1</v>
      </c>
      <c r="E172">
        <v>0.12</v>
      </c>
      <c r="F172">
        <v>15</v>
      </c>
      <c r="G172">
        <v>0.01</v>
      </c>
      <c r="H172">
        <v>0.5</v>
      </c>
      <c r="I172">
        <v>0.56000000000000005</v>
      </c>
      <c r="J172">
        <v>0.4</v>
      </c>
      <c r="K172">
        <v>100</v>
      </c>
      <c r="L172">
        <f t="shared" si="257"/>
        <v>6.2340000000000007E-2</v>
      </c>
      <c r="N172" s="28"/>
      <c r="O172" s="29"/>
      <c r="P172" s="29"/>
      <c r="Q172" s="25">
        <f t="shared" ref="Q172" si="301">SUM((100*L172)/(100-L174))</f>
        <v>0.10398741875670149</v>
      </c>
      <c r="R172" s="29"/>
      <c r="S172" s="30"/>
    </row>
    <row r="173" spans="2:19" x14ac:dyDescent="0.25">
      <c r="B173" s="21"/>
      <c r="C173">
        <v>0</v>
      </c>
      <c r="D173">
        <v>84.1</v>
      </c>
      <c r="E173">
        <v>0.01</v>
      </c>
      <c r="F173">
        <v>15</v>
      </c>
      <c r="G173">
        <v>0</v>
      </c>
      <c r="H173">
        <v>0.5</v>
      </c>
      <c r="I173">
        <v>0</v>
      </c>
      <c r="J173">
        <v>0.4</v>
      </c>
      <c r="K173">
        <v>100</v>
      </c>
      <c r="L173">
        <f t="shared" si="257"/>
        <v>1.5E-3</v>
      </c>
      <c r="N173" s="28"/>
      <c r="O173" s="29"/>
      <c r="P173" s="29"/>
      <c r="Q173" s="25">
        <f t="shared" ref="Q173:Q236" si="302">SUM((100*L173)/(100-L174))</f>
        <v>2.5021034349543185E-3</v>
      </c>
      <c r="R173" s="29"/>
      <c r="S173" s="30"/>
    </row>
    <row r="174" spans="2:19" x14ac:dyDescent="0.25">
      <c r="B174" s="22">
        <v>16</v>
      </c>
      <c r="L174" s="39">
        <f t="shared" ref="L174" si="303">SUM(100-(L165+L166+L167+L168+L169+L170+L171+L172+L173))</f>
        <v>40.050440000000009</v>
      </c>
      <c r="N174" s="31"/>
      <c r="O174" s="32"/>
      <c r="P174" s="32"/>
      <c r="Q174" s="25">
        <f t="shared" ref="Q174:Q237" si="304">SUM(1.08+0)</f>
        <v>1.08</v>
      </c>
      <c r="R174" s="32"/>
      <c r="S174" s="33"/>
    </row>
    <row r="175" spans="2:19" x14ac:dyDescent="0.25">
      <c r="B175" s="20"/>
      <c r="C175">
        <v>53</v>
      </c>
      <c r="D175">
        <v>84</v>
      </c>
      <c r="E175">
        <v>10.02</v>
      </c>
      <c r="F175">
        <v>15</v>
      </c>
      <c r="G175">
        <v>0.78</v>
      </c>
      <c r="H175">
        <v>0.5</v>
      </c>
      <c r="I175">
        <v>5.01</v>
      </c>
      <c r="J175">
        <v>0.5</v>
      </c>
      <c r="K175">
        <v>100</v>
      </c>
      <c r="L175">
        <f t="shared" ref="L175:L238" si="305">SUM(C175*D175/100+E175*F175/100+G175*H175/100+I175*J175/100)</f>
        <v>46.051950000000005</v>
      </c>
      <c r="N175" s="25" t="s">
        <v>8</v>
      </c>
      <c r="O175" s="25">
        <f t="shared" ref="O175" si="306">SUM(L175/(L176+L177+L178))</f>
        <v>3.5562175185525535</v>
      </c>
      <c r="P175" s="26"/>
      <c r="Q175" s="25">
        <f t="shared" ref="Q175" si="307">SUM((100*L175)/(100-L184))</f>
        <v>76.776474883652313</v>
      </c>
      <c r="R175" s="27" t="s">
        <v>9</v>
      </c>
      <c r="S175" s="27">
        <f t="shared" ref="S175" si="308">ROUND(IF(O177&gt;0.64,((4.071*(Q175-Q184))-(7.6*Q176)-(6.71*Q177)-(1.43*Q178)-(2.852*Q182)),IF(O177&lt;=0.64,((4.071*(Q175-Q184))-(7.6*Q176)-(4.479*Q178)-(2.859*Q182)))),1)</f>
        <v>163.5</v>
      </c>
    </row>
    <row r="176" spans="2:19" x14ac:dyDescent="0.25">
      <c r="B176" s="21"/>
      <c r="C176">
        <v>1.06</v>
      </c>
      <c r="D176">
        <v>84</v>
      </c>
      <c r="E176">
        <v>49.42</v>
      </c>
      <c r="F176">
        <v>15</v>
      </c>
      <c r="G176">
        <v>91.2</v>
      </c>
      <c r="H176">
        <v>0.5</v>
      </c>
      <c r="I176">
        <v>27.34</v>
      </c>
      <c r="J176">
        <v>0.5</v>
      </c>
      <c r="K176">
        <v>100</v>
      </c>
      <c r="L176">
        <f t="shared" si="305"/>
        <v>8.8960999999999988</v>
      </c>
      <c r="N176" s="25" t="s">
        <v>10</v>
      </c>
      <c r="O176" s="25">
        <f t="shared" ref="O176" si="309">SUM(L176/(L177+L178))</f>
        <v>2.1946171304519435</v>
      </c>
      <c r="P176" s="26"/>
      <c r="Q176" s="25">
        <f t="shared" ref="Q176" si="310">SUM((100*L176)/(100-L184))</f>
        <v>14.831319807575122</v>
      </c>
      <c r="R176" s="27" t="s">
        <v>11</v>
      </c>
      <c r="S176" s="27">
        <f t="shared" ref="S176:S239" si="311">ROUND(((2.867*Q176)-(0.754*S175)),1)</f>
        <v>-80.8</v>
      </c>
    </row>
    <row r="177" spans="2:19" x14ac:dyDescent="0.25">
      <c r="B177" s="21"/>
      <c r="C177">
        <v>0.45</v>
      </c>
      <c r="D177">
        <v>84</v>
      </c>
      <c r="E177">
        <v>13.91</v>
      </c>
      <c r="F177">
        <v>15</v>
      </c>
      <c r="G177">
        <v>2.41</v>
      </c>
      <c r="H177">
        <v>0.5</v>
      </c>
      <c r="I177">
        <v>4.83</v>
      </c>
      <c r="J177">
        <v>0.5</v>
      </c>
      <c r="K177">
        <v>100</v>
      </c>
      <c r="L177">
        <f t="shared" si="257"/>
        <v>2.5007000000000001</v>
      </c>
      <c r="N177" s="25" t="s">
        <v>12</v>
      </c>
      <c r="O177" s="25">
        <f t="shared" ref="O177:O240" si="312">SUM(L177/L178)</f>
        <v>1.6103419408847961</v>
      </c>
      <c r="P177" s="26"/>
      <c r="Q177" s="25">
        <f t="shared" ref="Q177" si="313">SUM((100*L177)/(100-L184))</f>
        <v>4.1690944844148694</v>
      </c>
      <c r="R177" s="27" t="s">
        <v>13</v>
      </c>
      <c r="S177" s="27">
        <f t="shared" ref="S177:S240" si="314">ROUND(IF(O177&gt;0.64,((2.65*Q177)-(1.692*Q178)),IF(O177&lt;=0.64,(((2.1*Q177)+(1.702*Q178))))),1)</f>
        <v>6.7</v>
      </c>
    </row>
    <row r="178" spans="2:19" x14ac:dyDescent="0.25">
      <c r="B178" s="21"/>
      <c r="C178">
        <v>0.19</v>
      </c>
      <c r="D178">
        <v>84</v>
      </c>
      <c r="E178">
        <v>7.67</v>
      </c>
      <c r="F178">
        <v>15</v>
      </c>
      <c r="G178">
        <v>0.76</v>
      </c>
      <c r="H178">
        <v>0.5</v>
      </c>
      <c r="I178">
        <v>47.8</v>
      </c>
      <c r="J178">
        <v>0.5</v>
      </c>
      <c r="K178">
        <v>100</v>
      </c>
      <c r="L178">
        <f t="shared" si="257"/>
        <v>1.5529000000000002</v>
      </c>
      <c r="N178" s="25" t="s">
        <v>6</v>
      </c>
      <c r="O178" s="25">
        <f t="shared" ref="O178" si="315">ROUND(IF(L179&lt;=2,((100*(L175+(0.75*L179)))/((2.85*L176)+(1.18*L177)+(0.65*L178))),((100*(L175+1.5))/((2.85*L176)+(1.18*L177)+(0.65*L178)))),1)</f>
        <v>158.30000000000001</v>
      </c>
      <c r="P178" s="26"/>
      <c r="Q178" s="25">
        <f t="shared" ref="Q178" si="316">SUM((100*L178)/(100-L184))</f>
        <v>2.5889498239884237</v>
      </c>
      <c r="R178" s="27" t="s">
        <v>14</v>
      </c>
      <c r="S178" s="27">
        <f t="shared" ref="S178:S241" si="317">ROUND(IF(O177&gt;0.64,(3.04*Q178),IF(O177&lt;=0.64,(4.766*Q177))),1)</f>
        <v>7.9</v>
      </c>
    </row>
    <row r="179" spans="2:19" x14ac:dyDescent="0.25">
      <c r="B179" s="21"/>
      <c r="C179">
        <v>0.24</v>
      </c>
      <c r="D179">
        <v>84</v>
      </c>
      <c r="E179">
        <v>1.74</v>
      </c>
      <c r="F179">
        <v>15</v>
      </c>
      <c r="G179">
        <v>0.65</v>
      </c>
      <c r="H179">
        <v>0.5</v>
      </c>
      <c r="I179">
        <v>0.88</v>
      </c>
      <c r="J179">
        <v>0.5</v>
      </c>
      <c r="K179">
        <v>100</v>
      </c>
      <c r="L179">
        <f t="shared" si="257"/>
        <v>0.47025</v>
      </c>
      <c r="N179" s="25"/>
      <c r="O179" s="25"/>
      <c r="P179" s="26"/>
      <c r="Q179" s="25">
        <f t="shared" ref="Q179" si="318">SUM((100*L179)/(100-L184))</f>
        <v>0.78398715611472469</v>
      </c>
      <c r="R179" s="27" t="s">
        <v>15</v>
      </c>
      <c r="S179" s="27">
        <f t="shared" ref="S179" si="319">ROUND((3.01*Q177)+(Q178*2.25)+(Q179+Q180+Q181+Q182),1)</f>
        <v>20</v>
      </c>
    </row>
    <row r="180" spans="2:19" x14ac:dyDescent="0.25">
      <c r="B180" s="21"/>
      <c r="C180">
        <v>0</v>
      </c>
      <c r="D180">
        <v>84</v>
      </c>
      <c r="E180">
        <v>0.11</v>
      </c>
      <c r="F180">
        <v>15</v>
      </c>
      <c r="G180">
        <v>0.02</v>
      </c>
      <c r="H180">
        <v>0.5</v>
      </c>
      <c r="I180">
        <v>0.22</v>
      </c>
      <c r="J180">
        <v>0.5</v>
      </c>
      <c r="K180">
        <v>100</v>
      </c>
      <c r="L180">
        <f t="shared" si="257"/>
        <v>1.77E-2</v>
      </c>
      <c r="N180" s="28"/>
      <c r="O180" s="29"/>
      <c r="P180" s="29"/>
      <c r="Q180" s="25">
        <f t="shared" ref="Q180" si="320">SUM((100*L180)/(100-L184))</f>
        <v>2.9508926450251202E-2</v>
      </c>
      <c r="R180" s="27" t="s">
        <v>16</v>
      </c>
      <c r="S180" s="25">
        <f t="shared" ref="S180" si="321">IF(O177&gt;=0.64,(S177+S178+(0.2*S176)+(2*Q178)),(S177+S178+(0.2*S176)+(2*Q178)))</f>
        <v>3.6178996479768486</v>
      </c>
    </row>
    <row r="181" spans="2:19" x14ac:dyDescent="0.25">
      <c r="B181" s="21"/>
      <c r="C181">
        <v>0</v>
      </c>
      <c r="D181">
        <v>84</v>
      </c>
      <c r="E181">
        <v>2.81</v>
      </c>
      <c r="F181">
        <v>15</v>
      </c>
      <c r="G181">
        <v>0.64</v>
      </c>
      <c r="H181">
        <v>0.5</v>
      </c>
      <c r="I181">
        <v>0.64</v>
      </c>
      <c r="J181">
        <v>0.5</v>
      </c>
      <c r="K181">
        <v>100</v>
      </c>
      <c r="L181">
        <f t="shared" si="257"/>
        <v>0.42789999999999995</v>
      </c>
      <c r="N181" s="28"/>
      <c r="O181" s="29"/>
      <c r="P181" s="29"/>
      <c r="Q181" s="25">
        <f t="shared" ref="Q181" si="322">SUM((100*L181)/(100-L184))</f>
        <v>0.7133824648622874</v>
      </c>
      <c r="R181" s="29"/>
      <c r="S181" s="30"/>
    </row>
    <row r="182" spans="2:19" x14ac:dyDescent="0.25">
      <c r="B182" s="21"/>
      <c r="C182">
        <v>0.05</v>
      </c>
      <c r="D182">
        <v>84</v>
      </c>
      <c r="E182">
        <v>0.12</v>
      </c>
      <c r="F182">
        <v>15</v>
      </c>
      <c r="G182">
        <v>0.01</v>
      </c>
      <c r="H182">
        <v>0.5</v>
      </c>
      <c r="I182">
        <v>0.56000000000000005</v>
      </c>
      <c r="J182">
        <v>0.5</v>
      </c>
      <c r="K182">
        <v>100</v>
      </c>
      <c r="L182">
        <f t="shared" si="257"/>
        <v>6.2850000000000003E-2</v>
      </c>
      <c r="N182" s="28"/>
      <c r="O182" s="29"/>
      <c r="P182" s="29"/>
      <c r="Q182" s="25">
        <f t="shared" ref="Q182" si="323">SUM((100*L182)/(100-L184))</f>
        <v>0.10478169646318011</v>
      </c>
      <c r="R182" s="29"/>
      <c r="S182" s="30"/>
    </row>
    <row r="183" spans="2:19" x14ac:dyDescent="0.25">
      <c r="B183" s="21"/>
      <c r="C183">
        <v>0</v>
      </c>
      <c r="D183">
        <v>84</v>
      </c>
      <c r="E183">
        <v>0.01</v>
      </c>
      <c r="F183">
        <v>15</v>
      </c>
      <c r="G183">
        <v>0</v>
      </c>
      <c r="H183">
        <v>0.5</v>
      </c>
      <c r="I183">
        <v>0</v>
      </c>
      <c r="J183">
        <v>0.5</v>
      </c>
      <c r="K183">
        <v>100</v>
      </c>
      <c r="L183">
        <f t="shared" si="257"/>
        <v>1.5E-3</v>
      </c>
      <c r="N183" s="28"/>
      <c r="O183" s="29"/>
      <c r="P183" s="29"/>
      <c r="Q183" s="25">
        <f t="shared" ref="Q183:Q246" si="324">SUM((100*L183)/(100-L184))</f>
        <v>2.5007564788348475E-3</v>
      </c>
      <c r="R183" s="29"/>
      <c r="S183" s="30"/>
    </row>
    <row r="184" spans="2:19" x14ac:dyDescent="0.25">
      <c r="B184" s="22">
        <v>17</v>
      </c>
      <c r="L184" s="39">
        <f t="shared" ref="L184" si="325">SUM(100-(L175+L176+L177+L178+L179+L180+L181+L182+L183))</f>
        <v>40.018149999999999</v>
      </c>
      <c r="N184" s="31"/>
      <c r="O184" s="32"/>
      <c r="P184" s="32"/>
      <c r="Q184" s="25">
        <f t="shared" ref="Q184:Q247" si="326">SUM(1.08+0)</f>
        <v>1.08</v>
      </c>
      <c r="R184" s="32"/>
      <c r="S184" s="33"/>
    </row>
    <row r="185" spans="2:19" x14ac:dyDescent="0.25">
      <c r="B185" s="20"/>
      <c r="C185">
        <v>53</v>
      </c>
      <c r="D185">
        <v>83.9</v>
      </c>
      <c r="E185">
        <v>10.02</v>
      </c>
      <c r="F185">
        <v>15</v>
      </c>
      <c r="G185">
        <v>0.78</v>
      </c>
      <c r="H185">
        <v>0.5</v>
      </c>
      <c r="I185">
        <v>5.01</v>
      </c>
      <c r="J185">
        <v>0.6</v>
      </c>
      <c r="K185">
        <v>100</v>
      </c>
      <c r="L185">
        <f t="shared" ref="L185:L248" si="327">SUM(C185*D185/100+E185*F185/100+G185*H185/100+I185*J185/100)</f>
        <v>46.003960000000006</v>
      </c>
      <c r="N185" s="25" t="s">
        <v>8</v>
      </c>
      <c r="O185" s="25">
        <f t="shared" ref="O185" si="328">SUM(L185/(L186+L187+L188))</f>
        <v>3.5311687085555161</v>
      </c>
      <c r="P185" s="26"/>
      <c r="Q185" s="25">
        <f t="shared" ref="Q185" si="329">SUM((100*L185)/(100-L194))</f>
        <v>76.655201590825101</v>
      </c>
      <c r="R185" s="27" t="s">
        <v>9</v>
      </c>
      <c r="S185" s="27">
        <f t="shared" ref="S185" si="330">ROUND(IF(O187&gt;0.64,((4.071*(Q185-Q194))-(7.6*Q186)-(6.71*Q187)-(1.43*Q188)-(2.852*Q192)),IF(O187&lt;=0.64,((4.071*(Q185-Q194))-(7.6*Q186)-(4.479*Q188)-(2.859*Q192)))),1)</f>
        <v>162.6</v>
      </c>
    </row>
    <row r="186" spans="2:19" x14ac:dyDescent="0.25">
      <c r="B186" s="21"/>
      <c r="C186">
        <v>1.06</v>
      </c>
      <c r="D186">
        <v>83.9</v>
      </c>
      <c r="E186">
        <v>49.42</v>
      </c>
      <c r="F186">
        <v>15</v>
      </c>
      <c r="G186">
        <v>91.2</v>
      </c>
      <c r="H186">
        <v>0.5</v>
      </c>
      <c r="I186">
        <v>27.34</v>
      </c>
      <c r="J186">
        <v>0.6</v>
      </c>
      <c r="K186">
        <v>100</v>
      </c>
      <c r="L186">
        <f t="shared" si="327"/>
        <v>8.9223800000000004</v>
      </c>
      <c r="N186" s="25" t="s">
        <v>10</v>
      </c>
      <c r="O186" s="25">
        <f t="shared" ref="O186" si="331">SUM(L186/(L187+L188))</f>
        <v>2.173227234088158</v>
      </c>
      <c r="P186" s="26"/>
      <c r="Q186" s="25">
        <f t="shared" ref="Q186" si="332">SUM((100*L186)/(100-L194))</f>
        <v>14.867129646446655</v>
      </c>
      <c r="R186" s="27" t="s">
        <v>11</v>
      </c>
      <c r="S186" s="27">
        <f t="shared" ref="S186:S249" si="333">ROUND(((2.867*Q186)-(0.754*S185)),1)</f>
        <v>-80</v>
      </c>
    </row>
    <row r="187" spans="2:19" x14ac:dyDescent="0.25">
      <c r="B187" s="21"/>
      <c r="C187">
        <v>0.45</v>
      </c>
      <c r="D187">
        <v>83.9</v>
      </c>
      <c r="E187">
        <v>13.91</v>
      </c>
      <c r="F187">
        <v>15</v>
      </c>
      <c r="G187">
        <v>2.41</v>
      </c>
      <c r="H187">
        <v>0.5</v>
      </c>
      <c r="I187">
        <v>4.83</v>
      </c>
      <c r="J187">
        <v>0.6</v>
      </c>
      <c r="K187">
        <v>100</v>
      </c>
      <c r="L187">
        <f t="shared" si="257"/>
        <v>2.50508</v>
      </c>
      <c r="N187" s="25" t="s">
        <v>12</v>
      </c>
      <c r="O187" s="25">
        <f t="shared" ref="O187:O250" si="334">SUM(L187/L188)</f>
        <v>1.5651761001180873</v>
      </c>
      <c r="P187" s="26"/>
      <c r="Q187" s="25">
        <f t="shared" ref="Q187" si="335">SUM((100*L187)/(100-L194))</f>
        <v>4.1741496254049464</v>
      </c>
      <c r="R187" s="27" t="s">
        <v>13</v>
      </c>
      <c r="S187" s="27">
        <f t="shared" ref="S187:S250" si="336">ROUND(IF(O187&gt;0.64,((2.65*Q187)-(1.692*Q188)),IF(O187&lt;=0.64,(((2.1*Q187)+(1.702*Q188))))),1)</f>
        <v>6.5</v>
      </c>
    </row>
    <row r="188" spans="2:19" x14ac:dyDescent="0.25">
      <c r="B188" s="21"/>
      <c r="C188">
        <v>0.19</v>
      </c>
      <c r="D188">
        <v>83.9</v>
      </c>
      <c r="E188">
        <v>7.67</v>
      </c>
      <c r="F188">
        <v>15</v>
      </c>
      <c r="G188">
        <v>0.76</v>
      </c>
      <c r="H188">
        <v>0.5</v>
      </c>
      <c r="I188">
        <v>47.8</v>
      </c>
      <c r="J188">
        <v>0.6</v>
      </c>
      <c r="K188">
        <v>100</v>
      </c>
      <c r="L188">
        <f t="shared" si="257"/>
        <v>1.6005100000000001</v>
      </c>
      <c r="N188" s="25" t="s">
        <v>6</v>
      </c>
      <c r="O188" s="25">
        <f t="shared" ref="O188" si="337">ROUND(IF(L189&lt;=2,((100*(L185+(0.75*L189)))/((2.85*L186)+(1.18*L187)+(0.65*L188))),((100*(L185+1.5))/((2.85*L186)+(1.18*L187)+(0.65*L188)))),1)</f>
        <v>157.5</v>
      </c>
      <c r="P188" s="26"/>
      <c r="Q188" s="25">
        <f t="shared" ref="Q188" si="338">SUM((100*L188)/(100-L194))</f>
        <v>2.6668881700212652</v>
      </c>
      <c r="R188" s="27" t="s">
        <v>14</v>
      </c>
      <c r="S188" s="27">
        <f t="shared" ref="S188:S251" si="339">ROUND(IF(O187&gt;0.64,(3.04*Q188),IF(O187&lt;=0.64,(4.766*Q187))),1)</f>
        <v>8.1</v>
      </c>
    </row>
    <row r="189" spans="2:19" x14ac:dyDescent="0.25">
      <c r="B189" s="21"/>
      <c r="C189">
        <v>0.24</v>
      </c>
      <c r="D189">
        <v>83.9</v>
      </c>
      <c r="E189">
        <v>1.74</v>
      </c>
      <c r="F189">
        <v>15</v>
      </c>
      <c r="G189">
        <v>0.65</v>
      </c>
      <c r="H189">
        <v>0.5</v>
      </c>
      <c r="I189">
        <v>0.88</v>
      </c>
      <c r="J189">
        <v>0.6</v>
      </c>
      <c r="K189">
        <v>100</v>
      </c>
      <c r="L189">
        <f t="shared" si="257"/>
        <v>0.47088999999999998</v>
      </c>
      <c r="N189" s="25"/>
      <c r="O189" s="25"/>
      <c r="P189" s="26"/>
      <c r="Q189" s="25">
        <f t="shared" ref="Q189" si="340">SUM((100*L189)/(100-L194))</f>
        <v>0.78463175511637751</v>
      </c>
      <c r="R189" s="27" t="s">
        <v>15</v>
      </c>
      <c r="S189" s="27">
        <f t="shared" ref="S189" si="341">ROUND((3.01*Q187)+(Q188*2.25)+(Q189+Q190+Q191+Q192),1)</f>
        <v>20.2</v>
      </c>
    </row>
    <row r="190" spans="2:19" x14ac:dyDescent="0.25">
      <c r="B190" s="21"/>
      <c r="C190">
        <v>0</v>
      </c>
      <c r="D190">
        <v>83.9</v>
      </c>
      <c r="E190">
        <v>0.11</v>
      </c>
      <c r="F190">
        <v>15</v>
      </c>
      <c r="G190">
        <v>0.02</v>
      </c>
      <c r="H190">
        <v>0.5</v>
      </c>
      <c r="I190">
        <v>0.22</v>
      </c>
      <c r="J190">
        <v>0.6</v>
      </c>
      <c r="K190">
        <v>100</v>
      </c>
      <c r="L190">
        <f t="shared" si="257"/>
        <v>1.7919999999999998E-2</v>
      </c>
      <c r="N190" s="28"/>
      <c r="O190" s="29"/>
      <c r="P190" s="29"/>
      <c r="Q190" s="25">
        <f t="shared" ref="Q190" si="342">SUM((100*L190)/(100-L194))</f>
        <v>2.9859629747256224E-2</v>
      </c>
      <c r="R190" s="27" t="s">
        <v>16</v>
      </c>
      <c r="S190" s="25">
        <f t="shared" ref="S190" si="343">IF(O187&gt;=0.64,(S187+S188+(0.2*S186)+(2*Q188)),(S187+S188+(0.2*S186)+(2*Q188)))</f>
        <v>3.9337763400425301</v>
      </c>
    </row>
    <row r="191" spans="2:19" x14ac:dyDescent="0.25">
      <c r="B191" s="21"/>
      <c r="C191">
        <v>0</v>
      </c>
      <c r="D191">
        <v>83.9</v>
      </c>
      <c r="E191">
        <v>2.81</v>
      </c>
      <c r="F191">
        <v>15</v>
      </c>
      <c r="G191">
        <v>0.64</v>
      </c>
      <c r="H191">
        <v>0.5</v>
      </c>
      <c r="I191">
        <v>0.64</v>
      </c>
      <c r="J191">
        <v>0.6</v>
      </c>
      <c r="K191">
        <v>100</v>
      </c>
      <c r="L191">
        <f t="shared" si="257"/>
        <v>0.42853999999999998</v>
      </c>
      <c r="N191" s="28"/>
      <c r="O191" s="29"/>
      <c r="P191" s="29"/>
      <c r="Q191" s="25">
        <f t="shared" ref="Q191" si="344">SUM((100*L191)/(100-L194))</f>
        <v>0.71406505200274462</v>
      </c>
      <c r="R191" s="29"/>
      <c r="S191" s="30"/>
    </row>
    <row r="192" spans="2:19" x14ac:dyDescent="0.25">
      <c r="B192" s="21"/>
      <c r="C192">
        <v>0.05</v>
      </c>
      <c r="D192">
        <v>83.9</v>
      </c>
      <c r="E192">
        <v>0.12</v>
      </c>
      <c r="F192">
        <v>15</v>
      </c>
      <c r="G192">
        <v>0.01</v>
      </c>
      <c r="H192">
        <v>0.5</v>
      </c>
      <c r="I192">
        <v>0.56000000000000005</v>
      </c>
      <c r="J192">
        <v>0.6</v>
      </c>
      <c r="K192">
        <v>100</v>
      </c>
      <c r="L192">
        <f t="shared" si="257"/>
        <v>6.336E-2</v>
      </c>
      <c r="N192" s="28"/>
      <c r="O192" s="29"/>
      <c r="P192" s="29"/>
      <c r="Q192" s="25">
        <f t="shared" ref="Q192" si="345">SUM((100*L192)/(100-L194))</f>
        <v>0.1055751194635131</v>
      </c>
      <c r="R192" s="29"/>
      <c r="S192" s="30"/>
    </row>
    <row r="193" spans="2:19" x14ac:dyDescent="0.25">
      <c r="B193" s="21"/>
      <c r="C193">
        <v>0</v>
      </c>
      <c r="D193">
        <v>83.9</v>
      </c>
      <c r="E193">
        <v>0.01</v>
      </c>
      <c r="F193">
        <v>15</v>
      </c>
      <c r="G193">
        <v>0</v>
      </c>
      <c r="H193">
        <v>0.5</v>
      </c>
      <c r="I193">
        <v>0</v>
      </c>
      <c r="J193">
        <v>0.6</v>
      </c>
      <c r="K193">
        <v>100</v>
      </c>
      <c r="L193">
        <f t="shared" si="257"/>
        <v>1.5E-3</v>
      </c>
      <c r="N193" s="28"/>
      <c r="O193" s="29"/>
      <c r="P193" s="29"/>
      <c r="Q193" s="25">
        <f t="shared" ref="Q193:Q256" si="346">SUM((100*L193)/(100-L194))</f>
        <v>2.4994109721475635E-3</v>
      </c>
      <c r="R193" s="29"/>
      <c r="S193" s="30"/>
    </row>
    <row r="194" spans="2:19" x14ac:dyDescent="0.25">
      <c r="B194" s="22">
        <v>18</v>
      </c>
      <c r="L194" s="39">
        <f t="shared" ref="L194" si="347">SUM(100-(L185+L186+L187+L188+L189+L190+L191+L192+L193))</f>
        <v>39.985859999999995</v>
      </c>
      <c r="N194" s="31"/>
      <c r="O194" s="32"/>
      <c r="P194" s="32"/>
      <c r="Q194" s="25">
        <f t="shared" ref="Q194:Q257" si="348">SUM(1.08+0)</f>
        <v>1.08</v>
      </c>
      <c r="R194" s="32"/>
      <c r="S194" s="33"/>
    </row>
    <row r="195" spans="2:19" x14ac:dyDescent="0.25">
      <c r="B195" s="20"/>
      <c r="C195">
        <v>53</v>
      </c>
      <c r="D195">
        <v>83.8</v>
      </c>
      <c r="E195">
        <v>10.02</v>
      </c>
      <c r="F195">
        <v>15</v>
      </c>
      <c r="G195">
        <v>0.78</v>
      </c>
      <c r="H195">
        <v>0.5</v>
      </c>
      <c r="I195">
        <v>5.01</v>
      </c>
      <c r="J195">
        <v>0.7</v>
      </c>
      <c r="K195">
        <v>100</v>
      </c>
      <c r="L195">
        <f t="shared" ref="L195:L258" si="349">SUM(C195*D195/100+E195*F195/100+G195*H195/100+I195*J195/100)</f>
        <v>45.955969999999994</v>
      </c>
      <c r="N195" s="25" t="s">
        <v>8</v>
      </c>
      <c r="O195" s="25">
        <f t="shared" ref="O195" si="350">SUM(L195/(L196+L197+L198))</f>
        <v>3.5064190797665837</v>
      </c>
      <c r="P195" s="26"/>
      <c r="Q195" s="25">
        <f t="shared" ref="Q195" si="351">SUM((100*L195)/(100-L204))</f>
        <v>76.534058727554651</v>
      </c>
      <c r="R195" s="27" t="s">
        <v>9</v>
      </c>
      <c r="S195" s="27">
        <f t="shared" ref="S195" si="352">ROUND(IF(O197&gt;0.64,((4.071*(Q195-Q204))-(7.6*Q196)-(6.71*Q197)-(1.43*Q198)-(2.852*Q202)),IF(O197&lt;=0.64,((4.071*(Q195-Q204))-(7.6*Q196)-(4.479*Q198)-(2.859*Q202)))),1)</f>
        <v>161.6</v>
      </c>
    </row>
    <row r="196" spans="2:19" x14ac:dyDescent="0.25">
      <c r="B196" s="21"/>
      <c r="C196">
        <v>1.06</v>
      </c>
      <c r="D196">
        <v>83.8</v>
      </c>
      <c r="E196">
        <v>49.42</v>
      </c>
      <c r="F196">
        <v>15</v>
      </c>
      <c r="G196">
        <v>91.2</v>
      </c>
      <c r="H196">
        <v>0.5</v>
      </c>
      <c r="I196">
        <v>27.34</v>
      </c>
      <c r="J196">
        <v>0.7</v>
      </c>
      <c r="K196">
        <v>100</v>
      </c>
      <c r="L196">
        <f t="shared" si="349"/>
        <v>8.9486600000000003</v>
      </c>
      <c r="N196" s="25" t="s">
        <v>10</v>
      </c>
      <c r="O196" s="25">
        <f t="shared" ref="O196" si="353">SUM(L196/(L197+L198))</f>
        <v>2.1523722934976601</v>
      </c>
      <c r="P196" s="26"/>
      <c r="Q196" s="25">
        <f t="shared" ref="Q196" si="354">SUM((100*L196)/(100-L204))</f>
        <v>14.90290097179799</v>
      </c>
      <c r="R196" s="27" t="s">
        <v>11</v>
      </c>
      <c r="S196" s="27">
        <f t="shared" ref="S196:S259" si="355">ROUND(((2.867*Q196)-(0.754*S195)),1)</f>
        <v>-79.099999999999994</v>
      </c>
    </row>
    <row r="197" spans="2:19" x14ac:dyDescent="0.25">
      <c r="B197" s="21"/>
      <c r="C197">
        <v>0.45</v>
      </c>
      <c r="D197">
        <v>83.8</v>
      </c>
      <c r="E197">
        <v>13.91</v>
      </c>
      <c r="F197">
        <v>15</v>
      </c>
      <c r="G197">
        <v>2.41</v>
      </c>
      <c r="H197">
        <v>0.5</v>
      </c>
      <c r="I197">
        <v>4.83</v>
      </c>
      <c r="J197">
        <v>0.7</v>
      </c>
      <c r="K197">
        <v>100</v>
      </c>
      <c r="L197">
        <f t="shared" si="257"/>
        <v>2.5094599999999998</v>
      </c>
      <c r="N197" s="25" t="s">
        <v>12</v>
      </c>
      <c r="O197" s="25">
        <f t="shared" ref="O197:O260" si="356">SUM(L197/L198)</f>
        <v>1.5226197121568816</v>
      </c>
      <c r="P197" s="26"/>
      <c r="Q197" s="25">
        <f t="shared" ref="Q197" si="357">SUM((100*L197)/(100-L204))</f>
        <v>4.1791993295854555</v>
      </c>
      <c r="R197" s="27" t="s">
        <v>13</v>
      </c>
      <c r="S197" s="27">
        <f t="shared" ref="S197:S260" si="358">ROUND(IF(O197&gt;0.64,((2.65*Q197)-(1.692*Q198)),IF(O197&lt;=0.64,(((2.1*Q197)+(1.702*Q198))))),1)</f>
        <v>6.4</v>
      </c>
    </row>
    <row r="198" spans="2:19" x14ac:dyDescent="0.25">
      <c r="B198" s="21"/>
      <c r="C198">
        <v>0.19</v>
      </c>
      <c r="D198">
        <v>83.8</v>
      </c>
      <c r="E198">
        <v>7.67</v>
      </c>
      <c r="F198">
        <v>15</v>
      </c>
      <c r="G198">
        <v>0.76</v>
      </c>
      <c r="H198">
        <v>0.5</v>
      </c>
      <c r="I198">
        <v>47.8</v>
      </c>
      <c r="J198">
        <v>0.7</v>
      </c>
      <c r="K198">
        <v>100</v>
      </c>
      <c r="L198">
        <f t="shared" si="257"/>
        <v>1.64812</v>
      </c>
      <c r="N198" s="25" t="s">
        <v>6</v>
      </c>
      <c r="O198" s="25">
        <f t="shared" ref="O198" si="359">ROUND(IF(L199&lt;=2,((100*(L195+(0.75*L199)))/((2.85*L196)+(1.18*L197)+(0.65*L198))),((100*(L195+1.5))/((2.85*L196)+(1.18*L197)+(0.65*L198)))),1)</f>
        <v>156.80000000000001</v>
      </c>
      <c r="P198" s="26"/>
      <c r="Q198" s="25">
        <f t="shared" ref="Q198" si="360">SUM((100*L198)/(100-L204))</f>
        <v>2.7447426932791843</v>
      </c>
      <c r="R198" s="27" t="s">
        <v>14</v>
      </c>
      <c r="S198" s="27">
        <f t="shared" ref="S198:S261" si="361">ROUND(IF(O197&gt;0.64,(3.04*Q198),IF(O197&lt;=0.64,(4.766*Q197))),1)</f>
        <v>8.3000000000000007</v>
      </c>
    </row>
    <row r="199" spans="2:19" x14ac:dyDescent="0.25">
      <c r="B199" s="21"/>
      <c r="C199">
        <v>0.24</v>
      </c>
      <c r="D199">
        <v>83.8</v>
      </c>
      <c r="E199">
        <v>1.74</v>
      </c>
      <c r="F199">
        <v>15</v>
      </c>
      <c r="G199">
        <v>0.65</v>
      </c>
      <c r="H199">
        <v>0.5</v>
      </c>
      <c r="I199">
        <v>0.88</v>
      </c>
      <c r="J199">
        <v>0.7</v>
      </c>
      <c r="K199">
        <v>100</v>
      </c>
      <c r="L199">
        <f t="shared" si="257"/>
        <v>0.47152999999999995</v>
      </c>
      <c r="N199" s="25"/>
      <c r="O199" s="25"/>
      <c r="P199" s="26"/>
      <c r="Q199" s="25">
        <f t="shared" ref="Q199" si="362">SUM((100*L199)/(100-L204))</f>
        <v>0.78527566085111122</v>
      </c>
      <c r="R199" s="27" t="s">
        <v>15</v>
      </c>
      <c r="S199" s="27">
        <f t="shared" ref="S199" si="363">ROUND((3.01*Q197)+(Q198*2.25)+(Q199+Q200+Q201+Q202),1)</f>
        <v>20.399999999999999</v>
      </c>
    </row>
    <row r="200" spans="2:19" x14ac:dyDescent="0.25">
      <c r="B200" s="21"/>
      <c r="C200">
        <v>0</v>
      </c>
      <c r="D200">
        <v>83.8</v>
      </c>
      <c r="E200">
        <v>0.11</v>
      </c>
      <c r="F200">
        <v>15</v>
      </c>
      <c r="G200">
        <v>0.02</v>
      </c>
      <c r="H200">
        <v>0.5</v>
      </c>
      <c r="I200">
        <v>0.22</v>
      </c>
      <c r="J200">
        <v>0.7</v>
      </c>
      <c r="K200">
        <v>100</v>
      </c>
      <c r="L200">
        <f t="shared" si="257"/>
        <v>1.814E-2</v>
      </c>
      <c r="N200" s="28"/>
      <c r="O200" s="29"/>
      <c r="P200" s="29"/>
      <c r="Q200" s="25">
        <f t="shared" ref="Q200" si="364">SUM((100*L200)/(100-L204))</f>
        <v>3.0209955862488411E-2</v>
      </c>
      <c r="R200" s="27" t="s">
        <v>16</v>
      </c>
      <c r="S200" s="25">
        <f t="shared" ref="S200" si="365">IF(O197&gt;=0.64,(S197+S198+(0.2*S196)+(2*Q198)),(S197+S198+(0.2*S196)+(2*Q198)))</f>
        <v>4.3694853865583694</v>
      </c>
    </row>
    <row r="201" spans="2:19" x14ac:dyDescent="0.25">
      <c r="B201" s="21"/>
      <c r="C201">
        <v>0</v>
      </c>
      <c r="D201">
        <v>83.8</v>
      </c>
      <c r="E201">
        <v>2.81</v>
      </c>
      <c r="F201">
        <v>15</v>
      </c>
      <c r="G201">
        <v>0.64</v>
      </c>
      <c r="H201">
        <v>0.5</v>
      </c>
      <c r="I201">
        <v>0.64</v>
      </c>
      <c r="J201">
        <v>0.7</v>
      </c>
      <c r="K201">
        <v>100</v>
      </c>
      <c r="L201">
        <f t="shared" si="257"/>
        <v>0.42917999999999995</v>
      </c>
      <c r="N201" s="28"/>
      <c r="O201" s="29"/>
      <c r="P201" s="29"/>
      <c r="Q201" s="25">
        <f t="shared" ref="Q201" si="366">SUM((100*L201)/(100-L204))</f>
        <v>0.7147469050199986</v>
      </c>
      <c r="R201" s="29"/>
      <c r="S201" s="30"/>
    </row>
    <row r="202" spans="2:19" x14ac:dyDescent="0.25">
      <c r="B202" s="21"/>
      <c r="C202">
        <v>0.05</v>
      </c>
      <c r="D202">
        <v>83.8</v>
      </c>
      <c r="E202">
        <v>0.12</v>
      </c>
      <c r="F202">
        <v>15</v>
      </c>
      <c r="G202">
        <v>0.01</v>
      </c>
      <c r="H202">
        <v>0.5</v>
      </c>
      <c r="I202">
        <v>0.56000000000000005</v>
      </c>
      <c r="J202">
        <v>0.7</v>
      </c>
      <c r="K202">
        <v>100</v>
      </c>
      <c r="L202">
        <f t="shared" si="257"/>
        <v>6.387000000000001E-2</v>
      </c>
      <c r="N202" s="28"/>
      <c r="O202" s="29"/>
      <c r="P202" s="29"/>
      <c r="Q202" s="25">
        <f t="shared" ref="Q202" si="367">SUM((100*L202)/(100-L204))</f>
        <v>0.10636768913655652</v>
      </c>
      <c r="R202" s="29"/>
      <c r="S202" s="30"/>
    </row>
    <row r="203" spans="2:19" x14ac:dyDescent="0.25">
      <c r="B203" s="21"/>
      <c r="C203">
        <v>0</v>
      </c>
      <c r="D203">
        <v>83.8</v>
      </c>
      <c r="E203">
        <v>0.01</v>
      </c>
      <c r="F203">
        <v>15</v>
      </c>
      <c r="G203">
        <v>0</v>
      </c>
      <c r="H203">
        <v>0.5</v>
      </c>
      <c r="I203">
        <v>0</v>
      </c>
      <c r="J203">
        <v>0.7</v>
      </c>
      <c r="K203">
        <v>100</v>
      </c>
      <c r="L203">
        <f t="shared" si="257"/>
        <v>1.5E-3</v>
      </c>
      <c r="N203" s="28"/>
      <c r="O203" s="29"/>
      <c r="P203" s="29"/>
      <c r="Q203" s="25">
        <f t="shared" ref="Q203:Q266" si="368">SUM((100*L203)/(100-L204))</f>
        <v>2.4980669125541683E-3</v>
      </c>
      <c r="R203" s="29"/>
      <c r="S203" s="30"/>
    </row>
    <row r="204" spans="2:19" x14ac:dyDescent="0.25">
      <c r="B204" s="22">
        <v>19</v>
      </c>
      <c r="L204" s="39">
        <f t="shared" ref="L204" si="369">SUM(100-(L195+L196+L197+L198+L199+L200+L201+L202+L203))</f>
        <v>39.953569999999999</v>
      </c>
      <c r="N204" s="31"/>
      <c r="O204" s="32"/>
      <c r="P204" s="32"/>
      <c r="Q204" s="25">
        <f t="shared" ref="Q204:Q267" si="370">SUM(1.08+0)</f>
        <v>1.08</v>
      </c>
      <c r="R204" s="32"/>
      <c r="S204" s="33"/>
    </row>
    <row r="205" spans="2:19" x14ac:dyDescent="0.25">
      <c r="B205" s="20"/>
      <c r="C205">
        <v>53</v>
      </c>
      <c r="D205">
        <v>83.7</v>
      </c>
      <c r="E205">
        <v>10.02</v>
      </c>
      <c r="F205">
        <v>15</v>
      </c>
      <c r="G205">
        <v>0.78</v>
      </c>
      <c r="H205">
        <v>0.5</v>
      </c>
      <c r="I205">
        <v>5.01</v>
      </c>
      <c r="J205">
        <v>0.79999999999999993</v>
      </c>
      <c r="K205">
        <v>100</v>
      </c>
      <c r="L205">
        <f t="shared" ref="L205:L268" si="371">SUM(C205*D205/100+E205*F205/100+G205*H205/100+I205*J205/100)</f>
        <v>45.907980000000009</v>
      </c>
      <c r="N205" s="25" t="s">
        <v>8</v>
      </c>
      <c r="O205" s="25">
        <f t="shared" ref="O205" si="372">SUM(L205/(L206+L207+L208))</f>
        <v>3.481963303907389</v>
      </c>
      <c r="P205" s="26"/>
      <c r="Q205" s="25">
        <f t="shared" ref="Q205" si="373">SUM((100*L205)/(100-L214))</f>
        <v>76.413046083538404</v>
      </c>
      <c r="R205" s="27" t="s">
        <v>9</v>
      </c>
      <c r="S205" s="27">
        <f t="shared" ref="S205" si="374">ROUND(IF(O207&gt;0.64,((4.071*(Q205-Q214))-(7.6*Q206)-(6.71*Q207)-(1.43*Q208)-(2.852*Q212)),IF(O207&lt;=0.64,((4.071*(Q205-Q214))-(7.6*Q206)-(4.479*Q208)-(2.859*Q212)))),1)</f>
        <v>160.69999999999999</v>
      </c>
    </row>
    <row r="206" spans="2:19" x14ac:dyDescent="0.25">
      <c r="B206" s="21"/>
      <c r="C206">
        <v>1.06</v>
      </c>
      <c r="D206">
        <v>83.7</v>
      </c>
      <c r="E206">
        <v>49.42</v>
      </c>
      <c r="F206">
        <v>15</v>
      </c>
      <c r="G206">
        <v>91.2</v>
      </c>
      <c r="H206">
        <v>0.5</v>
      </c>
      <c r="I206">
        <v>27.34</v>
      </c>
      <c r="J206">
        <v>0.79999999999999993</v>
      </c>
      <c r="K206">
        <v>100</v>
      </c>
      <c r="L206">
        <f t="shared" si="371"/>
        <v>8.9749399999999984</v>
      </c>
      <c r="N206" s="25" t="s">
        <v>10</v>
      </c>
      <c r="O206" s="25">
        <f t="shared" ref="O206" si="375">SUM(L206/(L207+L208))</f>
        <v>2.1320324878788091</v>
      </c>
      <c r="P206" s="26"/>
      <c r="Q206" s="25">
        <f t="shared" ref="Q206" si="376">SUM((100*L206)/(100-L214))</f>
        <v>14.938633845727734</v>
      </c>
      <c r="R206" s="27" t="s">
        <v>11</v>
      </c>
      <c r="S206" s="27">
        <f t="shared" ref="S206:S269" si="377">ROUND(((2.867*Q206)-(0.754*S205)),1)</f>
        <v>-78.3</v>
      </c>
    </row>
    <row r="207" spans="2:19" x14ac:dyDescent="0.25">
      <c r="B207" s="21"/>
      <c r="C207">
        <v>0.45</v>
      </c>
      <c r="D207">
        <v>83.7</v>
      </c>
      <c r="E207">
        <v>13.91</v>
      </c>
      <c r="F207">
        <v>15</v>
      </c>
      <c r="G207">
        <v>2.41</v>
      </c>
      <c r="H207">
        <v>0.5</v>
      </c>
      <c r="I207">
        <v>4.83</v>
      </c>
      <c r="J207">
        <v>0.79999999999999993</v>
      </c>
      <c r="K207">
        <v>100</v>
      </c>
      <c r="L207">
        <f t="shared" si="257"/>
        <v>2.5138400000000001</v>
      </c>
      <c r="N207" s="25" t="s">
        <v>12</v>
      </c>
      <c r="O207" s="25">
        <f t="shared" ref="O207:O270" si="378">SUM(L207/L208)</f>
        <v>1.4824529848501824</v>
      </c>
      <c r="P207" s="26"/>
      <c r="Q207" s="25">
        <f t="shared" ref="Q207" si="379">SUM((100*L207)/(100-L214))</f>
        <v>4.1842436057226253</v>
      </c>
      <c r="R207" s="27" t="s">
        <v>13</v>
      </c>
      <c r="S207" s="27">
        <f t="shared" ref="S207:S270" si="380">ROUND(IF(O207&gt;0.64,((2.65*Q207)-(1.692*Q208)),IF(O207&lt;=0.64,(((2.1*Q207)+(1.702*Q208))))),1)</f>
        <v>6.3</v>
      </c>
    </row>
    <row r="208" spans="2:19" x14ac:dyDescent="0.25">
      <c r="B208" s="21"/>
      <c r="C208">
        <v>0.19</v>
      </c>
      <c r="D208">
        <v>83.7</v>
      </c>
      <c r="E208">
        <v>7.67</v>
      </c>
      <c r="F208">
        <v>15</v>
      </c>
      <c r="G208">
        <v>0.76</v>
      </c>
      <c r="H208">
        <v>0.5</v>
      </c>
      <c r="I208">
        <v>47.8</v>
      </c>
      <c r="J208">
        <v>0.79999999999999993</v>
      </c>
      <c r="K208">
        <v>100</v>
      </c>
      <c r="L208">
        <f t="shared" si="257"/>
        <v>1.6957300000000002</v>
      </c>
      <c r="N208" s="25" t="s">
        <v>6</v>
      </c>
      <c r="O208" s="25">
        <f t="shared" ref="O208" si="381">ROUND(IF(L209&lt;=2,((100*(L205+(0.75*L209)))/((2.85*L206)+(1.18*L207)+(0.65*L208))),((100*(L205+1.5))/((2.85*L206)+(1.18*L207)+(0.65*L208)))),1)</f>
        <v>156</v>
      </c>
      <c r="P208" s="26"/>
      <c r="Q208" s="25">
        <f t="shared" ref="Q208" si="382">SUM((100*L208)/(100-L214))</f>
        <v>2.822513528916728</v>
      </c>
      <c r="R208" s="27" t="s">
        <v>14</v>
      </c>
      <c r="S208" s="27">
        <f t="shared" ref="S208:S271" si="383">ROUND(IF(O207&gt;0.64,(3.04*Q208),IF(O207&lt;=0.64,(4.766*Q207))),1)</f>
        <v>8.6</v>
      </c>
    </row>
    <row r="209" spans="2:19" x14ac:dyDescent="0.25">
      <c r="B209" s="21"/>
      <c r="C209">
        <v>0.24</v>
      </c>
      <c r="D209">
        <v>83.7</v>
      </c>
      <c r="E209">
        <v>1.74</v>
      </c>
      <c r="F209">
        <v>15</v>
      </c>
      <c r="G209">
        <v>0.65</v>
      </c>
      <c r="H209">
        <v>0.5</v>
      </c>
      <c r="I209">
        <v>0.88</v>
      </c>
      <c r="J209">
        <v>0.79999999999999993</v>
      </c>
      <c r="K209">
        <v>100</v>
      </c>
      <c r="L209">
        <f t="shared" si="257"/>
        <v>0.47216999999999998</v>
      </c>
      <c r="N209" s="25"/>
      <c r="O209" s="25"/>
      <c r="P209" s="26"/>
      <c r="Q209" s="25">
        <f t="shared" ref="Q209" si="384">SUM((100*L209)/(100-L214))</f>
        <v>0.78591887443673891</v>
      </c>
      <c r="R209" s="27" t="s">
        <v>15</v>
      </c>
      <c r="S209" s="27">
        <f t="shared" ref="S209" si="385">ROUND((3.01*Q207)+(Q208*2.25)+(Q209+Q210+Q211+Q212),1)</f>
        <v>20.6</v>
      </c>
    </row>
    <row r="210" spans="2:19" x14ac:dyDescent="0.25">
      <c r="B210" s="21"/>
      <c r="C210">
        <v>0</v>
      </c>
      <c r="D210">
        <v>83.7</v>
      </c>
      <c r="E210">
        <v>0.11</v>
      </c>
      <c r="F210">
        <v>15</v>
      </c>
      <c r="G210">
        <v>0.02</v>
      </c>
      <c r="H210">
        <v>0.5</v>
      </c>
      <c r="I210">
        <v>0.22</v>
      </c>
      <c r="J210">
        <v>0.79999999999999993</v>
      </c>
      <c r="K210">
        <v>100</v>
      </c>
      <c r="L210">
        <f t="shared" si="257"/>
        <v>1.8360000000000001E-2</v>
      </c>
      <c r="N210" s="28"/>
      <c r="O210" s="29"/>
      <c r="P210" s="29"/>
      <c r="Q210" s="25">
        <f t="shared" ref="Q210" si="386">SUM((100*L210)/(100-L214))</f>
        <v>3.0559905404109806E-2</v>
      </c>
      <c r="R210" s="27" t="s">
        <v>16</v>
      </c>
      <c r="S210" s="25">
        <f t="shared" ref="S210" si="387">IF(O207&gt;=0.64,(S207+S208+(0.2*S206)+(2*Q208)),(S207+S208+(0.2*S206)+(2*Q208)))</f>
        <v>4.8850270578334545</v>
      </c>
    </row>
    <row r="211" spans="2:19" x14ac:dyDescent="0.25">
      <c r="B211" s="21"/>
      <c r="C211">
        <v>0</v>
      </c>
      <c r="D211">
        <v>83.7</v>
      </c>
      <c r="E211">
        <v>2.81</v>
      </c>
      <c r="F211">
        <v>15</v>
      </c>
      <c r="G211">
        <v>0.64</v>
      </c>
      <c r="H211">
        <v>0.5</v>
      </c>
      <c r="I211">
        <v>0.64</v>
      </c>
      <c r="J211">
        <v>0.79999999999999993</v>
      </c>
      <c r="K211">
        <v>100</v>
      </c>
      <c r="L211">
        <f t="shared" si="257"/>
        <v>0.42981999999999998</v>
      </c>
      <c r="N211" s="28"/>
      <c r="O211" s="29"/>
      <c r="P211" s="29"/>
      <c r="Q211" s="25">
        <f t="shared" ref="Q211" si="388">SUM((100*L211)/(100-L214))</f>
        <v>0.7154280250977384</v>
      </c>
      <c r="R211" s="29"/>
      <c r="S211" s="30"/>
    </row>
    <row r="212" spans="2:19" x14ac:dyDescent="0.25">
      <c r="B212" s="21"/>
      <c r="C212">
        <v>0.05</v>
      </c>
      <c r="D212">
        <v>83.7</v>
      </c>
      <c r="E212">
        <v>0.12</v>
      </c>
      <c r="F212">
        <v>15</v>
      </c>
      <c r="G212">
        <v>0.01</v>
      </c>
      <c r="H212">
        <v>0.5</v>
      </c>
      <c r="I212">
        <v>0.56000000000000005</v>
      </c>
      <c r="J212">
        <v>0.79999999999999993</v>
      </c>
      <c r="K212">
        <v>100</v>
      </c>
      <c r="L212">
        <f t="shared" si="257"/>
        <v>6.4380000000000007E-2</v>
      </c>
      <c r="N212" s="28"/>
      <c r="O212" s="29"/>
      <c r="P212" s="29"/>
      <c r="Q212" s="25">
        <f t="shared" ref="Q212" si="389">SUM((100*L212)/(100-L214))</f>
        <v>0.10715940685820204</v>
      </c>
      <c r="R212" s="29"/>
      <c r="S212" s="30"/>
    </row>
    <row r="213" spans="2:19" x14ac:dyDescent="0.25">
      <c r="B213" s="21"/>
      <c r="C213">
        <v>0</v>
      </c>
      <c r="D213">
        <v>83.7</v>
      </c>
      <c r="E213">
        <v>0.01</v>
      </c>
      <c r="F213">
        <v>15</v>
      </c>
      <c r="G213">
        <v>0</v>
      </c>
      <c r="H213">
        <v>0.5</v>
      </c>
      <c r="I213">
        <v>0</v>
      </c>
      <c r="J213">
        <v>0.79999999999999993</v>
      </c>
      <c r="K213">
        <v>100</v>
      </c>
      <c r="L213">
        <f t="shared" si="257"/>
        <v>1.5E-3</v>
      </c>
      <c r="N213" s="28"/>
      <c r="O213" s="29"/>
      <c r="P213" s="29"/>
      <c r="Q213" s="25">
        <f t="shared" ref="Q213:Q276" si="390">SUM((100*L213)/(100-L214))</f>
        <v>2.4967242977213893E-3</v>
      </c>
      <c r="R213" s="29"/>
      <c r="S213" s="30"/>
    </row>
    <row r="214" spans="2:19" x14ac:dyDescent="0.25">
      <c r="B214" s="22">
        <v>20</v>
      </c>
      <c r="L214" s="39">
        <f t="shared" ref="L214" si="391">SUM(100-(L205+L206+L207+L208+L209+L210+L211+L212+L213))</f>
        <v>39.921279999999996</v>
      </c>
      <c r="N214" s="31"/>
      <c r="O214" s="32"/>
      <c r="P214" s="32"/>
      <c r="Q214" s="25">
        <f t="shared" ref="Q214:Q277" si="392">SUM(1.08+0)</f>
        <v>1.08</v>
      </c>
      <c r="R214" s="32"/>
      <c r="S214" s="33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5:S45"/>
  <sheetViews>
    <sheetView zoomScale="80" zoomScaleNormal="80" workbookViewId="0">
      <selection activeCell="T33" sqref="T33"/>
    </sheetView>
  </sheetViews>
  <sheetFormatPr baseColWidth="10" defaultRowHeight="15" x14ac:dyDescent="0.25"/>
  <sheetData>
    <row r="15" spans="2:19" x14ac:dyDescent="0.25">
      <c r="B15" s="1"/>
      <c r="C15" s="2" t="s">
        <v>0</v>
      </c>
      <c r="D15" s="2" t="s">
        <v>1</v>
      </c>
      <c r="E15" s="2" t="s">
        <v>2</v>
      </c>
      <c r="F15" s="2" t="s">
        <v>1</v>
      </c>
      <c r="G15" s="2" t="s">
        <v>3</v>
      </c>
      <c r="H15" s="2" t="s">
        <v>1</v>
      </c>
      <c r="I15" s="2" t="s">
        <v>4</v>
      </c>
      <c r="J15" s="2" t="s">
        <v>1</v>
      </c>
      <c r="K15" s="2" t="s">
        <v>1</v>
      </c>
      <c r="L15" s="2" t="s">
        <v>5</v>
      </c>
      <c r="M15" s="50"/>
      <c r="N15" s="51"/>
      <c r="O15" s="51"/>
      <c r="P15" s="52"/>
      <c r="Q15" s="2" t="s">
        <v>6</v>
      </c>
    </row>
    <row r="16" spans="2:19" ht="15.75" x14ac:dyDescent="0.25">
      <c r="B16" s="3" t="s">
        <v>7</v>
      </c>
      <c r="C16" s="3">
        <v>53</v>
      </c>
      <c r="D16" s="3">
        <v>75</v>
      </c>
      <c r="E16" s="3">
        <v>10.02</v>
      </c>
      <c r="F16" s="3">
        <v>18.5</v>
      </c>
      <c r="G16" s="3">
        <v>0.78</v>
      </c>
      <c r="H16" s="3">
        <v>5</v>
      </c>
      <c r="I16" s="3">
        <v>5.01</v>
      </c>
      <c r="J16" s="3">
        <v>1.5</v>
      </c>
      <c r="K16" s="3">
        <v>100</v>
      </c>
      <c r="L16" s="3">
        <v>42.164148667898885</v>
      </c>
      <c r="M16" s="53"/>
      <c r="N16" s="54"/>
      <c r="O16" s="54"/>
      <c r="P16" s="55"/>
      <c r="Q16" s="4">
        <f>SUM((100*L16)/(100-L25))</f>
        <v>67.361459338497241</v>
      </c>
      <c r="R16" s="18" t="s">
        <v>9</v>
      </c>
      <c r="S16" s="19">
        <f>ROUND(IF(O18&gt;0.64,((4.071*(Q16-Q25))-(7.6*Q17)-(6.71*Q18)-(1.43*Q19)-(2.852*Q23)),IF(O18&lt;=0.64,((4.071*(Q16-Q25))-(7.6*Q17)-(4.479*Q19)-(2.859*Q23)))),1)</f>
        <v>90.2</v>
      </c>
    </row>
    <row r="17" spans="2:19" x14ac:dyDescent="0.25">
      <c r="B17" s="5"/>
      <c r="C17" s="3">
        <v>1.06</v>
      </c>
      <c r="D17" s="3">
        <v>75</v>
      </c>
      <c r="E17" s="3">
        <v>49.42</v>
      </c>
      <c r="F17" s="3">
        <v>18.5</v>
      </c>
      <c r="G17" s="3">
        <v>91.2</v>
      </c>
      <c r="H17" s="3">
        <v>5</v>
      </c>
      <c r="I17" s="3">
        <v>27.34</v>
      </c>
      <c r="J17" s="3">
        <v>1.5</v>
      </c>
      <c r="K17" s="3">
        <v>100</v>
      </c>
      <c r="L17" s="3">
        <v>13.235050103659651</v>
      </c>
      <c r="M17" s="53"/>
      <c r="N17" s="54"/>
      <c r="O17" s="54"/>
      <c r="P17" s="55"/>
      <c r="Q17" s="4">
        <f>SUM((100*L17)/(100-L25))</f>
        <v>21.144320887934811</v>
      </c>
      <c r="R17" s="6" t="s">
        <v>11</v>
      </c>
      <c r="S17" s="7">
        <f>ROUND(((2.867*Q17)-(0.754*S16)),1)</f>
        <v>-7.4</v>
      </c>
    </row>
    <row r="18" spans="2:19" ht="15.75" x14ac:dyDescent="0.25">
      <c r="B18" s="5"/>
      <c r="C18" s="3">
        <v>0.45</v>
      </c>
      <c r="D18" s="3">
        <v>75</v>
      </c>
      <c r="E18" s="3">
        <v>13.91</v>
      </c>
      <c r="F18" s="3">
        <v>18.5</v>
      </c>
      <c r="G18" s="3">
        <v>2.41</v>
      </c>
      <c r="H18" s="3">
        <v>5</v>
      </c>
      <c r="I18" s="3">
        <v>4.83</v>
      </c>
      <c r="J18" s="3">
        <v>1.5</v>
      </c>
      <c r="K18" s="3">
        <v>100</v>
      </c>
      <c r="L18" s="3">
        <v>3.322260061755939</v>
      </c>
      <c r="M18" s="53"/>
      <c r="N18" s="54"/>
      <c r="O18" s="54"/>
      <c r="P18" s="55"/>
      <c r="Q18" s="4">
        <f>SUM((100*L18)/(100-L25))</f>
        <v>5.3076438901816907</v>
      </c>
      <c r="R18" s="18" t="s">
        <v>13</v>
      </c>
      <c r="S18" s="19">
        <f>ROUND(IF(O18&gt;0.64,((2.65*Q18)-(1.692*Q19)),IF(O18&lt;=0.64,(((2.1*Q18)+(1.702*Q19))))),1)</f>
        <v>18.2</v>
      </c>
    </row>
    <row r="19" spans="2:19" x14ac:dyDescent="0.25">
      <c r="B19" s="5"/>
      <c r="C19" s="3">
        <v>0.19</v>
      </c>
      <c r="D19" s="3">
        <v>75</v>
      </c>
      <c r="E19" s="3">
        <v>7.67</v>
      </c>
      <c r="F19" s="3">
        <v>18.5</v>
      </c>
      <c r="G19" s="3">
        <v>0.76</v>
      </c>
      <c r="H19" s="3">
        <v>5</v>
      </c>
      <c r="I19" s="3">
        <v>47.8</v>
      </c>
      <c r="J19" s="3">
        <v>1.5</v>
      </c>
      <c r="K19" s="3">
        <v>100</v>
      </c>
      <c r="L19" s="3">
        <v>2.6046465057337675</v>
      </c>
      <c r="M19" s="53"/>
      <c r="N19" s="54"/>
      <c r="O19" s="54"/>
      <c r="P19" s="55"/>
      <c r="Q19" s="4">
        <f>SUM((100*L19)/(100-L25))</f>
        <v>4.1611842105262928</v>
      </c>
      <c r="R19" s="6" t="s">
        <v>14</v>
      </c>
      <c r="S19" s="7">
        <f>ROUND(IF(O18&gt;0.64,(3.04*Q19),IF(O18&lt;=0.64,(4.766*Q18))),1)</f>
        <v>25.3</v>
      </c>
    </row>
    <row r="20" spans="2:19" ht="15.75" x14ac:dyDescent="0.25">
      <c r="B20" s="5"/>
      <c r="C20" s="3">
        <v>0.24</v>
      </c>
      <c r="D20" s="3">
        <v>75</v>
      </c>
      <c r="E20" s="3">
        <v>1.74</v>
      </c>
      <c r="F20" s="3">
        <v>18.5</v>
      </c>
      <c r="G20" s="3">
        <v>0.65</v>
      </c>
      <c r="H20" s="3">
        <v>5</v>
      </c>
      <c r="I20" s="3">
        <v>0.88</v>
      </c>
      <c r="J20" s="3">
        <v>1.5</v>
      </c>
      <c r="K20" s="3">
        <v>100</v>
      </c>
      <c r="L20" s="3">
        <v>0.56670663517510778</v>
      </c>
      <c r="M20" s="53"/>
      <c r="N20" s="54"/>
      <c r="O20" s="54"/>
      <c r="P20" s="55"/>
      <c r="Q20" s="4">
        <f>SUM((100*L20)/(100-L25))</f>
        <v>0.90537072769758098</v>
      </c>
      <c r="R20" s="18" t="s">
        <v>15</v>
      </c>
      <c r="S20" s="19">
        <f>ROUND((3.01*Q18)+(Q19*2.25)+(Q20+Q21+Q22+Q23),1)</f>
        <v>27.4</v>
      </c>
    </row>
    <row r="21" spans="2:19" ht="15.75" x14ac:dyDescent="0.25">
      <c r="B21" s="5"/>
      <c r="C21" s="3">
        <v>0</v>
      </c>
      <c r="D21" s="3">
        <v>75</v>
      </c>
      <c r="E21" s="3">
        <v>0.11</v>
      </c>
      <c r="F21" s="3">
        <v>18.5</v>
      </c>
      <c r="G21" s="3">
        <v>0.02</v>
      </c>
      <c r="H21" s="3">
        <v>5</v>
      </c>
      <c r="I21" s="3">
        <v>0.22</v>
      </c>
      <c r="J21" s="3">
        <v>1.5</v>
      </c>
      <c r="K21" s="3">
        <v>100</v>
      </c>
      <c r="L21" s="3">
        <v>2.6932459020407182E-2</v>
      </c>
      <c r="M21" s="53"/>
      <c r="N21" s="54"/>
      <c r="O21" s="54"/>
      <c r="P21" s="55"/>
      <c r="Q21" s="4">
        <f>SUM((100*L21)/(100-L25))</f>
        <v>4.3027306384822751E-2</v>
      </c>
      <c r="R21" s="18" t="s">
        <v>16</v>
      </c>
      <c r="S21" s="19">
        <f>IF(O18&gt;=0.64,(S18+S19+(0.2*S17)+(2*Q19)),(S18+S19+(0.2*S17)+(2*Q19)))</f>
        <v>50.342368421052591</v>
      </c>
    </row>
    <row r="22" spans="2:19" x14ac:dyDescent="0.25">
      <c r="B22" s="5"/>
      <c r="C22" s="3">
        <v>0</v>
      </c>
      <c r="D22" s="3">
        <v>75</v>
      </c>
      <c r="E22" s="3">
        <v>2.81</v>
      </c>
      <c r="F22" s="3">
        <v>18.5</v>
      </c>
      <c r="G22" s="3">
        <v>0.64</v>
      </c>
      <c r="H22" s="3">
        <v>5</v>
      </c>
      <c r="I22" s="3">
        <v>0.64</v>
      </c>
      <c r="J22" s="3">
        <v>1.5</v>
      </c>
      <c r="K22" s="3">
        <v>100</v>
      </c>
      <c r="L22" s="3">
        <v>0.59921417991608117</v>
      </c>
      <c r="M22" s="53"/>
      <c r="N22" s="54"/>
      <c r="O22" s="54"/>
      <c r="P22" s="55"/>
      <c r="Q22" s="4">
        <f>SUM((100*L22)/(100-L25))</f>
        <v>0.95730479306934557</v>
      </c>
    </row>
    <row r="23" spans="2:19" x14ac:dyDescent="0.25">
      <c r="B23" s="5"/>
      <c r="C23" s="3">
        <v>0.05</v>
      </c>
      <c r="D23" s="3">
        <v>75</v>
      </c>
      <c r="E23" s="3">
        <v>0.12</v>
      </c>
      <c r="F23" s="3">
        <v>18.5</v>
      </c>
      <c r="G23" s="3">
        <v>0.01</v>
      </c>
      <c r="H23" s="3">
        <v>5</v>
      </c>
      <c r="I23" s="3">
        <v>0.56000000000000005</v>
      </c>
      <c r="J23" s="3">
        <v>1.5</v>
      </c>
      <c r="K23" s="3">
        <v>100</v>
      </c>
      <c r="L23" s="3">
        <v>7.2872792507204812E-2</v>
      </c>
      <c r="M23" s="53"/>
      <c r="N23" s="54"/>
      <c r="O23" s="54"/>
      <c r="P23" s="55"/>
      <c r="Q23" s="4">
        <f>SUM((100*L23)/(100-L25))</f>
        <v>0.11642159997159117</v>
      </c>
    </row>
    <row r="24" spans="2:19" x14ac:dyDescent="0.25">
      <c r="B24" s="5"/>
      <c r="C24" s="3">
        <v>0</v>
      </c>
      <c r="D24" s="3">
        <v>75</v>
      </c>
      <c r="E24" s="3">
        <v>0.01</v>
      </c>
      <c r="F24" s="3">
        <v>18.5</v>
      </c>
      <c r="G24" s="3">
        <v>0</v>
      </c>
      <c r="H24" s="3">
        <v>5</v>
      </c>
      <c r="I24" s="3">
        <v>0</v>
      </c>
      <c r="J24" s="3">
        <v>1.5</v>
      </c>
      <c r="K24" s="3">
        <v>100</v>
      </c>
      <c r="L24" s="3">
        <v>2.0450957613814759E-3</v>
      </c>
      <c r="M24" s="53"/>
      <c r="N24" s="54"/>
      <c r="O24" s="54"/>
      <c r="P24" s="55"/>
      <c r="Q24" s="4">
        <f>SUM((100*L24)/(100-L25))</f>
        <v>3.2672457366253798E-3</v>
      </c>
    </row>
    <row r="25" spans="2:19" x14ac:dyDescent="0.25">
      <c r="B25" s="5"/>
      <c r="C25" s="3"/>
      <c r="D25" s="3"/>
      <c r="E25" s="3"/>
      <c r="F25" s="3"/>
      <c r="G25" s="3"/>
      <c r="H25" s="3"/>
      <c r="I25" s="3"/>
      <c r="J25" s="3"/>
      <c r="K25" s="3"/>
      <c r="L25" s="3">
        <f>100-(L16+L17+L18+L19+L20+L21+L22+L23+L24)</f>
        <v>37.406123498571567</v>
      </c>
      <c r="M25" s="56"/>
      <c r="N25" s="57"/>
      <c r="O25" s="57"/>
      <c r="P25" s="58"/>
      <c r="Q25" s="4">
        <v>1.08</v>
      </c>
    </row>
    <row r="26" spans="2:19" ht="15.75" x14ac:dyDescent="0.25">
      <c r="B26" s="8" t="s">
        <v>17</v>
      </c>
      <c r="C26" s="8">
        <v>53</v>
      </c>
      <c r="D26" s="8">
        <v>74.5</v>
      </c>
      <c r="E26" s="8">
        <v>10.02</v>
      </c>
      <c r="F26" s="8">
        <v>21.5</v>
      </c>
      <c r="G26" s="8">
        <v>0.78</v>
      </c>
      <c r="H26" s="8">
        <v>3</v>
      </c>
      <c r="I26" s="8">
        <v>5.01</v>
      </c>
      <c r="J26" s="8">
        <v>1</v>
      </c>
      <c r="K26" s="8">
        <v>100</v>
      </c>
      <c r="L26" s="8">
        <v>41.712800000000001</v>
      </c>
      <c r="M26" s="41"/>
      <c r="N26" s="42"/>
      <c r="O26" s="42"/>
      <c r="P26" s="43"/>
      <c r="Q26" s="9">
        <f>SUM((100*L26)/(100-L35))</f>
        <v>66.018397179014798</v>
      </c>
      <c r="R26" s="18" t="s">
        <v>9</v>
      </c>
      <c r="S26" s="19">
        <f>ROUND(IF(O28&gt;0.64,((4.071*(Q26-Q35))-(7.6*Q27)-(6.71*Q28)-(1.43*Q29)-(2.852*Q33)),IF(O28&lt;=0.64,((4.071*(Q26-Q35))-(7.6*Q27)-(4.479*Q29)-(2.859*Q33)))),1)</f>
        <v>74.3</v>
      </c>
    </row>
    <row r="27" spans="2:19" x14ac:dyDescent="0.25">
      <c r="B27" s="10"/>
      <c r="C27" s="8">
        <v>1.06</v>
      </c>
      <c r="D27" s="8">
        <v>74.5</v>
      </c>
      <c r="E27" s="8">
        <v>49.42</v>
      </c>
      <c r="F27" s="8">
        <v>21.5</v>
      </c>
      <c r="G27" s="8">
        <v>91.2</v>
      </c>
      <c r="H27" s="8">
        <v>3</v>
      </c>
      <c r="I27" s="8">
        <v>27.34</v>
      </c>
      <c r="J27" s="8">
        <v>1</v>
      </c>
      <c r="K27" s="8">
        <v>100</v>
      </c>
      <c r="L27" s="8">
        <v>14.4244</v>
      </c>
      <c r="M27" s="44"/>
      <c r="N27" s="45"/>
      <c r="O27" s="45"/>
      <c r="P27" s="46"/>
      <c r="Q27" s="9">
        <f>SUM((100*L27)/(100-L35))</f>
        <v>22.829341791224305</v>
      </c>
      <c r="R27" s="11" t="s">
        <v>11</v>
      </c>
      <c r="S27" s="12">
        <f>ROUND(((2.867*Q27)-(0.754*S26)),1)</f>
        <v>9.4</v>
      </c>
    </row>
    <row r="28" spans="2:19" ht="15.75" x14ac:dyDescent="0.25">
      <c r="B28" s="10"/>
      <c r="C28" s="8">
        <v>0.45</v>
      </c>
      <c r="D28" s="8">
        <v>74.5</v>
      </c>
      <c r="E28" s="8">
        <v>13.91</v>
      </c>
      <c r="F28" s="8">
        <v>21.5</v>
      </c>
      <c r="G28" s="8">
        <v>2.41</v>
      </c>
      <c r="H28" s="8">
        <v>3</v>
      </c>
      <c r="I28" s="8">
        <v>4.83</v>
      </c>
      <c r="J28" s="8">
        <v>1</v>
      </c>
      <c r="K28" s="8">
        <v>100</v>
      </c>
      <c r="L28" s="8">
        <v>3.4464999999999995</v>
      </c>
      <c r="M28" s="44"/>
      <c r="N28" s="45"/>
      <c r="O28" s="45"/>
      <c r="P28" s="46"/>
      <c r="Q28" s="9">
        <f>SUM((100*L28)/(100-L35))</f>
        <v>5.4547382548636021</v>
      </c>
      <c r="R28" s="18" t="s">
        <v>13</v>
      </c>
      <c r="S28" s="19">
        <f>ROUND(IF(O28&gt;0.64,((2.65*Q28)-(1.692*Q29)),IF(O28&lt;=0.64,(((2.1*Q28)+(1.702*Q29))))),1)</f>
        <v>17.600000000000001</v>
      </c>
    </row>
    <row r="29" spans="2:19" x14ac:dyDescent="0.25">
      <c r="B29" s="10"/>
      <c r="C29" s="8">
        <v>0.19</v>
      </c>
      <c r="D29" s="8">
        <v>74.5</v>
      </c>
      <c r="E29" s="8">
        <v>7.67</v>
      </c>
      <c r="F29" s="8">
        <v>21.5</v>
      </c>
      <c r="G29" s="8">
        <v>0.76</v>
      </c>
      <c r="H29" s="8">
        <v>3</v>
      </c>
      <c r="I29" s="8">
        <v>47.8</v>
      </c>
      <c r="J29" s="8">
        <v>1</v>
      </c>
      <c r="K29" s="8">
        <v>100</v>
      </c>
      <c r="L29" s="8">
        <v>2.2913999999999999</v>
      </c>
      <c r="M29" s="44"/>
      <c r="N29" s="45"/>
      <c r="O29" s="45"/>
      <c r="P29" s="46"/>
      <c r="Q29" s="9">
        <f>SUM((100*L29)/(100-L35))</f>
        <v>3.6265739843883535</v>
      </c>
      <c r="R29" s="11" t="s">
        <v>14</v>
      </c>
      <c r="S29" s="12">
        <f>ROUND(IF(O28&gt;0.64,(3.04*Q29),IF(O28&lt;=0.64,(4.766*Q28))),1)</f>
        <v>26</v>
      </c>
    </row>
    <row r="30" spans="2:19" ht="15.75" x14ac:dyDescent="0.25">
      <c r="B30" s="10"/>
      <c r="C30" s="8">
        <v>0.24</v>
      </c>
      <c r="D30" s="8">
        <v>74.5</v>
      </c>
      <c r="E30" s="8">
        <v>1.74</v>
      </c>
      <c r="F30" s="8">
        <v>21.5</v>
      </c>
      <c r="G30" s="8">
        <v>0.65</v>
      </c>
      <c r="H30" s="8">
        <v>3</v>
      </c>
      <c r="I30" s="8">
        <v>0.88</v>
      </c>
      <c r="J30" s="8">
        <v>1</v>
      </c>
      <c r="K30" s="8">
        <v>100</v>
      </c>
      <c r="L30" s="8">
        <v>0.58119999999999994</v>
      </c>
      <c r="M30" s="44"/>
      <c r="N30" s="45"/>
      <c r="O30" s="45"/>
      <c r="P30" s="46"/>
      <c r="Q30" s="9">
        <f>SUM((100*L30)/(100-L35))</f>
        <v>0.91985895074038171</v>
      </c>
      <c r="R30" s="18" t="s">
        <v>15</v>
      </c>
      <c r="S30" s="19">
        <f>ROUND((3.01*Q28)+(Q29*2.25)+(Q30+Q31+Q32+Q33),1)</f>
        <v>26.6</v>
      </c>
    </row>
    <row r="31" spans="2:19" ht="15.75" x14ac:dyDescent="0.25">
      <c r="B31" s="10"/>
      <c r="C31" s="8">
        <v>0</v>
      </c>
      <c r="D31" s="8">
        <v>74.5</v>
      </c>
      <c r="E31" s="8">
        <v>0.11</v>
      </c>
      <c r="F31" s="8">
        <v>21.5</v>
      </c>
      <c r="G31" s="8">
        <v>0.02</v>
      </c>
      <c r="H31" s="8">
        <v>3</v>
      </c>
      <c r="I31" s="8">
        <v>0.22</v>
      </c>
      <c r="J31" s="8">
        <v>1</v>
      </c>
      <c r="K31" s="8">
        <v>100</v>
      </c>
      <c r="L31" s="8">
        <v>2.6450000000000001E-2</v>
      </c>
      <c r="M31" s="44"/>
      <c r="N31" s="45"/>
      <c r="O31" s="45"/>
      <c r="P31" s="46"/>
      <c r="Q31" s="9">
        <f>SUM((100*L31)/(100-L35))</f>
        <v>4.1862128780253104E-2</v>
      </c>
      <c r="R31" s="18" t="s">
        <v>16</v>
      </c>
      <c r="S31" s="19">
        <f>IF(O28&gt;=0.64,(S28+S29+(0.2*S27)+(2*Q29)),(S28+S29+(0.2*S27)+(2*Q29)))</f>
        <v>52.733147968776713</v>
      </c>
    </row>
    <row r="32" spans="2:19" x14ac:dyDescent="0.25">
      <c r="B32" s="10"/>
      <c r="C32" s="8">
        <v>0</v>
      </c>
      <c r="D32" s="8">
        <v>74.5</v>
      </c>
      <c r="E32" s="8">
        <v>2.81</v>
      </c>
      <c r="F32" s="8">
        <v>21.5</v>
      </c>
      <c r="G32" s="8">
        <v>0.64</v>
      </c>
      <c r="H32" s="8">
        <v>3</v>
      </c>
      <c r="I32" s="8">
        <v>0.64</v>
      </c>
      <c r="J32" s="8">
        <v>1</v>
      </c>
      <c r="K32" s="8">
        <v>100</v>
      </c>
      <c r="L32" s="8">
        <v>0.62974999999999992</v>
      </c>
      <c r="M32" s="44"/>
      <c r="N32" s="45"/>
      <c r="O32" s="45"/>
      <c r="P32" s="46"/>
      <c r="Q32" s="9">
        <f>SUM((100*L32)/(100-L35))</f>
        <v>0.99669851037294466</v>
      </c>
    </row>
    <row r="33" spans="2:19" x14ac:dyDescent="0.25">
      <c r="B33" s="10"/>
      <c r="C33" s="8">
        <v>0.05</v>
      </c>
      <c r="D33" s="8">
        <v>74.5</v>
      </c>
      <c r="E33" s="8">
        <v>0.12</v>
      </c>
      <c r="F33" s="8">
        <v>21.5</v>
      </c>
      <c r="G33" s="8">
        <v>0.01</v>
      </c>
      <c r="H33" s="8">
        <v>3</v>
      </c>
      <c r="I33" s="8">
        <v>0.56000000000000005</v>
      </c>
      <c r="J33" s="8">
        <v>1</v>
      </c>
      <c r="K33" s="8">
        <v>100</v>
      </c>
      <c r="L33" s="8">
        <v>6.8949999999999984E-2</v>
      </c>
      <c r="M33" s="44"/>
      <c r="N33" s="45"/>
      <c r="O33" s="45"/>
      <c r="P33" s="46"/>
      <c r="Q33" s="9">
        <f>SUM((100*L33)/(100-L35))</f>
        <v>0.1091264188808488</v>
      </c>
    </row>
    <row r="34" spans="2:19" x14ac:dyDescent="0.25">
      <c r="B34" s="10"/>
      <c r="C34" s="8">
        <v>0</v>
      </c>
      <c r="D34" s="8">
        <v>74.5</v>
      </c>
      <c r="E34" s="8">
        <v>0.01</v>
      </c>
      <c r="F34" s="8">
        <v>21.5</v>
      </c>
      <c r="G34" s="8">
        <v>0</v>
      </c>
      <c r="H34" s="8">
        <v>3</v>
      </c>
      <c r="I34" s="8">
        <v>0</v>
      </c>
      <c r="J34" s="8">
        <v>1</v>
      </c>
      <c r="K34" s="8">
        <v>100</v>
      </c>
      <c r="L34" s="8">
        <v>2.15E-3</v>
      </c>
      <c r="M34" s="44"/>
      <c r="N34" s="45"/>
      <c r="O34" s="45"/>
      <c r="P34" s="46"/>
      <c r="Q34" s="9">
        <f>SUM((100*L34)/(100-L35))</f>
        <v>3.4027817345007247E-3</v>
      </c>
    </row>
    <row r="35" spans="2:19" x14ac:dyDescent="0.25">
      <c r="B35" s="10"/>
      <c r="C35" s="8"/>
      <c r="D35" s="8"/>
      <c r="E35" s="8"/>
      <c r="F35" s="8"/>
      <c r="G35" s="8"/>
      <c r="H35" s="8"/>
      <c r="I35" s="8"/>
      <c r="J35" s="8"/>
      <c r="K35" s="8"/>
      <c r="L35" s="8">
        <f>100-(L26+L27+L28+L29+L30+L31+L32+L33+L34)</f>
        <v>36.816399999999994</v>
      </c>
      <c r="M35" s="47"/>
      <c r="N35" s="48"/>
      <c r="O35" s="48"/>
      <c r="P35" s="49"/>
      <c r="Q35" s="9">
        <v>1.08</v>
      </c>
    </row>
    <row r="36" spans="2:19" ht="15.75" x14ac:dyDescent="0.25">
      <c r="B36" s="13" t="s">
        <v>18</v>
      </c>
      <c r="C36" s="13">
        <v>53</v>
      </c>
      <c r="D36" s="13">
        <v>75</v>
      </c>
      <c r="E36" s="13">
        <v>10.02</v>
      </c>
      <c r="F36" s="13">
        <v>20.5</v>
      </c>
      <c r="G36" s="13">
        <v>0.78</v>
      </c>
      <c r="H36" s="13">
        <v>3.5</v>
      </c>
      <c r="I36" s="13">
        <v>5.01</v>
      </c>
      <c r="J36" s="13">
        <v>1</v>
      </c>
      <c r="K36" s="13">
        <v>100</v>
      </c>
      <c r="L36" s="13">
        <v>41.881499999999996</v>
      </c>
      <c r="M36" s="15"/>
      <c r="N36" s="40"/>
      <c r="O36" s="40"/>
      <c r="P36" s="15"/>
      <c r="Q36" s="14">
        <f>SUM((100*L36)/(100-L45))</f>
        <v>66.391314272670215</v>
      </c>
      <c r="R36" s="18" t="s">
        <v>9</v>
      </c>
      <c r="S36" s="19">
        <f>ROUND(IF(O38&gt;0.64,((4.071*(Q36-Q45))-(7.6*Q37)-(6.71*Q38)-(1.43*Q39)-(2.852*Q43)),IF(O38&lt;=0.64,((4.071*(Q36-Q45))-(7.6*Q37)-(4.479*Q39)-(2.859*Q43)))),1)</f>
        <v>76.400000000000006</v>
      </c>
    </row>
    <row r="37" spans="2:19" x14ac:dyDescent="0.25">
      <c r="B37" s="15"/>
      <c r="C37" s="13">
        <v>1.06</v>
      </c>
      <c r="D37" s="13">
        <v>75</v>
      </c>
      <c r="E37" s="13">
        <v>49.42</v>
      </c>
      <c r="F37" s="13">
        <v>20.5</v>
      </c>
      <c r="G37" s="13">
        <v>91.2</v>
      </c>
      <c r="H37" s="13">
        <v>3.5</v>
      </c>
      <c r="I37" s="13">
        <v>27.34</v>
      </c>
      <c r="J37" s="13">
        <v>1</v>
      </c>
      <c r="K37" s="13">
        <v>100</v>
      </c>
      <c r="L37" s="13">
        <v>14.391500000000001</v>
      </c>
      <c r="M37" s="15"/>
      <c r="N37" s="40"/>
      <c r="O37" s="40"/>
      <c r="P37" s="15"/>
      <c r="Q37" s="14">
        <f t="shared" ref="Q37" si="0">SUM((100*L37)/(100-L45))</f>
        <v>22.813667116868629</v>
      </c>
      <c r="R37" s="16" t="s">
        <v>11</v>
      </c>
      <c r="S37" s="17">
        <f>ROUND(((2.867*Q37)-(0.754*S36)),1)</f>
        <v>7.8</v>
      </c>
    </row>
    <row r="38" spans="2:19" ht="15.75" x14ac:dyDescent="0.25">
      <c r="B38" s="15"/>
      <c r="C38" s="13">
        <v>0.45</v>
      </c>
      <c r="D38" s="13">
        <v>75</v>
      </c>
      <c r="E38" s="13">
        <v>13.91</v>
      </c>
      <c r="F38" s="13">
        <v>20.5</v>
      </c>
      <c r="G38" s="13">
        <v>2.41</v>
      </c>
      <c r="H38" s="13">
        <v>3.5</v>
      </c>
      <c r="I38" s="13">
        <v>4.83</v>
      </c>
      <c r="J38" s="13">
        <v>1</v>
      </c>
      <c r="K38" s="13">
        <v>100</v>
      </c>
      <c r="L38" s="13">
        <v>3.3217000000000003</v>
      </c>
      <c r="M38" s="15"/>
      <c r="N38" s="40"/>
      <c r="O38" s="40"/>
      <c r="P38" s="15"/>
      <c r="Q38" s="14">
        <f t="shared" ref="Q38" si="1">SUM((100*L38)/(100-L45))</f>
        <v>5.2656191545080446</v>
      </c>
      <c r="R38" s="18" t="s">
        <v>13</v>
      </c>
      <c r="S38" s="19">
        <f>ROUND(IF(O38&gt;0.64,((2.65*Q38)-(1.692*Q39)),IF(O38&lt;=0.64,(((2.1*Q38)+(1.702*Q39))))),1)</f>
        <v>17</v>
      </c>
    </row>
    <row r="39" spans="2:19" x14ac:dyDescent="0.25">
      <c r="B39" s="15"/>
      <c r="C39" s="13">
        <v>0.19</v>
      </c>
      <c r="D39" s="13">
        <v>75</v>
      </c>
      <c r="E39" s="13">
        <v>7.67</v>
      </c>
      <c r="F39" s="13">
        <v>20.5</v>
      </c>
      <c r="G39" s="13">
        <v>0.76</v>
      </c>
      <c r="H39" s="13">
        <v>3.5</v>
      </c>
      <c r="I39" s="13">
        <v>47.8</v>
      </c>
      <c r="J39" s="13">
        <v>1</v>
      </c>
      <c r="K39" s="13">
        <v>100</v>
      </c>
      <c r="L39" s="13">
        <v>2.2194500000000001</v>
      </c>
      <c r="M39" s="15"/>
      <c r="N39" s="40"/>
      <c r="O39" s="40"/>
      <c r="P39" s="15"/>
      <c r="Q39" s="14">
        <f t="shared" ref="Q39" si="2">SUM((100*L39)/(100-L45))</f>
        <v>3.5183124401580153</v>
      </c>
      <c r="R39" s="16" t="s">
        <v>14</v>
      </c>
      <c r="S39" s="17">
        <f>ROUND(IF(O38&gt;0.64,(3.04*Q39),IF(O38&lt;=0.64,(4.766*Q38))),1)</f>
        <v>25.1</v>
      </c>
    </row>
    <row r="40" spans="2:19" ht="15.75" x14ac:dyDescent="0.25">
      <c r="B40" s="15"/>
      <c r="C40" s="13">
        <v>0.24</v>
      </c>
      <c r="D40" s="13">
        <v>75</v>
      </c>
      <c r="E40" s="13">
        <v>1.74</v>
      </c>
      <c r="F40" s="13">
        <v>20.5</v>
      </c>
      <c r="G40" s="13">
        <v>0.65</v>
      </c>
      <c r="H40" s="13">
        <v>3.5</v>
      </c>
      <c r="I40" s="13">
        <v>0.88</v>
      </c>
      <c r="J40" s="13">
        <v>1</v>
      </c>
      <c r="K40" s="13">
        <v>100</v>
      </c>
      <c r="L40" s="13">
        <v>0.56825000000000003</v>
      </c>
      <c r="M40" s="15"/>
      <c r="N40" s="40"/>
      <c r="O40" s="40"/>
      <c r="P40" s="15"/>
      <c r="Q40" s="14">
        <f t="shared" ref="Q40" si="3">SUM((100*L40)/(100-L45))</f>
        <v>0.90080021812601863</v>
      </c>
      <c r="R40" s="18" t="s">
        <v>15</v>
      </c>
      <c r="S40" s="19">
        <f>ROUND((3.01*Q38)+(Q39*2.25)+(Q40+Q41+Q42+Q43),1)</f>
        <v>25.8</v>
      </c>
    </row>
    <row r="41" spans="2:19" ht="15.75" x14ac:dyDescent="0.25">
      <c r="B41" s="15"/>
      <c r="C41" s="13">
        <v>0</v>
      </c>
      <c r="D41" s="13">
        <v>75</v>
      </c>
      <c r="E41" s="13">
        <v>0.11</v>
      </c>
      <c r="F41" s="13">
        <v>20.5</v>
      </c>
      <c r="G41" s="13">
        <v>0.02</v>
      </c>
      <c r="H41" s="13">
        <v>3.5</v>
      </c>
      <c r="I41" s="13">
        <v>0.22</v>
      </c>
      <c r="J41" s="13">
        <v>1</v>
      </c>
      <c r="K41" s="13">
        <v>100</v>
      </c>
      <c r="L41" s="13">
        <v>2.545E-2</v>
      </c>
      <c r="M41" s="15"/>
      <c r="N41" s="40"/>
      <c r="O41" s="40"/>
      <c r="P41" s="15"/>
      <c r="Q41" s="14">
        <f t="shared" ref="Q41" si="4">SUM((100*L41)/(100-L45))</f>
        <v>4.0343802114046937E-2</v>
      </c>
      <c r="R41" s="18" t="s">
        <v>16</v>
      </c>
      <c r="S41" s="19">
        <f>IF(O38&gt;=0.64,(S38+S39+(0.2*S37)+(2*Q39)),(S38+S39+(0.2*S37)+(2*Q39)))</f>
        <v>50.696624880316037</v>
      </c>
    </row>
    <row r="42" spans="2:19" x14ac:dyDescent="0.25">
      <c r="B42" s="15"/>
      <c r="C42" s="13">
        <v>0</v>
      </c>
      <c r="D42" s="13">
        <v>75</v>
      </c>
      <c r="E42" s="13">
        <v>2.81</v>
      </c>
      <c r="F42" s="13">
        <v>20.5</v>
      </c>
      <c r="G42" s="13">
        <v>0.64</v>
      </c>
      <c r="H42" s="13">
        <v>3.5</v>
      </c>
      <c r="I42" s="13">
        <v>0.64</v>
      </c>
      <c r="J42" s="13">
        <v>1</v>
      </c>
      <c r="K42" s="13">
        <v>100</v>
      </c>
      <c r="L42" s="13">
        <v>0.60485</v>
      </c>
      <c r="M42" s="15"/>
      <c r="N42" s="40"/>
      <c r="O42" s="40"/>
      <c r="P42" s="15"/>
      <c r="Q42" s="14">
        <f t="shared" ref="Q42" si="5">SUM((100*L42)/(100-L45))</f>
        <v>0.95881920269867549</v>
      </c>
    </row>
    <row r="43" spans="2:19" x14ac:dyDescent="0.25">
      <c r="B43" s="15"/>
      <c r="C43" s="13">
        <v>0.05</v>
      </c>
      <c r="D43" s="13">
        <v>75</v>
      </c>
      <c r="E43" s="13">
        <v>0.12</v>
      </c>
      <c r="F43" s="13">
        <v>20.5</v>
      </c>
      <c r="G43" s="13">
        <v>0.01</v>
      </c>
      <c r="H43" s="13">
        <v>3.5</v>
      </c>
      <c r="I43" s="13">
        <v>0.56000000000000005</v>
      </c>
      <c r="J43" s="13">
        <v>1</v>
      </c>
      <c r="K43" s="13">
        <v>100</v>
      </c>
      <c r="L43" s="13">
        <v>6.8049999999999999E-2</v>
      </c>
      <c r="M43" s="15"/>
      <c r="N43" s="40"/>
      <c r="O43" s="40"/>
      <c r="P43" s="15"/>
      <c r="Q43" s="14">
        <f t="shared" ref="Q43" si="6">SUM((100*L43)/(100-L45))</f>
        <v>0.10787409563304103</v>
      </c>
    </row>
    <row r="44" spans="2:19" x14ac:dyDescent="0.25">
      <c r="B44" s="15"/>
      <c r="C44" s="13">
        <v>0</v>
      </c>
      <c r="D44" s="13">
        <v>75</v>
      </c>
      <c r="E44" s="13">
        <v>0.01</v>
      </c>
      <c r="F44" s="13">
        <v>20.5</v>
      </c>
      <c r="G44" s="13">
        <v>0</v>
      </c>
      <c r="H44" s="13">
        <v>3.5</v>
      </c>
      <c r="I44" s="13">
        <v>0</v>
      </c>
      <c r="J44" s="13">
        <v>1</v>
      </c>
      <c r="K44" s="13">
        <v>100</v>
      </c>
      <c r="L44" s="13">
        <v>2.0500000000000002E-3</v>
      </c>
      <c r="M44" s="15"/>
      <c r="N44" s="40"/>
      <c r="O44" s="40"/>
      <c r="P44" s="15"/>
      <c r="Q44" s="14">
        <f t="shared" ref="Q44" si="7">SUM((100*L44)/(100-L45))</f>
        <v>3.2496972233318757E-3</v>
      </c>
    </row>
    <row r="45" spans="2:19" x14ac:dyDescent="0.25">
      <c r="B45" s="15"/>
      <c r="C45" s="13"/>
      <c r="D45" s="13"/>
      <c r="E45" s="13"/>
      <c r="F45" s="13"/>
      <c r="G45" s="13"/>
      <c r="H45" s="13"/>
      <c r="I45" s="13"/>
      <c r="J45" s="13"/>
      <c r="K45" s="13"/>
      <c r="L45" s="13">
        <f>100-(L36+L37+L38+L39+L40+L41+L42+L43+L44)</f>
        <v>36.917200000000008</v>
      </c>
      <c r="M45" s="15"/>
      <c r="N45" s="40"/>
      <c r="O45" s="40"/>
      <c r="P45" s="15"/>
      <c r="Q45" s="14">
        <v>1.08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2019-03-28T10:57:12Z</dcterms:modified>
</cp:coreProperties>
</file>