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240" windowWidth="21600" windowHeight="8895" activeTab="1"/>
  </bookViews>
  <sheets>
    <sheet name="Fichier des Articles" sheetId="2" r:id="rId1"/>
    <sheet name="Gestion du Stock" sheetId="3" r:id="rId2"/>
  </sheets>
  <externalReferences>
    <externalReference r:id="rId3"/>
  </externalReferences>
  <definedNames>
    <definedName name="_xlnm._FilterDatabase" localSheetId="0" hidden="1">'Fichier des Articles'!$A$1:$J$35</definedName>
    <definedName name="refarticles">'Gestion du Stock'!$B$2:$B$1185</definedName>
    <definedName name="Société">[1]!Tableau2[[#Headers],[Société]]</definedName>
    <definedName name="Supp">#REF!</definedName>
  </definedNames>
  <calcPr calcId="145621"/>
</workbook>
</file>

<file path=xl/calcChain.xml><?xml version="1.0" encoding="utf-8"?>
<calcChain xmlns="http://schemas.openxmlformats.org/spreadsheetml/2006/main">
  <c r="M2" i="3" l="1"/>
  <c r="H25" i="2"/>
  <c r="H16" i="2"/>
  <c r="H17" i="2"/>
  <c r="H18" i="2"/>
  <c r="H19" i="2"/>
  <c r="H20" i="2"/>
  <c r="H21" i="2"/>
  <c r="H22" i="2"/>
  <c r="H23" i="2"/>
  <c r="H24" i="2"/>
  <c r="H26" i="2"/>
  <c r="H27" i="2"/>
  <c r="H28" i="2"/>
  <c r="H29" i="2"/>
  <c r="H30" i="2"/>
  <c r="H31" i="2"/>
  <c r="H32" i="2"/>
  <c r="H33" i="2"/>
  <c r="H34" i="2"/>
  <c r="H35" i="2"/>
  <c r="H14" i="2"/>
  <c r="H15" i="2"/>
  <c r="H13" i="2"/>
  <c r="H3" i="2"/>
  <c r="H4" i="2"/>
  <c r="H5" i="2"/>
  <c r="H6" i="2"/>
  <c r="H7" i="2"/>
  <c r="H8" i="2"/>
  <c r="H9" i="2"/>
  <c r="H10" i="2"/>
  <c r="H11" i="2"/>
  <c r="H12" i="2"/>
  <c r="H2" i="2"/>
  <c r="H9" i="3" l="1"/>
  <c r="L3" i="3" l="1"/>
  <c r="L4" i="3"/>
  <c r="L5" i="3"/>
  <c r="L6" i="3"/>
  <c r="L7" i="3"/>
  <c r="L8" i="3"/>
  <c r="L9" i="3"/>
  <c r="L10" i="3"/>
  <c r="L11" i="3"/>
  <c r="L12" i="3"/>
  <c r="L13" i="3"/>
  <c r="L14" i="3"/>
  <c r="L15" i="3"/>
  <c r="L16" i="3"/>
  <c r="L17" i="3"/>
  <c r="L18" i="3"/>
  <c r="L19" i="3"/>
  <c r="L20" i="3"/>
  <c r="L21" i="3"/>
  <c r="L22" i="3"/>
  <c r="L23" i="3"/>
  <c r="L24" i="3"/>
  <c r="L25" i="3"/>
  <c r="L26" i="3"/>
  <c r="L27" i="3"/>
  <c r="L28" i="3"/>
  <c r="L29" i="3"/>
  <c r="L30" i="3"/>
  <c r="L31" i="3"/>
  <c r="L32" i="3"/>
  <c r="L33" i="3"/>
  <c r="L34" i="3"/>
  <c r="L35" i="3"/>
  <c r="L36" i="3"/>
  <c r="L37" i="3"/>
  <c r="L38" i="3"/>
  <c r="L39" i="3"/>
  <c r="L40" i="3"/>
  <c r="L41" i="3"/>
  <c r="L42" i="3"/>
  <c r="L43" i="3"/>
  <c r="L44" i="3"/>
  <c r="L45" i="3"/>
  <c r="M3" i="3" l="1"/>
  <c r="M4" i="3"/>
  <c r="M5" i="3"/>
  <c r="M6" i="3"/>
  <c r="M7" i="3"/>
  <c r="M8" i="3"/>
  <c r="M9" i="3"/>
  <c r="M10" i="3"/>
  <c r="M11" i="3"/>
  <c r="M12" i="3"/>
  <c r="M13" i="3"/>
  <c r="M14" i="3"/>
  <c r="M15" i="3"/>
  <c r="M16" i="3"/>
  <c r="M17" i="3"/>
  <c r="M18" i="3"/>
  <c r="M19" i="3"/>
  <c r="M20" i="3"/>
  <c r="M21" i="3"/>
  <c r="M22" i="3"/>
  <c r="M23" i="3"/>
  <c r="M24" i="3"/>
  <c r="M25" i="3"/>
  <c r="M26" i="3"/>
  <c r="M27" i="3"/>
  <c r="M28" i="3"/>
  <c r="M29" i="3"/>
  <c r="M30" i="3"/>
  <c r="M31" i="3"/>
  <c r="M32" i="3"/>
  <c r="M33" i="3"/>
  <c r="M34" i="3"/>
  <c r="M35" i="3"/>
  <c r="M36" i="3"/>
  <c r="M37" i="3"/>
  <c r="M38" i="3"/>
  <c r="M39" i="3"/>
  <c r="M40" i="3"/>
  <c r="M41" i="3"/>
  <c r="M42" i="3"/>
  <c r="M43" i="3"/>
  <c r="M44" i="3"/>
  <c r="M45" i="3"/>
  <c r="A30" i="3" l="1"/>
  <c r="A31" i="3"/>
  <c r="A32" i="3"/>
  <c r="A33" i="3"/>
  <c r="A34" i="3"/>
  <c r="A35" i="3"/>
  <c r="A36" i="3"/>
  <c r="A37" i="3"/>
  <c r="A38" i="3"/>
  <c r="A39" i="3"/>
  <c r="A40" i="3"/>
  <c r="A41" i="3"/>
  <c r="A42" i="3"/>
  <c r="A43" i="3"/>
  <c r="A44" i="3"/>
  <c r="A45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H30" i="3"/>
  <c r="H31" i="3"/>
  <c r="H32" i="3"/>
  <c r="H33" i="3"/>
  <c r="H34" i="3"/>
  <c r="H35" i="3"/>
  <c r="H36" i="3"/>
  <c r="H37" i="3"/>
  <c r="H38" i="3"/>
  <c r="H39" i="3"/>
  <c r="H40" i="3"/>
  <c r="H41" i="3"/>
  <c r="H42" i="3"/>
  <c r="H43" i="3"/>
  <c r="H44" i="3"/>
  <c r="H45" i="3"/>
  <c r="I30" i="3"/>
  <c r="I31" i="3"/>
  <c r="I32" i="3"/>
  <c r="I33" i="3"/>
  <c r="I34" i="3"/>
  <c r="I35" i="3"/>
  <c r="I36" i="3"/>
  <c r="I37" i="3"/>
  <c r="I38" i="3"/>
  <c r="I39" i="3"/>
  <c r="I40" i="3"/>
  <c r="I41" i="3"/>
  <c r="I42" i="3"/>
  <c r="I43" i="3"/>
  <c r="I44" i="3"/>
  <c r="I45" i="3"/>
  <c r="J30" i="3"/>
  <c r="J31" i="3"/>
  <c r="J32" i="3"/>
  <c r="J33" i="3"/>
  <c r="J34" i="3"/>
  <c r="J35" i="3"/>
  <c r="J36" i="3"/>
  <c r="J37" i="3"/>
  <c r="J38" i="3"/>
  <c r="J39" i="3"/>
  <c r="J40" i="3"/>
  <c r="J41" i="3"/>
  <c r="J42" i="3"/>
  <c r="J43" i="3"/>
  <c r="J44" i="3"/>
  <c r="J45" i="3"/>
  <c r="K30" i="3"/>
  <c r="K31" i="3"/>
  <c r="K32" i="3"/>
  <c r="K33" i="3"/>
  <c r="K34" i="3"/>
  <c r="K35" i="3"/>
  <c r="K36" i="3"/>
  <c r="K37" i="3"/>
  <c r="K38" i="3"/>
  <c r="K39" i="3"/>
  <c r="K40" i="3"/>
  <c r="K41" i="3"/>
  <c r="K42" i="3"/>
  <c r="K43" i="3"/>
  <c r="K44" i="3"/>
  <c r="K45" i="3"/>
  <c r="K2" i="3"/>
  <c r="K3" i="3"/>
  <c r="K4" i="3"/>
  <c r="K5" i="3"/>
  <c r="K6" i="3"/>
  <c r="K7" i="3"/>
  <c r="K8" i="3"/>
  <c r="K9" i="3"/>
  <c r="K10" i="3"/>
  <c r="K11" i="3"/>
  <c r="K12" i="3"/>
  <c r="K13" i="3"/>
  <c r="K14" i="3"/>
  <c r="K15" i="3"/>
  <c r="K16" i="3"/>
  <c r="K17" i="3"/>
  <c r="K18" i="3"/>
  <c r="K19" i="3"/>
  <c r="K20" i="3"/>
  <c r="K21" i="3"/>
  <c r="K22" i="3"/>
  <c r="K23" i="3"/>
  <c r="K24" i="3"/>
  <c r="K25" i="3"/>
  <c r="K26" i="3"/>
  <c r="K27" i="3"/>
  <c r="K28" i="3"/>
  <c r="K29" i="3"/>
  <c r="A18" i="3" l="1"/>
  <c r="A19" i="3"/>
  <c r="A20" i="3"/>
  <c r="A21" i="3"/>
  <c r="A22" i="3"/>
  <c r="A23" i="3"/>
  <c r="A24" i="3"/>
  <c r="A25" i="3"/>
  <c r="A26" i="3"/>
  <c r="A27" i="3"/>
  <c r="A28" i="3"/>
  <c r="A29" i="3"/>
  <c r="B18" i="3"/>
  <c r="B19" i="3"/>
  <c r="B20" i="3"/>
  <c r="B21" i="3"/>
  <c r="B22" i="3"/>
  <c r="B23" i="3"/>
  <c r="B24" i="3"/>
  <c r="B25" i="3"/>
  <c r="B26" i="3"/>
  <c r="B27" i="3"/>
  <c r="B28" i="3"/>
  <c r="B29" i="3"/>
  <c r="C18" i="3"/>
  <c r="C19" i="3"/>
  <c r="C20" i="3"/>
  <c r="C21" i="3"/>
  <c r="C22" i="3"/>
  <c r="C23" i="3"/>
  <c r="C24" i="3"/>
  <c r="C25" i="3"/>
  <c r="C26" i="3"/>
  <c r="C27" i="3"/>
  <c r="C28" i="3"/>
  <c r="C29" i="3"/>
  <c r="D18" i="3"/>
  <c r="D19" i="3"/>
  <c r="D20" i="3"/>
  <c r="D21" i="3"/>
  <c r="D22" i="3"/>
  <c r="D23" i="3"/>
  <c r="D24" i="3"/>
  <c r="D25" i="3"/>
  <c r="D26" i="3"/>
  <c r="D27" i="3"/>
  <c r="D28" i="3"/>
  <c r="D29" i="3"/>
  <c r="H18" i="3"/>
  <c r="H19" i="3"/>
  <c r="H20" i="3"/>
  <c r="H21" i="3"/>
  <c r="H22" i="3"/>
  <c r="H23" i="3"/>
  <c r="H24" i="3"/>
  <c r="H25" i="3"/>
  <c r="H26" i="3"/>
  <c r="H27" i="3"/>
  <c r="H28" i="3"/>
  <c r="H29" i="3"/>
  <c r="I18" i="3"/>
  <c r="I19" i="3"/>
  <c r="I20" i="3"/>
  <c r="I21" i="3"/>
  <c r="I22" i="3"/>
  <c r="I23" i="3"/>
  <c r="I24" i="3"/>
  <c r="I25" i="3"/>
  <c r="I26" i="3"/>
  <c r="I27" i="3"/>
  <c r="I28" i="3"/>
  <c r="I29" i="3"/>
  <c r="J18" i="3"/>
  <c r="J19" i="3"/>
  <c r="J20" i="3"/>
  <c r="J21" i="3"/>
  <c r="J22" i="3"/>
  <c r="J23" i="3"/>
  <c r="J24" i="3"/>
  <c r="J25" i="3"/>
  <c r="J26" i="3"/>
  <c r="J27" i="3"/>
  <c r="J28" i="3"/>
  <c r="J29" i="3"/>
  <c r="A17" i="3"/>
  <c r="B17" i="3"/>
  <c r="H17" i="3" s="1"/>
  <c r="C17" i="3"/>
  <c r="D17" i="3"/>
  <c r="I17" i="3"/>
  <c r="J17" i="3"/>
  <c r="B14" i="3"/>
  <c r="H14" i="3" s="1"/>
  <c r="B15" i="3"/>
  <c r="B16" i="3"/>
  <c r="H16" i="3" s="1"/>
  <c r="C14" i="3"/>
  <c r="C15" i="3"/>
  <c r="C16" i="3"/>
  <c r="D14" i="3"/>
  <c r="D15" i="3"/>
  <c r="D16" i="3"/>
  <c r="H15" i="3"/>
  <c r="I14" i="3"/>
  <c r="I15" i="3"/>
  <c r="I16" i="3"/>
  <c r="A14" i="3"/>
  <c r="A15" i="3"/>
  <c r="A16" i="3"/>
  <c r="A13" i="3"/>
  <c r="B13" i="3"/>
  <c r="C13" i="3"/>
  <c r="D13" i="3"/>
  <c r="H13" i="3"/>
  <c r="I13" i="3"/>
  <c r="J13" i="3"/>
  <c r="B3" i="3" l="1"/>
  <c r="H3" i="3" s="1"/>
  <c r="B4" i="3"/>
  <c r="B5" i="3"/>
  <c r="H5" i="3" s="1"/>
  <c r="B6" i="3"/>
  <c r="H6" i="3" s="1"/>
  <c r="B7" i="3"/>
  <c r="H7" i="3" s="1"/>
  <c r="B8" i="3"/>
  <c r="B9" i="3"/>
  <c r="B10" i="3"/>
  <c r="H10" i="3" s="1"/>
  <c r="B11" i="3"/>
  <c r="H11" i="3" s="1"/>
  <c r="B12" i="3"/>
  <c r="H12" i="3" s="1"/>
  <c r="C3" i="3"/>
  <c r="C4" i="3"/>
  <c r="C5" i="3"/>
  <c r="C6" i="3"/>
  <c r="C7" i="3"/>
  <c r="C8" i="3"/>
  <c r="C9" i="3"/>
  <c r="C10" i="3"/>
  <c r="C11" i="3"/>
  <c r="C12" i="3"/>
  <c r="D3" i="3"/>
  <c r="D4" i="3"/>
  <c r="D5" i="3"/>
  <c r="D6" i="3"/>
  <c r="D7" i="3"/>
  <c r="D8" i="3"/>
  <c r="D9" i="3"/>
  <c r="D10" i="3"/>
  <c r="D11" i="3"/>
  <c r="D12" i="3"/>
  <c r="I3" i="3"/>
  <c r="I4" i="3"/>
  <c r="I5" i="3"/>
  <c r="I6" i="3"/>
  <c r="I7" i="3"/>
  <c r="I8" i="3"/>
  <c r="I9" i="3"/>
  <c r="I10" i="3"/>
  <c r="I11" i="3"/>
  <c r="I12" i="3"/>
  <c r="J3" i="3"/>
  <c r="J4" i="3"/>
  <c r="J5" i="3"/>
  <c r="J6" i="3"/>
  <c r="J7" i="3"/>
  <c r="J8" i="3"/>
  <c r="J9" i="3"/>
  <c r="J10" i="3"/>
  <c r="J11" i="3"/>
  <c r="J12" i="3"/>
  <c r="A3" i="3"/>
  <c r="A4" i="3"/>
  <c r="A5" i="3"/>
  <c r="A6" i="3"/>
  <c r="A7" i="3"/>
  <c r="A8" i="3"/>
  <c r="A9" i="3"/>
  <c r="A10" i="3"/>
  <c r="A11" i="3"/>
  <c r="A12" i="3"/>
  <c r="J2" i="3"/>
  <c r="I2" i="3"/>
  <c r="D2" i="3"/>
  <c r="C2" i="3"/>
  <c r="B2" i="3"/>
  <c r="H2" i="3" s="1"/>
</calcChain>
</file>

<file path=xl/sharedStrings.xml><?xml version="1.0" encoding="utf-8"?>
<sst xmlns="http://schemas.openxmlformats.org/spreadsheetml/2006/main" count="207" uniqueCount="92">
  <si>
    <t>Société</t>
  </si>
  <si>
    <t>AIF</t>
  </si>
  <si>
    <t>FILTRES MONNET</t>
  </si>
  <si>
    <t>FRAISA</t>
  </si>
  <si>
    <t>LOSS</t>
  </si>
  <si>
    <t>KASTO</t>
  </si>
  <si>
    <t>Référence Article</t>
  </si>
  <si>
    <t>N° DA</t>
  </si>
  <si>
    <t>Désignation</t>
  </si>
  <si>
    <t>Conditionnement</t>
  </si>
  <si>
    <t>Ø - M*P</t>
  </si>
  <si>
    <t>Type d'Article - Catégorie</t>
  </si>
  <si>
    <t>A Cder</t>
  </si>
  <si>
    <t>N°DA</t>
  </si>
  <si>
    <t>% Remise</t>
  </si>
  <si>
    <t>Type Article - Catégorie</t>
  </si>
  <si>
    <t>Prix €</t>
  </si>
  <si>
    <t>Prix Remisé €</t>
  </si>
  <si>
    <t>Valeur Stock</t>
  </si>
  <si>
    <t>32002 AM35C</t>
  </si>
  <si>
    <t>Plaquette tournage à gorge</t>
  </si>
  <si>
    <t>Pce</t>
  </si>
  <si>
    <t>Plaquette tournage acier</t>
  </si>
  <si>
    <t>31602 AM35C</t>
  </si>
  <si>
    <t>32002 ALU AK10</t>
  </si>
  <si>
    <t>Plaquette tournage alu</t>
  </si>
  <si>
    <t>32602 ALU AK10</t>
  </si>
  <si>
    <t>32015 VK AM35C</t>
  </si>
  <si>
    <t>Plqauette tournage acier</t>
  </si>
  <si>
    <t>42204 AM35C</t>
  </si>
  <si>
    <t>42202 ALU AK10</t>
  </si>
  <si>
    <t>52504 AM35C</t>
  </si>
  <si>
    <t>52502 ALU AK10</t>
  </si>
  <si>
    <t>63008 AM AM35C</t>
  </si>
  <si>
    <t>63002 ALU AK10</t>
  </si>
  <si>
    <t>52525 VK AM35C</t>
  </si>
  <si>
    <t>INT 65/071/100</t>
  </si>
  <si>
    <t>Rouleau filtrant</t>
  </si>
  <si>
    <t>Rouleau</t>
  </si>
  <si>
    <t>Protection machine</t>
  </si>
  <si>
    <t>INT50/50/100</t>
  </si>
  <si>
    <t>INT 50/100/100</t>
  </si>
  <si>
    <t>00326658 - Ø80*25*0.25</t>
  </si>
  <si>
    <t>Brosse chasses copeaux</t>
  </si>
  <si>
    <t>Pièce détachée</t>
  </si>
  <si>
    <t>857416 - 13-14</t>
  </si>
  <si>
    <t>Tourillon</t>
  </si>
  <si>
    <t>587432 - 14-15</t>
  </si>
  <si>
    <t>CF 226A</t>
  </si>
  <si>
    <t>Cartouche toner noir</t>
  </si>
  <si>
    <t>Bureau</t>
  </si>
  <si>
    <t>Rouleau étiquette dymo 89*41mm</t>
  </si>
  <si>
    <t>EI0050034 - M2 N.D</t>
  </si>
  <si>
    <t>Taraud alu N.D</t>
  </si>
  <si>
    <t>Taraudage alu</t>
  </si>
  <si>
    <t>EI0050044 - M3 N.D</t>
  </si>
  <si>
    <t>EI0050058 - M4 N.D</t>
  </si>
  <si>
    <t>EI0050084 - M5 N.D</t>
  </si>
  <si>
    <t>EI0050088 - M6 N.D</t>
  </si>
  <si>
    <t>EI0050160 - M8 N.D</t>
  </si>
  <si>
    <t>M8*1,25</t>
  </si>
  <si>
    <t>M2*0,4</t>
  </si>
  <si>
    <t>M3*,05</t>
  </si>
  <si>
    <t>M4*0,7</t>
  </si>
  <si>
    <t>M5*0,8</t>
  </si>
  <si>
    <t>M6*1</t>
  </si>
  <si>
    <t>M10*1,5</t>
  </si>
  <si>
    <t>EI0050174 - M10 N.D</t>
  </si>
  <si>
    <t>EI0051240 - M12 N.D</t>
  </si>
  <si>
    <t>M12*1,75</t>
  </si>
  <si>
    <t>M16*2</t>
  </si>
  <si>
    <t>EI0051246 - M16 N.D</t>
  </si>
  <si>
    <t>TU0905500 - Ø20*4</t>
  </si>
  <si>
    <t>Fraise Té Hss Ø20*4mm</t>
  </si>
  <si>
    <t>Fraisage acier</t>
  </si>
  <si>
    <t>Ø20</t>
  </si>
  <si>
    <t>5920.615 - Ø63*16*0,5</t>
  </si>
  <si>
    <t>Fraise scie carbure Ø63*16*0,5</t>
  </si>
  <si>
    <t>Ø63</t>
  </si>
  <si>
    <t>U0665.682 - Ø20</t>
  </si>
  <si>
    <t>Fraise ravageuse Hss Ø20 S.L out.porte.buse</t>
  </si>
  <si>
    <t>U0200.682 - Ø20</t>
  </si>
  <si>
    <t>Fraise 2Tll Hss Ø20 S.L out.porte buse</t>
  </si>
  <si>
    <t>M5716.180 - Ø3</t>
  </si>
  <si>
    <t>Fraise 2Tll Hss Ø3 S.L</t>
  </si>
  <si>
    <t>Ø3</t>
  </si>
  <si>
    <t>Entrée Stock</t>
  </si>
  <si>
    <t>Sortie Stock</t>
  </si>
  <si>
    <t xml:space="preserve">Quantité Stock </t>
  </si>
  <si>
    <t>Valeur sortie du stock/an</t>
  </si>
  <si>
    <t>Quantité sortie du stock/An</t>
  </si>
  <si>
    <t>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</si>
</sst>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6" formatCode="#,##0.00\ &quot;€&quot;;[Red]#,##0.00\ &quot;€&quot;"/>
    <numFmt numFmtId="167" formatCode="dd/mm/yy;@"/>
    <numFmt numFmtId="168" formatCode="#,##0.00\ _€;[Red]#,##0.00\ _€"/>
  </numFmts>
  <fonts count="4" x14ac:knownFonts="1">
    <font>
      <sz val="11"/>
      <color theme="1"/>
      <name val="Calibri"/>
      <family val="2"/>
      <scheme val="minor"/>
    </font>
    <font>
      <b/>
      <sz val="12"/>
      <color rgb="FF800000"/>
      <name val="Arial"/>
      <family val="2"/>
    </font>
    <font>
      <b/>
      <sz val="14"/>
      <color rgb="FF800000"/>
      <name val="Calibri"/>
      <family val="2"/>
    </font>
    <font>
      <b/>
      <sz val="14"/>
      <color rgb="FF00008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0" fillId="0" borderId="0" xfId="0" applyBorder="1"/>
    <xf numFmtId="0" fontId="0" fillId="0" borderId="0" xfId="0" applyBorder="1" applyAlignment="1">
      <alignment horizontal="right" vertical="center"/>
    </xf>
    <xf numFmtId="2" fontId="0" fillId="0" borderId="0" xfId="0" applyNumberFormat="1" applyBorder="1"/>
    <xf numFmtId="167" fontId="0" fillId="0" borderId="0" xfId="0" applyNumberFormat="1" applyBorder="1"/>
    <xf numFmtId="2" fontId="0" fillId="0" borderId="0" xfId="0" applyNumberFormat="1" applyBorder="1" applyAlignment="1">
      <alignment vertical="center"/>
    </xf>
    <xf numFmtId="0" fontId="0" fillId="0" borderId="0" xfId="0" applyBorder="1" applyAlignment="1">
      <alignment vertical="center"/>
    </xf>
    <xf numFmtId="166" fontId="0" fillId="0" borderId="0" xfId="0" applyNumberFormat="1" applyBorder="1" applyAlignment="1">
      <alignment vertical="center"/>
    </xf>
    <xf numFmtId="166" fontId="0" fillId="0" borderId="0" xfId="0" applyNumberFormat="1" applyAlignment="1">
      <alignment horizontal="center" vertical="center"/>
    </xf>
    <xf numFmtId="168" fontId="0" fillId="0" borderId="0" xfId="0" applyNumberFormat="1" applyAlignment="1">
      <alignment horizontal="center"/>
    </xf>
    <xf numFmtId="0" fontId="0" fillId="0" borderId="0" xfId="0" applyNumberFormat="1" applyAlignment="1">
      <alignment horizontal="left" vertical="center"/>
    </xf>
    <xf numFmtId="0" fontId="0" fillId="0" borderId="0" xfId="0" applyNumberFormat="1" applyAlignment="1">
      <alignment horizontal="center" vertical="center"/>
    </xf>
    <xf numFmtId="0" fontId="0" fillId="0" borderId="0" xfId="0" applyFont="1" applyBorder="1" applyAlignment="1">
      <alignment horizontal="left" vertical="center"/>
    </xf>
    <xf numFmtId="0" fontId="0" fillId="0" borderId="0" xfId="0" applyAlignment="1">
      <alignment horizontal="left" vertical="center" wrapText="1"/>
    </xf>
    <xf numFmtId="9" fontId="0" fillId="0" borderId="0" xfId="0" applyNumberFormat="1" applyAlignment="1">
      <alignment horizontal="center" vertical="center"/>
    </xf>
  </cellXfs>
  <cellStyles count="1">
    <cellStyle name="Normal" xfId="0" builtinId="0"/>
  </cellStyles>
  <dxfs count="27"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left" vertical="center" textRotation="0" wrapText="0" indent="0" justifyLastLine="0" shrinkToFit="0" readingOrder="0"/>
    </dxf>
    <dxf>
      <numFmt numFmtId="0" formatCode="General"/>
      <alignment horizontal="left" vertical="center" textRotation="0" wrapText="0" indent="0" justifyLastLine="0" shrinkToFit="0" readingOrder="0"/>
    </dxf>
    <dxf>
      <numFmt numFmtId="0" formatCode="General"/>
      <alignment horizontal="left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166" formatCode="#,##0.00\ &quot;€&quot;;[Red]#,##0.00\ &quot;€&quot;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6" formatCode="#,##0.00\ &quot;€&quot;;[Red]#,##0.00\ &quot;€&quot;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180975</xdr:colOff>
          <xdr:row>7</xdr:row>
          <xdr:rowOff>0</xdr:rowOff>
        </xdr:from>
        <xdr:to>
          <xdr:col>12</xdr:col>
          <xdr:colOff>276225</xdr:colOff>
          <xdr:row>9</xdr:row>
          <xdr:rowOff>9525</xdr:rowOff>
        </xdr:to>
        <xdr:sp macro="" textlink="">
          <xdr:nvSpPr>
            <xdr:cNvPr id="3079" name="Button 7" hidden="1">
              <a:extLst>
                <a:ext uri="{63B3BB69-23CF-44E3-9099-C40C66FF867C}">
                  <a14:compatExt spid="_x0000_s30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800000"/>
                  </a:solidFill>
                  <a:latin typeface="Arial"/>
                  <a:cs typeface="Arial"/>
                </a:rPr>
                <a:t>Ajout Article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171450</xdr:colOff>
          <xdr:row>4</xdr:row>
          <xdr:rowOff>9525</xdr:rowOff>
        </xdr:from>
        <xdr:to>
          <xdr:col>12</xdr:col>
          <xdr:colOff>266700</xdr:colOff>
          <xdr:row>6</xdr:row>
          <xdr:rowOff>0</xdr:rowOff>
        </xdr:to>
        <xdr:sp macro="" textlink="">
          <xdr:nvSpPr>
            <xdr:cNvPr id="3083" name="Button 11" hidden="1">
              <a:extLst>
                <a:ext uri="{63B3BB69-23CF-44E3-9099-C40C66FF867C}">
                  <a14:compatExt spid="_x0000_s30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80"/>
                  </a:solidFill>
                  <a:latin typeface="Calibri"/>
                </a:rPr>
                <a:t>Gestion du Stock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171450</xdr:colOff>
          <xdr:row>7</xdr:row>
          <xdr:rowOff>0</xdr:rowOff>
        </xdr:from>
        <xdr:to>
          <xdr:col>14</xdr:col>
          <xdr:colOff>1171575</xdr:colOff>
          <xdr:row>11</xdr:row>
          <xdr:rowOff>9525</xdr:rowOff>
        </xdr:to>
        <xdr:sp macro="" textlink="">
          <xdr:nvSpPr>
            <xdr:cNvPr id="4101" name="Button 5" hidden="1">
              <a:extLst>
                <a:ext uri="{63B3BB69-23CF-44E3-9099-C40C66FF867C}">
                  <a14:compatExt spid="_x0000_s41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800000"/>
                  </a:solidFill>
                  <a:latin typeface="Calibri"/>
                </a:rPr>
                <a:t>Formulaire Gestion du Stock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171450</xdr:colOff>
          <xdr:row>4</xdr:row>
          <xdr:rowOff>9525</xdr:rowOff>
        </xdr:from>
        <xdr:to>
          <xdr:col>14</xdr:col>
          <xdr:colOff>1171575</xdr:colOff>
          <xdr:row>6</xdr:row>
          <xdr:rowOff>0</xdr:rowOff>
        </xdr:to>
        <xdr:sp macro="" textlink="">
          <xdr:nvSpPr>
            <xdr:cNvPr id="4102" name="Button 6" hidden="1">
              <a:extLst>
                <a:ext uri="{63B3BB69-23CF-44E3-9099-C40C66FF867C}">
                  <a14:compatExt spid="_x0000_s41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80"/>
                  </a:solidFill>
                  <a:latin typeface="Calibri"/>
                </a:rPr>
                <a:t>Fichier des Articles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L:\FABRICATION\OUTILLAGES\Mag_out%20GS\GS%20-%20STOCK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euil"/>
      <sheetName val="Société"/>
      <sheetName val="Article"/>
      <sheetName val="Stock"/>
      <sheetName val="Config"/>
      <sheetName val="Inventaire"/>
      <sheetName val="GS - STOCK"/>
    </sheetNames>
    <sheetDataSet>
      <sheetData sheetId="0" refreshError="1"/>
      <sheetData sheetId="1" refreshError="1"/>
      <sheetData sheetId="2"/>
      <sheetData sheetId="3" refreshError="1"/>
      <sheetData sheetId="4" refreshError="1"/>
      <sheetData sheetId="5" refreshError="1"/>
      <sheetData sheetId="6" refreshError="1"/>
    </sheetDataSet>
  </externalBook>
</externalLink>
</file>

<file path=xl/tables/table1.xml><?xml version="1.0" encoding="utf-8"?>
<table xmlns="http://schemas.openxmlformats.org/spreadsheetml/2006/main" id="2" name="Tableau2" displayName="Tableau2" ref="A1:J35" totalsRowShown="0" headerRowDxfId="26" dataDxfId="25">
  <autoFilter ref="A1:J35"/>
  <tableColumns count="10">
    <tableColumn id="1" name="Société" dataDxfId="24"/>
    <tableColumn id="2" name="Référence Article" dataDxfId="23"/>
    <tableColumn id="3" name="N°DA" dataDxfId="22"/>
    <tableColumn id="4" name="Désignation" dataDxfId="21"/>
    <tableColumn id="5" name="Conditionnement" dataDxfId="20"/>
    <tableColumn id="6" name="Prix €" dataDxfId="19"/>
    <tableColumn id="7" name="% Remise" dataDxfId="18"/>
    <tableColumn id="8" name="Prix Remisé €" dataDxfId="17"/>
    <tableColumn id="9" name="Type Article - Catégorie" dataDxfId="16"/>
    <tableColumn id="10" name="Ø - M*P" dataDxfId="15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1:M45" totalsRowShown="0" headerRowDxfId="14" dataDxfId="13">
  <autoFilter ref="A1:M45"/>
  <tableColumns count="13">
    <tableColumn id="1" name="Société" dataDxfId="12">
      <calculatedColumnFormula>IF('Fichier des Articles'!A2="","",'Fichier des Articles'!A2)</calculatedColumnFormula>
    </tableColumn>
    <tableColumn id="2" name="Référence Article" dataDxfId="11">
      <calculatedColumnFormula>IF('Fichier des Articles'!B2="","",'Fichier des Articles'!B2)</calculatedColumnFormula>
    </tableColumn>
    <tableColumn id="3" name="Désignation" dataDxfId="10">
      <calculatedColumnFormula>IF('Fichier des Articles'!D2="","",'Fichier des Articles'!D2)</calculatedColumnFormula>
    </tableColumn>
    <tableColumn id="4" name="Type d'Article - Catégorie" dataDxfId="9">
      <calculatedColumnFormula>IF('Fichier des Articles'!I2="","",'Fichier des Articles'!I2)</calculatedColumnFormula>
    </tableColumn>
    <tableColumn id="12" name="Entrée Stock" dataDxfId="8"/>
    <tableColumn id="11" name="Sortie Stock" dataDxfId="7"/>
    <tableColumn id="10" name="Quantité Stock " dataDxfId="6"/>
    <tableColumn id="9" name="Valeur Stock" dataDxfId="5">
      <calculatedColumnFormula>IF(Tableau3[[#This Row],[Quantité Stock ]]&lt;&gt;"",VLOOKUP(Tableau3[[#This Row],[Référence Article]],'Fichier des Articles'!B2:I662,7,FALSE)*Tableau3[[#This Row],[Quantité Stock ]],"")</calculatedColumnFormula>
    </tableColumn>
    <tableColumn id="5" name="Ø - M*P" dataDxfId="4">
      <calculatedColumnFormula>IF('Fichier des Articles'!J2="","",'Fichier des Articles'!J2)</calculatedColumnFormula>
    </tableColumn>
    <tableColumn id="6" name="N° DA" dataDxfId="3">
      <calculatedColumnFormula>IF('Fichier des Articles'!C2="","",'Fichier des Articles'!C2)</calculatedColumnFormula>
    </tableColumn>
    <tableColumn id="7" name="A Cder" dataDxfId="2">
      <calculatedColumnFormula>IF(G2&lt;10,1,"")</calculatedColumnFormula>
    </tableColumn>
    <tableColumn id="13" name="Quantité sortie du stock/An" dataDxfId="1">
      <calculatedColumnFormula>G2</calculatedColumnFormula>
    </tableColumn>
    <tableColumn id="14" name="Valeur sortie du stock/an" dataDxfId="0">
      <calculatedColumnFormula>SUM(L2*Tableau2[[#This Row],[Prix Remisé €]])</calculatedColumnFormula>
    </tableColumn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2.xml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J35"/>
  <sheetViews>
    <sheetView workbookViewId="0">
      <selection activeCell="L14" sqref="L14"/>
    </sheetView>
  </sheetViews>
  <sheetFormatPr baseColWidth="10" defaultRowHeight="15" x14ac:dyDescent="0.25"/>
  <cols>
    <col min="1" max="1" width="17.7109375" style="1" customWidth="1"/>
    <col min="2" max="2" width="25.7109375" style="4" customWidth="1"/>
    <col min="3" max="3" width="12.7109375" style="5" customWidth="1"/>
    <col min="4" max="4" width="40.7109375" style="6" customWidth="1"/>
    <col min="5" max="5" width="21.7109375" style="5" customWidth="1"/>
    <col min="6" max="6" width="10.7109375" style="15" customWidth="1"/>
    <col min="7" max="7" width="11.7109375" style="5" customWidth="1"/>
    <col min="8" max="8" width="14.7109375" style="15" customWidth="1"/>
    <col min="9" max="9" width="36.7109375" style="4" customWidth="1"/>
    <col min="10" max="10" width="10.7109375" style="5" customWidth="1"/>
  </cols>
  <sheetData>
    <row r="1" spans="1:10" ht="24.75" customHeight="1" x14ac:dyDescent="0.25">
      <c r="A1" s="1" t="s">
        <v>0</v>
      </c>
      <c r="B1" s="1" t="s">
        <v>6</v>
      </c>
      <c r="C1" s="1" t="s">
        <v>13</v>
      </c>
      <c r="D1" s="1" t="s">
        <v>8</v>
      </c>
      <c r="E1" s="1" t="s">
        <v>9</v>
      </c>
      <c r="F1" s="1" t="s">
        <v>16</v>
      </c>
      <c r="G1" s="3" t="s">
        <v>14</v>
      </c>
      <c r="H1" s="3" t="s">
        <v>17</v>
      </c>
      <c r="I1" s="1" t="s">
        <v>15</v>
      </c>
      <c r="J1" s="3" t="s">
        <v>10</v>
      </c>
    </row>
    <row r="2" spans="1:10" ht="15" customHeight="1" x14ac:dyDescent="0.25">
      <c r="A2" s="1" t="s">
        <v>1</v>
      </c>
      <c r="B2" s="3" t="s">
        <v>19</v>
      </c>
      <c r="C2" s="1">
        <v>400030079</v>
      </c>
      <c r="D2" s="6" t="s">
        <v>20</v>
      </c>
      <c r="E2" s="1" t="s">
        <v>21</v>
      </c>
      <c r="F2" s="14">
        <v>20.25</v>
      </c>
      <c r="G2" s="20">
        <v>0.25</v>
      </c>
      <c r="H2" s="14">
        <f>F2*(1-G2)</f>
        <v>15.1875</v>
      </c>
      <c r="I2" s="3" t="s">
        <v>22</v>
      </c>
      <c r="J2" s="1"/>
    </row>
    <row r="3" spans="1:10" x14ac:dyDescent="0.25">
      <c r="A3" s="1" t="s">
        <v>1</v>
      </c>
      <c r="B3" s="3" t="s">
        <v>23</v>
      </c>
      <c r="C3" s="1"/>
      <c r="D3" s="6" t="s">
        <v>20</v>
      </c>
      <c r="E3" s="1" t="s">
        <v>21</v>
      </c>
      <c r="F3" s="14">
        <v>17.41</v>
      </c>
      <c r="G3" s="20">
        <v>0.25</v>
      </c>
      <c r="H3" s="14">
        <f t="shared" ref="H3:H35" si="0">F3*(1-G3)</f>
        <v>13.057500000000001</v>
      </c>
      <c r="I3" s="3" t="s">
        <v>22</v>
      </c>
      <c r="J3" s="1"/>
    </row>
    <row r="4" spans="1:10" x14ac:dyDescent="0.25">
      <c r="A4" s="1" t="s">
        <v>1</v>
      </c>
      <c r="B4" s="3" t="s">
        <v>24</v>
      </c>
      <c r="C4" s="1"/>
      <c r="D4" s="6" t="s">
        <v>20</v>
      </c>
      <c r="E4" s="1" t="s">
        <v>21</v>
      </c>
      <c r="F4" s="14">
        <v>17.350000000000001</v>
      </c>
      <c r="G4" s="20">
        <v>0.25</v>
      </c>
      <c r="H4" s="14">
        <f t="shared" si="0"/>
        <v>13.012500000000001</v>
      </c>
      <c r="I4" s="3" t="s">
        <v>25</v>
      </c>
      <c r="J4" s="1"/>
    </row>
    <row r="5" spans="1:10" x14ac:dyDescent="0.25">
      <c r="A5" s="1" t="s">
        <v>1</v>
      </c>
      <c r="B5" s="3" t="s">
        <v>26</v>
      </c>
      <c r="C5" s="1"/>
      <c r="D5" s="6" t="s">
        <v>20</v>
      </c>
      <c r="E5" s="1" t="s">
        <v>21</v>
      </c>
      <c r="F5" s="14">
        <v>15.5</v>
      </c>
      <c r="G5" s="20">
        <v>0.25</v>
      </c>
      <c r="H5" s="14">
        <f t="shared" si="0"/>
        <v>11.625</v>
      </c>
      <c r="I5" s="3" t="s">
        <v>25</v>
      </c>
      <c r="J5" s="1"/>
    </row>
    <row r="6" spans="1:10" x14ac:dyDescent="0.25">
      <c r="A6" s="1" t="s">
        <v>1</v>
      </c>
      <c r="B6" s="3" t="s">
        <v>27</v>
      </c>
      <c r="C6" s="1">
        <v>400030080</v>
      </c>
      <c r="D6" s="6" t="s">
        <v>20</v>
      </c>
      <c r="E6" s="1" t="s">
        <v>21</v>
      </c>
      <c r="F6" s="14">
        <v>22.35</v>
      </c>
      <c r="G6" s="20">
        <v>0.25</v>
      </c>
      <c r="H6" s="14">
        <f t="shared" si="0"/>
        <v>16.762500000000003</v>
      </c>
      <c r="I6" s="3" t="s">
        <v>28</v>
      </c>
      <c r="J6" s="1"/>
    </row>
    <row r="7" spans="1:10" x14ac:dyDescent="0.25">
      <c r="A7" s="1" t="s">
        <v>1</v>
      </c>
      <c r="B7" s="3" t="s">
        <v>29</v>
      </c>
      <c r="C7" s="1">
        <v>400030081</v>
      </c>
      <c r="D7" s="6" t="s">
        <v>20</v>
      </c>
      <c r="E7" s="1" t="s">
        <v>21</v>
      </c>
      <c r="F7" s="14">
        <v>21.18</v>
      </c>
      <c r="G7" s="20">
        <v>0.25</v>
      </c>
      <c r="H7" s="14">
        <f t="shared" si="0"/>
        <v>15.885</v>
      </c>
      <c r="I7" s="3" t="s">
        <v>22</v>
      </c>
      <c r="J7" s="1"/>
    </row>
    <row r="8" spans="1:10" x14ac:dyDescent="0.25">
      <c r="A8" s="1" t="s">
        <v>1</v>
      </c>
      <c r="B8" s="3" t="s">
        <v>30</v>
      </c>
      <c r="C8" s="1"/>
      <c r="D8" s="6" t="s">
        <v>20</v>
      </c>
      <c r="E8" s="1" t="s">
        <v>21</v>
      </c>
      <c r="F8" s="14">
        <v>17.850000000000001</v>
      </c>
      <c r="G8" s="20">
        <v>0.25</v>
      </c>
      <c r="H8" s="14">
        <f t="shared" si="0"/>
        <v>13.387500000000001</v>
      </c>
      <c r="I8" s="3" t="s">
        <v>25</v>
      </c>
      <c r="J8" s="1"/>
    </row>
    <row r="9" spans="1:10" x14ac:dyDescent="0.25">
      <c r="A9" s="1" t="s">
        <v>1</v>
      </c>
      <c r="B9" s="3" t="s">
        <v>31</v>
      </c>
      <c r="C9" s="1"/>
      <c r="D9" s="6" t="s">
        <v>20</v>
      </c>
      <c r="E9" s="1" t="s">
        <v>21</v>
      </c>
      <c r="F9" s="14">
        <v>22.95</v>
      </c>
      <c r="G9" s="20">
        <v>0.25</v>
      </c>
      <c r="H9" s="14">
        <f t="shared" si="0"/>
        <v>17.212499999999999</v>
      </c>
      <c r="I9" s="3" t="s">
        <v>22</v>
      </c>
      <c r="J9" s="1"/>
    </row>
    <row r="10" spans="1:10" x14ac:dyDescent="0.25">
      <c r="A10" s="1" t="s">
        <v>1</v>
      </c>
      <c r="B10" s="3" t="s">
        <v>32</v>
      </c>
      <c r="C10" s="1">
        <v>400030082</v>
      </c>
      <c r="D10" s="6" t="s">
        <v>20</v>
      </c>
      <c r="E10" s="1" t="s">
        <v>21</v>
      </c>
      <c r="F10" s="14">
        <v>18.649999999999999</v>
      </c>
      <c r="G10" s="20">
        <v>0.25</v>
      </c>
      <c r="H10" s="14">
        <f t="shared" si="0"/>
        <v>13.987499999999999</v>
      </c>
      <c r="I10" s="3" t="s">
        <v>25</v>
      </c>
      <c r="J10" s="1"/>
    </row>
    <row r="11" spans="1:10" x14ac:dyDescent="0.25">
      <c r="A11" s="1" t="s">
        <v>1</v>
      </c>
      <c r="B11" s="3" t="s">
        <v>33</v>
      </c>
      <c r="C11" s="1"/>
      <c r="D11" s="6" t="s">
        <v>20</v>
      </c>
      <c r="E11" s="1" t="s">
        <v>21</v>
      </c>
      <c r="F11" s="14">
        <v>19.59</v>
      </c>
      <c r="G11" s="20">
        <v>0.25</v>
      </c>
      <c r="H11" s="14">
        <f t="shared" si="0"/>
        <v>14.692499999999999</v>
      </c>
      <c r="I11" s="3" t="s">
        <v>22</v>
      </c>
      <c r="J11" s="1"/>
    </row>
    <row r="12" spans="1:10" x14ac:dyDescent="0.25">
      <c r="A12" s="1" t="s">
        <v>1</v>
      </c>
      <c r="B12" s="3" t="s">
        <v>34</v>
      </c>
      <c r="C12" s="1">
        <v>400030083</v>
      </c>
      <c r="D12" s="6" t="s">
        <v>20</v>
      </c>
      <c r="E12" s="1" t="s">
        <v>21</v>
      </c>
      <c r="F12" s="14">
        <v>19.649999999999999</v>
      </c>
      <c r="G12" s="20">
        <v>0.25</v>
      </c>
      <c r="H12" s="14">
        <f t="shared" si="0"/>
        <v>14.737499999999999</v>
      </c>
      <c r="I12" s="3" t="s">
        <v>25</v>
      </c>
      <c r="J12" s="1"/>
    </row>
    <row r="13" spans="1:10" x14ac:dyDescent="0.25">
      <c r="A13" s="1" t="s">
        <v>1</v>
      </c>
      <c r="B13" s="3" t="s">
        <v>35</v>
      </c>
      <c r="C13" s="1"/>
      <c r="D13" s="6" t="s">
        <v>20</v>
      </c>
      <c r="E13" s="1" t="s">
        <v>21</v>
      </c>
      <c r="F13" s="14">
        <v>22.35</v>
      </c>
      <c r="G13" s="20">
        <v>0.25</v>
      </c>
      <c r="H13" s="14">
        <f t="shared" si="0"/>
        <v>16.762500000000003</v>
      </c>
      <c r="I13" s="3" t="s">
        <v>22</v>
      </c>
      <c r="J13" s="1"/>
    </row>
    <row r="14" spans="1:10" x14ac:dyDescent="0.25">
      <c r="A14" s="1" t="s">
        <v>2</v>
      </c>
      <c r="B14" s="3" t="s">
        <v>36</v>
      </c>
      <c r="C14" s="1"/>
      <c r="D14" s="6" t="s">
        <v>37</v>
      </c>
      <c r="E14" s="1" t="s">
        <v>38</v>
      </c>
      <c r="F14" s="14">
        <v>55</v>
      </c>
      <c r="G14" s="20">
        <v>0</v>
      </c>
      <c r="H14" s="14">
        <f t="shared" si="0"/>
        <v>55</v>
      </c>
      <c r="I14" s="3" t="s">
        <v>39</v>
      </c>
      <c r="J14" s="1"/>
    </row>
    <row r="15" spans="1:10" x14ac:dyDescent="0.25">
      <c r="A15" s="1" t="s">
        <v>2</v>
      </c>
      <c r="B15" s="18" t="s">
        <v>40</v>
      </c>
      <c r="C15" s="1"/>
      <c r="D15" s="6" t="s">
        <v>37</v>
      </c>
      <c r="E15" s="1" t="s">
        <v>38</v>
      </c>
      <c r="F15" s="14">
        <v>24</v>
      </c>
      <c r="G15" s="20">
        <v>0</v>
      </c>
      <c r="H15" s="14">
        <f t="shared" si="0"/>
        <v>24</v>
      </c>
      <c r="I15" s="3" t="s">
        <v>39</v>
      </c>
      <c r="J15" s="1"/>
    </row>
    <row r="16" spans="1:10" x14ac:dyDescent="0.25">
      <c r="A16" s="1" t="s">
        <v>2</v>
      </c>
      <c r="B16" s="3" t="s">
        <v>41</v>
      </c>
      <c r="C16" s="1"/>
      <c r="D16" s="6" t="s">
        <v>37</v>
      </c>
      <c r="E16" s="1" t="s">
        <v>38</v>
      </c>
      <c r="F16" s="14">
        <v>48</v>
      </c>
      <c r="G16" s="20">
        <v>0</v>
      </c>
      <c r="H16" s="14">
        <f t="shared" si="0"/>
        <v>48</v>
      </c>
      <c r="I16" s="3" t="s">
        <v>39</v>
      </c>
      <c r="J16" s="1"/>
    </row>
    <row r="17" spans="1:10" x14ac:dyDescent="0.25">
      <c r="A17" s="1" t="s">
        <v>5</v>
      </c>
      <c r="B17" s="3" t="s">
        <v>42</v>
      </c>
      <c r="C17" s="1"/>
      <c r="D17" s="6" t="s">
        <v>43</v>
      </c>
      <c r="E17" s="1" t="s">
        <v>21</v>
      </c>
      <c r="F17" s="14">
        <v>10.9</v>
      </c>
      <c r="G17" s="20">
        <v>0</v>
      </c>
      <c r="H17" s="14">
        <f t="shared" si="0"/>
        <v>10.9</v>
      </c>
      <c r="I17" s="3" t="s">
        <v>44</v>
      </c>
      <c r="J17" s="1"/>
    </row>
    <row r="18" spans="1:10" x14ac:dyDescent="0.25">
      <c r="A18" s="1" t="s">
        <v>5</v>
      </c>
      <c r="B18" s="3" t="s">
        <v>45</v>
      </c>
      <c r="C18" s="1"/>
      <c r="D18" s="6" t="s">
        <v>46</v>
      </c>
      <c r="E18" s="1" t="s">
        <v>21</v>
      </c>
      <c r="F18" s="14">
        <v>51</v>
      </c>
      <c r="G18" s="20">
        <v>0</v>
      </c>
      <c r="H18" s="14">
        <f t="shared" si="0"/>
        <v>51</v>
      </c>
      <c r="I18" s="3" t="s">
        <v>44</v>
      </c>
      <c r="J18" s="1"/>
    </row>
    <row r="19" spans="1:10" x14ac:dyDescent="0.25">
      <c r="A19" s="1" t="s">
        <v>5</v>
      </c>
      <c r="B19" s="3" t="s">
        <v>47</v>
      </c>
      <c r="C19" s="1"/>
      <c r="D19" s="6" t="s">
        <v>46</v>
      </c>
      <c r="E19" s="1" t="s">
        <v>21</v>
      </c>
      <c r="F19" s="14">
        <v>51</v>
      </c>
      <c r="G19" s="20">
        <v>0</v>
      </c>
      <c r="H19" s="14">
        <f t="shared" si="0"/>
        <v>51</v>
      </c>
      <c r="I19" s="3" t="s">
        <v>44</v>
      </c>
      <c r="J19" s="1"/>
    </row>
    <row r="20" spans="1:10" x14ac:dyDescent="0.25">
      <c r="A20" s="1" t="s">
        <v>4</v>
      </c>
      <c r="B20" s="3" t="s">
        <v>48</v>
      </c>
      <c r="C20" s="1">
        <v>900010008</v>
      </c>
      <c r="D20" s="6" t="s">
        <v>49</v>
      </c>
      <c r="E20" s="1" t="s">
        <v>21</v>
      </c>
      <c r="F20" s="14">
        <v>103.3</v>
      </c>
      <c r="G20" s="20">
        <v>0</v>
      </c>
      <c r="H20" s="14">
        <f t="shared" si="0"/>
        <v>103.3</v>
      </c>
      <c r="I20" s="3" t="s">
        <v>50</v>
      </c>
      <c r="J20" s="1"/>
    </row>
    <row r="21" spans="1:10" x14ac:dyDescent="0.25">
      <c r="A21" s="1" t="s">
        <v>4</v>
      </c>
      <c r="B21" s="3">
        <v>81856</v>
      </c>
      <c r="C21" s="1">
        <v>600000004</v>
      </c>
      <c r="D21" s="6" t="s">
        <v>51</v>
      </c>
      <c r="E21" s="1" t="s">
        <v>21</v>
      </c>
      <c r="F21" s="14">
        <v>19.3</v>
      </c>
      <c r="G21" s="20">
        <v>0</v>
      </c>
      <c r="H21" s="14">
        <f t="shared" si="0"/>
        <v>19.3</v>
      </c>
      <c r="I21" s="3" t="s">
        <v>50</v>
      </c>
      <c r="J21" s="1"/>
    </row>
    <row r="22" spans="1:10" x14ac:dyDescent="0.25">
      <c r="A22" s="1" t="s">
        <v>3</v>
      </c>
      <c r="B22" s="3" t="s">
        <v>52</v>
      </c>
      <c r="C22" s="1"/>
      <c r="D22" s="6" t="s">
        <v>53</v>
      </c>
      <c r="E22" s="1" t="s">
        <v>21</v>
      </c>
      <c r="F22" s="14">
        <v>26.9</v>
      </c>
      <c r="G22" s="20">
        <v>0.05</v>
      </c>
      <c r="H22" s="14">
        <f t="shared" si="0"/>
        <v>25.554999999999996</v>
      </c>
      <c r="I22" s="3" t="s">
        <v>54</v>
      </c>
      <c r="J22" s="1" t="s">
        <v>61</v>
      </c>
    </row>
    <row r="23" spans="1:10" x14ac:dyDescent="0.25">
      <c r="A23" s="1" t="s">
        <v>3</v>
      </c>
      <c r="B23" s="3" t="s">
        <v>55</v>
      </c>
      <c r="C23" s="1"/>
      <c r="D23" s="6" t="s">
        <v>53</v>
      </c>
      <c r="E23" s="1" t="s">
        <v>21</v>
      </c>
      <c r="F23" s="14">
        <v>22.1</v>
      </c>
      <c r="G23" s="20">
        <v>0.05</v>
      </c>
      <c r="H23" s="14">
        <f t="shared" si="0"/>
        <v>20.995000000000001</v>
      </c>
      <c r="I23" s="3" t="s">
        <v>54</v>
      </c>
      <c r="J23" s="1" t="s">
        <v>62</v>
      </c>
    </row>
    <row r="24" spans="1:10" x14ac:dyDescent="0.25">
      <c r="A24" s="1" t="s">
        <v>3</v>
      </c>
      <c r="B24" s="3" t="s">
        <v>56</v>
      </c>
      <c r="C24" s="1"/>
      <c r="D24" s="6" t="s">
        <v>53</v>
      </c>
      <c r="E24" s="1" t="s">
        <v>21</v>
      </c>
      <c r="F24" s="14">
        <v>22.1</v>
      </c>
      <c r="G24" s="20">
        <v>0.05</v>
      </c>
      <c r="H24" s="14">
        <f t="shared" si="0"/>
        <v>20.995000000000001</v>
      </c>
      <c r="I24" s="3" t="s">
        <v>54</v>
      </c>
      <c r="J24" s="1" t="s">
        <v>63</v>
      </c>
    </row>
    <row r="25" spans="1:10" x14ac:dyDescent="0.25">
      <c r="A25" s="1" t="s">
        <v>3</v>
      </c>
      <c r="B25" s="3" t="s">
        <v>57</v>
      </c>
      <c r="C25" s="1"/>
      <c r="D25" s="6" t="s">
        <v>53</v>
      </c>
      <c r="E25" s="1" t="s">
        <v>21</v>
      </c>
      <c r="F25" s="14">
        <v>22.5</v>
      </c>
      <c r="G25" s="20">
        <v>0.05</v>
      </c>
      <c r="H25" s="14">
        <f t="shared" si="0"/>
        <v>21.375</v>
      </c>
      <c r="I25" s="3" t="s">
        <v>54</v>
      </c>
      <c r="J25" s="1" t="s">
        <v>64</v>
      </c>
    </row>
    <row r="26" spans="1:10" x14ac:dyDescent="0.25">
      <c r="A26" s="1" t="s">
        <v>3</v>
      </c>
      <c r="B26" s="3" t="s">
        <v>58</v>
      </c>
      <c r="C26" s="1"/>
      <c r="D26" s="6" t="s">
        <v>53</v>
      </c>
      <c r="E26" s="1" t="s">
        <v>21</v>
      </c>
      <c r="F26" s="14">
        <v>23.5</v>
      </c>
      <c r="G26" s="20">
        <v>0.05</v>
      </c>
      <c r="H26" s="14">
        <f t="shared" si="0"/>
        <v>22.324999999999999</v>
      </c>
      <c r="I26" s="3" t="s">
        <v>54</v>
      </c>
      <c r="J26" s="1" t="s">
        <v>65</v>
      </c>
    </row>
    <row r="27" spans="1:10" x14ac:dyDescent="0.25">
      <c r="A27" s="1" t="s">
        <v>3</v>
      </c>
      <c r="B27" s="3" t="s">
        <v>59</v>
      </c>
      <c r="C27" s="1"/>
      <c r="D27" s="6" t="s">
        <v>53</v>
      </c>
      <c r="E27" s="1" t="s">
        <v>21</v>
      </c>
      <c r="F27" s="14">
        <v>28.4</v>
      </c>
      <c r="G27" s="20">
        <v>0.05</v>
      </c>
      <c r="H27" s="14">
        <f t="shared" si="0"/>
        <v>26.979999999999997</v>
      </c>
      <c r="I27" s="3" t="s">
        <v>54</v>
      </c>
      <c r="J27" s="1" t="s">
        <v>60</v>
      </c>
    </row>
    <row r="28" spans="1:10" x14ac:dyDescent="0.25">
      <c r="A28" s="1" t="s">
        <v>3</v>
      </c>
      <c r="B28" s="3" t="s">
        <v>67</v>
      </c>
      <c r="C28" s="1"/>
      <c r="D28" s="6" t="s">
        <v>53</v>
      </c>
      <c r="E28" s="1" t="s">
        <v>21</v>
      </c>
      <c r="F28" s="14">
        <v>33.6</v>
      </c>
      <c r="G28" s="20">
        <v>0.05</v>
      </c>
      <c r="H28" s="14">
        <f t="shared" si="0"/>
        <v>31.919999999999998</v>
      </c>
      <c r="I28" s="3" t="s">
        <v>54</v>
      </c>
      <c r="J28" s="1" t="s">
        <v>66</v>
      </c>
    </row>
    <row r="29" spans="1:10" x14ac:dyDescent="0.25">
      <c r="A29" s="1" t="s">
        <v>3</v>
      </c>
      <c r="B29" s="3" t="s">
        <v>68</v>
      </c>
      <c r="C29" s="1"/>
      <c r="D29" s="6" t="s">
        <v>53</v>
      </c>
      <c r="E29" s="1" t="s">
        <v>21</v>
      </c>
      <c r="F29" s="14">
        <v>42.7</v>
      </c>
      <c r="G29" s="20">
        <v>0.05</v>
      </c>
      <c r="H29" s="14">
        <f t="shared" si="0"/>
        <v>40.564999999999998</v>
      </c>
      <c r="I29" s="3" t="s">
        <v>54</v>
      </c>
      <c r="J29" s="1" t="s">
        <v>69</v>
      </c>
    </row>
    <row r="30" spans="1:10" x14ac:dyDescent="0.25">
      <c r="A30" s="1" t="s">
        <v>3</v>
      </c>
      <c r="B30" s="3" t="s">
        <v>71</v>
      </c>
      <c r="C30" s="1"/>
      <c r="D30" s="6" t="s">
        <v>53</v>
      </c>
      <c r="E30" s="1" t="s">
        <v>21</v>
      </c>
      <c r="F30" s="14">
        <v>62</v>
      </c>
      <c r="G30" s="20">
        <v>0.05</v>
      </c>
      <c r="H30" s="14">
        <f t="shared" si="0"/>
        <v>58.9</v>
      </c>
      <c r="I30" s="3" t="s">
        <v>54</v>
      </c>
      <c r="J30" s="1" t="s">
        <v>70</v>
      </c>
    </row>
    <row r="31" spans="1:10" x14ac:dyDescent="0.25">
      <c r="A31" s="1" t="s">
        <v>3</v>
      </c>
      <c r="B31" s="3" t="s">
        <v>72</v>
      </c>
      <c r="C31" s="1"/>
      <c r="D31" s="6" t="s">
        <v>73</v>
      </c>
      <c r="E31" s="1" t="s">
        <v>21</v>
      </c>
      <c r="F31" s="14">
        <v>50.1</v>
      </c>
      <c r="G31" s="20">
        <v>0.05</v>
      </c>
      <c r="H31" s="14">
        <f t="shared" si="0"/>
        <v>47.594999999999999</v>
      </c>
      <c r="I31" s="3" t="s">
        <v>74</v>
      </c>
      <c r="J31" s="1" t="s">
        <v>75</v>
      </c>
    </row>
    <row r="32" spans="1:10" x14ac:dyDescent="0.25">
      <c r="A32" s="1" t="s">
        <v>3</v>
      </c>
      <c r="B32" s="3" t="s">
        <v>76</v>
      </c>
      <c r="C32" s="1"/>
      <c r="D32" s="6" t="s">
        <v>77</v>
      </c>
      <c r="E32" s="1" t="s">
        <v>21</v>
      </c>
      <c r="F32" s="14">
        <v>56.6</v>
      </c>
      <c r="G32" s="20">
        <v>0.05</v>
      </c>
      <c r="H32" s="14">
        <f t="shared" si="0"/>
        <v>53.769999999999996</v>
      </c>
      <c r="I32" s="3" t="s">
        <v>74</v>
      </c>
      <c r="J32" s="1" t="s">
        <v>78</v>
      </c>
    </row>
    <row r="33" spans="1:10" x14ac:dyDescent="0.25">
      <c r="A33" s="1" t="s">
        <v>3</v>
      </c>
      <c r="B33" s="3" t="s">
        <v>79</v>
      </c>
      <c r="C33" s="1"/>
      <c r="D33" s="6" t="s">
        <v>80</v>
      </c>
      <c r="E33" s="1" t="s">
        <v>21</v>
      </c>
      <c r="F33" s="14">
        <v>109.25</v>
      </c>
      <c r="G33" s="20">
        <v>0</v>
      </c>
      <c r="H33" s="14">
        <f t="shared" si="0"/>
        <v>109.25</v>
      </c>
      <c r="I33" s="3" t="s">
        <v>74</v>
      </c>
      <c r="J33" s="1" t="s">
        <v>75</v>
      </c>
    </row>
    <row r="34" spans="1:10" x14ac:dyDescent="0.25">
      <c r="A34" s="1" t="s">
        <v>3</v>
      </c>
      <c r="B34" s="3" t="s">
        <v>81</v>
      </c>
      <c r="C34" s="1"/>
      <c r="D34" s="6" t="s">
        <v>82</v>
      </c>
      <c r="E34" s="1" t="s">
        <v>21</v>
      </c>
      <c r="F34" s="14">
        <v>57.95</v>
      </c>
      <c r="G34" s="20">
        <v>0</v>
      </c>
      <c r="H34" s="14">
        <f t="shared" si="0"/>
        <v>57.95</v>
      </c>
      <c r="I34" s="3" t="s">
        <v>74</v>
      </c>
      <c r="J34" s="1" t="s">
        <v>75</v>
      </c>
    </row>
    <row r="35" spans="1:10" x14ac:dyDescent="0.25">
      <c r="A35" s="1" t="s">
        <v>3</v>
      </c>
      <c r="B35" s="3" t="s">
        <v>83</v>
      </c>
      <c r="C35" s="1"/>
      <c r="D35" s="6" t="s">
        <v>84</v>
      </c>
      <c r="E35" s="1" t="s">
        <v>21</v>
      </c>
      <c r="F35" s="14">
        <v>41.2</v>
      </c>
      <c r="G35" s="20">
        <v>0.05</v>
      </c>
      <c r="H35" s="14">
        <f t="shared" si="0"/>
        <v>39.14</v>
      </c>
      <c r="I35" s="3" t="s">
        <v>74</v>
      </c>
      <c r="J35" s="1" t="s">
        <v>85</v>
      </c>
    </row>
  </sheetData>
  <pageMargins left="0" right="0" top="0.74803149606299213" bottom="0.74803149606299213" header="0.31496062992125984" footer="0.31496062992125984"/>
  <pageSetup paperSize="9" scale="7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9" r:id="rId4" name="Button 7">
              <controlPr defaultSize="0" print="0" autoFill="0" autoPict="0" macro="[0]!Bouton7_Clic">
                <anchor moveWithCells="1" sizeWithCells="1">
                  <from>
                    <xdr:col>10</xdr:col>
                    <xdr:colOff>180975</xdr:colOff>
                    <xdr:row>7</xdr:row>
                    <xdr:rowOff>0</xdr:rowOff>
                  </from>
                  <to>
                    <xdr:col>12</xdr:col>
                    <xdr:colOff>276225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3" r:id="rId5" name="Button 11">
              <controlPr defaultSize="0" print="0" autoFill="0" autoPict="0" macro="[0]!Bouton11_Cliquer">
                <anchor moveWithCells="1" sizeWithCells="1">
                  <from>
                    <xdr:col>10</xdr:col>
                    <xdr:colOff>171450</xdr:colOff>
                    <xdr:row>4</xdr:row>
                    <xdr:rowOff>9525</xdr:rowOff>
                  </from>
                  <to>
                    <xdr:col>12</xdr:col>
                    <xdr:colOff>266700</xdr:colOff>
                    <xdr:row>6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U45"/>
  <sheetViews>
    <sheetView tabSelected="1" workbookViewId="0">
      <selection activeCell="H24" sqref="H24"/>
    </sheetView>
  </sheetViews>
  <sheetFormatPr baseColWidth="10" defaultRowHeight="15" x14ac:dyDescent="0.25"/>
  <cols>
    <col min="1" max="1" width="20.7109375" style="1" customWidth="1"/>
    <col min="2" max="2" width="25.7109375" customWidth="1"/>
    <col min="3" max="3" width="40.7109375" customWidth="1"/>
    <col min="4" max="4" width="27.7109375" customWidth="1"/>
    <col min="5" max="6" width="10.7109375" style="1" customWidth="1"/>
    <col min="7" max="7" width="10.7109375" customWidth="1"/>
    <col min="8" max="8" width="10.7109375" style="5" customWidth="1"/>
    <col min="9" max="9" width="10.7109375" customWidth="1"/>
    <col min="10" max="10" width="11.7109375" customWidth="1"/>
    <col min="11" max="11" width="12.7109375" customWidth="1"/>
    <col min="12" max="13" width="15.7109375" customWidth="1"/>
    <col min="15" max="15" width="17.7109375" customWidth="1"/>
    <col min="16" max="16" width="7.7109375" customWidth="1"/>
    <col min="17" max="17" width="5.7109375" customWidth="1"/>
    <col min="18" max="18" width="7.7109375" customWidth="1"/>
    <col min="19" max="19" width="5.7109375" customWidth="1"/>
    <col min="20" max="20" width="7.7109375" customWidth="1"/>
    <col min="21" max="21" width="12.7109375" customWidth="1"/>
  </cols>
  <sheetData>
    <row r="1" spans="1:21" ht="27.75" customHeight="1" x14ac:dyDescent="0.25">
      <c r="A1" s="2" t="s">
        <v>0</v>
      </c>
      <c r="B1" s="2" t="s">
        <v>6</v>
      </c>
      <c r="C1" s="2" t="s">
        <v>8</v>
      </c>
      <c r="D1" s="2" t="s">
        <v>11</v>
      </c>
      <c r="E1" s="2" t="s">
        <v>86</v>
      </c>
      <c r="F1" s="2" t="s">
        <v>87</v>
      </c>
      <c r="G1" s="2" t="s">
        <v>88</v>
      </c>
      <c r="H1" s="2" t="s">
        <v>18</v>
      </c>
      <c r="I1" s="19" t="s">
        <v>10</v>
      </c>
      <c r="J1" s="2" t="s">
        <v>7</v>
      </c>
      <c r="K1" s="2" t="s">
        <v>12</v>
      </c>
      <c r="L1" s="2" t="s">
        <v>90</v>
      </c>
      <c r="M1" s="2" t="s">
        <v>89</v>
      </c>
    </row>
    <row r="2" spans="1:21" x14ac:dyDescent="0.25">
      <c r="A2" s="1" t="s">
        <v>91</v>
      </c>
      <c r="B2" s="16" t="str">
        <f>IF('Fichier des Articles'!B2="","",'Fichier des Articles'!B2)</f>
        <v>32002 AM35C</v>
      </c>
      <c r="C2" s="16" t="str">
        <f>IF('Fichier des Articles'!D2="","",'Fichier des Articles'!D2)</f>
        <v>Plaquette tournage à gorge</v>
      </c>
      <c r="D2" s="16" t="str">
        <f>IF('Fichier des Articles'!I2="","",'Fichier des Articles'!I2)</f>
        <v>Plaquette tournage acier</v>
      </c>
      <c r="E2" s="17"/>
      <c r="F2" s="17"/>
      <c r="G2" s="1"/>
      <c r="H2" s="1" t="str">
        <f>IF(Tableau3[[#This Row],[Quantité Stock ]]&lt;&gt;"",VLOOKUP(Tableau3[[#This Row],[Référence Article]],'Fichier des Articles'!B2:I662,7,FALSE)*Tableau3[[#This Row],[Quantité Stock ]],"")</f>
        <v/>
      </c>
      <c r="I2" s="1" t="str">
        <f>IF('Fichier des Articles'!J2="","",'Fichier des Articles'!J2)</f>
        <v/>
      </c>
      <c r="J2" s="1">
        <f>IF('Fichier des Articles'!C2="","",'Fichier des Articles'!C2)</f>
        <v>400030079</v>
      </c>
      <c r="K2" s="1">
        <f t="shared" ref="K2:K45" si="0">IF(G2&lt;10,1,"")</f>
        <v>1</v>
      </c>
      <c r="L2" s="1"/>
      <c r="M2" s="1">
        <f>SUM(L2*Tableau2[[#This Row],[Prix Remisé €]])</f>
        <v>0</v>
      </c>
    </row>
    <row r="3" spans="1:21" x14ac:dyDescent="0.25">
      <c r="A3" s="1" t="str">
        <f>IF('Fichier des Articles'!A3="","",'Fichier des Articles'!A3)</f>
        <v>AIF</v>
      </c>
      <c r="B3" s="16" t="str">
        <f>IF('Fichier des Articles'!B3="","",'Fichier des Articles'!B3)</f>
        <v>31602 AM35C</v>
      </c>
      <c r="C3" s="16" t="str">
        <f>IF('Fichier des Articles'!D3="","",'Fichier des Articles'!D3)</f>
        <v>Plaquette tournage à gorge</v>
      </c>
      <c r="D3" s="16" t="str">
        <f>IF('Fichier des Articles'!I3="","",'Fichier des Articles'!I3)</f>
        <v>Plaquette tournage acier</v>
      </c>
      <c r="E3" s="17"/>
      <c r="F3" s="17"/>
      <c r="G3" s="1"/>
      <c r="H3" s="1" t="str">
        <f>IF(Tableau3[[#This Row],[Quantité Stock ]]&lt;&gt;"",VLOOKUP(Tableau3[[#This Row],[Référence Article]],'Fichier des Articles'!B3:I663,7,FALSE)*Tableau3[[#This Row],[Quantité Stock ]],"")</f>
        <v/>
      </c>
      <c r="I3" s="1" t="str">
        <f>IF('Fichier des Articles'!J3="","",'Fichier des Articles'!J3)</f>
        <v/>
      </c>
      <c r="J3" s="1" t="str">
        <f>IF('Fichier des Articles'!C3="","",'Fichier des Articles'!C3)</f>
        <v/>
      </c>
      <c r="K3" s="1">
        <f t="shared" si="0"/>
        <v>1</v>
      </c>
      <c r="L3" s="1">
        <f t="shared" ref="L3:L45" si="1">G3</f>
        <v>0</v>
      </c>
      <c r="M3" s="1">
        <f>SUM(L3*Tableau2[[#This Row],[Prix Remisé €]])</f>
        <v>0</v>
      </c>
    </row>
    <row r="4" spans="1:21" x14ac:dyDescent="0.25">
      <c r="A4" s="1" t="str">
        <f>IF('Fichier des Articles'!A4="","",'Fichier des Articles'!A4)</f>
        <v>AIF</v>
      </c>
      <c r="B4" s="16" t="str">
        <f>IF('Fichier des Articles'!B4="","",'Fichier des Articles'!B4)</f>
        <v>32002 ALU AK10</v>
      </c>
      <c r="C4" s="16" t="str">
        <f>IF('Fichier des Articles'!D4="","",'Fichier des Articles'!D4)</f>
        <v>Plaquette tournage à gorge</v>
      </c>
      <c r="D4" s="16" t="str">
        <f>IF('Fichier des Articles'!I4="","",'Fichier des Articles'!I4)</f>
        <v>Plaquette tournage alu</v>
      </c>
      <c r="E4" s="17"/>
      <c r="F4" s="17"/>
      <c r="G4" s="1"/>
      <c r="H4" s="1"/>
      <c r="I4" s="1" t="str">
        <f>IF('Fichier des Articles'!J4="","",'Fichier des Articles'!J4)</f>
        <v/>
      </c>
      <c r="J4" s="1" t="str">
        <f>IF('Fichier des Articles'!C4="","",'Fichier des Articles'!C4)</f>
        <v/>
      </c>
      <c r="K4" s="1">
        <f t="shared" si="0"/>
        <v>1</v>
      </c>
      <c r="L4" s="1">
        <f t="shared" si="1"/>
        <v>0</v>
      </c>
      <c r="M4" s="1">
        <f>SUM(L4*Tableau2[[#This Row],[Prix Remisé €]])</f>
        <v>0</v>
      </c>
    </row>
    <row r="5" spans="1:21" x14ac:dyDescent="0.25">
      <c r="A5" s="1" t="str">
        <f>IF('Fichier des Articles'!A5="","",'Fichier des Articles'!A5)</f>
        <v>AIF</v>
      </c>
      <c r="B5" s="16" t="str">
        <f>IF('Fichier des Articles'!B5="","",'Fichier des Articles'!B5)</f>
        <v>32602 ALU AK10</v>
      </c>
      <c r="C5" s="16" t="str">
        <f>IF('Fichier des Articles'!D5="","",'Fichier des Articles'!D5)</f>
        <v>Plaquette tournage à gorge</v>
      </c>
      <c r="D5" s="16" t="str">
        <f>IF('Fichier des Articles'!I5="","",'Fichier des Articles'!I5)</f>
        <v>Plaquette tournage alu</v>
      </c>
      <c r="E5" s="17"/>
      <c r="F5" s="17"/>
      <c r="G5" s="1"/>
      <c r="H5" s="1" t="str">
        <f>IF(Tableau3[[#This Row],[Quantité Stock ]]&lt;&gt;"",VLOOKUP(Tableau3[[#This Row],[Référence Article]],'Fichier des Articles'!B5:I665,7,FALSE)*Tableau3[[#This Row],[Quantité Stock ]],"")</f>
        <v/>
      </c>
      <c r="I5" s="1" t="str">
        <f>IF('Fichier des Articles'!J5="","",'Fichier des Articles'!J5)</f>
        <v/>
      </c>
      <c r="J5" s="1" t="str">
        <f>IF('Fichier des Articles'!C5="","",'Fichier des Articles'!C5)</f>
        <v/>
      </c>
      <c r="K5" s="1">
        <f t="shared" si="0"/>
        <v>1</v>
      </c>
      <c r="L5" s="1">
        <f t="shared" si="1"/>
        <v>0</v>
      </c>
      <c r="M5" s="1">
        <f>SUM(L5*Tableau2[[#This Row],[Prix Remisé €]])</f>
        <v>0</v>
      </c>
    </row>
    <row r="6" spans="1:21" x14ac:dyDescent="0.25">
      <c r="A6" s="1" t="str">
        <f>IF('Fichier des Articles'!A6="","",'Fichier des Articles'!A6)</f>
        <v>AIF</v>
      </c>
      <c r="B6" s="16" t="str">
        <f>IF('Fichier des Articles'!B6="","",'Fichier des Articles'!B6)</f>
        <v>32015 VK AM35C</v>
      </c>
      <c r="C6" s="16" t="str">
        <f>IF('Fichier des Articles'!D6="","",'Fichier des Articles'!D6)</f>
        <v>Plaquette tournage à gorge</v>
      </c>
      <c r="D6" s="16" t="str">
        <f>IF('Fichier des Articles'!I6="","",'Fichier des Articles'!I6)</f>
        <v>Plqauette tournage acier</v>
      </c>
      <c r="E6" s="17"/>
      <c r="F6" s="17"/>
      <c r="G6" s="1"/>
      <c r="H6" s="1" t="str">
        <f>IF(Tableau3[[#This Row],[Quantité Stock ]]&lt;&gt;"",VLOOKUP(Tableau3[[#This Row],[Référence Article]],'Fichier des Articles'!B6:I666,7,FALSE)*Tableau3[[#This Row],[Quantité Stock ]],"")</f>
        <v/>
      </c>
      <c r="I6" s="1" t="str">
        <f>IF('Fichier des Articles'!J6="","",'Fichier des Articles'!J6)</f>
        <v/>
      </c>
      <c r="J6" s="1">
        <f>IF('Fichier des Articles'!C6="","",'Fichier des Articles'!C6)</f>
        <v>400030080</v>
      </c>
      <c r="K6" s="1">
        <f t="shared" si="0"/>
        <v>1</v>
      </c>
      <c r="L6" s="1">
        <f t="shared" si="1"/>
        <v>0</v>
      </c>
      <c r="M6" s="1">
        <f>SUM(L6*Tableau2[[#This Row],[Prix Remisé €]])</f>
        <v>0</v>
      </c>
    </row>
    <row r="7" spans="1:21" x14ac:dyDescent="0.25">
      <c r="A7" s="1" t="str">
        <f>IF('Fichier des Articles'!A7="","",'Fichier des Articles'!A7)</f>
        <v>AIF</v>
      </c>
      <c r="B7" s="16" t="str">
        <f>IF('Fichier des Articles'!B7="","",'Fichier des Articles'!B7)</f>
        <v>42204 AM35C</v>
      </c>
      <c r="C7" s="16" t="str">
        <f>IF('Fichier des Articles'!D7="","",'Fichier des Articles'!D7)</f>
        <v>Plaquette tournage à gorge</v>
      </c>
      <c r="D7" s="16" t="str">
        <f>IF('Fichier des Articles'!I7="","",'Fichier des Articles'!I7)</f>
        <v>Plaquette tournage acier</v>
      </c>
      <c r="E7" s="17"/>
      <c r="F7" s="17"/>
      <c r="G7" s="1"/>
      <c r="H7" s="1" t="str">
        <f>IF(Tableau3[[#This Row],[Quantité Stock ]]&lt;&gt;"",VLOOKUP(Tableau3[[#This Row],[Référence Article]],'Fichier des Articles'!B7:I667,7,FALSE)*Tableau3[[#This Row],[Quantité Stock ]],"")</f>
        <v/>
      </c>
      <c r="I7" s="1" t="str">
        <f>IF('Fichier des Articles'!J7="","",'Fichier des Articles'!J7)</f>
        <v/>
      </c>
      <c r="J7" s="1">
        <f>IF('Fichier des Articles'!C7="","",'Fichier des Articles'!C7)</f>
        <v>400030081</v>
      </c>
      <c r="K7" s="1">
        <f t="shared" si="0"/>
        <v>1</v>
      </c>
      <c r="L7" s="1">
        <f t="shared" si="1"/>
        <v>0</v>
      </c>
      <c r="M7" s="1">
        <f>SUM(L7*Tableau2[[#This Row],[Prix Remisé €]])</f>
        <v>0</v>
      </c>
    </row>
    <row r="8" spans="1:21" x14ac:dyDescent="0.25">
      <c r="A8" s="1" t="str">
        <f>IF('Fichier des Articles'!A8="","",'Fichier des Articles'!A8)</f>
        <v>AIF</v>
      </c>
      <c r="B8" s="16" t="str">
        <f>IF('Fichier des Articles'!B8="","",'Fichier des Articles'!B8)</f>
        <v>42202 ALU AK10</v>
      </c>
      <c r="C8" s="16" t="str">
        <f>IF('Fichier des Articles'!D8="","",'Fichier des Articles'!D8)</f>
        <v>Plaquette tournage à gorge</v>
      </c>
      <c r="D8" s="16" t="str">
        <f>IF('Fichier des Articles'!I8="","",'Fichier des Articles'!I8)</f>
        <v>Plaquette tournage alu</v>
      </c>
      <c r="E8" s="17"/>
      <c r="F8" s="17"/>
      <c r="G8" s="1"/>
      <c r="H8" s="1"/>
      <c r="I8" s="1" t="str">
        <f>IF('Fichier des Articles'!J8="","",'Fichier des Articles'!J8)</f>
        <v/>
      </c>
      <c r="J8" s="1" t="str">
        <f>IF('Fichier des Articles'!C8="","",'Fichier des Articles'!C8)</f>
        <v/>
      </c>
      <c r="K8" s="1">
        <f t="shared" si="0"/>
        <v>1</v>
      </c>
      <c r="L8" s="1">
        <f t="shared" si="1"/>
        <v>0</v>
      </c>
      <c r="M8" s="1">
        <f>SUM(L8*Tableau2[[#This Row],[Prix Remisé €]])</f>
        <v>0</v>
      </c>
    </row>
    <row r="9" spans="1:21" x14ac:dyDescent="0.25">
      <c r="A9" s="1" t="str">
        <f>IF('Fichier des Articles'!A9="","",'Fichier des Articles'!A9)</f>
        <v>AIF</v>
      </c>
      <c r="B9" s="16" t="str">
        <f>IF('Fichier des Articles'!B9="","",'Fichier des Articles'!B9)</f>
        <v>52504 AM35C</v>
      </c>
      <c r="C9" s="16" t="str">
        <f>IF('Fichier des Articles'!D9="","",'Fichier des Articles'!D9)</f>
        <v>Plaquette tournage à gorge</v>
      </c>
      <c r="D9" s="16" t="str">
        <f>IF('Fichier des Articles'!I9="","",'Fichier des Articles'!I9)</f>
        <v>Plaquette tournage acier</v>
      </c>
      <c r="E9" s="17"/>
      <c r="F9" s="17"/>
      <c r="G9" s="1"/>
      <c r="H9" s="1" t="str">
        <f>IF(Tableau3[[#This Row],[Quantité Stock ]]&lt;&gt;"",VLOOKUP(Tableau3[[#This Row],[Référence Article]],'Fichier des Articles'!B9:I669,7,FALSE)*Tableau3[[#This Row],[Quantité Stock ]],"")</f>
        <v/>
      </c>
      <c r="I9" s="1" t="str">
        <f>IF('Fichier des Articles'!J9="","",'Fichier des Articles'!J9)</f>
        <v/>
      </c>
      <c r="J9" s="1" t="str">
        <f>IF('Fichier des Articles'!C9="","",'Fichier des Articles'!C9)</f>
        <v/>
      </c>
      <c r="K9" s="1">
        <f t="shared" si="0"/>
        <v>1</v>
      </c>
      <c r="L9" s="1">
        <f t="shared" si="1"/>
        <v>0</v>
      </c>
      <c r="M9" s="1">
        <f>SUM(L9*Tableau2[[#This Row],[Prix Remisé €]])</f>
        <v>0</v>
      </c>
    </row>
    <row r="10" spans="1:21" x14ac:dyDescent="0.25">
      <c r="A10" s="1" t="str">
        <f>IF('Fichier des Articles'!A10="","",'Fichier des Articles'!A10)</f>
        <v>AIF</v>
      </c>
      <c r="B10" s="16" t="str">
        <f>IF('Fichier des Articles'!B10="","",'Fichier des Articles'!B10)</f>
        <v>52502 ALU AK10</v>
      </c>
      <c r="C10" s="16" t="str">
        <f>IF('Fichier des Articles'!D10="","",'Fichier des Articles'!D10)</f>
        <v>Plaquette tournage à gorge</v>
      </c>
      <c r="D10" s="16" t="str">
        <f>IF('Fichier des Articles'!I10="","",'Fichier des Articles'!I10)</f>
        <v>Plaquette tournage alu</v>
      </c>
      <c r="E10" s="17"/>
      <c r="F10" s="17"/>
      <c r="G10" s="1"/>
      <c r="H10" s="1" t="str">
        <f>IF(Tableau3[[#This Row],[Quantité Stock ]]&lt;&gt;"",VLOOKUP(Tableau3[[#This Row],[Référence Article]],'Fichier des Articles'!B10:I670,7,FALSE)*Tableau3[[#This Row],[Quantité Stock ]],"")</f>
        <v/>
      </c>
      <c r="I10" s="1" t="str">
        <f>IF('Fichier des Articles'!J10="","",'Fichier des Articles'!J10)</f>
        <v/>
      </c>
      <c r="J10" s="1">
        <f>IF('Fichier des Articles'!C10="","",'Fichier des Articles'!C10)</f>
        <v>400030082</v>
      </c>
      <c r="K10" s="1">
        <f t="shared" si="0"/>
        <v>1</v>
      </c>
      <c r="L10" s="1">
        <f t="shared" si="1"/>
        <v>0</v>
      </c>
      <c r="M10" s="1">
        <f>SUM(L10*Tableau2[[#This Row],[Prix Remisé €]])</f>
        <v>0</v>
      </c>
    </row>
    <row r="11" spans="1:21" x14ac:dyDescent="0.25">
      <c r="A11" s="1" t="str">
        <f>IF('Fichier des Articles'!A11="","",'Fichier des Articles'!A11)</f>
        <v>AIF</v>
      </c>
      <c r="B11" s="16" t="str">
        <f>IF('Fichier des Articles'!B11="","",'Fichier des Articles'!B11)</f>
        <v>63008 AM AM35C</v>
      </c>
      <c r="C11" s="16" t="str">
        <f>IF('Fichier des Articles'!D11="","",'Fichier des Articles'!D11)</f>
        <v>Plaquette tournage à gorge</v>
      </c>
      <c r="D11" s="16" t="str">
        <f>IF('Fichier des Articles'!I11="","",'Fichier des Articles'!I11)</f>
        <v>Plaquette tournage acier</v>
      </c>
      <c r="E11" s="17"/>
      <c r="F11" s="17"/>
      <c r="G11" s="1"/>
      <c r="H11" s="1" t="str">
        <f>IF(Tableau3[[#This Row],[Quantité Stock ]]&lt;&gt;"",VLOOKUP(Tableau3[[#This Row],[Référence Article]],'Fichier des Articles'!B11:I671,7,FALSE)*Tableau3[[#This Row],[Quantité Stock ]],"")</f>
        <v/>
      </c>
      <c r="I11" s="1" t="str">
        <f>IF('Fichier des Articles'!J11="","",'Fichier des Articles'!J11)</f>
        <v/>
      </c>
      <c r="J11" s="1" t="str">
        <f>IF('Fichier des Articles'!C11="","",'Fichier des Articles'!C11)</f>
        <v/>
      </c>
      <c r="K11" s="1">
        <f t="shared" si="0"/>
        <v>1</v>
      </c>
      <c r="L11" s="1">
        <f t="shared" si="1"/>
        <v>0</v>
      </c>
      <c r="M11" s="1">
        <f>SUM(L11*Tableau2[[#This Row],[Prix Remisé €]])</f>
        <v>0</v>
      </c>
    </row>
    <row r="12" spans="1:21" x14ac:dyDescent="0.25">
      <c r="A12" s="1" t="str">
        <f>IF('Fichier des Articles'!A12="","",'Fichier des Articles'!A12)</f>
        <v>AIF</v>
      </c>
      <c r="B12" s="16" t="str">
        <f>IF('Fichier des Articles'!B12="","",'Fichier des Articles'!B12)</f>
        <v>63002 ALU AK10</v>
      </c>
      <c r="C12" s="16" t="str">
        <f>IF('Fichier des Articles'!D12="","",'Fichier des Articles'!D12)</f>
        <v>Plaquette tournage à gorge</v>
      </c>
      <c r="D12" s="16" t="str">
        <f>IF('Fichier des Articles'!I12="","",'Fichier des Articles'!I12)</f>
        <v>Plaquette tournage alu</v>
      </c>
      <c r="E12" s="17"/>
      <c r="F12" s="17"/>
      <c r="G12" s="1"/>
      <c r="H12" s="1" t="str">
        <f>IF(Tableau3[[#This Row],[Quantité Stock ]]&lt;&gt;"",VLOOKUP(Tableau3[[#This Row],[Référence Article]],'Fichier des Articles'!B12:I672,7,FALSE)*Tableau3[[#This Row],[Quantité Stock ]],"")</f>
        <v/>
      </c>
      <c r="I12" s="1" t="str">
        <f>IF('Fichier des Articles'!J12="","",'Fichier des Articles'!J12)</f>
        <v/>
      </c>
      <c r="J12" s="1">
        <f>IF('Fichier des Articles'!C12="","",'Fichier des Articles'!C12)</f>
        <v>400030083</v>
      </c>
      <c r="K12" s="1">
        <f t="shared" si="0"/>
        <v>1</v>
      </c>
      <c r="L12" s="1">
        <f t="shared" si="1"/>
        <v>0</v>
      </c>
      <c r="M12" s="1">
        <f>SUM(L12*Tableau2[[#This Row],[Prix Remisé €]])</f>
        <v>0</v>
      </c>
    </row>
    <row r="13" spans="1:21" x14ac:dyDescent="0.25">
      <c r="A13" s="17" t="str">
        <f>IF('Fichier des Articles'!A13="","",'Fichier des Articles'!A13)</f>
        <v>AIF</v>
      </c>
      <c r="B13" s="16" t="str">
        <f>IF('Fichier des Articles'!B13="","",'Fichier des Articles'!B13)</f>
        <v>52525 VK AM35C</v>
      </c>
      <c r="C13" s="16" t="str">
        <f>IF('Fichier des Articles'!D13="","",'Fichier des Articles'!D13)</f>
        <v>Plaquette tournage à gorge</v>
      </c>
      <c r="D13" s="16" t="str">
        <f>IF('Fichier des Articles'!I13="","",'Fichier des Articles'!I13)</f>
        <v>Plaquette tournage acier</v>
      </c>
      <c r="E13" s="17"/>
      <c r="F13" s="17"/>
      <c r="G13" s="1"/>
      <c r="H13" s="17" t="str">
        <f>IF(Tableau3[[#This Row],[Quantité Stock ]]&lt;&gt;"",VLOOKUP(Tableau3[[#This Row],[Référence Article]],'Fichier des Articles'!B13:I673,7,FALSE)*Tableau3[[#This Row],[Quantité Stock ]],"")</f>
        <v/>
      </c>
      <c r="I13" s="1" t="str">
        <f>IF('Fichier des Articles'!J13="","",'Fichier des Articles'!J13)</f>
        <v/>
      </c>
      <c r="J13" s="1" t="str">
        <f>IF('Fichier des Articles'!C13="","",'Fichier des Articles'!C13)</f>
        <v/>
      </c>
      <c r="K13" s="1">
        <f t="shared" si="0"/>
        <v>1</v>
      </c>
      <c r="L13" s="1">
        <f t="shared" si="1"/>
        <v>0</v>
      </c>
      <c r="M13" s="1">
        <f>SUM(L13*Tableau2[[#This Row],[Prix Remisé €]])</f>
        <v>0</v>
      </c>
      <c r="O13" s="8"/>
      <c r="P13" s="12"/>
      <c r="Q13" s="12"/>
      <c r="R13" s="12"/>
      <c r="S13" s="12"/>
      <c r="T13" s="12"/>
      <c r="U13" s="7"/>
    </row>
    <row r="14" spans="1:21" x14ac:dyDescent="0.25">
      <c r="A14" s="17" t="str">
        <f>IF('Fichier des Articles'!A14="","",'Fichier des Articles'!A14)</f>
        <v>FILTRES MONNET</v>
      </c>
      <c r="B14" s="16" t="str">
        <f>IF('Fichier des Articles'!B14="","",'Fichier des Articles'!B14)</f>
        <v>INT 65/071/100</v>
      </c>
      <c r="C14" s="16" t="str">
        <f>IF('Fichier des Articles'!D14="","",'Fichier des Articles'!D14)</f>
        <v>Rouleau filtrant</v>
      </c>
      <c r="D14" s="16" t="str">
        <f>IF('Fichier des Articles'!I14="","",'Fichier des Articles'!I14)</f>
        <v>Protection machine</v>
      </c>
      <c r="E14" s="17"/>
      <c r="F14" s="17"/>
      <c r="G14" s="1"/>
      <c r="H14" s="17" t="str">
        <f>IF(Tableau3[[#This Row],[Quantité Stock ]]&lt;&gt;"",VLOOKUP(Tableau3[[#This Row],[Référence Article]],'Fichier des Articles'!B14:I674,7,FALSE)*Tableau3[[#This Row],[Quantité Stock ]],"")</f>
        <v/>
      </c>
      <c r="I14" s="1" t="str">
        <f>IF('Fichier des Articles'!J14="","",'Fichier des Articles'!J14)</f>
        <v/>
      </c>
      <c r="J14" s="1">
        <v>300300004</v>
      </c>
      <c r="K14" s="17">
        <f t="shared" si="0"/>
        <v>1</v>
      </c>
      <c r="L14" s="17">
        <f t="shared" si="1"/>
        <v>0</v>
      </c>
      <c r="M14" s="17">
        <f>SUM(L14*Tableau2[[#This Row],[Prix Remisé €]])</f>
        <v>0</v>
      </c>
      <c r="O14" s="8"/>
      <c r="P14" s="7"/>
      <c r="Q14" s="7"/>
      <c r="R14" s="7"/>
      <c r="S14" s="7"/>
      <c r="T14" s="7"/>
      <c r="U14" s="7"/>
    </row>
    <row r="15" spans="1:21" x14ac:dyDescent="0.25">
      <c r="A15" s="17" t="str">
        <f>IF('Fichier des Articles'!A15="","",'Fichier des Articles'!A15)</f>
        <v>FILTRES MONNET</v>
      </c>
      <c r="B15" s="16" t="str">
        <f>IF('Fichier des Articles'!B15="","",'Fichier des Articles'!B15)</f>
        <v>INT50/50/100</v>
      </c>
      <c r="C15" s="16" t="str">
        <f>IF('Fichier des Articles'!D15="","",'Fichier des Articles'!D15)</f>
        <v>Rouleau filtrant</v>
      </c>
      <c r="D15" s="16" t="str">
        <f>IF('Fichier des Articles'!I15="","",'Fichier des Articles'!I15)</f>
        <v>Protection machine</v>
      </c>
      <c r="E15" s="17"/>
      <c r="F15" s="17"/>
      <c r="G15" s="1"/>
      <c r="H15" s="17" t="str">
        <f>IF(Tableau3[[#This Row],[Quantité Stock ]]&lt;&gt;"",VLOOKUP(Tableau3[[#This Row],[Référence Article]],'Fichier des Articles'!B15:I675,7,FALSE)*Tableau3[[#This Row],[Quantité Stock ]],"")</f>
        <v/>
      </c>
      <c r="I15" s="1" t="str">
        <f>IF('Fichier des Articles'!J15="","",'Fichier des Articles'!J15)</f>
        <v/>
      </c>
      <c r="J15" s="1">
        <v>300300005</v>
      </c>
      <c r="K15" s="17">
        <f t="shared" si="0"/>
        <v>1</v>
      </c>
      <c r="L15" s="17">
        <f t="shared" si="1"/>
        <v>0</v>
      </c>
      <c r="M15" s="17">
        <f>SUM(L15*Tableau2[[#This Row],[Prix Remisé €]])</f>
        <v>0</v>
      </c>
      <c r="O15" s="8"/>
      <c r="P15" s="11"/>
      <c r="Q15" s="11"/>
      <c r="R15" s="11"/>
      <c r="S15" s="11"/>
      <c r="T15" s="11"/>
      <c r="U15" s="7"/>
    </row>
    <row r="16" spans="1:21" x14ac:dyDescent="0.25">
      <c r="A16" s="17" t="str">
        <f>IF('Fichier des Articles'!A16="","",'Fichier des Articles'!A16)</f>
        <v>FILTRES MONNET</v>
      </c>
      <c r="B16" s="16" t="str">
        <f>IF('Fichier des Articles'!B16="","",'Fichier des Articles'!B16)</f>
        <v>INT 50/100/100</v>
      </c>
      <c r="C16" s="16" t="str">
        <f>IF('Fichier des Articles'!D16="","",'Fichier des Articles'!D16)</f>
        <v>Rouleau filtrant</v>
      </c>
      <c r="D16" s="16" t="str">
        <f>IF('Fichier des Articles'!I16="","",'Fichier des Articles'!I16)</f>
        <v>Protection machine</v>
      </c>
      <c r="E16" s="17"/>
      <c r="F16" s="17"/>
      <c r="G16" s="1"/>
      <c r="H16" s="17" t="str">
        <f>IF(Tableau3[[#This Row],[Quantité Stock ]]&lt;&gt;"",VLOOKUP(Tableau3[[#This Row],[Référence Article]],'Fichier des Articles'!B16:I676,7,FALSE)*Tableau3[[#This Row],[Quantité Stock ]],"")</f>
        <v/>
      </c>
      <c r="I16" s="1" t="str">
        <f>IF('Fichier des Articles'!J16="","",'Fichier des Articles'!J16)</f>
        <v/>
      </c>
      <c r="J16" s="1">
        <v>300300006</v>
      </c>
      <c r="K16" s="17">
        <f t="shared" si="0"/>
        <v>1</v>
      </c>
      <c r="L16" s="17">
        <f t="shared" si="1"/>
        <v>0</v>
      </c>
      <c r="M16" s="17">
        <f>SUM(L16*Tableau2[[#This Row],[Prix Remisé €]])</f>
        <v>0</v>
      </c>
      <c r="O16" s="8"/>
      <c r="P16" s="7"/>
      <c r="Q16" s="7"/>
      <c r="R16" s="7"/>
      <c r="S16" s="7"/>
      <c r="T16" s="7"/>
      <c r="U16" s="7"/>
    </row>
    <row r="17" spans="1:21" x14ac:dyDescent="0.25">
      <c r="A17" s="17" t="str">
        <f>IF('Fichier des Articles'!A17="","",'Fichier des Articles'!A17)</f>
        <v>KASTO</v>
      </c>
      <c r="B17" s="16" t="str">
        <f>IF('Fichier des Articles'!B17="","",'Fichier des Articles'!B17)</f>
        <v>00326658 - Ø80*25*0.25</v>
      </c>
      <c r="C17" s="16" t="str">
        <f>IF('Fichier des Articles'!D17="","",'Fichier des Articles'!D17)</f>
        <v>Brosse chasses copeaux</v>
      </c>
      <c r="D17" s="16" t="str">
        <f>IF('Fichier des Articles'!I17="","",'Fichier des Articles'!I17)</f>
        <v>Pièce détachée</v>
      </c>
      <c r="E17" s="17"/>
      <c r="F17" s="17"/>
      <c r="G17" s="1"/>
      <c r="H17" s="17" t="str">
        <f>IF(Tableau3[[#This Row],[Quantité Stock ]]&lt;&gt;"",VLOOKUP(Tableau3[[#This Row],[Référence Article]],'Fichier des Articles'!B17:I677,7,FALSE)*Tableau3[[#This Row],[Quantité Stock ]],"")</f>
        <v/>
      </c>
      <c r="I17" s="1" t="str">
        <f>IF('Fichier des Articles'!J17="","",'Fichier des Articles'!J17)</f>
        <v/>
      </c>
      <c r="J17" s="1" t="str">
        <f>IF('Fichier des Articles'!C17="","",'Fichier des Articles'!C17)</f>
        <v/>
      </c>
      <c r="K17" s="17">
        <f t="shared" si="0"/>
        <v>1</v>
      </c>
      <c r="L17" s="17">
        <f t="shared" si="1"/>
        <v>0</v>
      </c>
      <c r="M17" s="17">
        <f>SUM(L17*Tableau2[[#This Row],[Prix Remisé €]])</f>
        <v>0</v>
      </c>
      <c r="O17" s="8"/>
      <c r="P17" s="13"/>
      <c r="Q17" s="13"/>
      <c r="R17" s="13"/>
      <c r="S17" s="13"/>
      <c r="T17" s="13"/>
      <c r="U17" s="7"/>
    </row>
    <row r="18" spans="1:21" x14ac:dyDescent="0.25">
      <c r="A18" s="17" t="str">
        <f>IF('Fichier des Articles'!A18="","",'Fichier des Articles'!A18)</f>
        <v>KASTO</v>
      </c>
      <c r="B18" s="16" t="str">
        <f>IF('Fichier des Articles'!B18="","",'Fichier des Articles'!B18)</f>
        <v>857416 - 13-14</v>
      </c>
      <c r="C18" s="16" t="str">
        <f>IF('Fichier des Articles'!D18="","",'Fichier des Articles'!D18)</f>
        <v>Tourillon</v>
      </c>
      <c r="D18" s="16" t="str">
        <f>IF('Fichier des Articles'!I18="","",'Fichier des Articles'!I18)</f>
        <v>Pièce détachée</v>
      </c>
      <c r="E18" s="17"/>
      <c r="F18" s="17"/>
      <c r="G18" s="1"/>
      <c r="H18" s="17" t="str">
        <f>IF(Tableau3[[#This Row],[Quantité Stock ]]&lt;&gt;"",VLOOKUP(Tableau3[[#This Row],[Référence Article]],'Fichier des Articles'!B18:I678,7,FALSE)*Tableau3[[#This Row],[Quantité Stock ]],"")</f>
        <v/>
      </c>
      <c r="I18" s="1" t="str">
        <f>IF('Fichier des Articles'!J18="","",'Fichier des Articles'!J18)</f>
        <v/>
      </c>
      <c r="J18" s="1" t="str">
        <f>IF('Fichier des Articles'!C18="","",'Fichier des Articles'!C18)</f>
        <v/>
      </c>
      <c r="K18" s="17">
        <f t="shared" si="0"/>
        <v>1</v>
      </c>
      <c r="L18" s="17">
        <f t="shared" si="1"/>
        <v>0</v>
      </c>
      <c r="M18" s="17">
        <f>SUM(L18*Tableau2[[#This Row],[Prix Remisé €]])</f>
        <v>0</v>
      </c>
      <c r="O18" s="7"/>
      <c r="P18" s="7"/>
      <c r="Q18" s="7"/>
      <c r="R18" s="7"/>
      <c r="S18" s="7"/>
      <c r="T18" s="7"/>
      <c r="U18" s="7"/>
    </row>
    <row r="19" spans="1:21" x14ac:dyDescent="0.25">
      <c r="A19" s="17" t="str">
        <f>IF('Fichier des Articles'!A19="","",'Fichier des Articles'!A19)</f>
        <v>KASTO</v>
      </c>
      <c r="B19" s="16" t="str">
        <f>IF('Fichier des Articles'!B19="","",'Fichier des Articles'!B19)</f>
        <v>587432 - 14-15</v>
      </c>
      <c r="C19" s="16" t="str">
        <f>IF('Fichier des Articles'!D19="","",'Fichier des Articles'!D19)</f>
        <v>Tourillon</v>
      </c>
      <c r="D19" s="16" t="str">
        <f>IF('Fichier des Articles'!I19="","",'Fichier des Articles'!I19)</f>
        <v>Pièce détachée</v>
      </c>
      <c r="E19" s="17"/>
      <c r="F19" s="17"/>
      <c r="G19" s="1"/>
      <c r="H19" s="17" t="str">
        <f>IF(Tableau3[[#This Row],[Quantité Stock ]]&lt;&gt;"",VLOOKUP(Tableau3[[#This Row],[Référence Article]],'Fichier des Articles'!B19:I679,7,FALSE)*Tableau3[[#This Row],[Quantité Stock ]],"")</f>
        <v/>
      </c>
      <c r="I19" s="1" t="str">
        <f>IF('Fichier des Articles'!J19="","",'Fichier des Articles'!J19)</f>
        <v/>
      </c>
      <c r="J19" s="1" t="str">
        <f>IF('Fichier des Articles'!C19="","",'Fichier des Articles'!C19)</f>
        <v/>
      </c>
      <c r="K19" s="17">
        <f t="shared" si="0"/>
        <v>1</v>
      </c>
      <c r="L19" s="17">
        <f t="shared" si="1"/>
        <v>0</v>
      </c>
      <c r="M19" s="17">
        <f>SUM(L19*Tableau2[[#This Row],[Prix Remisé €]])</f>
        <v>0</v>
      </c>
      <c r="O19" s="7"/>
      <c r="P19" s="7"/>
      <c r="Q19" s="9"/>
      <c r="R19" s="7"/>
      <c r="S19" s="9"/>
      <c r="T19" s="7"/>
      <c r="U19" s="10"/>
    </row>
    <row r="20" spans="1:21" x14ac:dyDescent="0.25">
      <c r="A20" s="17" t="str">
        <f>IF('Fichier des Articles'!A20="","",'Fichier des Articles'!A20)</f>
        <v>LOSS</v>
      </c>
      <c r="B20" s="16" t="str">
        <f>IF('Fichier des Articles'!B20="","",'Fichier des Articles'!B20)</f>
        <v>CF 226A</v>
      </c>
      <c r="C20" s="16" t="str">
        <f>IF('Fichier des Articles'!D20="","",'Fichier des Articles'!D20)</f>
        <v>Cartouche toner noir</v>
      </c>
      <c r="D20" s="16" t="str">
        <f>IF('Fichier des Articles'!I20="","",'Fichier des Articles'!I20)</f>
        <v>Bureau</v>
      </c>
      <c r="E20" s="17"/>
      <c r="F20" s="17"/>
      <c r="G20" s="1"/>
      <c r="H20" s="17" t="str">
        <f>IF(Tableau3[[#This Row],[Quantité Stock ]]&lt;&gt;"",VLOOKUP(Tableau3[[#This Row],[Référence Article]],'Fichier des Articles'!B20:I680,7,FALSE)*Tableau3[[#This Row],[Quantité Stock ]],"")</f>
        <v/>
      </c>
      <c r="I20" s="1" t="str">
        <f>IF('Fichier des Articles'!J20="","",'Fichier des Articles'!J20)</f>
        <v/>
      </c>
      <c r="J20" s="1">
        <f>IF('Fichier des Articles'!C20="","",'Fichier des Articles'!C20)</f>
        <v>900010008</v>
      </c>
      <c r="K20" s="17">
        <f t="shared" si="0"/>
        <v>1</v>
      </c>
      <c r="L20" s="17">
        <f t="shared" si="1"/>
        <v>0</v>
      </c>
      <c r="M20" s="17">
        <f>SUM(L20*Tableau2[[#This Row],[Prix Remisé €]])</f>
        <v>0</v>
      </c>
      <c r="O20" s="7"/>
      <c r="P20" s="7"/>
      <c r="Q20" s="7"/>
      <c r="R20" s="7"/>
      <c r="S20" s="7"/>
      <c r="T20" s="7"/>
      <c r="U20" s="7"/>
    </row>
    <row r="21" spans="1:21" x14ac:dyDescent="0.25">
      <c r="A21" s="17" t="str">
        <f>IF('Fichier des Articles'!A21="","",'Fichier des Articles'!A21)</f>
        <v>LOSS</v>
      </c>
      <c r="B21" s="16">
        <f>IF('Fichier des Articles'!B21="","",'Fichier des Articles'!B21)</f>
        <v>81856</v>
      </c>
      <c r="C21" s="16" t="str">
        <f>IF('Fichier des Articles'!D21="","",'Fichier des Articles'!D21)</f>
        <v>Rouleau étiquette dymo 89*41mm</v>
      </c>
      <c r="D21" s="16" t="str">
        <f>IF('Fichier des Articles'!I21="","",'Fichier des Articles'!I21)</f>
        <v>Bureau</v>
      </c>
      <c r="E21" s="17"/>
      <c r="F21" s="17"/>
      <c r="G21" s="1"/>
      <c r="H21" s="17" t="str">
        <f>IF(Tableau3[[#This Row],[Quantité Stock ]]&lt;&gt;"",VLOOKUP(Tableau3[[#This Row],[Référence Article]],'Fichier des Articles'!B21:I681,7,FALSE)*Tableau3[[#This Row],[Quantité Stock ]],"")</f>
        <v/>
      </c>
      <c r="I21" s="1" t="str">
        <f>IF('Fichier des Articles'!J21="","",'Fichier des Articles'!J21)</f>
        <v/>
      </c>
      <c r="J21" s="1">
        <f>IF('Fichier des Articles'!C21="","",'Fichier des Articles'!C21)</f>
        <v>600000004</v>
      </c>
      <c r="K21" s="17">
        <f t="shared" si="0"/>
        <v>1</v>
      </c>
      <c r="L21" s="17">
        <f t="shared" si="1"/>
        <v>0</v>
      </c>
      <c r="M21" s="17">
        <f>SUM(L21*Tableau2[[#This Row],[Prix Remisé €]])</f>
        <v>0</v>
      </c>
    </row>
    <row r="22" spans="1:21" x14ac:dyDescent="0.25">
      <c r="A22" s="17" t="str">
        <f>IF('Fichier des Articles'!A22="","",'Fichier des Articles'!A22)</f>
        <v>FRAISA</v>
      </c>
      <c r="B22" s="16" t="str">
        <f>IF('Fichier des Articles'!B22="","",'Fichier des Articles'!B22)</f>
        <v>EI0050034 - M2 N.D</v>
      </c>
      <c r="C22" s="16" t="str">
        <f>IF('Fichier des Articles'!D22="","",'Fichier des Articles'!D22)</f>
        <v>Taraud alu N.D</v>
      </c>
      <c r="D22" s="16" t="str">
        <f>IF('Fichier des Articles'!I22="","",'Fichier des Articles'!I22)</f>
        <v>Taraudage alu</v>
      </c>
      <c r="E22" s="17"/>
      <c r="F22" s="17"/>
      <c r="G22" s="1"/>
      <c r="H22" s="17" t="str">
        <f>IF(Tableau3[[#This Row],[Quantité Stock ]]&lt;&gt;"",VLOOKUP(Tableau3[[#This Row],[Référence Article]],'Fichier des Articles'!B22:I682,7,FALSE)*Tableau3[[#This Row],[Quantité Stock ]],"")</f>
        <v/>
      </c>
      <c r="I22" s="1" t="str">
        <f>IF('Fichier des Articles'!J22="","",'Fichier des Articles'!J22)</f>
        <v>M2*0,4</v>
      </c>
      <c r="J22" s="1" t="str">
        <f>IF('Fichier des Articles'!C22="","",'Fichier des Articles'!C22)</f>
        <v/>
      </c>
      <c r="K22" s="17">
        <f t="shared" si="0"/>
        <v>1</v>
      </c>
      <c r="L22" s="17">
        <f t="shared" si="1"/>
        <v>0</v>
      </c>
      <c r="M22" s="17">
        <f>SUM(L22*Tableau2[[#This Row],[Prix Remisé €]])</f>
        <v>0</v>
      </c>
    </row>
    <row r="23" spans="1:21" x14ac:dyDescent="0.25">
      <c r="A23" s="17" t="str">
        <f>IF('Fichier des Articles'!A23="","",'Fichier des Articles'!A23)</f>
        <v>FRAISA</v>
      </c>
      <c r="B23" s="16" t="str">
        <f>IF('Fichier des Articles'!B23="","",'Fichier des Articles'!B23)</f>
        <v>EI0050044 - M3 N.D</v>
      </c>
      <c r="C23" s="16" t="str">
        <f>IF('Fichier des Articles'!D23="","",'Fichier des Articles'!D23)</f>
        <v>Taraud alu N.D</v>
      </c>
      <c r="D23" s="16" t="str">
        <f>IF('Fichier des Articles'!I23="","",'Fichier des Articles'!I23)</f>
        <v>Taraudage alu</v>
      </c>
      <c r="E23" s="17"/>
      <c r="F23" s="17"/>
      <c r="G23" s="1"/>
      <c r="H23" s="17" t="str">
        <f>IF(Tableau3[[#This Row],[Quantité Stock ]]&lt;&gt;"",VLOOKUP(Tableau3[[#This Row],[Référence Article]],'Fichier des Articles'!B23:I683,7,FALSE)*Tableau3[[#This Row],[Quantité Stock ]],"")</f>
        <v/>
      </c>
      <c r="I23" s="1" t="str">
        <f>IF('Fichier des Articles'!J23="","",'Fichier des Articles'!J23)</f>
        <v>M3*,05</v>
      </c>
      <c r="J23" s="1" t="str">
        <f>IF('Fichier des Articles'!C23="","",'Fichier des Articles'!C23)</f>
        <v/>
      </c>
      <c r="K23" s="17">
        <f t="shared" si="0"/>
        <v>1</v>
      </c>
      <c r="L23" s="17">
        <f t="shared" si="1"/>
        <v>0</v>
      </c>
      <c r="M23" s="17">
        <f>SUM(L23*Tableau2[[#This Row],[Prix Remisé €]])</f>
        <v>0</v>
      </c>
    </row>
    <row r="24" spans="1:21" x14ac:dyDescent="0.25">
      <c r="A24" s="17" t="str">
        <f>IF('Fichier des Articles'!A24="","",'Fichier des Articles'!A24)</f>
        <v>FRAISA</v>
      </c>
      <c r="B24" s="16" t="str">
        <f>IF('Fichier des Articles'!B24="","",'Fichier des Articles'!B24)</f>
        <v>EI0050058 - M4 N.D</v>
      </c>
      <c r="C24" s="16" t="str">
        <f>IF('Fichier des Articles'!D24="","",'Fichier des Articles'!D24)</f>
        <v>Taraud alu N.D</v>
      </c>
      <c r="D24" s="16" t="str">
        <f>IF('Fichier des Articles'!I24="","",'Fichier des Articles'!I24)</f>
        <v>Taraudage alu</v>
      </c>
      <c r="E24" s="17"/>
      <c r="F24" s="17"/>
      <c r="G24" s="1"/>
      <c r="H24" s="17" t="str">
        <f>IF(Tableau3[[#This Row],[Quantité Stock ]]&lt;&gt;"",VLOOKUP(Tableau3[[#This Row],[Référence Article]],'Fichier des Articles'!B24:I684,7,FALSE)*Tableau3[[#This Row],[Quantité Stock ]],"")</f>
        <v/>
      </c>
      <c r="I24" s="1" t="str">
        <f>IF('Fichier des Articles'!J24="","",'Fichier des Articles'!J24)</f>
        <v>M4*0,7</v>
      </c>
      <c r="J24" s="1" t="str">
        <f>IF('Fichier des Articles'!C24="","",'Fichier des Articles'!C24)</f>
        <v/>
      </c>
      <c r="K24" s="17">
        <f t="shared" si="0"/>
        <v>1</v>
      </c>
      <c r="L24" s="17">
        <f t="shared" si="1"/>
        <v>0</v>
      </c>
      <c r="M24" s="17">
        <f>SUM(L24*Tableau2[[#This Row],[Prix Remisé €]])</f>
        <v>0</v>
      </c>
    </row>
    <row r="25" spans="1:21" x14ac:dyDescent="0.25">
      <c r="A25" s="17" t="str">
        <f>IF('Fichier des Articles'!A25="","",'Fichier des Articles'!A25)</f>
        <v>FRAISA</v>
      </c>
      <c r="B25" s="16" t="str">
        <f>IF('Fichier des Articles'!B25="","",'Fichier des Articles'!B25)</f>
        <v>EI0050084 - M5 N.D</v>
      </c>
      <c r="C25" s="16" t="str">
        <f>IF('Fichier des Articles'!D25="","",'Fichier des Articles'!D25)</f>
        <v>Taraud alu N.D</v>
      </c>
      <c r="D25" s="16" t="str">
        <f>IF('Fichier des Articles'!I25="","",'Fichier des Articles'!I25)</f>
        <v>Taraudage alu</v>
      </c>
      <c r="E25" s="17"/>
      <c r="F25" s="17"/>
      <c r="G25" s="1"/>
      <c r="H25" s="17" t="str">
        <f>IF(Tableau3[[#This Row],[Quantité Stock ]]&lt;&gt;"",VLOOKUP(Tableau3[[#This Row],[Référence Article]],'Fichier des Articles'!B25:I685,7,FALSE)*Tableau3[[#This Row],[Quantité Stock ]],"")</f>
        <v/>
      </c>
      <c r="I25" s="1" t="str">
        <f>IF('Fichier des Articles'!J25="","",'Fichier des Articles'!J25)</f>
        <v>M5*0,8</v>
      </c>
      <c r="J25" s="1" t="str">
        <f>IF('Fichier des Articles'!C25="","",'Fichier des Articles'!C25)</f>
        <v/>
      </c>
      <c r="K25" s="17">
        <f t="shared" si="0"/>
        <v>1</v>
      </c>
      <c r="L25" s="17">
        <f t="shared" si="1"/>
        <v>0</v>
      </c>
      <c r="M25" s="17">
        <f>SUM(L25*Tableau2[[#This Row],[Prix Remisé €]])</f>
        <v>0</v>
      </c>
    </row>
    <row r="26" spans="1:21" x14ac:dyDescent="0.25">
      <c r="A26" s="17" t="str">
        <f>IF('Fichier des Articles'!A26="","",'Fichier des Articles'!A26)</f>
        <v>FRAISA</v>
      </c>
      <c r="B26" s="16" t="str">
        <f>IF('Fichier des Articles'!B26="","",'Fichier des Articles'!B26)</f>
        <v>EI0050088 - M6 N.D</v>
      </c>
      <c r="C26" s="16" t="str">
        <f>IF('Fichier des Articles'!D26="","",'Fichier des Articles'!D26)</f>
        <v>Taraud alu N.D</v>
      </c>
      <c r="D26" s="16" t="str">
        <f>IF('Fichier des Articles'!I26="","",'Fichier des Articles'!I26)</f>
        <v>Taraudage alu</v>
      </c>
      <c r="E26" s="17"/>
      <c r="F26" s="17"/>
      <c r="G26" s="1"/>
      <c r="H26" s="17" t="str">
        <f>IF(Tableau3[[#This Row],[Quantité Stock ]]&lt;&gt;"",VLOOKUP(Tableau3[[#This Row],[Référence Article]],'Fichier des Articles'!B26:I686,7,FALSE)*Tableau3[[#This Row],[Quantité Stock ]],"")</f>
        <v/>
      </c>
      <c r="I26" s="1" t="str">
        <f>IF('Fichier des Articles'!J26="","",'Fichier des Articles'!J26)</f>
        <v>M6*1</v>
      </c>
      <c r="J26" s="1" t="str">
        <f>IF('Fichier des Articles'!C26="","",'Fichier des Articles'!C26)</f>
        <v/>
      </c>
      <c r="K26" s="17">
        <f t="shared" si="0"/>
        <v>1</v>
      </c>
      <c r="L26" s="17">
        <f t="shared" si="1"/>
        <v>0</v>
      </c>
      <c r="M26" s="17">
        <f>SUM(L26*Tableau2[[#This Row],[Prix Remisé €]])</f>
        <v>0</v>
      </c>
    </row>
    <row r="27" spans="1:21" x14ac:dyDescent="0.25">
      <c r="A27" s="17" t="str">
        <f>IF('Fichier des Articles'!A27="","",'Fichier des Articles'!A27)</f>
        <v>FRAISA</v>
      </c>
      <c r="B27" s="16" t="str">
        <f>IF('Fichier des Articles'!B27="","",'Fichier des Articles'!B27)</f>
        <v>EI0050160 - M8 N.D</v>
      </c>
      <c r="C27" s="16" t="str">
        <f>IF('Fichier des Articles'!D27="","",'Fichier des Articles'!D27)</f>
        <v>Taraud alu N.D</v>
      </c>
      <c r="D27" s="16" t="str">
        <f>IF('Fichier des Articles'!I27="","",'Fichier des Articles'!I27)</f>
        <v>Taraudage alu</v>
      </c>
      <c r="E27" s="17"/>
      <c r="F27" s="17"/>
      <c r="G27" s="1"/>
      <c r="H27" s="17" t="str">
        <f>IF(Tableau3[[#This Row],[Quantité Stock ]]&lt;&gt;"",VLOOKUP(Tableau3[[#This Row],[Référence Article]],'Fichier des Articles'!B27:I687,7,FALSE)*Tableau3[[#This Row],[Quantité Stock ]],"")</f>
        <v/>
      </c>
      <c r="I27" s="1" t="str">
        <f>IF('Fichier des Articles'!J27="","",'Fichier des Articles'!J27)</f>
        <v>M8*1,25</v>
      </c>
      <c r="J27" s="1" t="str">
        <f>IF('Fichier des Articles'!C27="","",'Fichier des Articles'!C27)</f>
        <v/>
      </c>
      <c r="K27" s="17">
        <f t="shared" si="0"/>
        <v>1</v>
      </c>
      <c r="L27" s="17">
        <f t="shared" si="1"/>
        <v>0</v>
      </c>
      <c r="M27" s="17">
        <f>SUM(L27*Tableau2[[#This Row],[Prix Remisé €]])</f>
        <v>0</v>
      </c>
    </row>
    <row r="28" spans="1:21" x14ac:dyDescent="0.25">
      <c r="A28" s="17" t="str">
        <f>IF('Fichier des Articles'!A28="","",'Fichier des Articles'!A28)</f>
        <v>FRAISA</v>
      </c>
      <c r="B28" s="16" t="str">
        <f>IF('Fichier des Articles'!B28="","",'Fichier des Articles'!B28)</f>
        <v>EI0050174 - M10 N.D</v>
      </c>
      <c r="C28" s="16" t="str">
        <f>IF('Fichier des Articles'!D28="","",'Fichier des Articles'!D28)</f>
        <v>Taraud alu N.D</v>
      </c>
      <c r="D28" s="16" t="str">
        <f>IF('Fichier des Articles'!I28="","",'Fichier des Articles'!I28)</f>
        <v>Taraudage alu</v>
      </c>
      <c r="E28" s="17"/>
      <c r="F28" s="17"/>
      <c r="G28" s="1"/>
      <c r="H28" s="17" t="str">
        <f>IF(Tableau3[[#This Row],[Quantité Stock ]]&lt;&gt;"",VLOOKUP(Tableau3[[#This Row],[Référence Article]],'Fichier des Articles'!B28:I688,7,FALSE)*Tableau3[[#This Row],[Quantité Stock ]],"")</f>
        <v/>
      </c>
      <c r="I28" s="1" t="str">
        <f>IF('Fichier des Articles'!J28="","",'Fichier des Articles'!J28)</f>
        <v>M10*1,5</v>
      </c>
      <c r="J28" s="1" t="str">
        <f>IF('Fichier des Articles'!C28="","",'Fichier des Articles'!C28)</f>
        <v/>
      </c>
      <c r="K28" s="17">
        <f t="shared" si="0"/>
        <v>1</v>
      </c>
      <c r="L28" s="17">
        <f t="shared" si="1"/>
        <v>0</v>
      </c>
      <c r="M28" s="17">
        <f>SUM(L28*Tableau2[[#This Row],[Prix Remisé €]])</f>
        <v>0</v>
      </c>
    </row>
    <row r="29" spans="1:21" x14ac:dyDescent="0.25">
      <c r="A29" s="17" t="str">
        <f>IF('Fichier des Articles'!A29="","",'Fichier des Articles'!A29)</f>
        <v>FRAISA</v>
      </c>
      <c r="B29" s="16" t="str">
        <f>IF('Fichier des Articles'!B29="","",'Fichier des Articles'!B29)</f>
        <v>EI0051240 - M12 N.D</v>
      </c>
      <c r="C29" s="16" t="str">
        <f>IF('Fichier des Articles'!D29="","",'Fichier des Articles'!D29)</f>
        <v>Taraud alu N.D</v>
      </c>
      <c r="D29" s="16" t="str">
        <f>IF('Fichier des Articles'!I29="","",'Fichier des Articles'!I29)</f>
        <v>Taraudage alu</v>
      </c>
      <c r="E29" s="17"/>
      <c r="F29" s="17"/>
      <c r="G29" s="1"/>
      <c r="H29" s="17" t="str">
        <f>IF(Tableau3[[#This Row],[Quantité Stock ]]&lt;&gt;"",VLOOKUP(Tableau3[[#This Row],[Référence Article]],'Fichier des Articles'!B29:I689,7,FALSE)*Tableau3[[#This Row],[Quantité Stock ]],"")</f>
        <v/>
      </c>
      <c r="I29" s="1" t="str">
        <f>IF('Fichier des Articles'!J29="","",'Fichier des Articles'!J29)</f>
        <v>M12*1,75</v>
      </c>
      <c r="J29" s="1" t="str">
        <f>IF('Fichier des Articles'!C29="","",'Fichier des Articles'!C29)</f>
        <v/>
      </c>
      <c r="K29" s="17">
        <f t="shared" si="0"/>
        <v>1</v>
      </c>
      <c r="L29" s="17">
        <f t="shared" si="1"/>
        <v>0</v>
      </c>
      <c r="M29" s="17">
        <f>SUM(L29*Tableau2[[#This Row],[Prix Remisé €]])</f>
        <v>0</v>
      </c>
    </row>
    <row r="30" spans="1:21" x14ac:dyDescent="0.25">
      <c r="A30" s="17" t="str">
        <f>IF('Fichier des Articles'!A30="","",'Fichier des Articles'!A30)</f>
        <v>FRAISA</v>
      </c>
      <c r="B30" s="16" t="str">
        <f>IF('Fichier des Articles'!B30="","",'Fichier des Articles'!B30)</f>
        <v>EI0051246 - M16 N.D</v>
      </c>
      <c r="C30" s="16" t="str">
        <f>IF('Fichier des Articles'!D30="","",'Fichier des Articles'!D30)</f>
        <v>Taraud alu N.D</v>
      </c>
      <c r="D30" s="16" t="str">
        <f>IF('Fichier des Articles'!I30="","",'Fichier des Articles'!I30)</f>
        <v>Taraudage alu</v>
      </c>
      <c r="E30" s="17"/>
      <c r="F30" s="17"/>
      <c r="G30" s="1"/>
      <c r="H30" s="17" t="str">
        <f>IF(Tableau3[[#This Row],[Quantité Stock ]]&lt;&gt;"",VLOOKUP(Tableau3[[#This Row],[Référence Article]],'Fichier des Articles'!B30:I690,7,FALSE)*Tableau3[[#This Row],[Quantité Stock ]],"")</f>
        <v/>
      </c>
      <c r="I30" s="1" t="str">
        <f>IF('Fichier des Articles'!J30="","",'Fichier des Articles'!J30)</f>
        <v>M16*2</v>
      </c>
      <c r="J30" s="1" t="str">
        <f>IF('Fichier des Articles'!C30="","",'Fichier des Articles'!C30)</f>
        <v/>
      </c>
      <c r="K30" s="17">
        <f t="shared" si="0"/>
        <v>1</v>
      </c>
      <c r="L30" s="17">
        <f t="shared" si="1"/>
        <v>0</v>
      </c>
      <c r="M30" s="17">
        <f>SUM(L30*Tableau2[[#This Row],[Prix Remisé €]])</f>
        <v>0</v>
      </c>
    </row>
    <row r="31" spans="1:21" x14ac:dyDescent="0.25">
      <c r="A31" s="17" t="str">
        <f>IF('Fichier des Articles'!A31="","",'Fichier des Articles'!A31)</f>
        <v>FRAISA</v>
      </c>
      <c r="B31" s="16" t="str">
        <f>IF('Fichier des Articles'!B31="","",'Fichier des Articles'!B31)</f>
        <v>TU0905500 - Ø20*4</v>
      </c>
      <c r="C31" s="16" t="str">
        <f>IF('Fichier des Articles'!D31="","",'Fichier des Articles'!D31)</f>
        <v>Fraise Té Hss Ø20*4mm</v>
      </c>
      <c r="D31" s="16" t="str">
        <f>IF('Fichier des Articles'!I31="","",'Fichier des Articles'!I31)</f>
        <v>Fraisage acier</v>
      </c>
      <c r="E31" s="17"/>
      <c r="F31" s="17"/>
      <c r="G31" s="1"/>
      <c r="H31" s="17" t="str">
        <f>IF(Tableau3[[#This Row],[Quantité Stock ]]&lt;&gt;"",VLOOKUP(Tableau3[[#This Row],[Référence Article]],'Fichier des Articles'!B31:I691,7,FALSE)*Tableau3[[#This Row],[Quantité Stock ]],"")</f>
        <v/>
      </c>
      <c r="I31" s="1" t="str">
        <f>IF('Fichier des Articles'!J31="","",'Fichier des Articles'!J31)</f>
        <v>Ø20</v>
      </c>
      <c r="J31" s="1" t="str">
        <f>IF('Fichier des Articles'!C31="","",'Fichier des Articles'!C31)</f>
        <v/>
      </c>
      <c r="K31" s="17">
        <f t="shared" si="0"/>
        <v>1</v>
      </c>
      <c r="L31" s="17">
        <f t="shared" si="1"/>
        <v>0</v>
      </c>
      <c r="M31" s="17">
        <f>SUM(L31*Tableau2[[#This Row],[Prix Remisé €]])</f>
        <v>0</v>
      </c>
    </row>
    <row r="32" spans="1:21" x14ac:dyDescent="0.25">
      <c r="A32" s="17" t="str">
        <f>IF('Fichier des Articles'!A32="","",'Fichier des Articles'!A32)</f>
        <v>FRAISA</v>
      </c>
      <c r="B32" s="16" t="str">
        <f>IF('Fichier des Articles'!B32="","",'Fichier des Articles'!B32)</f>
        <v>5920.615 - Ø63*16*0,5</v>
      </c>
      <c r="C32" s="16" t="str">
        <f>IF('Fichier des Articles'!D32="","",'Fichier des Articles'!D32)</f>
        <v>Fraise scie carbure Ø63*16*0,5</v>
      </c>
      <c r="D32" s="16" t="str">
        <f>IF('Fichier des Articles'!I32="","",'Fichier des Articles'!I32)</f>
        <v>Fraisage acier</v>
      </c>
      <c r="E32" s="17"/>
      <c r="F32" s="17"/>
      <c r="G32" s="1"/>
      <c r="H32" s="17" t="str">
        <f>IF(Tableau3[[#This Row],[Quantité Stock ]]&lt;&gt;"",VLOOKUP(Tableau3[[#This Row],[Référence Article]],'Fichier des Articles'!B32:I692,7,FALSE)*Tableau3[[#This Row],[Quantité Stock ]],"")</f>
        <v/>
      </c>
      <c r="I32" s="1" t="str">
        <f>IF('Fichier des Articles'!J32="","",'Fichier des Articles'!J32)</f>
        <v>Ø63</v>
      </c>
      <c r="J32" s="1" t="str">
        <f>IF('Fichier des Articles'!C32="","",'Fichier des Articles'!C32)</f>
        <v/>
      </c>
      <c r="K32" s="17">
        <f t="shared" si="0"/>
        <v>1</v>
      </c>
      <c r="L32" s="17">
        <f t="shared" si="1"/>
        <v>0</v>
      </c>
      <c r="M32" s="17">
        <f>SUM(L32*Tableau2[[#This Row],[Prix Remisé €]])</f>
        <v>0</v>
      </c>
    </row>
    <row r="33" spans="1:13" x14ac:dyDescent="0.25">
      <c r="A33" s="17" t="str">
        <f>IF('Fichier des Articles'!A33="","",'Fichier des Articles'!A33)</f>
        <v>FRAISA</v>
      </c>
      <c r="B33" s="16" t="str">
        <f>IF('Fichier des Articles'!B33="","",'Fichier des Articles'!B33)</f>
        <v>U0665.682 - Ø20</v>
      </c>
      <c r="C33" s="16" t="str">
        <f>IF('Fichier des Articles'!D33="","",'Fichier des Articles'!D33)</f>
        <v>Fraise ravageuse Hss Ø20 S.L out.porte.buse</v>
      </c>
      <c r="D33" s="16" t="str">
        <f>IF('Fichier des Articles'!I33="","",'Fichier des Articles'!I33)</f>
        <v>Fraisage acier</v>
      </c>
      <c r="E33" s="17"/>
      <c r="F33" s="17"/>
      <c r="G33" s="1"/>
      <c r="H33" s="17" t="str">
        <f>IF(Tableau3[[#This Row],[Quantité Stock ]]&lt;&gt;"",VLOOKUP(Tableau3[[#This Row],[Référence Article]],'Fichier des Articles'!B33:I693,7,FALSE)*Tableau3[[#This Row],[Quantité Stock ]],"")</f>
        <v/>
      </c>
      <c r="I33" s="1" t="str">
        <f>IF('Fichier des Articles'!J33="","",'Fichier des Articles'!J33)</f>
        <v>Ø20</v>
      </c>
      <c r="J33" s="1" t="str">
        <f>IF('Fichier des Articles'!C33="","",'Fichier des Articles'!C33)</f>
        <v/>
      </c>
      <c r="K33" s="17">
        <f t="shared" si="0"/>
        <v>1</v>
      </c>
      <c r="L33" s="17">
        <f t="shared" si="1"/>
        <v>0</v>
      </c>
      <c r="M33" s="17">
        <f>SUM(L33*Tableau2[[#This Row],[Prix Remisé €]])</f>
        <v>0</v>
      </c>
    </row>
    <row r="34" spans="1:13" x14ac:dyDescent="0.25">
      <c r="A34" s="17" t="str">
        <f>IF('Fichier des Articles'!A34="","",'Fichier des Articles'!A34)</f>
        <v>FRAISA</v>
      </c>
      <c r="B34" s="16" t="str">
        <f>IF('Fichier des Articles'!B34="","",'Fichier des Articles'!B34)</f>
        <v>U0200.682 - Ø20</v>
      </c>
      <c r="C34" s="16" t="str">
        <f>IF('Fichier des Articles'!D34="","",'Fichier des Articles'!D34)</f>
        <v>Fraise 2Tll Hss Ø20 S.L out.porte buse</v>
      </c>
      <c r="D34" s="16" t="str">
        <f>IF('Fichier des Articles'!I34="","",'Fichier des Articles'!I34)</f>
        <v>Fraisage acier</v>
      </c>
      <c r="E34" s="17"/>
      <c r="F34" s="17"/>
      <c r="G34" s="1"/>
      <c r="H34" s="17" t="str">
        <f>IF(Tableau3[[#This Row],[Quantité Stock ]]&lt;&gt;"",VLOOKUP(Tableau3[[#This Row],[Référence Article]],'Fichier des Articles'!B34:I694,7,FALSE)*Tableau3[[#This Row],[Quantité Stock ]],"")</f>
        <v/>
      </c>
      <c r="I34" s="1" t="str">
        <f>IF('Fichier des Articles'!J34="","",'Fichier des Articles'!J34)</f>
        <v>Ø20</v>
      </c>
      <c r="J34" s="1" t="str">
        <f>IF('Fichier des Articles'!C34="","",'Fichier des Articles'!C34)</f>
        <v/>
      </c>
      <c r="K34" s="17">
        <f t="shared" si="0"/>
        <v>1</v>
      </c>
      <c r="L34" s="17">
        <f t="shared" si="1"/>
        <v>0</v>
      </c>
      <c r="M34" s="17">
        <f>SUM(L34*Tableau2[[#This Row],[Prix Remisé €]])</f>
        <v>0</v>
      </c>
    </row>
    <row r="35" spans="1:13" x14ac:dyDescent="0.25">
      <c r="A35" s="17" t="str">
        <f>IF('Fichier des Articles'!A35="","",'Fichier des Articles'!A35)</f>
        <v>FRAISA</v>
      </c>
      <c r="B35" s="16" t="str">
        <f>IF('Fichier des Articles'!B35="","",'Fichier des Articles'!B35)</f>
        <v>M5716.180 - Ø3</v>
      </c>
      <c r="C35" s="16" t="str">
        <f>IF('Fichier des Articles'!D35="","",'Fichier des Articles'!D35)</f>
        <v>Fraise 2Tll Hss Ø3 S.L</v>
      </c>
      <c r="D35" s="16" t="str">
        <f>IF('Fichier des Articles'!I35="","",'Fichier des Articles'!I35)</f>
        <v>Fraisage acier</v>
      </c>
      <c r="E35" s="17"/>
      <c r="F35" s="17"/>
      <c r="G35" s="1"/>
      <c r="H35" s="17" t="str">
        <f>IF(Tableau3[[#This Row],[Quantité Stock ]]&lt;&gt;"",VLOOKUP(Tableau3[[#This Row],[Référence Article]],'Fichier des Articles'!B35:I695,7,FALSE)*Tableau3[[#This Row],[Quantité Stock ]],"")</f>
        <v/>
      </c>
      <c r="I35" s="1" t="str">
        <f>IF('Fichier des Articles'!J35="","",'Fichier des Articles'!J35)</f>
        <v>Ø3</v>
      </c>
      <c r="J35" s="1" t="str">
        <f>IF('Fichier des Articles'!C35="","",'Fichier des Articles'!C35)</f>
        <v/>
      </c>
      <c r="K35" s="17">
        <f t="shared" si="0"/>
        <v>1</v>
      </c>
      <c r="L35" s="17">
        <f t="shared" si="1"/>
        <v>0</v>
      </c>
      <c r="M35" s="17">
        <f>SUM(L35*Tableau2[[#This Row],[Prix Remisé €]])</f>
        <v>0</v>
      </c>
    </row>
    <row r="36" spans="1:13" x14ac:dyDescent="0.25">
      <c r="A36" s="17" t="str">
        <f>IF('Fichier des Articles'!A36="","",'Fichier des Articles'!A36)</f>
        <v/>
      </c>
      <c r="B36" s="16" t="str">
        <f>IF('Fichier des Articles'!B36="","",'Fichier des Articles'!B36)</f>
        <v/>
      </c>
      <c r="C36" s="16" t="str">
        <f>IF('Fichier des Articles'!D36="","",'Fichier des Articles'!D36)</f>
        <v/>
      </c>
      <c r="D36" s="16" t="str">
        <f>IF('Fichier des Articles'!I36="","",'Fichier des Articles'!I36)</f>
        <v/>
      </c>
      <c r="E36" s="17"/>
      <c r="F36" s="17"/>
      <c r="G36" s="1"/>
      <c r="H36" s="17" t="str">
        <f>IF(Tableau3[[#This Row],[Quantité Stock ]]&lt;&gt;"",VLOOKUP(Tableau3[[#This Row],[Référence Article]],'Fichier des Articles'!B36:I698,7,FALSE)*Tableau3[[#This Row],[Quantité Stock ]],"")</f>
        <v/>
      </c>
      <c r="I36" s="1" t="str">
        <f>IF('Fichier des Articles'!J36="","",'Fichier des Articles'!J36)</f>
        <v/>
      </c>
      <c r="J36" s="1" t="str">
        <f>IF('Fichier des Articles'!C36="","",'Fichier des Articles'!C36)</f>
        <v/>
      </c>
      <c r="K36" s="17">
        <f t="shared" si="0"/>
        <v>1</v>
      </c>
      <c r="L36" s="17">
        <f t="shared" si="1"/>
        <v>0</v>
      </c>
      <c r="M36" s="17" t="e">
        <f>SUM(L36*Tableau2[[#This Row],[Prix Remisé €]])</f>
        <v>#VALUE!</v>
      </c>
    </row>
    <row r="37" spans="1:13" x14ac:dyDescent="0.25">
      <c r="A37" s="17" t="str">
        <f>IF('Fichier des Articles'!A37="","",'Fichier des Articles'!A37)</f>
        <v/>
      </c>
      <c r="B37" s="16" t="str">
        <f>IF('Fichier des Articles'!B37="","",'Fichier des Articles'!B37)</f>
        <v/>
      </c>
      <c r="C37" s="16" t="str">
        <f>IF('Fichier des Articles'!D37="","",'Fichier des Articles'!D37)</f>
        <v/>
      </c>
      <c r="D37" s="16" t="str">
        <f>IF('Fichier des Articles'!I37="","",'Fichier des Articles'!I37)</f>
        <v/>
      </c>
      <c r="E37" s="17"/>
      <c r="F37" s="17"/>
      <c r="G37" s="1"/>
      <c r="H37" s="17" t="str">
        <f>IF(Tableau3[[#This Row],[Quantité Stock ]]&lt;&gt;"",VLOOKUP(Tableau3[[#This Row],[Référence Article]],'Fichier des Articles'!B37:I699,7,FALSE)*Tableau3[[#This Row],[Quantité Stock ]],"")</f>
        <v/>
      </c>
      <c r="I37" s="1" t="str">
        <f>IF('Fichier des Articles'!J37="","",'Fichier des Articles'!J37)</f>
        <v/>
      </c>
      <c r="J37" s="1" t="str">
        <f>IF('Fichier des Articles'!C37="","",'Fichier des Articles'!C37)</f>
        <v/>
      </c>
      <c r="K37" s="17">
        <f t="shared" si="0"/>
        <v>1</v>
      </c>
      <c r="L37" s="17">
        <f t="shared" si="1"/>
        <v>0</v>
      </c>
      <c r="M37" s="17" t="e">
        <f>SUM(L37*Tableau2[[#This Row],[Prix Remisé €]])</f>
        <v>#VALUE!</v>
      </c>
    </row>
    <row r="38" spans="1:13" x14ac:dyDescent="0.25">
      <c r="A38" s="17" t="str">
        <f>IF('Fichier des Articles'!A38="","",'Fichier des Articles'!A38)</f>
        <v/>
      </c>
      <c r="B38" s="16" t="str">
        <f>IF('Fichier des Articles'!B38="","",'Fichier des Articles'!B38)</f>
        <v/>
      </c>
      <c r="C38" s="16" t="str">
        <f>IF('Fichier des Articles'!D38="","",'Fichier des Articles'!D38)</f>
        <v/>
      </c>
      <c r="D38" s="16" t="str">
        <f>IF('Fichier des Articles'!I38="","",'Fichier des Articles'!I38)</f>
        <v/>
      </c>
      <c r="E38" s="17"/>
      <c r="F38" s="17"/>
      <c r="G38" s="1"/>
      <c r="H38" s="17" t="str">
        <f>IF(Tableau3[[#This Row],[Quantité Stock ]]&lt;&gt;"",VLOOKUP(Tableau3[[#This Row],[Référence Article]],'Fichier des Articles'!B38:I700,7,FALSE)*Tableau3[[#This Row],[Quantité Stock ]],"")</f>
        <v/>
      </c>
      <c r="I38" s="1" t="str">
        <f>IF('Fichier des Articles'!J38="","",'Fichier des Articles'!J38)</f>
        <v/>
      </c>
      <c r="J38" s="1" t="str">
        <f>IF('Fichier des Articles'!C38="","",'Fichier des Articles'!C38)</f>
        <v/>
      </c>
      <c r="K38" s="17">
        <f t="shared" si="0"/>
        <v>1</v>
      </c>
      <c r="L38" s="17">
        <f t="shared" si="1"/>
        <v>0</v>
      </c>
      <c r="M38" s="17" t="e">
        <f>SUM(L38*Tableau2[[#This Row],[Prix Remisé €]])</f>
        <v>#VALUE!</v>
      </c>
    </row>
    <row r="39" spans="1:13" x14ac:dyDescent="0.25">
      <c r="A39" s="17" t="str">
        <f>IF('Fichier des Articles'!A39="","",'Fichier des Articles'!A39)</f>
        <v/>
      </c>
      <c r="B39" s="16" t="str">
        <f>IF('Fichier des Articles'!B39="","",'Fichier des Articles'!B39)</f>
        <v/>
      </c>
      <c r="C39" s="16" t="str">
        <f>IF('Fichier des Articles'!D39="","",'Fichier des Articles'!D39)</f>
        <v/>
      </c>
      <c r="D39" s="16" t="str">
        <f>IF('Fichier des Articles'!I39="","",'Fichier des Articles'!I39)</f>
        <v/>
      </c>
      <c r="E39" s="17"/>
      <c r="F39" s="17"/>
      <c r="G39" s="1"/>
      <c r="H39" s="17" t="str">
        <f>IF(Tableau3[[#This Row],[Quantité Stock ]]&lt;&gt;"",VLOOKUP(Tableau3[[#This Row],[Référence Article]],'Fichier des Articles'!B39:I701,7,FALSE)*Tableau3[[#This Row],[Quantité Stock ]],"")</f>
        <v/>
      </c>
      <c r="I39" s="1" t="str">
        <f>IF('Fichier des Articles'!J39="","",'Fichier des Articles'!J39)</f>
        <v/>
      </c>
      <c r="J39" s="1" t="str">
        <f>IF('Fichier des Articles'!C39="","",'Fichier des Articles'!C39)</f>
        <v/>
      </c>
      <c r="K39" s="17">
        <f t="shared" si="0"/>
        <v>1</v>
      </c>
      <c r="L39" s="17">
        <f t="shared" si="1"/>
        <v>0</v>
      </c>
      <c r="M39" s="17" t="e">
        <f>SUM(L39*Tableau2[[#This Row],[Prix Remisé €]])</f>
        <v>#VALUE!</v>
      </c>
    </row>
    <row r="40" spans="1:13" x14ac:dyDescent="0.25">
      <c r="A40" s="17" t="str">
        <f>IF('Fichier des Articles'!A40="","",'Fichier des Articles'!A40)</f>
        <v/>
      </c>
      <c r="B40" s="16" t="str">
        <f>IF('Fichier des Articles'!B40="","",'Fichier des Articles'!B40)</f>
        <v/>
      </c>
      <c r="C40" s="16" t="str">
        <f>IF('Fichier des Articles'!D40="","",'Fichier des Articles'!D40)</f>
        <v/>
      </c>
      <c r="D40" s="16" t="str">
        <f>IF('Fichier des Articles'!I40="","",'Fichier des Articles'!I40)</f>
        <v/>
      </c>
      <c r="E40" s="17"/>
      <c r="F40" s="17"/>
      <c r="G40" s="1"/>
      <c r="H40" s="17" t="str">
        <f>IF(Tableau3[[#This Row],[Quantité Stock ]]&lt;&gt;"",VLOOKUP(Tableau3[[#This Row],[Référence Article]],'Fichier des Articles'!B40:I702,7,FALSE)*Tableau3[[#This Row],[Quantité Stock ]],"")</f>
        <v/>
      </c>
      <c r="I40" s="1" t="str">
        <f>IF('Fichier des Articles'!J40="","",'Fichier des Articles'!J40)</f>
        <v/>
      </c>
      <c r="J40" s="1" t="str">
        <f>IF('Fichier des Articles'!C40="","",'Fichier des Articles'!C40)</f>
        <v/>
      </c>
      <c r="K40" s="17">
        <f t="shared" si="0"/>
        <v>1</v>
      </c>
      <c r="L40" s="17">
        <f t="shared" si="1"/>
        <v>0</v>
      </c>
      <c r="M40" s="17" t="e">
        <f>SUM(L40*Tableau2[[#This Row],[Prix Remisé €]])</f>
        <v>#VALUE!</v>
      </c>
    </row>
    <row r="41" spans="1:13" x14ac:dyDescent="0.25">
      <c r="A41" s="17" t="str">
        <f>IF('Fichier des Articles'!A41="","",'Fichier des Articles'!A41)</f>
        <v/>
      </c>
      <c r="B41" s="16" t="str">
        <f>IF('Fichier des Articles'!B41="","",'Fichier des Articles'!B41)</f>
        <v/>
      </c>
      <c r="C41" s="16" t="str">
        <f>IF('Fichier des Articles'!D41="","",'Fichier des Articles'!D41)</f>
        <v/>
      </c>
      <c r="D41" s="16" t="str">
        <f>IF('Fichier des Articles'!I41="","",'Fichier des Articles'!I41)</f>
        <v/>
      </c>
      <c r="E41" s="17"/>
      <c r="F41" s="17"/>
      <c r="G41" s="1"/>
      <c r="H41" s="17" t="str">
        <f>IF(Tableau3[[#This Row],[Quantité Stock ]]&lt;&gt;"",VLOOKUP(Tableau3[[#This Row],[Référence Article]],'Fichier des Articles'!B41:I703,7,FALSE)*Tableau3[[#This Row],[Quantité Stock ]],"")</f>
        <v/>
      </c>
      <c r="I41" s="1" t="str">
        <f>IF('Fichier des Articles'!J41="","",'Fichier des Articles'!J41)</f>
        <v/>
      </c>
      <c r="J41" s="1" t="str">
        <f>IF('Fichier des Articles'!C41="","",'Fichier des Articles'!C41)</f>
        <v/>
      </c>
      <c r="K41" s="17">
        <f t="shared" si="0"/>
        <v>1</v>
      </c>
      <c r="L41" s="17">
        <f t="shared" si="1"/>
        <v>0</v>
      </c>
      <c r="M41" s="17" t="e">
        <f>SUM(L41*Tableau2[[#This Row],[Prix Remisé €]])</f>
        <v>#VALUE!</v>
      </c>
    </row>
    <row r="42" spans="1:13" x14ac:dyDescent="0.25">
      <c r="A42" s="17" t="str">
        <f>IF('Fichier des Articles'!A42="","",'Fichier des Articles'!A42)</f>
        <v/>
      </c>
      <c r="B42" s="16" t="str">
        <f>IF('Fichier des Articles'!B42="","",'Fichier des Articles'!B42)</f>
        <v/>
      </c>
      <c r="C42" s="16" t="str">
        <f>IF('Fichier des Articles'!D42="","",'Fichier des Articles'!D42)</f>
        <v/>
      </c>
      <c r="D42" s="16" t="str">
        <f>IF('Fichier des Articles'!I42="","",'Fichier des Articles'!I42)</f>
        <v/>
      </c>
      <c r="E42" s="17"/>
      <c r="F42" s="17"/>
      <c r="G42" s="1"/>
      <c r="H42" s="17" t="str">
        <f>IF(Tableau3[[#This Row],[Quantité Stock ]]&lt;&gt;"",VLOOKUP(Tableau3[[#This Row],[Référence Article]],'Fichier des Articles'!B42:I704,7,FALSE)*Tableau3[[#This Row],[Quantité Stock ]],"")</f>
        <v/>
      </c>
      <c r="I42" s="1" t="str">
        <f>IF('Fichier des Articles'!J42="","",'Fichier des Articles'!J42)</f>
        <v/>
      </c>
      <c r="J42" s="1" t="str">
        <f>IF('Fichier des Articles'!C42="","",'Fichier des Articles'!C42)</f>
        <v/>
      </c>
      <c r="K42" s="17">
        <f t="shared" si="0"/>
        <v>1</v>
      </c>
      <c r="L42" s="17">
        <f t="shared" si="1"/>
        <v>0</v>
      </c>
      <c r="M42" s="17" t="e">
        <f>SUM(L42*Tableau2[[#This Row],[Prix Remisé €]])</f>
        <v>#VALUE!</v>
      </c>
    </row>
    <row r="43" spans="1:13" x14ac:dyDescent="0.25">
      <c r="A43" s="17" t="str">
        <f>IF('Fichier des Articles'!A43="","",'Fichier des Articles'!A43)</f>
        <v/>
      </c>
      <c r="B43" s="16" t="str">
        <f>IF('Fichier des Articles'!B43="","",'Fichier des Articles'!B43)</f>
        <v/>
      </c>
      <c r="C43" s="16" t="str">
        <f>IF('Fichier des Articles'!D43="","",'Fichier des Articles'!D43)</f>
        <v/>
      </c>
      <c r="D43" s="16" t="str">
        <f>IF('Fichier des Articles'!I43="","",'Fichier des Articles'!I43)</f>
        <v/>
      </c>
      <c r="E43" s="17"/>
      <c r="F43" s="17"/>
      <c r="G43" s="1"/>
      <c r="H43" s="17" t="str">
        <f>IF(Tableau3[[#This Row],[Quantité Stock ]]&lt;&gt;"",VLOOKUP(Tableau3[[#This Row],[Référence Article]],'Fichier des Articles'!B43:I705,7,FALSE)*Tableau3[[#This Row],[Quantité Stock ]],"")</f>
        <v/>
      </c>
      <c r="I43" s="1" t="str">
        <f>IF('Fichier des Articles'!J43="","",'Fichier des Articles'!J43)</f>
        <v/>
      </c>
      <c r="J43" s="1" t="str">
        <f>IF('Fichier des Articles'!C43="","",'Fichier des Articles'!C43)</f>
        <v/>
      </c>
      <c r="K43" s="17">
        <f t="shared" si="0"/>
        <v>1</v>
      </c>
      <c r="L43" s="17">
        <f t="shared" si="1"/>
        <v>0</v>
      </c>
      <c r="M43" s="17" t="e">
        <f>SUM(L43*Tableau2[[#This Row],[Prix Remisé €]])</f>
        <v>#VALUE!</v>
      </c>
    </row>
    <row r="44" spans="1:13" x14ac:dyDescent="0.25">
      <c r="A44" s="17" t="str">
        <f>IF('Fichier des Articles'!A44="","",'Fichier des Articles'!A44)</f>
        <v/>
      </c>
      <c r="B44" s="16" t="str">
        <f>IF('Fichier des Articles'!B44="","",'Fichier des Articles'!B44)</f>
        <v/>
      </c>
      <c r="C44" s="16" t="str">
        <f>IF('Fichier des Articles'!D44="","",'Fichier des Articles'!D44)</f>
        <v/>
      </c>
      <c r="D44" s="16" t="str">
        <f>IF('Fichier des Articles'!I44="","",'Fichier des Articles'!I44)</f>
        <v/>
      </c>
      <c r="E44" s="17"/>
      <c r="F44" s="17"/>
      <c r="G44" s="1"/>
      <c r="H44" s="17" t="str">
        <f>IF(Tableau3[[#This Row],[Quantité Stock ]]&lt;&gt;"",VLOOKUP(Tableau3[[#This Row],[Référence Article]],'Fichier des Articles'!B44:I706,7,FALSE)*Tableau3[[#This Row],[Quantité Stock ]],"")</f>
        <v/>
      </c>
      <c r="I44" s="1" t="str">
        <f>IF('Fichier des Articles'!J44="","",'Fichier des Articles'!J44)</f>
        <v/>
      </c>
      <c r="J44" s="1" t="str">
        <f>IF('Fichier des Articles'!C44="","",'Fichier des Articles'!C44)</f>
        <v/>
      </c>
      <c r="K44" s="17">
        <f t="shared" si="0"/>
        <v>1</v>
      </c>
      <c r="L44" s="17">
        <f t="shared" si="1"/>
        <v>0</v>
      </c>
      <c r="M44" s="17" t="e">
        <f>SUM(L44*Tableau2[[#This Row],[Prix Remisé €]])</f>
        <v>#VALUE!</v>
      </c>
    </row>
    <row r="45" spans="1:13" x14ac:dyDescent="0.25">
      <c r="A45" s="17" t="str">
        <f>IF('Fichier des Articles'!A45="","",'Fichier des Articles'!A45)</f>
        <v/>
      </c>
      <c r="B45" s="16" t="str">
        <f>IF('Fichier des Articles'!B45="","",'Fichier des Articles'!B45)</f>
        <v/>
      </c>
      <c r="C45" s="16" t="str">
        <f>IF('Fichier des Articles'!D45="","",'Fichier des Articles'!D45)</f>
        <v/>
      </c>
      <c r="D45" s="16" t="str">
        <f>IF('Fichier des Articles'!I45="","",'Fichier des Articles'!I45)</f>
        <v/>
      </c>
      <c r="E45" s="17"/>
      <c r="F45" s="17"/>
      <c r="G45" s="1"/>
      <c r="H45" s="17" t="str">
        <f>IF(Tableau3[[#This Row],[Quantité Stock ]]&lt;&gt;"",VLOOKUP(Tableau3[[#This Row],[Référence Article]],'Fichier des Articles'!B45:I707,7,FALSE)*Tableau3[[#This Row],[Quantité Stock ]],"")</f>
        <v/>
      </c>
      <c r="I45" s="1" t="str">
        <f>IF('Fichier des Articles'!J45="","",'Fichier des Articles'!J45)</f>
        <v/>
      </c>
      <c r="J45" s="1" t="str">
        <f>IF('Fichier des Articles'!C45="","",'Fichier des Articles'!C45)</f>
        <v/>
      </c>
      <c r="K45" s="17">
        <f t="shared" si="0"/>
        <v>1</v>
      </c>
      <c r="L45" s="17">
        <f t="shared" si="1"/>
        <v>0</v>
      </c>
      <c r="M45" s="17" t="e">
        <f>SUM(L45*Tableau2[[#This Row],[Prix Remisé €]])</f>
        <v>#VALUE!</v>
      </c>
    </row>
  </sheetData>
  <pageMargins left="0" right="0" top="0.35433070866141736" bottom="0.35433070866141736" header="0.31496062992125984" footer="0.31496062992125984"/>
  <pageSetup paperSize="9" scale="70" orientation="landscape" r:id="rId1"/>
  <ignoredErrors>
    <ignoredError sqref="J14:J16" calculatedColumn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01" r:id="rId4" name="Button 5">
              <controlPr defaultSize="0" print="0" autoFill="0" autoPict="0" macro="[0]!GestionduStock_Bouton5_Cliquer">
                <anchor moveWithCells="1" sizeWithCells="1">
                  <from>
                    <xdr:col>13</xdr:col>
                    <xdr:colOff>171450</xdr:colOff>
                    <xdr:row>7</xdr:row>
                    <xdr:rowOff>0</xdr:rowOff>
                  </from>
                  <to>
                    <xdr:col>14</xdr:col>
                    <xdr:colOff>1171575</xdr:colOff>
                    <xdr:row>11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2" r:id="rId5" name="Button 6">
              <controlPr defaultSize="0" print="0" autoFill="0" autoPict="0" macro="[0]!GestionduStock_Bouton6_Cliquer">
                <anchor moveWithCells="1" sizeWithCells="1">
                  <from>
                    <xdr:col>13</xdr:col>
                    <xdr:colOff>171450</xdr:colOff>
                    <xdr:row>4</xdr:row>
                    <xdr:rowOff>9525</xdr:rowOff>
                  </from>
                  <to>
                    <xdr:col>14</xdr:col>
                    <xdr:colOff>1171575</xdr:colOff>
                    <xdr:row>6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2" id="{AC948E75-42BD-4039-ACFA-A506CC1062E3}">
            <x14:iconSet iconSet="3TrafficLights2" showValue="0" custom="1">
              <x14:cfvo type="percent">
                <xm:f>0</xm:f>
              </x14:cfvo>
              <x14:cfvo type="num" gte="0">
                <xm:f>0</xm:f>
              </x14:cfvo>
              <x14:cfvo type="num">
                <xm:f>1</xm:f>
              </x14:cfvo>
              <x14:cfIcon iconSet="NoIcons" iconId="0"/>
              <x14:cfIcon iconSet="3TrafficLights2" iconId="2"/>
              <x14:cfIcon iconSet="3TrafficLights2" iconId="0"/>
            </x14:iconSet>
          </x14:cfRule>
          <xm:sqref>K3:M45 K2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Fichier des Articles</vt:lpstr>
      <vt:lpstr>Gestion du Stock</vt:lpstr>
      <vt:lpstr>refarticles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Rosano Jean Pierre</dc:creator>
  <cp:lastModifiedBy>Rosano Jean Pierre</cp:lastModifiedBy>
  <cp:lastPrinted>2019-03-06T09:47:15Z</cp:lastPrinted>
  <dcterms:created xsi:type="dcterms:W3CDTF">2019-02-13T10:31:19Z</dcterms:created>
  <dcterms:modified xsi:type="dcterms:W3CDTF">2019-04-02T11:57:29Z</dcterms:modified>
</cp:coreProperties>
</file>