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Elements_PSP\"/>
    </mc:Choice>
  </mc:AlternateContent>
  <xr:revisionPtr revIDLastSave="0" documentId="8_{DD2CE79F-C4F2-43A1-AA8C-E0B9CF700768}" xr6:coauthVersionLast="40" xr6:coauthVersionMax="40" xr10:uidLastSave="{00000000-0000-0000-0000-000000000000}"/>
  <bookViews>
    <workbookView xWindow="20370" yWindow="-120" windowWidth="19440" windowHeight="15000" activeTab="2" xr2:uid="{B46E5923-EDDD-49B7-9C82-F0F606DC086C}"/>
  </bookViews>
  <sheets>
    <sheet name="Novembre" sheetId="2" r:id="rId1"/>
    <sheet name="Décembre" sheetId="1" r:id="rId2"/>
    <sheet name="Janvier" sheetId="3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3" l="1"/>
  <c r="F25" i="3"/>
  <c r="F13" i="3"/>
  <c r="F37" i="2"/>
  <c r="F25" i="2"/>
  <c r="F13" i="2"/>
  <c r="F13" i="1"/>
  <c r="F25" i="1"/>
  <c r="F37" i="1"/>
  <c r="C46" i="3"/>
  <c r="C42" i="3"/>
  <c r="C38" i="3"/>
  <c r="K8" i="3"/>
  <c r="K4" i="3"/>
  <c r="K3" i="3"/>
  <c r="C44" i="3"/>
  <c r="C40" i="3"/>
  <c r="K6" i="3"/>
  <c r="C49" i="3"/>
  <c r="K5" i="3"/>
  <c r="C47" i="3"/>
  <c r="C43" i="3"/>
  <c r="C39" i="3"/>
  <c r="K7" i="3"/>
  <c r="C48" i="3"/>
  <c r="K2" i="3"/>
  <c r="C45" i="3"/>
  <c r="C41" i="3"/>
  <c r="C47" i="2"/>
  <c r="C43" i="2"/>
  <c r="C48" i="2"/>
  <c r="C44" i="2"/>
  <c r="C40" i="2"/>
  <c r="K6" i="2"/>
  <c r="K2" i="2"/>
  <c r="C49" i="2"/>
  <c r="C45" i="2"/>
  <c r="C41" i="2"/>
  <c r="K5" i="2"/>
  <c r="C46" i="2"/>
  <c r="C42" i="2"/>
  <c r="C38" i="2"/>
  <c r="K8" i="2"/>
  <c r="K4" i="2"/>
  <c r="C39" i="2"/>
  <c r="K7" i="2"/>
  <c r="K3" i="2"/>
  <c r="F49" i="3" l="1"/>
  <c r="F49" i="2"/>
  <c r="E41" i="3"/>
  <c r="E48" i="3"/>
  <c r="D43" i="3"/>
  <c r="D49" i="3"/>
  <c r="E44" i="3"/>
  <c r="E38" i="3"/>
  <c r="D46" i="3"/>
  <c r="D39" i="3"/>
  <c r="E40" i="3"/>
  <c r="E42" i="3"/>
  <c r="D45" i="3"/>
  <c r="E39" i="3"/>
  <c r="E47" i="3"/>
  <c r="D40" i="3"/>
  <c r="D38" i="3"/>
  <c r="D41" i="3"/>
  <c r="D48" i="3"/>
  <c r="E43" i="3"/>
  <c r="E49" i="3"/>
  <c r="D44" i="3"/>
  <c r="D42" i="3"/>
  <c r="E45" i="3"/>
  <c r="D47" i="3"/>
  <c r="E46" i="3"/>
  <c r="E39" i="2"/>
  <c r="D46" i="2"/>
  <c r="D39" i="2"/>
  <c r="E42" i="2"/>
  <c r="D41" i="2"/>
  <c r="E49" i="2"/>
  <c r="E44" i="2"/>
  <c r="E43" i="2"/>
  <c r="D42" i="2"/>
  <c r="E41" i="2"/>
  <c r="D49" i="2"/>
  <c r="D44" i="2"/>
  <c r="D43" i="2"/>
  <c r="D48" i="2"/>
  <c r="D45" i="2"/>
  <c r="E48" i="2"/>
  <c r="E38" i="2"/>
  <c r="D38" i="2"/>
  <c r="E46" i="2"/>
  <c r="E45" i="2"/>
  <c r="E40" i="2"/>
  <c r="E47" i="2"/>
  <c r="D40" i="2"/>
  <c r="D47" i="2"/>
  <c r="C49" i="1"/>
  <c r="C45" i="1"/>
  <c r="C41" i="1"/>
  <c r="K2" i="1"/>
  <c r="C46" i="1"/>
  <c r="C42" i="1"/>
  <c r="C38" i="1"/>
  <c r="K5" i="1"/>
  <c r="C47" i="1"/>
  <c r="C43" i="1"/>
  <c r="C39" i="1"/>
  <c r="K8" i="1"/>
  <c r="K4" i="1"/>
  <c r="C48" i="1"/>
  <c r="C44" i="1"/>
  <c r="C40" i="1"/>
  <c r="K7" i="1"/>
  <c r="K3" i="1"/>
  <c r="K6" i="1"/>
  <c r="F49" i="1" l="1"/>
  <c r="E40" i="1"/>
  <c r="E48" i="1"/>
  <c r="E43" i="1"/>
  <c r="E38" i="1"/>
  <c r="D45" i="1"/>
  <c r="D40" i="1"/>
  <c r="E44" i="1"/>
  <c r="E39" i="1"/>
  <c r="E47" i="1"/>
  <c r="D42" i="1"/>
  <c r="E41" i="1"/>
  <c r="E49" i="1"/>
  <c r="E45" i="1"/>
  <c r="D48" i="1"/>
  <c r="E46" i="1"/>
  <c r="D44" i="1"/>
  <c r="D39" i="1"/>
  <c r="D47" i="1"/>
  <c r="E42" i="1"/>
  <c r="D41" i="1"/>
  <c r="D49" i="1"/>
  <c r="D46" i="1"/>
  <c r="D43" i="1"/>
  <c r="D38" i="1"/>
</calcChain>
</file>

<file path=xl/sharedStrings.xml><?xml version="1.0" encoding="utf-8"?>
<sst xmlns="http://schemas.openxmlformats.org/spreadsheetml/2006/main" count="45" uniqueCount="15">
  <si>
    <t>Chronologie</t>
  </si>
  <si>
    <t>Historique</t>
  </si>
  <si>
    <t>Prévision(Historique)</t>
  </si>
  <si>
    <t>Limite de confiance inférieure(Historique)</t>
  </si>
  <si>
    <t>Limite de confiance supérieure(Historique)</t>
  </si>
  <si>
    <t>Statistique</t>
  </si>
  <si>
    <t>Valeur</t>
  </si>
  <si>
    <t>Alpha</t>
  </si>
  <si>
    <t>Beta</t>
  </si>
  <si>
    <t>Gamma</t>
  </si>
  <si>
    <t>MASE</t>
  </si>
  <si>
    <t>SMAPE</t>
  </si>
  <si>
    <t>MAE</t>
  </si>
  <si>
    <t>RMSE</t>
  </si>
  <si>
    <t>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</si>
</sst>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3" fontId="0" fillId="0" borderId="0" xfId="0" applyNumberFormat="1"/>
    <xf numFmtId="4" fontId="0" fillId="0" borderId="0" xfId="0" applyNumberFormat="1"/>
    <xf numFmtId="3" fontId="1" fillId="0" borderId="0" xfId="0" applyNumberFormat="1" applyFont="1"/>
    <xf numFmtId="3" fontId="0" fillId="2" borderId="0" xfId="0" applyNumberFormat="1" applyFill="1"/>
  </cellXfs>
  <cellStyles count="1">
    <cellStyle name="Normal" xfId="0" builtinId="0"/>
  </cellStyles>
  <dxfs count="18"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22" formatCode="mmm\-yy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22" formatCode="mmm\-yy"/>
    </dxf>
    <dxf>
      <numFmt numFmtId="3" formatCode="#,##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Novembre!$B$1</c:f>
              <c:strCache>
                <c:ptCount val="1"/>
                <c:pt idx="0">
                  <c:v>Historique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Novembre!$A$2:$A$49</c:f>
              <c:numCache>
                <c:formatCode>mmm\-yy</c:formatCode>
                <c:ptCount val="48"/>
                <c:pt idx="0">
                  <c:v>42309</c:v>
                </c:pt>
                <c:pt idx="1">
                  <c:v>42339</c:v>
                </c:pt>
                <c:pt idx="2">
                  <c:v>42370</c:v>
                </c:pt>
                <c:pt idx="3">
                  <c:v>42401</c:v>
                </c:pt>
                <c:pt idx="4">
                  <c:v>42430</c:v>
                </c:pt>
                <c:pt idx="5">
                  <c:v>42461</c:v>
                </c:pt>
                <c:pt idx="6">
                  <c:v>42491</c:v>
                </c:pt>
                <c:pt idx="7">
                  <c:v>42522</c:v>
                </c:pt>
                <c:pt idx="8">
                  <c:v>42552</c:v>
                </c:pt>
                <c:pt idx="9">
                  <c:v>42583</c:v>
                </c:pt>
                <c:pt idx="10">
                  <c:v>42614</c:v>
                </c:pt>
                <c:pt idx="11">
                  <c:v>42644</c:v>
                </c:pt>
                <c:pt idx="12">
                  <c:v>42675</c:v>
                </c:pt>
                <c:pt idx="13">
                  <c:v>42705</c:v>
                </c:pt>
                <c:pt idx="14">
                  <c:v>42736</c:v>
                </c:pt>
                <c:pt idx="15">
                  <c:v>42767</c:v>
                </c:pt>
                <c:pt idx="16">
                  <c:v>42795</c:v>
                </c:pt>
                <c:pt idx="17">
                  <c:v>42826</c:v>
                </c:pt>
                <c:pt idx="18">
                  <c:v>42856</c:v>
                </c:pt>
                <c:pt idx="19">
                  <c:v>42887</c:v>
                </c:pt>
                <c:pt idx="20">
                  <c:v>42917</c:v>
                </c:pt>
                <c:pt idx="21">
                  <c:v>42948</c:v>
                </c:pt>
                <c:pt idx="22">
                  <c:v>42979</c:v>
                </c:pt>
                <c:pt idx="23">
                  <c:v>43009</c:v>
                </c:pt>
                <c:pt idx="24">
                  <c:v>43040</c:v>
                </c:pt>
                <c:pt idx="25">
                  <c:v>43070</c:v>
                </c:pt>
                <c:pt idx="26">
                  <c:v>43101</c:v>
                </c:pt>
                <c:pt idx="27">
                  <c:v>43132</c:v>
                </c:pt>
                <c:pt idx="28">
                  <c:v>43160</c:v>
                </c:pt>
                <c:pt idx="29">
                  <c:v>43191</c:v>
                </c:pt>
                <c:pt idx="30">
                  <c:v>43221</c:v>
                </c:pt>
                <c:pt idx="31">
                  <c:v>43252</c:v>
                </c:pt>
                <c:pt idx="32">
                  <c:v>43282</c:v>
                </c:pt>
                <c:pt idx="33">
                  <c:v>43313</c:v>
                </c:pt>
                <c:pt idx="34">
                  <c:v>43344</c:v>
                </c:pt>
                <c:pt idx="35">
                  <c:v>43374</c:v>
                </c:pt>
                <c:pt idx="36">
                  <c:v>43405</c:v>
                </c:pt>
                <c:pt idx="37">
                  <c:v>43435</c:v>
                </c:pt>
                <c:pt idx="38">
                  <c:v>43466</c:v>
                </c:pt>
                <c:pt idx="39">
                  <c:v>43497</c:v>
                </c:pt>
                <c:pt idx="40">
                  <c:v>43525</c:v>
                </c:pt>
                <c:pt idx="41">
                  <c:v>43556</c:v>
                </c:pt>
                <c:pt idx="42">
                  <c:v>43586</c:v>
                </c:pt>
                <c:pt idx="43">
                  <c:v>43617</c:v>
                </c:pt>
                <c:pt idx="44">
                  <c:v>43647</c:v>
                </c:pt>
                <c:pt idx="45">
                  <c:v>43678</c:v>
                </c:pt>
                <c:pt idx="46">
                  <c:v>43709</c:v>
                </c:pt>
                <c:pt idx="47">
                  <c:v>43739</c:v>
                </c:pt>
              </c:numCache>
            </c:numRef>
          </c:cat>
          <c:val>
            <c:numRef>
              <c:f>Novembre!$B$2:$B$49</c:f>
              <c:numCache>
                <c:formatCode>#,##0</c:formatCode>
                <c:ptCount val="48"/>
                <c:pt idx="0">
                  <c:v>395616</c:v>
                </c:pt>
                <c:pt idx="1">
                  <c:v>421824</c:v>
                </c:pt>
                <c:pt idx="2">
                  <c:v>208416</c:v>
                </c:pt>
                <c:pt idx="3">
                  <c:v>79872</c:v>
                </c:pt>
                <c:pt idx="4">
                  <c:v>208416</c:v>
                </c:pt>
                <c:pt idx="5">
                  <c:v>292032</c:v>
                </c:pt>
                <c:pt idx="6">
                  <c:v>154752</c:v>
                </c:pt>
                <c:pt idx="7">
                  <c:v>218400</c:v>
                </c:pt>
                <c:pt idx="8">
                  <c:v>167232</c:v>
                </c:pt>
                <c:pt idx="9">
                  <c:v>223392</c:v>
                </c:pt>
                <c:pt idx="10">
                  <c:v>227136</c:v>
                </c:pt>
                <c:pt idx="11">
                  <c:v>160992</c:v>
                </c:pt>
                <c:pt idx="12">
                  <c:v>294528</c:v>
                </c:pt>
                <c:pt idx="13">
                  <c:v>141024</c:v>
                </c:pt>
                <c:pt idx="14">
                  <c:v>273312</c:v>
                </c:pt>
                <c:pt idx="15">
                  <c:v>200928</c:v>
                </c:pt>
                <c:pt idx="16">
                  <c:v>67392</c:v>
                </c:pt>
                <c:pt idx="17">
                  <c:v>205920</c:v>
                </c:pt>
                <c:pt idx="18">
                  <c:v>174720</c:v>
                </c:pt>
                <c:pt idx="19">
                  <c:v>224640</c:v>
                </c:pt>
                <c:pt idx="20">
                  <c:v>223392</c:v>
                </c:pt>
                <c:pt idx="21">
                  <c:v>215904</c:v>
                </c:pt>
                <c:pt idx="22">
                  <c:v>203424</c:v>
                </c:pt>
                <c:pt idx="23">
                  <c:v>126048</c:v>
                </c:pt>
                <c:pt idx="24">
                  <c:v>264576</c:v>
                </c:pt>
                <c:pt idx="25">
                  <c:v>233376</c:v>
                </c:pt>
                <c:pt idx="26">
                  <c:v>193440</c:v>
                </c:pt>
                <c:pt idx="27">
                  <c:v>141024</c:v>
                </c:pt>
                <c:pt idx="28">
                  <c:v>159744</c:v>
                </c:pt>
                <c:pt idx="29">
                  <c:v>158496</c:v>
                </c:pt>
                <c:pt idx="30">
                  <c:v>224640</c:v>
                </c:pt>
                <c:pt idx="31">
                  <c:v>184704</c:v>
                </c:pt>
                <c:pt idx="32">
                  <c:v>388128</c:v>
                </c:pt>
                <c:pt idx="33">
                  <c:v>298272</c:v>
                </c:pt>
                <c:pt idx="34">
                  <c:v>117312</c:v>
                </c:pt>
                <c:pt idx="35">
                  <c:v>117312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72-4804-8B62-63822135CD80}"/>
            </c:ext>
          </c:extLst>
        </c:ser>
        <c:ser>
          <c:idx val="1"/>
          <c:order val="1"/>
          <c:tx>
            <c:strRef>
              <c:f>Novembre!$C$1</c:f>
              <c:strCache>
                <c:ptCount val="1"/>
                <c:pt idx="0">
                  <c:v>Prévision(Historique)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Novembre!$A$2:$A$49</c:f>
              <c:numCache>
                <c:formatCode>mmm\-yy</c:formatCode>
                <c:ptCount val="48"/>
                <c:pt idx="0">
                  <c:v>42309</c:v>
                </c:pt>
                <c:pt idx="1">
                  <c:v>42339</c:v>
                </c:pt>
                <c:pt idx="2">
                  <c:v>42370</c:v>
                </c:pt>
                <c:pt idx="3">
                  <c:v>42401</c:v>
                </c:pt>
                <c:pt idx="4">
                  <c:v>42430</c:v>
                </c:pt>
                <c:pt idx="5">
                  <c:v>42461</c:v>
                </c:pt>
                <c:pt idx="6">
                  <c:v>42491</c:v>
                </c:pt>
                <c:pt idx="7">
                  <c:v>42522</c:v>
                </c:pt>
                <c:pt idx="8">
                  <c:v>42552</c:v>
                </c:pt>
                <c:pt idx="9">
                  <c:v>42583</c:v>
                </c:pt>
                <c:pt idx="10">
                  <c:v>42614</c:v>
                </c:pt>
                <c:pt idx="11">
                  <c:v>42644</c:v>
                </c:pt>
                <c:pt idx="12">
                  <c:v>42675</c:v>
                </c:pt>
                <c:pt idx="13">
                  <c:v>42705</c:v>
                </c:pt>
                <c:pt idx="14">
                  <c:v>42736</c:v>
                </c:pt>
                <c:pt idx="15">
                  <c:v>42767</c:v>
                </c:pt>
                <c:pt idx="16">
                  <c:v>42795</c:v>
                </c:pt>
                <c:pt idx="17">
                  <c:v>42826</c:v>
                </c:pt>
                <c:pt idx="18">
                  <c:v>42856</c:v>
                </c:pt>
                <c:pt idx="19">
                  <c:v>42887</c:v>
                </c:pt>
                <c:pt idx="20">
                  <c:v>42917</c:v>
                </c:pt>
                <c:pt idx="21">
                  <c:v>42948</c:v>
                </c:pt>
                <c:pt idx="22">
                  <c:v>42979</c:v>
                </c:pt>
                <c:pt idx="23">
                  <c:v>43009</c:v>
                </c:pt>
                <c:pt idx="24">
                  <c:v>43040</c:v>
                </c:pt>
                <c:pt idx="25">
                  <c:v>43070</c:v>
                </c:pt>
                <c:pt idx="26">
                  <c:v>43101</c:v>
                </c:pt>
                <c:pt idx="27">
                  <c:v>43132</c:v>
                </c:pt>
                <c:pt idx="28">
                  <c:v>43160</c:v>
                </c:pt>
                <c:pt idx="29">
                  <c:v>43191</c:v>
                </c:pt>
                <c:pt idx="30">
                  <c:v>43221</c:v>
                </c:pt>
                <c:pt idx="31">
                  <c:v>43252</c:v>
                </c:pt>
                <c:pt idx="32">
                  <c:v>43282</c:v>
                </c:pt>
                <c:pt idx="33">
                  <c:v>43313</c:v>
                </c:pt>
                <c:pt idx="34">
                  <c:v>43344</c:v>
                </c:pt>
                <c:pt idx="35">
                  <c:v>43374</c:v>
                </c:pt>
                <c:pt idx="36">
                  <c:v>43405</c:v>
                </c:pt>
                <c:pt idx="37">
                  <c:v>43435</c:v>
                </c:pt>
                <c:pt idx="38">
                  <c:v>43466</c:v>
                </c:pt>
                <c:pt idx="39">
                  <c:v>43497</c:v>
                </c:pt>
                <c:pt idx="40">
                  <c:v>43525</c:v>
                </c:pt>
                <c:pt idx="41">
                  <c:v>43556</c:v>
                </c:pt>
                <c:pt idx="42">
                  <c:v>43586</c:v>
                </c:pt>
                <c:pt idx="43">
                  <c:v>43617</c:v>
                </c:pt>
                <c:pt idx="44">
                  <c:v>43647</c:v>
                </c:pt>
                <c:pt idx="45">
                  <c:v>43678</c:v>
                </c:pt>
                <c:pt idx="46">
                  <c:v>43709</c:v>
                </c:pt>
                <c:pt idx="47">
                  <c:v>43739</c:v>
                </c:pt>
              </c:numCache>
            </c:numRef>
          </c:cat>
          <c:val>
            <c:numRef>
              <c:f>Novembre!$C$2:$C$49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295207.52966523787</c:v>
                </c:pt>
                <c:pt idx="37" formatCode="#,##0">
                  <c:v>199905.40841972732</c:v>
                </c:pt>
                <c:pt idx="38" formatCode="#,##0">
                  <c:v>228161.03002490639</c:v>
                </c:pt>
                <c:pt idx="39" formatCode="#,##0">
                  <c:v>158112.00857822521</c:v>
                </c:pt>
                <c:pt idx="40" formatCode="#,##0">
                  <c:v>106201.5767362324</c:v>
                </c:pt>
                <c:pt idx="41" formatCode="#,##0">
                  <c:v>210784.03684612128</c:v>
                </c:pt>
                <c:pt idx="42" formatCode="#,##0">
                  <c:v>174328.23483342328</c:v>
                </c:pt>
                <c:pt idx="43" formatCode="#,##0">
                  <c:v>201166.54210868702</c:v>
                </c:pt>
                <c:pt idx="44" formatCode="#,##0">
                  <c:v>237007.17781406816</c:v>
                </c:pt>
                <c:pt idx="45" formatCode="#,##0">
                  <c:v>219290.42893293398</c:v>
                </c:pt>
                <c:pt idx="46" formatCode="#,##0">
                  <c:v>168272.50313738739</c:v>
                </c:pt>
                <c:pt idx="47" formatCode="#,##0">
                  <c:v>135648.0782278665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72-4804-8B62-63822135CD80}"/>
            </c:ext>
          </c:extLst>
        </c:ser>
        <c:ser>
          <c:idx val="2"/>
          <c:order val="2"/>
          <c:tx>
            <c:strRef>
              <c:f>Novembre!$D$1</c:f>
              <c:strCache>
                <c:ptCount val="1"/>
                <c:pt idx="0">
                  <c:v>Limite de confiance inférieure(Historique)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Novembre!$A$2:$A$49</c:f>
              <c:numCache>
                <c:formatCode>mmm\-yy</c:formatCode>
                <c:ptCount val="48"/>
                <c:pt idx="0">
                  <c:v>42309</c:v>
                </c:pt>
                <c:pt idx="1">
                  <c:v>42339</c:v>
                </c:pt>
                <c:pt idx="2">
                  <c:v>42370</c:v>
                </c:pt>
                <c:pt idx="3">
                  <c:v>42401</c:v>
                </c:pt>
                <c:pt idx="4">
                  <c:v>42430</c:v>
                </c:pt>
                <c:pt idx="5">
                  <c:v>42461</c:v>
                </c:pt>
                <c:pt idx="6">
                  <c:v>42491</c:v>
                </c:pt>
                <c:pt idx="7">
                  <c:v>42522</c:v>
                </c:pt>
                <c:pt idx="8">
                  <c:v>42552</c:v>
                </c:pt>
                <c:pt idx="9">
                  <c:v>42583</c:v>
                </c:pt>
                <c:pt idx="10">
                  <c:v>42614</c:v>
                </c:pt>
                <c:pt idx="11">
                  <c:v>42644</c:v>
                </c:pt>
                <c:pt idx="12">
                  <c:v>42675</c:v>
                </c:pt>
                <c:pt idx="13">
                  <c:v>42705</c:v>
                </c:pt>
                <c:pt idx="14">
                  <c:v>42736</c:v>
                </c:pt>
                <c:pt idx="15">
                  <c:v>42767</c:v>
                </c:pt>
                <c:pt idx="16">
                  <c:v>42795</c:v>
                </c:pt>
                <c:pt idx="17">
                  <c:v>42826</c:v>
                </c:pt>
                <c:pt idx="18">
                  <c:v>42856</c:v>
                </c:pt>
                <c:pt idx="19">
                  <c:v>42887</c:v>
                </c:pt>
                <c:pt idx="20">
                  <c:v>42917</c:v>
                </c:pt>
                <c:pt idx="21">
                  <c:v>42948</c:v>
                </c:pt>
                <c:pt idx="22">
                  <c:v>42979</c:v>
                </c:pt>
                <c:pt idx="23">
                  <c:v>43009</c:v>
                </c:pt>
                <c:pt idx="24">
                  <c:v>43040</c:v>
                </c:pt>
                <c:pt idx="25">
                  <c:v>43070</c:v>
                </c:pt>
                <c:pt idx="26">
                  <c:v>43101</c:v>
                </c:pt>
                <c:pt idx="27">
                  <c:v>43132</c:v>
                </c:pt>
                <c:pt idx="28">
                  <c:v>43160</c:v>
                </c:pt>
                <c:pt idx="29">
                  <c:v>43191</c:v>
                </c:pt>
                <c:pt idx="30">
                  <c:v>43221</c:v>
                </c:pt>
                <c:pt idx="31">
                  <c:v>43252</c:v>
                </c:pt>
                <c:pt idx="32">
                  <c:v>43282</c:v>
                </c:pt>
                <c:pt idx="33">
                  <c:v>43313</c:v>
                </c:pt>
                <c:pt idx="34">
                  <c:v>43344</c:v>
                </c:pt>
                <c:pt idx="35">
                  <c:v>43374</c:v>
                </c:pt>
                <c:pt idx="36">
                  <c:v>43405</c:v>
                </c:pt>
                <c:pt idx="37">
                  <c:v>43435</c:v>
                </c:pt>
                <c:pt idx="38">
                  <c:v>43466</c:v>
                </c:pt>
                <c:pt idx="39">
                  <c:v>43497</c:v>
                </c:pt>
                <c:pt idx="40">
                  <c:v>43525</c:v>
                </c:pt>
                <c:pt idx="41">
                  <c:v>43556</c:v>
                </c:pt>
                <c:pt idx="42">
                  <c:v>43586</c:v>
                </c:pt>
                <c:pt idx="43">
                  <c:v>43617</c:v>
                </c:pt>
                <c:pt idx="44">
                  <c:v>43647</c:v>
                </c:pt>
                <c:pt idx="45">
                  <c:v>43678</c:v>
                </c:pt>
                <c:pt idx="46">
                  <c:v>43709</c:v>
                </c:pt>
                <c:pt idx="47">
                  <c:v>43739</c:v>
                </c:pt>
              </c:numCache>
            </c:numRef>
          </c:cat>
          <c:val>
            <c:numRef>
              <c:f>Novembre!$D$2:$D$49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131507.15843776005</c:v>
                </c:pt>
                <c:pt idx="37" formatCode="#,##0">
                  <c:v>31087.222894437728</c:v>
                </c:pt>
                <c:pt idx="38" formatCode="#,##0">
                  <c:v>54336.748398558644</c:v>
                </c:pt>
                <c:pt idx="39" formatCode="#,##0">
                  <c:v>-20616.188671764976</c:v>
                </c:pt>
                <c:pt idx="40" formatCode="#,##0">
                  <c:v>-77336.692264052152</c:v>
                </c:pt>
                <c:pt idx="41" formatCode="#,##0">
                  <c:v>22522.204376798996</c:v>
                </c:pt>
                <c:pt idx="42" formatCode="#,##0">
                  <c:v>-18577.14668589452</c:v>
                </c:pt>
                <c:pt idx="43" formatCode="#,##0">
                  <c:v>3691.8456373085501</c:v>
                </c:pt>
                <c:pt idx="44" formatCode="#,##0">
                  <c:v>35032.2295101294</c:v>
                </c:pt>
                <c:pt idx="45" formatCode="#,##0">
                  <c:v>12879.644809420482</c:v>
                </c:pt>
                <c:pt idx="46" formatCode="#,##0">
                  <c:v>-42513.894721679826</c:v>
                </c:pt>
                <c:pt idx="47" formatCode="#,##0">
                  <c:v>-79457.510955105943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72-4804-8B62-63822135CD80}"/>
            </c:ext>
          </c:extLst>
        </c:ser>
        <c:ser>
          <c:idx val="3"/>
          <c:order val="3"/>
          <c:tx>
            <c:strRef>
              <c:f>Novembre!$E$1</c:f>
              <c:strCache>
                <c:ptCount val="1"/>
                <c:pt idx="0">
                  <c:v>Limite de confiance supérieure(Historique)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Novembre!$A$2:$A$49</c:f>
              <c:numCache>
                <c:formatCode>mmm\-yy</c:formatCode>
                <c:ptCount val="48"/>
                <c:pt idx="0">
                  <c:v>42309</c:v>
                </c:pt>
                <c:pt idx="1">
                  <c:v>42339</c:v>
                </c:pt>
                <c:pt idx="2">
                  <c:v>42370</c:v>
                </c:pt>
                <c:pt idx="3">
                  <c:v>42401</c:v>
                </c:pt>
                <c:pt idx="4">
                  <c:v>42430</c:v>
                </c:pt>
                <c:pt idx="5">
                  <c:v>42461</c:v>
                </c:pt>
                <c:pt idx="6">
                  <c:v>42491</c:v>
                </c:pt>
                <c:pt idx="7">
                  <c:v>42522</c:v>
                </c:pt>
                <c:pt idx="8">
                  <c:v>42552</c:v>
                </c:pt>
                <c:pt idx="9">
                  <c:v>42583</c:v>
                </c:pt>
                <c:pt idx="10">
                  <c:v>42614</c:v>
                </c:pt>
                <c:pt idx="11">
                  <c:v>42644</c:v>
                </c:pt>
                <c:pt idx="12">
                  <c:v>42675</c:v>
                </c:pt>
                <c:pt idx="13">
                  <c:v>42705</c:v>
                </c:pt>
                <c:pt idx="14">
                  <c:v>42736</c:v>
                </c:pt>
                <c:pt idx="15">
                  <c:v>42767</c:v>
                </c:pt>
                <c:pt idx="16">
                  <c:v>42795</c:v>
                </c:pt>
                <c:pt idx="17">
                  <c:v>42826</c:v>
                </c:pt>
                <c:pt idx="18">
                  <c:v>42856</c:v>
                </c:pt>
                <c:pt idx="19">
                  <c:v>42887</c:v>
                </c:pt>
                <c:pt idx="20">
                  <c:v>42917</c:v>
                </c:pt>
                <c:pt idx="21">
                  <c:v>42948</c:v>
                </c:pt>
                <c:pt idx="22">
                  <c:v>42979</c:v>
                </c:pt>
                <c:pt idx="23">
                  <c:v>43009</c:v>
                </c:pt>
                <c:pt idx="24">
                  <c:v>43040</c:v>
                </c:pt>
                <c:pt idx="25">
                  <c:v>43070</c:v>
                </c:pt>
                <c:pt idx="26">
                  <c:v>43101</c:v>
                </c:pt>
                <c:pt idx="27">
                  <c:v>43132</c:v>
                </c:pt>
                <c:pt idx="28">
                  <c:v>43160</c:v>
                </c:pt>
                <c:pt idx="29">
                  <c:v>43191</c:v>
                </c:pt>
                <c:pt idx="30">
                  <c:v>43221</c:v>
                </c:pt>
                <c:pt idx="31">
                  <c:v>43252</c:v>
                </c:pt>
                <c:pt idx="32">
                  <c:v>43282</c:v>
                </c:pt>
                <c:pt idx="33">
                  <c:v>43313</c:v>
                </c:pt>
                <c:pt idx="34">
                  <c:v>43344</c:v>
                </c:pt>
                <c:pt idx="35">
                  <c:v>43374</c:v>
                </c:pt>
                <c:pt idx="36">
                  <c:v>43405</c:v>
                </c:pt>
                <c:pt idx="37">
                  <c:v>43435</c:v>
                </c:pt>
                <c:pt idx="38">
                  <c:v>43466</c:v>
                </c:pt>
                <c:pt idx="39">
                  <c:v>43497</c:v>
                </c:pt>
                <c:pt idx="40">
                  <c:v>43525</c:v>
                </c:pt>
                <c:pt idx="41">
                  <c:v>43556</c:v>
                </c:pt>
                <c:pt idx="42">
                  <c:v>43586</c:v>
                </c:pt>
                <c:pt idx="43">
                  <c:v>43617</c:v>
                </c:pt>
                <c:pt idx="44">
                  <c:v>43647</c:v>
                </c:pt>
                <c:pt idx="45">
                  <c:v>43678</c:v>
                </c:pt>
                <c:pt idx="46">
                  <c:v>43709</c:v>
                </c:pt>
                <c:pt idx="47">
                  <c:v>43739</c:v>
                </c:pt>
              </c:numCache>
            </c:numRef>
          </c:cat>
          <c:val>
            <c:numRef>
              <c:f>Novembre!$E$2:$E$49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458907.90089271567</c:v>
                </c:pt>
                <c:pt idx="37" formatCode="#,##0">
                  <c:v>368723.59394501691</c:v>
                </c:pt>
                <c:pt idx="38" formatCode="#,##0">
                  <c:v>401985.31165125413</c:v>
                </c:pt>
                <c:pt idx="39" formatCode="#,##0">
                  <c:v>336840.2058282154</c:v>
                </c:pt>
                <c:pt idx="40" formatCode="#,##0">
                  <c:v>289739.84573651693</c:v>
                </c:pt>
                <c:pt idx="41" formatCode="#,##0">
                  <c:v>399045.86931544356</c:v>
                </c:pt>
                <c:pt idx="42" formatCode="#,##0">
                  <c:v>367233.61635274108</c:v>
                </c:pt>
                <c:pt idx="43" formatCode="#,##0">
                  <c:v>398641.23858006549</c:v>
                </c:pt>
                <c:pt idx="44" formatCode="#,##0">
                  <c:v>438982.12611800688</c:v>
                </c:pt>
                <c:pt idx="45" formatCode="#,##0">
                  <c:v>425701.21305644745</c:v>
                </c:pt>
                <c:pt idx="46" formatCode="#,##0">
                  <c:v>379058.90099645464</c:v>
                </c:pt>
                <c:pt idx="47" formatCode="#,##0">
                  <c:v>350753.66741083894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72-4804-8B62-63822135C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0667880"/>
        <c:axId val="510672800"/>
      </c:lineChart>
      <c:dateAx>
        <c:axId val="5106678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672800"/>
        <c:crosses val="autoZero"/>
        <c:auto val="1"/>
        <c:lblOffset val="100"/>
        <c:baseTimeUnit val="months"/>
      </c:dateAx>
      <c:valAx>
        <c:axId val="5106728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667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[1]Feuil11!$B$1</c:f>
              <c:strCache>
                <c:ptCount val="1"/>
                <c:pt idx="0">
                  <c:v>Historique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[1]Feuil11!$B$2:$B$49</c:f>
              <c:numCache>
                <c:formatCode>#,##0</c:formatCode>
                <c:ptCount val="48"/>
                <c:pt idx="0">
                  <c:v>421824</c:v>
                </c:pt>
                <c:pt idx="1">
                  <c:v>208416</c:v>
                </c:pt>
                <c:pt idx="2">
                  <c:v>79872</c:v>
                </c:pt>
                <c:pt idx="3">
                  <c:v>208416</c:v>
                </c:pt>
                <c:pt idx="4">
                  <c:v>292032</c:v>
                </c:pt>
                <c:pt idx="5">
                  <c:v>154752</c:v>
                </c:pt>
                <c:pt idx="6">
                  <c:v>218400</c:v>
                </c:pt>
                <c:pt idx="7">
                  <c:v>167232</c:v>
                </c:pt>
                <c:pt idx="8">
                  <c:v>223392</c:v>
                </c:pt>
                <c:pt idx="9">
                  <c:v>227136</c:v>
                </c:pt>
                <c:pt idx="10">
                  <c:v>160992</c:v>
                </c:pt>
                <c:pt idx="11">
                  <c:v>294528</c:v>
                </c:pt>
                <c:pt idx="12">
                  <c:v>141024</c:v>
                </c:pt>
                <c:pt idx="13">
                  <c:v>273312</c:v>
                </c:pt>
                <c:pt idx="14">
                  <c:v>200928</c:v>
                </c:pt>
                <c:pt idx="15">
                  <c:v>67392</c:v>
                </c:pt>
                <c:pt idx="16">
                  <c:v>205920</c:v>
                </c:pt>
                <c:pt idx="17">
                  <c:v>174720</c:v>
                </c:pt>
                <c:pt idx="18">
                  <c:v>224640</c:v>
                </c:pt>
                <c:pt idx="19">
                  <c:v>223392</c:v>
                </c:pt>
                <c:pt idx="20">
                  <c:v>215904</c:v>
                </c:pt>
                <c:pt idx="21">
                  <c:v>203424</c:v>
                </c:pt>
                <c:pt idx="22">
                  <c:v>126048</c:v>
                </c:pt>
                <c:pt idx="23">
                  <c:v>264576</c:v>
                </c:pt>
                <c:pt idx="24">
                  <c:v>233376</c:v>
                </c:pt>
                <c:pt idx="25">
                  <c:v>193440</c:v>
                </c:pt>
                <c:pt idx="26">
                  <c:v>141024</c:v>
                </c:pt>
                <c:pt idx="27">
                  <c:v>159744</c:v>
                </c:pt>
                <c:pt idx="28">
                  <c:v>158496</c:v>
                </c:pt>
                <c:pt idx="29">
                  <c:v>224640</c:v>
                </c:pt>
                <c:pt idx="30">
                  <c:v>184704</c:v>
                </c:pt>
                <c:pt idx="31">
                  <c:v>388128</c:v>
                </c:pt>
                <c:pt idx="32">
                  <c:v>298272</c:v>
                </c:pt>
                <c:pt idx="33">
                  <c:v>117312</c:v>
                </c:pt>
                <c:pt idx="34">
                  <c:v>117312</c:v>
                </c:pt>
                <c:pt idx="35">
                  <c:v>164736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3F-4FB5-AB28-942D2AFD652B}"/>
            </c:ext>
          </c:extLst>
        </c:ser>
        <c:ser>
          <c:idx val="1"/>
          <c:order val="1"/>
          <c:tx>
            <c:strRef>
              <c:f>[1]Feuil11!$C$1</c:f>
              <c:strCache>
                <c:ptCount val="1"/>
                <c:pt idx="0">
                  <c:v>Prévision(Historique)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[1]Feuil11!$A$2:$A$49</c:f>
              <c:numCache>
                <c:formatCode>mmm\-yy</c:formatCode>
                <c:ptCount val="48"/>
                <c:pt idx="0">
                  <c:v>42339</c:v>
                </c:pt>
                <c:pt idx="1">
                  <c:v>42370</c:v>
                </c:pt>
                <c:pt idx="2">
                  <c:v>42401</c:v>
                </c:pt>
                <c:pt idx="3">
                  <c:v>42430</c:v>
                </c:pt>
                <c:pt idx="4">
                  <c:v>42461</c:v>
                </c:pt>
                <c:pt idx="5">
                  <c:v>42491</c:v>
                </c:pt>
                <c:pt idx="6">
                  <c:v>42522</c:v>
                </c:pt>
                <c:pt idx="7">
                  <c:v>42552</c:v>
                </c:pt>
                <c:pt idx="8">
                  <c:v>42583</c:v>
                </c:pt>
                <c:pt idx="9">
                  <c:v>42614</c:v>
                </c:pt>
                <c:pt idx="10">
                  <c:v>42644</c:v>
                </c:pt>
                <c:pt idx="11">
                  <c:v>42675</c:v>
                </c:pt>
                <c:pt idx="12">
                  <c:v>42705</c:v>
                </c:pt>
                <c:pt idx="13">
                  <c:v>42736</c:v>
                </c:pt>
                <c:pt idx="14">
                  <c:v>42767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43101</c:v>
                </c:pt>
                <c:pt idx="26">
                  <c:v>43132</c:v>
                </c:pt>
                <c:pt idx="27">
                  <c:v>43160</c:v>
                </c:pt>
                <c:pt idx="28">
                  <c:v>43191</c:v>
                </c:pt>
                <c:pt idx="29">
                  <c:v>43221</c:v>
                </c:pt>
                <c:pt idx="30">
                  <c:v>43252</c:v>
                </c:pt>
                <c:pt idx="31">
                  <c:v>43282</c:v>
                </c:pt>
                <c:pt idx="32">
                  <c:v>43313</c:v>
                </c:pt>
                <c:pt idx="33">
                  <c:v>43344</c:v>
                </c:pt>
                <c:pt idx="34">
                  <c:v>43374</c:v>
                </c:pt>
                <c:pt idx="35">
                  <c:v>43405</c:v>
                </c:pt>
                <c:pt idx="36">
                  <c:v>43435</c:v>
                </c:pt>
                <c:pt idx="37">
                  <c:v>43466</c:v>
                </c:pt>
                <c:pt idx="38">
                  <c:v>43497</c:v>
                </c:pt>
                <c:pt idx="39">
                  <c:v>43525</c:v>
                </c:pt>
                <c:pt idx="40">
                  <c:v>43556</c:v>
                </c:pt>
                <c:pt idx="41">
                  <c:v>43586</c:v>
                </c:pt>
                <c:pt idx="42">
                  <c:v>43617</c:v>
                </c:pt>
                <c:pt idx="43">
                  <c:v>43647</c:v>
                </c:pt>
                <c:pt idx="44">
                  <c:v>43678</c:v>
                </c:pt>
                <c:pt idx="45">
                  <c:v>43709</c:v>
                </c:pt>
                <c:pt idx="46">
                  <c:v>43739</c:v>
                </c:pt>
                <c:pt idx="47">
                  <c:v>43770</c:v>
                </c:pt>
              </c:numCache>
            </c:numRef>
          </c:cat>
          <c:val>
            <c:numRef>
              <c:f>[1]Feuil11!$C$2:$C$49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68330.529513446061</c:v>
                </c:pt>
                <c:pt idx="37" formatCode="#,##0">
                  <c:v>83288.708233672791</c:v>
                </c:pt>
                <c:pt idx="38" formatCode="#,##0">
                  <c:v>42029.454042034638</c:v>
                </c:pt>
                <c:pt idx="39" formatCode="#,##0">
                  <c:v>4805.785508179586</c:v>
                </c:pt>
                <c:pt idx="40" formatCode="#,##0">
                  <c:v>77256.821023921293</c:v>
                </c:pt>
                <c:pt idx="41" formatCode="#,##0">
                  <c:v>64426.975447752673</c:v>
                </c:pt>
                <c:pt idx="42" formatCode="#,##0">
                  <c:v>80024.877907097587</c:v>
                </c:pt>
                <c:pt idx="43" formatCode="#,##0">
                  <c:v>129835.28120209905</c:v>
                </c:pt>
                <c:pt idx="44" formatCode="#,##0">
                  <c:v>86028.498335385128</c:v>
                </c:pt>
                <c:pt idx="45" formatCode="#,##0">
                  <c:v>50749.726788681663</c:v>
                </c:pt>
                <c:pt idx="46" formatCode="#,##0">
                  <c:v>33256.00437526415</c:v>
                </c:pt>
                <c:pt idx="47" formatCode="#,##0">
                  <c:v>149445.42714289288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3F-4FB5-AB28-942D2AFD652B}"/>
            </c:ext>
          </c:extLst>
        </c:ser>
        <c:ser>
          <c:idx val="2"/>
          <c:order val="2"/>
          <c:tx>
            <c:strRef>
              <c:f>[1]Feuil11!$D$1</c:f>
              <c:strCache>
                <c:ptCount val="1"/>
                <c:pt idx="0">
                  <c:v>Limite de confiance inférieure(Historique)</c:v>
                </c:pt>
              </c:strCache>
            </c:strRef>
          </c:tx>
          <c:spPr>
            <a:ln w="12700" cap="rnd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[1]Feuil11!$A$2:$A$49</c:f>
              <c:numCache>
                <c:formatCode>mmm\-yy</c:formatCode>
                <c:ptCount val="48"/>
                <c:pt idx="0">
                  <c:v>42339</c:v>
                </c:pt>
                <c:pt idx="1">
                  <c:v>42370</c:v>
                </c:pt>
                <c:pt idx="2">
                  <c:v>42401</c:v>
                </c:pt>
                <c:pt idx="3">
                  <c:v>42430</c:v>
                </c:pt>
                <c:pt idx="4">
                  <c:v>42461</c:v>
                </c:pt>
                <c:pt idx="5">
                  <c:v>42491</c:v>
                </c:pt>
                <c:pt idx="6">
                  <c:v>42522</c:v>
                </c:pt>
                <c:pt idx="7">
                  <c:v>42552</c:v>
                </c:pt>
                <c:pt idx="8">
                  <c:v>42583</c:v>
                </c:pt>
                <c:pt idx="9">
                  <c:v>42614</c:v>
                </c:pt>
                <c:pt idx="10">
                  <c:v>42644</c:v>
                </c:pt>
                <c:pt idx="11">
                  <c:v>42675</c:v>
                </c:pt>
                <c:pt idx="12">
                  <c:v>42705</c:v>
                </c:pt>
                <c:pt idx="13">
                  <c:v>42736</c:v>
                </c:pt>
                <c:pt idx="14">
                  <c:v>42767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43101</c:v>
                </c:pt>
                <c:pt idx="26">
                  <c:v>43132</c:v>
                </c:pt>
                <c:pt idx="27">
                  <c:v>43160</c:v>
                </c:pt>
                <c:pt idx="28">
                  <c:v>43191</c:v>
                </c:pt>
                <c:pt idx="29">
                  <c:v>43221</c:v>
                </c:pt>
                <c:pt idx="30">
                  <c:v>43252</c:v>
                </c:pt>
                <c:pt idx="31">
                  <c:v>43282</c:v>
                </c:pt>
                <c:pt idx="32">
                  <c:v>43313</c:v>
                </c:pt>
                <c:pt idx="33">
                  <c:v>43344</c:v>
                </c:pt>
                <c:pt idx="34">
                  <c:v>43374</c:v>
                </c:pt>
                <c:pt idx="35">
                  <c:v>43405</c:v>
                </c:pt>
                <c:pt idx="36">
                  <c:v>43435</c:v>
                </c:pt>
                <c:pt idx="37">
                  <c:v>43466</c:v>
                </c:pt>
                <c:pt idx="38">
                  <c:v>43497</c:v>
                </c:pt>
                <c:pt idx="39">
                  <c:v>43525</c:v>
                </c:pt>
                <c:pt idx="40">
                  <c:v>43556</c:v>
                </c:pt>
                <c:pt idx="41">
                  <c:v>43586</c:v>
                </c:pt>
                <c:pt idx="42">
                  <c:v>43617</c:v>
                </c:pt>
                <c:pt idx="43">
                  <c:v>43647</c:v>
                </c:pt>
                <c:pt idx="44">
                  <c:v>43678</c:v>
                </c:pt>
                <c:pt idx="45">
                  <c:v>43709</c:v>
                </c:pt>
                <c:pt idx="46">
                  <c:v>43739</c:v>
                </c:pt>
                <c:pt idx="47">
                  <c:v>43770</c:v>
                </c:pt>
              </c:numCache>
            </c:numRef>
          </c:cat>
          <c:val>
            <c:numRef>
              <c:f>[1]Feuil11!$D$2:$D$49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-127792.99612744385</c:v>
                </c:pt>
                <c:pt idx="37" formatCode="#,##0">
                  <c:v>-161983.42311635346</c:v>
                </c:pt>
                <c:pt idx="38" formatCode="#,##0">
                  <c:v>-244170.14688961045</c:v>
                </c:pt>
                <c:pt idx="39" formatCode="#,##0">
                  <c:v>-317249.94524044811</c:v>
                </c:pt>
                <c:pt idx="40" formatCode="#,##0">
                  <c:v>-277126.50498007977</c:v>
                </c:pt>
                <c:pt idx="41" formatCode="#,##0">
                  <c:v>-319647.5389725407</c:v>
                </c:pt>
                <c:pt idx="42" formatCode="#,##0">
                  <c:v>-331675.30823505775</c:v>
                </c:pt>
                <c:pt idx="43" formatCode="#,##0">
                  <c:v>-307816.46460206911</c:v>
                </c:pt>
                <c:pt idx="44" formatCode="#,##0">
                  <c:v>-376182.85111842433</c:v>
                </c:pt>
                <c:pt idx="45" formatCode="#,##0">
                  <c:v>-434840.59753191873</c:v>
                </c:pt>
                <c:pt idx="46" formatCode="#,##0">
                  <c:v>-474695.78670724953</c:v>
                </c:pt>
                <c:pt idx="47" formatCode="#,##0">
                  <c:v>-379979.34132117301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3F-4FB5-AB28-942D2AFD652B}"/>
            </c:ext>
          </c:extLst>
        </c:ser>
        <c:ser>
          <c:idx val="3"/>
          <c:order val="3"/>
          <c:tx>
            <c:strRef>
              <c:f>[1]Feuil11!$E$1</c:f>
              <c:strCache>
                <c:ptCount val="1"/>
                <c:pt idx="0">
                  <c:v>Limite de confiance supérieure(Historique)</c:v>
                </c:pt>
              </c:strCache>
            </c:strRef>
          </c:tx>
          <c:spPr>
            <a:ln w="12700" cap="rnd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[1]Feuil11!$A$2:$A$49</c:f>
              <c:numCache>
                <c:formatCode>mmm\-yy</c:formatCode>
                <c:ptCount val="48"/>
                <c:pt idx="0">
                  <c:v>42339</c:v>
                </c:pt>
                <c:pt idx="1">
                  <c:v>42370</c:v>
                </c:pt>
                <c:pt idx="2">
                  <c:v>42401</c:v>
                </c:pt>
                <c:pt idx="3">
                  <c:v>42430</c:v>
                </c:pt>
                <c:pt idx="4">
                  <c:v>42461</c:v>
                </c:pt>
                <c:pt idx="5">
                  <c:v>42491</c:v>
                </c:pt>
                <c:pt idx="6">
                  <c:v>42522</c:v>
                </c:pt>
                <c:pt idx="7">
                  <c:v>42552</c:v>
                </c:pt>
                <c:pt idx="8">
                  <c:v>42583</c:v>
                </c:pt>
                <c:pt idx="9">
                  <c:v>42614</c:v>
                </c:pt>
                <c:pt idx="10">
                  <c:v>42644</c:v>
                </c:pt>
                <c:pt idx="11">
                  <c:v>42675</c:v>
                </c:pt>
                <c:pt idx="12">
                  <c:v>42705</c:v>
                </c:pt>
                <c:pt idx="13">
                  <c:v>42736</c:v>
                </c:pt>
                <c:pt idx="14">
                  <c:v>42767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43101</c:v>
                </c:pt>
                <c:pt idx="26">
                  <c:v>43132</c:v>
                </c:pt>
                <c:pt idx="27">
                  <c:v>43160</c:v>
                </c:pt>
                <c:pt idx="28">
                  <c:v>43191</c:v>
                </c:pt>
                <c:pt idx="29">
                  <c:v>43221</c:v>
                </c:pt>
                <c:pt idx="30">
                  <c:v>43252</c:v>
                </c:pt>
                <c:pt idx="31">
                  <c:v>43282</c:v>
                </c:pt>
                <c:pt idx="32">
                  <c:v>43313</c:v>
                </c:pt>
                <c:pt idx="33">
                  <c:v>43344</c:v>
                </c:pt>
                <c:pt idx="34">
                  <c:v>43374</c:v>
                </c:pt>
                <c:pt idx="35">
                  <c:v>43405</c:v>
                </c:pt>
                <c:pt idx="36">
                  <c:v>43435</c:v>
                </c:pt>
                <c:pt idx="37">
                  <c:v>43466</c:v>
                </c:pt>
                <c:pt idx="38">
                  <c:v>43497</c:v>
                </c:pt>
                <c:pt idx="39">
                  <c:v>43525</c:v>
                </c:pt>
                <c:pt idx="40">
                  <c:v>43556</c:v>
                </c:pt>
                <c:pt idx="41">
                  <c:v>43586</c:v>
                </c:pt>
                <c:pt idx="42">
                  <c:v>43617</c:v>
                </c:pt>
                <c:pt idx="43">
                  <c:v>43647</c:v>
                </c:pt>
                <c:pt idx="44">
                  <c:v>43678</c:v>
                </c:pt>
                <c:pt idx="45">
                  <c:v>43709</c:v>
                </c:pt>
                <c:pt idx="46">
                  <c:v>43739</c:v>
                </c:pt>
                <c:pt idx="47">
                  <c:v>43770</c:v>
                </c:pt>
              </c:numCache>
            </c:numRef>
          </c:cat>
          <c:val>
            <c:numRef>
              <c:f>[1]Feuil11!$E$2:$E$49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264454.05515433598</c:v>
                </c:pt>
                <c:pt idx="37" formatCode="#,##0">
                  <c:v>328560.83958369907</c:v>
                </c:pt>
                <c:pt idx="38" formatCode="#,##0">
                  <c:v>328229.05497367971</c:v>
                </c:pt>
                <c:pt idx="39" formatCode="#,##0">
                  <c:v>326861.51625680726</c:v>
                </c:pt>
                <c:pt idx="40" formatCode="#,##0">
                  <c:v>431640.14702792239</c:v>
                </c:pt>
                <c:pt idx="41" formatCode="#,##0">
                  <c:v>448501.48986804608</c:v>
                </c:pt>
                <c:pt idx="42" formatCode="#,##0">
                  <c:v>491725.06404925289</c:v>
                </c:pt>
                <c:pt idx="43" formatCode="#,##0">
                  <c:v>567487.02700626722</c:v>
                </c:pt>
                <c:pt idx="44" formatCode="#,##0">
                  <c:v>548239.84778919455</c:v>
                </c:pt>
                <c:pt idx="45" formatCode="#,##0">
                  <c:v>536340.05110928207</c:v>
                </c:pt>
                <c:pt idx="46" formatCode="#,##0">
                  <c:v>541207.7954577778</c:v>
                </c:pt>
                <c:pt idx="47" formatCode="#,##0">
                  <c:v>678870.1956069587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3F-4FB5-AB28-942D2AFD6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0687888"/>
        <c:axId val="510688544"/>
      </c:lineChart>
      <c:catAx>
        <c:axId val="510687888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688544"/>
        <c:crosses val="autoZero"/>
        <c:auto val="1"/>
        <c:lblAlgn val="ctr"/>
        <c:lblOffset val="100"/>
        <c:noMultiLvlLbl val="0"/>
      </c:catAx>
      <c:valAx>
        <c:axId val="510688544"/>
        <c:scaling>
          <c:orientation val="minMax"/>
          <c:max val="50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68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Janvier!$B$1</c:f>
              <c:strCache>
                <c:ptCount val="1"/>
                <c:pt idx="0">
                  <c:v>Historique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Janvier!$A$2:$A$49</c:f>
              <c:numCache>
                <c:formatCode>mmm\-yy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Janvier!$B$2:$B$49</c:f>
              <c:numCache>
                <c:formatCode>#,##0</c:formatCode>
                <c:ptCount val="48"/>
                <c:pt idx="0">
                  <c:v>208416</c:v>
                </c:pt>
                <c:pt idx="1">
                  <c:v>79872</c:v>
                </c:pt>
                <c:pt idx="2">
                  <c:v>208416</c:v>
                </c:pt>
                <c:pt idx="3">
                  <c:v>292032</c:v>
                </c:pt>
                <c:pt idx="4">
                  <c:v>154752</c:v>
                </c:pt>
                <c:pt idx="5">
                  <c:v>218400</c:v>
                </c:pt>
                <c:pt idx="6">
                  <c:v>167232</c:v>
                </c:pt>
                <c:pt idx="7">
                  <c:v>223392</c:v>
                </c:pt>
                <c:pt idx="8">
                  <c:v>227136</c:v>
                </c:pt>
                <c:pt idx="9">
                  <c:v>160992</c:v>
                </c:pt>
                <c:pt idx="10">
                  <c:v>294528</c:v>
                </c:pt>
                <c:pt idx="11">
                  <c:v>141024</c:v>
                </c:pt>
                <c:pt idx="12">
                  <c:v>273312</c:v>
                </c:pt>
                <c:pt idx="13">
                  <c:v>200928</c:v>
                </c:pt>
                <c:pt idx="14">
                  <c:v>67392</c:v>
                </c:pt>
                <c:pt idx="15">
                  <c:v>205920</c:v>
                </c:pt>
                <c:pt idx="16">
                  <c:v>174720</c:v>
                </c:pt>
                <c:pt idx="17">
                  <c:v>224640</c:v>
                </c:pt>
                <c:pt idx="18">
                  <c:v>223392</c:v>
                </c:pt>
                <c:pt idx="19">
                  <c:v>215904</c:v>
                </c:pt>
                <c:pt idx="20">
                  <c:v>203424</c:v>
                </c:pt>
                <c:pt idx="21">
                  <c:v>126048</c:v>
                </c:pt>
                <c:pt idx="22">
                  <c:v>264576</c:v>
                </c:pt>
                <c:pt idx="23">
                  <c:v>233376</c:v>
                </c:pt>
                <c:pt idx="24">
                  <c:v>193440</c:v>
                </c:pt>
                <c:pt idx="25">
                  <c:v>141024</c:v>
                </c:pt>
                <c:pt idx="26">
                  <c:v>159744</c:v>
                </c:pt>
                <c:pt idx="27">
                  <c:v>158496</c:v>
                </c:pt>
                <c:pt idx="28">
                  <c:v>224640</c:v>
                </c:pt>
                <c:pt idx="29">
                  <c:v>184704</c:v>
                </c:pt>
                <c:pt idx="30">
                  <c:v>388128</c:v>
                </c:pt>
                <c:pt idx="31">
                  <c:v>298272</c:v>
                </c:pt>
                <c:pt idx="32">
                  <c:v>117312</c:v>
                </c:pt>
                <c:pt idx="33">
                  <c:v>117312</c:v>
                </c:pt>
                <c:pt idx="34">
                  <c:v>164736</c:v>
                </c:pt>
                <c:pt idx="35">
                  <c:v>233376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09-457F-B2BD-95FF284C4CEA}"/>
            </c:ext>
          </c:extLst>
        </c:ser>
        <c:ser>
          <c:idx val="1"/>
          <c:order val="1"/>
          <c:tx>
            <c:strRef>
              <c:f>Janvier!$C$1</c:f>
              <c:strCache>
                <c:ptCount val="1"/>
                <c:pt idx="0">
                  <c:v>Prévision(Historique)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Janvier!$A$2:$A$49</c:f>
              <c:numCache>
                <c:formatCode>mmm\-yy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Janvier!$C$2:$C$49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243770.16484255416</c:v>
                </c:pt>
                <c:pt idx="37" formatCode="#,##0">
                  <c:v>173062.12584107017</c:v>
                </c:pt>
                <c:pt idx="38" formatCode="#,##0">
                  <c:v>119963.68553915978</c:v>
                </c:pt>
                <c:pt idx="39" formatCode="#,##0">
                  <c:v>207423.13646688126</c:v>
                </c:pt>
                <c:pt idx="40" formatCode="#,##0">
                  <c:v>189702.16835403151</c:v>
                </c:pt>
                <c:pt idx="41" formatCode="#,##0">
                  <c:v>212751.26946399937</c:v>
                </c:pt>
                <c:pt idx="42" formatCode="#,##0">
                  <c:v>248212.32887759269</c:v>
                </c:pt>
                <c:pt idx="43" formatCode="#,##0">
                  <c:v>230109.22584874675</c:v>
                </c:pt>
                <c:pt idx="44" formatCode="#,##0">
                  <c:v>178741.34391289297</c:v>
                </c:pt>
                <c:pt idx="45" formatCode="#,##0">
                  <c:v>134996.18650641688</c:v>
                </c:pt>
                <c:pt idx="46" formatCode="#,##0">
                  <c:v>251771.16897654923</c:v>
                </c:pt>
                <c:pt idx="47" formatCode="#,##0">
                  <c:v>192398.73648784056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09-457F-B2BD-95FF284C4CEA}"/>
            </c:ext>
          </c:extLst>
        </c:ser>
        <c:ser>
          <c:idx val="2"/>
          <c:order val="2"/>
          <c:tx>
            <c:strRef>
              <c:f>Janvier!$D$1</c:f>
              <c:strCache>
                <c:ptCount val="1"/>
                <c:pt idx="0">
                  <c:v>Limite de confiance inférieure(Historique)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Janvier!$A$2:$A$49</c:f>
              <c:numCache>
                <c:formatCode>mmm\-yy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Janvier!$D$2:$D$49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99959.324700368597</c:v>
                </c:pt>
                <c:pt idx="37" formatCode="#,##0">
                  <c:v>24755.283836816379</c:v>
                </c:pt>
                <c:pt idx="38" formatCode="#,##0">
                  <c:v>-32741.013847624185</c:v>
                </c:pt>
                <c:pt idx="39" formatCode="#,##0">
                  <c:v>50410.345286936878</c:v>
                </c:pt>
                <c:pt idx="40" formatCode="#,##0">
                  <c:v>28463.727260362823</c:v>
                </c:pt>
                <c:pt idx="41" formatCode="#,##0">
                  <c:v>47363.176015521429</c:v>
                </c:pt>
                <c:pt idx="42" formatCode="#,##0">
                  <c:v>78744.875772725587</c:v>
                </c:pt>
                <c:pt idx="43" formatCode="#,##0">
                  <c:v>56627.627771557221</c:v>
                </c:pt>
                <c:pt idx="44" formatCode="#,##0">
                  <c:v>1306.2728408708354</c:v>
                </c:pt>
                <c:pt idx="45" formatCode="#,##0">
                  <c:v>-46335.768067838653</c:v>
                </c:pt>
                <c:pt idx="46" formatCode="#,##0">
                  <c:v>66595.236024423997</c:v>
                </c:pt>
                <c:pt idx="47" formatCode="#,##0">
                  <c:v>3428.3922685441212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09-457F-B2BD-95FF284C4CEA}"/>
            </c:ext>
          </c:extLst>
        </c:ser>
        <c:ser>
          <c:idx val="3"/>
          <c:order val="3"/>
          <c:tx>
            <c:strRef>
              <c:f>Janvier!$E$1</c:f>
              <c:strCache>
                <c:ptCount val="1"/>
                <c:pt idx="0">
                  <c:v>Limite de confiance supérieure(Historique)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Janvier!$A$2:$A$49</c:f>
              <c:numCache>
                <c:formatCode>mmm\-yy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Janvier!$E$2:$E$49</c:f>
              <c:numCache>
                <c:formatCode>General</c:formatCode>
                <c:ptCount val="48"/>
                <c:pt idx="35" formatCode="#,##0">
                  <c:v>164736</c:v>
                </c:pt>
                <c:pt idx="36" formatCode="#,##0">
                  <c:v>387581.0049847397</c:v>
                </c:pt>
                <c:pt idx="37" formatCode="#,##0">
                  <c:v>321368.96784532396</c:v>
                </c:pt>
                <c:pt idx="38" formatCode="#,##0">
                  <c:v>272668.38492594374</c:v>
                </c:pt>
                <c:pt idx="39" formatCode="#,##0">
                  <c:v>364435.92764682567</c:v>
                </c:pt>
                <c:pt idx="40" formatCode="#,##0">
                  <c:v>350940.6094477002</c:v>
                </c:pt>
                <c:pt idx="41" formatCode="#,##0">
                  <c:v>378139.36291247734</c:v>
                </c:pt>
                <c:pt idx="42" formatCode="#,##0">
                  <c:v>417679.78198245983</c:v>
                </c:pt>
                <c:pt idx="43" formatCode="#,##0">
                  <c:v>403590.82392593625</c:v>
                </c:pt>
                <c:pt idx="44" formatCode="#,##0">
                  <c:v>356176.41498491511</c:v>
                </c:pt>
                <c:pt idx="45" formatCode="#,##0">
                  <c:v>316328.14108067239</c:v>
                </c:pt>
                <c:pt idx="46" formatCode="#,##0">
                  <c:v>436947.1019286745</c:v>
                </c:pt>
                <c:pt idx="47" formatCode="#,##0">
                  <c:v>381369.08070713701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309-457F-B2BD-95FF284C4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4034712"/>
        <c:axId val="424037336"/>
      </c:lineChart>
      <c:dateAx>
        <c:axId val="4240347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037336"/>
        <c:crosses val="autoZero"/>
        <c:auto val="1"/>
        <c:lblOffset val="100"/>
        <c:baseTimeUnit val="months"/>
      </c:dateAx>
      <c:valAx>
        <c:axId val="42403733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034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360587</xdr:colOff>
      <xdr:row>20</xdr:row>
      <xdr:rowOff>43542</xdr:rowOff>
    </xdr:from>
    <xdr:to>
      <xdr:col>16</xdr:col>
      <xdr:colOff>40820</xdr:colOff>
      <xdr:row>34</xdr:row>
      <xdr:rowOff>119742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AAF5750-7EE7-481A-938D-587D3CA6F8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14</xdr:row>
      <xdr:rowOff>102733</xdr:rowOff>
    </xdr:from>
    <xdr:to>
      <xdr:col>15</xdr:col>
      <xdr:colOff>168728</xdr:colOff>
      <xdr:row>29</xdr:row>
      <xdr:rowOff>178933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EECCA45-1005-44A1-87E9-4781FD708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272941</xdr:colOff>
      <xdr:row>14</xdr:row>
      <xdr:rowOff>45943</xdr:rowOff>
    </xdr:from>
    <xdr:to>
      <xdr:col>15</xdr:col>
      <xdr:colOff>146475</xdr:colOff>
      <xdr:row>28</xdr:row>
      <xdr:rowOff>122143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5590EB4-EDA4-4888-902B-FA30BC1D1A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4_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1"/>
      <sheetName val="Calcul"/>
      <sheetName val="Feuil2"/>
      <sheetName val="Données"/>
      <sheetName val="Feuil1"/>
    </sheetNames>
    <sheetDataSet>
      <sheetData sheetId="0">
        <row r="1">
          <cell r="B1" t="str">
            <v>Historique</v>
          </cell>
          <cell r="C1" t="str">
            <v>Prévision(Historique)</v>
          </cell>
          <cell r="D1" t="str">
            <v>Limite de confiance inférieure(Historique)</v>
          </cell>
          <cell r="E1" t="str">
            <v>Limite de confiance supérieure(Historique)</v>
          </cell>
        </row>
        <row r="2">
          <cell r="A2">
            <v>42339</v>
          </cell>
          <cell r="B2">
            <v>421824</v>
          </cell>
        </row>
        <row r="3">
          <cell r="A3">
            <v>42370</v>
          </cell>
          <cell r="B3">
            <v>208416</v>
          </cell>
        </row>
        <row r="4">
          <cell r="A4">
            <v>42401</v>
          </cell>
          <cell r="B4">
            <v>79872</v>
          </cell>
        </row>
        <row r="5">
          <cell r="A5">
            <v>42430</v>
          </cell>
          <cell r="B5">
            <v>208416</v>
          </cell>
        </row>
        <row r="6">
          <cell r="A6">
            <v>42461</v>
          </cell>
          <cell r="B6">
            <v>292032</v>
          </cell>
        </row>
        <row r="7">
          <cell r="A7">
            <v>42491</v>
          </cell>
          <cell r="B7">
            <v>154752</v>
          </cell>
        </row>
        <row r="8">
          <cell r="A8">
            <v>42522</v>
          </cell>
          <cell r="B8">
            <v>218400</v>
          </cell>
        </row>
        <row r="9">
          <cell r="A9">
            <v>42552</v>
          </cell>
          <cell r="B9">
            <v>167232</v>
          </cell>
        </row>
        <row r="10">
          <cell r="A10">
            <v>42583</v>
          </cell>
          <cell r="B10">
            <v>223392</v>
          </cell>
        </row>
        <row r="11">
          <cell r="A11">
            <v>42614</v>
          </cell>
          <cell r="B11">
            <v>227136</v>
          </cell>
        </row>
        <row r="12">
          <cell r="A12">
            <v>42644</v>
          </cell>
          <cell r="B12">
            <v>160992</v>
          </cell>
        </row>
        <row r="13">
          <cell r="A13">
            <v>42675</v>
          </cell>
          <cell r="B13">
            <v>294528</v>
          </cell>
        </row>
        <row r="14">
          <cell r="A14">
            <v>42705</v>
          </cell>
          <cell r="B14">
            <v>141024</v>
          </cell>
        </row>
        <row r="15">
          <cell r="A15">
            <v>42736</v>
          </cell>
          <cell r="B15">
            <v>273312</v>
          </cell>
        </row>
        <row r="16">
          <cell r="A16">
            <v>42767</v>
          </cell>
          <cell r="B16">
            <v>200928</v>
          </cell>
        </row>
        <row r="17">
          <cell r="A17">
            <v>42795</v>
          </cell>
          <cell r="B17">
            <v>67392</v>
          </cell>
        </row>
        <row r="18">
          <cell r="A18">
            <v>42826</v>
          </cell>
          <cell r="B18">
            <v>205920</v>
          </cell>
        </row>
        <row r="19">
          <cell r="A19">
            <v>42856</v>
          </cell>
          <cell r="B19">
            <v>174720</v>
          </cell>
        </row>
        <row r="20">
          <cell r="A20">
            <v>42887</v>
          </cell>
          <cell r="B20">
            <v>224640</v>
          </cell>
        </row>
        <row r="21">
          <cell r="A21">
            <v>42917</v>
          </cell>
          <cell r="B21">
            <v>223392</v>
          </cell>
        </row>
        <row r="22">
          <cell r="A22">
            <v>42948</v>
          </cell>
          <cell r="B22">
            <v>215904</v>
          </cell>
        </row>
        <row r="23">
          <cell r="A23">
            <v>42979</v>
          </cell>
          <cell r="B23">
            <v>203424</v>
          </cell>
        </row>
        <row r="24">
          <cell r="A24">
            <v>43009</v>
          </cell>
          <cell r="B24">
            <v>126048</v>
          </cell>
        </row>
        <row r="25">
          <cell r="A25">
            <v>43040</v>
          </cell>
          <cell r="B25">
            <v>264576</v>
          </cell>
        </row>
        <row r="26">
          <cell r="A26">
            <v>43070</v>
          </cell>
          <cell r="B26">
            <v>233376</v>
          </cell>
        </row>
        <row r="27">
          <cell r="A27">
            <v>43101</v>
          </cell>
          <cell r="B27">
            <v>193440</v>
          </cell>
        </row>
        <row r="28">
          <cell r="A28">
            <v>43132</v>
          </cell>
          <cell r="B28">
            <v>141024</v>
          </cell>
        </row>
        <row r="29">
          <cell r="A29">
            <v>43160</v>
          </cell>
          <cell r="B29">
            <v>159744</v>
          </cell>
        </row>
        <row r="30">
          <cell r="A30">
            <v>43191</v>
          </cell>
          <cell r="B30">
            <v>158496</v>
          </cell>
        </row>
        <row r="31">
          <cell r="A31">
            <v>43221</v>
          </cell>
          <cell r="B31">
            <v>224640</v>
          </cell>
        </row>
        <row r="32">
          <cell r="A32">
            <v>43252</v>
          </cell>
          <cell r="B32">
            <v>184704</v>
          </cell>
        </row>
        <row r="33">
          <cell r="A33">
            <v>43282</v>
          </cell>
          <cell r="B33">
            <v>388128</v>
          </cell>
        </row>
        <row r="34">
          <cell r="A34">
            <v>43313</v>
          </cell>
          <cell r="B34">
            <v>298272</v>
          </cell>
        </row>
        <row r="35">
          <cell r="A35">
            <v>43344</v>
          </cell>
          <cell r="B35">
            <v>117312</v>
          </cell>
        </row>
        <row r="36">
          <cell r="A36">
            <v>43374</v>
          </cell>
          <cell r="B36">
            <v>117312</v>
          </cell>
        </row>
        <row r="37">
          <cell r="A37">
            <v>43405</v>
          </cell>
          <cell r="B37">
            <v>164736</v>
          </cell>
          <cell r="C37">
            <v>164736</v>
          </cell>
          <cell r="D37">
            <v>164736</v>
          </cell>
          <cell r="E37">
            <v>164736</v>
          </cell>
        </row>
        <row r="38">
          <cell r="A38">
            <v>43435</v>
          </cell>
          <cell r="C38">
            <v>68330.529513446061</v>
          </cell>
          <cell r="D38">
            <v>-127792.99612744385</v>
          </cell>
          <cell r="E38">
            <v>264454.05515433598</v>
          </cell>
        </row>
        <row r="39">
          <cell r="A39">
            <v>43466</v>
          </cell>
          <cell r="C39">
            <v>83288.708233672791</v>
          </cell>
          <cell r="D39">
            <v>-161983.42311635346</v>
          </cell>
          <cell r="E39">
            <v>328560.83958369907</v>
          </cell>
        </row>
        <row r="40">
          <cell r="A40">
            <v>43497</v>
          </cell>
          <cell r="C40">
            <v>42029.454042034638</v>
          </cell>
          <cell r="D40">
            <v>-244170.14688961045</v>
          </cell>
          <cell r="E40">
            <v>328229.05497367971</v>
          </cell>
        </row>
        <row r="41">
          <cell r="A41">
            <v>43525</v>
          </cell>
          <cell r="C41">
            <v>4805.785508179586</v>
          </cell>
          <cell r="D41">
            <v>-317249.94524044811</v>
          </cell>
          <cell r="E41">
            <v>326861.51625680726</v>
          </cell>
        </row>
        <row r="42">
          <cell r="A42">
            <v>43556</v>
          </cell>
          <cell r="C42">
            <v>77256.821023921293</v>
          </cell>
          <cell r="D42">
            <v>-277126.50498007977</v>
          </cell>
          <cell r="E42">
            <v>431640.14702792239</v>
          </cell>
        </row>
        <row r="43">
          <cell r="A43">
            <v>43586</v>
          </cell>
          <cell r="C43">
            <v>64426.975447752673</v>
          </cell>
          <cell r="D43">
            <v>-319647.5389725407</v>
          </cell>
          <cell r="E43">
            <v>448501.48986804608</v>
          </cell>
        </row>
        <row r="44">
          <cell r="A44">
            <v>43617</v>
          </cell>
          <cell r="C44">
            <v>80024.877907097587</v>
          </cell>
          <cell r="D44">
            <v>-331675.30823505775</v>
          </cell>
          <cell r="E44">
            <v>491725.06404925289</v>
          </cell>
        </row>
        <row r="45">
          <cell r="A45">
            <v>43647</v>
          </cell>
          <cell r="C45">
            <v>129835.28120209905</v>
          </cell>
          <cell r="D45">
            <v>-307816.46460206911</v>
          </cell>
          <cell r="E45">
            <v>567487.02700626722</v>
          </cell>
        </row>
        <row r="46">
          <cell r="A46">
            <v>43678</v>
          </cell>
          <cell r="C46">
            <v>86028.498335385128</v>
          </cell>
          <cell r="D46">
            <v>-376182.85111842433</v>
          </cell>
          <cell r="E46">
            <v>548239.84778919455</v>
          </cell>
        </row>
        <row r="47">
          <cell r="A47">
            <v>43709</v>
          </cell>
          <cell r="C47">
            <v>50749.726788681663</v>
          </cell>
          <cell r="D47">
            <v>-434840.59753191873</v>
          </cell>
          <cell r="E47">
            <v>536340.05110928207</v>
          </cell>
        </row>
        <row r="48">
          <cell r="A48">
            <v>43739</v>
          </cell>
          <cell r="C48">
            <v>33256.00437526415</v>
          </cell>
          <cell r="D48">
            <v>-474695.78670724953</v>
          </cell>
          <cell r="E48">
            <v>541207.7954577778</v>
          </cell>
        </row>
        <row r="49">
          <cell r="A49">
            <v>43770</v>
          </cell>
          <cell r="C49">
            <v>149445.42714289288</v>
          </cell>
          <cell r="D49">
            <v>-379979.34132117301</v>
          </cell>
          <cell r="E49">
            <v>678870.1956069587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89FF7FD-4926-46FB-984E-687B07133A2D}" name="Tableau194" displayName="Tableau194" ref="A1:F49" totalsRowShown="0">
  <autoFilter ref="A1:F49" xr:uid="{900EF913-D7C8-4CB2-A336-500B40EA4677}"/>
  <tableColumns count="6">
    <tableColumn id="1" xr3:uid="{43D5B199-07B7-406A-9666-52B8B7EACB0D}" name="Chronologie" dataDxfId="11"/>
    <tableColumn id="2" xr3:uid="{81CC41A6-924E-4A90-BCD3-617B25EF7CE9}" name="Historique"/>
    <tableColumn id="3" xr3:uid="{9BBF1179-1955-4E7C-A868-014E1B82C0D8}" name="Prévision(Historique)" dataDxfId="10">
      <calculatedColumnFormula>_xlfn.FORECAST.ETS(A2,$B$2:$B$37,$A$2:$A$37,12,1)</calculatedColumnFormula>
    </tableColumn>
    <tableColumn id="4" xr3:uid="{4233B697-236B-4228-8913-2EFC83EEF3B5}" name="Limite de confiance inférieure(Historique)" dataDxfId="9">
      <calculatedColumnFormula>C2-_xlfn.FORECAST.ETS.CONFINT(A2,$B$2:$B$37,$A$2:$A$37,0.95,12,1)</calculatedColumnFormula>
    </tableColumn>
    <tableColumn id="5" xr3:uid="{5626384F-4022-44DA-9306-C1ED23E15850}" name="Limite de confiance supérieure(Historique)" dataDxfId="8">
      <calculatedColumnFormula>C2+_xlfn.FORECAST.ETS.CONFINT(A2,$B$2:$B$37,$A$2:$A$37,0.95,12,1)</calculatedColumnFormula>
    </tableColumn>
    <tableColumn id="6" xr3:uid="{774886FF-1F16-4FA1-801F-EBE2128FDB2C}" name="Annuel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572A71-AF80-4982-B212-9BC14D7B09AC}" name="Tableau205" displayName="Tableau205" ref="J1:K8" totalsRowShown="0">
  <autoFilter ref="J1:K8" xr:uid="{2629366C-9953-435A-AAAE-F2113B6ECBFD}"/>
  <tableColumns count="2">
    <tableColumn id="1" xr3:uid="{DCA9691F-734B-4A3A-834F-8E7757E8A2EF}" name="Statistique"/>
    <tableColumn id="2" xr3:uid="{CEAED704-1110-434D-A6FD-DF164E5BA6FA}" name="Valeur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ABF11F-A10D-498E-A813-C89FF86CD127}" name="Tableau19" displayName="Tableau19" ref="A1:F49" totalsRowShown="0">
  <autoFilter ref="A1:F49" xr:uid="{871B6B5E-B948-4576-B02C-7C4152D558C5}"/>
  <tableColumns count="6">
    <tableColumn id="1" xr3:uid="{4FB67DDB-793F-45BA-AF16-EAA208449451}" name="Chronologie" dataDxfId="17"/>
    <tableColumn id="2" xr3:uid="{8E1424D0-846E-4AAC-BE4A-054625F6D051}" name="Historique"/>
    <tableColumn id="3" xr3:uid="{2E786247-971C-4DF8-9E5F-98F9FFBCEBBC}" name="Prévision(Historique)" dataDxfId="16">
      <calculatedColumnFormula>_xlfn.FORECAST.ETS(A2,$B$2:$B$37,$A$2:$A$37,12,1)</calculatedColumnFormula>
    </tableColumn>
    <tableColumn id="4" xr3:uid="{E9936CD1-3BD5-47FF-A5DB-96A2A94D69B0}" name="Limite de confiance inférieure(Historique)" dataDxfId="15">
      <calculatedColumnFormula>C2-_xlfn.FORECAST.ETS.CONFINT(A2,$B$2:$B$37,$A$2:$A$37,0.95,12,1)</calculatedColumnFormula>
    </tableColumn>
    <tableColumn id="5" xr3:uid="{C2E23432-CD11-4B27-B611-6743A8FFAF13}" name="Limite de confiance supérieure(Historique)" dataDxfId="14">
      <calculatedColumnFormula>C2+_xlfn.FORECAST.ETS.CONFINT(A2,$B$2:$B$37,$A$2:$A$37,0.95,12,1)</calculatedColumnFormula>
    </tableColumn>
    <tableColumn id="6" xr3:uid="{E68B917D-D6F4-472C-91DD-8B8FC005DB89}" name="Annuel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188859-E60B-4976-848B-F0C389506D53}" name="Tableau20" displayName="Tableau20" ref="J1:K8" totalsRowShown="0">
  <autoFilter ref="J1:K8" xr:uid="{5F2A2158-AE12-4A90-8A69-C0D486DD8EB0}"/>
  <tableColumns count="2">
    <tableColumn id="1" xr3:uid="{BEF3F043-79EA-4B58-BADF-C5D6C946CFD7}" name="Statistique"/>
    <tableColumn id="2" xr3:uid="{3800EB9E-49E4-4D7F-956A-1F571D2505F2}" name="Valeur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9C9C529-3FF4-4444-96FE-8366F9EEC159}" name="Tableau196" displayName="Tableau196" ref="A1:F49" totalsRowShown="0">
  <autoFilter ref="A1:F49" xr:uid="{F87E6875-551D-418E-B001-B3E09A52F748}"/>
  <tableColumns count="6">
    <tableColumn id="1" xr3:uid="{7A2269E0-DBD1-42AC-A0C6-738C74F5E96B}" name="Chronologie" dataDxfId="5"/>
    <tableColumn id="2" xr3:uid="{EC24491E-C4DE-4046-B26B-8C740F287CBD}" name="Historique"/>
    <tableColumn id="3" xr3:uid="{95FEBDBE-CE52-4273-BF55-C0DCAC7BC426}" name="Prévision(Historique)" dataDxfId="4">
      <calculatedColumnFormula>_xlfn.FORECAST.ETS(A2,$B$2:$B$37,$A$2:$A$37,12,1)</calculatedColumnFormula>
    </tableColumn>
    <tableColumn id="4" xr3:uid="{609B76F5-736E-454D-9615-13D1FABAE3CB}" name="Limite de confiance inférieure(Historique)" dataDxfId="3">
      <calculatedColumnFormula>C2-_xlfn.FORECAST.ETS.CONFINT(A2,$B$2:$B$37,$A$2:$A$37,0.95,12,1)</calculatedColumnFormula>
    </tableColumn>
    <tableColumn id="5" xr3:uid="{9AE06A3B-FA65-4611-90A8-A79B47088083}" name="Limite de confiance supérieure(Historique)" dataDxfId="2">
      <calculatedColumnFormula>C2+_xlfn.FORECAST.ETS.CONFINT(A2,$B$2:$B$37,$A$2:$A$37,0.95,12,1)</calculatedColumnFormula>
    </tableColumn>
    <tableColumn id="6" xr3:uid="{163A74A9-75AD-4A0C-AE33-5D986662C30B}" name="Annuel" dataDxfId="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711554-8F26-4E1A-87A5-AC49BEBD29C0}" name="Tableau207" displayName="Tableau207" ref="J1:K8" totalsRowShown="0">
  <autoFilter ref="J1:K8" xr:uid="{117F95F5-8A54-440E-B2BE-D5DED828EFD4}"/>
  <tableColumns count="2">
    <tableColumn id="1" xr3:uid="{B43187AB-E6AE-41F3-A7DF-FA75635E68DC}" name="Statistique"/>
    <tableColumn id="2" xr3:uid="{60F608C5-7B8D-45BA-A5AD-9E32508AA48E}" name="Va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B198F-CBA0-4574-8729-1FA9B76C0255}">
  <dimension ref="A1:K49"/>
  <sheetViews>
    <sheetView zoomScale="70" zoomScaleNormal="70" workbookViewId="0">
      <selection activeCell="N17" sqref="N17"/>
    </sheetView>
  </sheetViews>
  <sheetFormatPr baseColWidth="10" defaultRowHeight="15" x14ac:dyDescent="0.25"/>
  <cols>
    <col min="6" max="6" width="14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</v>
      </c>
      <c r="J1" t="s">
        <v>5</v>
      </c>
      <c r="K1" t="s">
        <v>6</v>
      </c>
    </row>
    <row r="2" spans="1:11" x14ac:dyDescent="0.25">
      <c r="A2" s="1">
        <v>42309</v>
      </c>
      <c r="B2" s="5">
        <v>395616</v>
      </c>
      <c r="F2" s="2"/>
      <c r="J2" t="s">
        <v>7</v>
      </c>
      <c r="K2" s="3">
        <f>_xlfn.FORECAST.ETS.STAT($B$2:$B$37,$A$2:$A$37,1,12,1)</f>
        <v>0.251</v>
      </c>
    </row>
    <row r="3" spans="1:11" x14ac:dyDescent="0.25">
      <c r="A3" s="1">
        <v>42339</v>
      </c>
      <c r="B3" s="5">
        <v>421824</v>
      </c>
      <c r="F3" s="2"/>
      <c r="J3" t="s">
        <v>8</v>
      </c>
      <c r="K3" s="3">
        <f>_xlfn.FORECAST.ETS.STAT($B$2:$B$37,$A$2:$A$37,2,12,1)</f>
        <v>1E-3</v>
      </c>
    </row>
    <row r="4" spans="1:11" x14ac:dyDescent="0.25">
      <c r="A4" s="1">
        <v>42370</v>
      </c>
      <c r="B4" s="5">
        <v>208416</v>
      </c>
      <c r="F4" s="2"/>
      <c r="J4" t="s">
        <v>9</v>
      </c>
      <c r="K4" s="3">
        <f>_xlfn.FORECAST.ETS.STAT($B$2:$B$37,$A$2:$A$37,3,12,1)</f>
        <v>0.25</v>
      </c>
    </row>
    <row r="5" spans="1:11" x14ac:dyDescent="0.25">
      <c r="A5" s="1">
        <v>42401</v>
      </c>
      <c r="B5" s="5">
        <v>79872</v>
      </c>
      <c r="F5" s="2"/>
      <c r="J5" t="s">
        <v>10</v>
      </c>
      <c r="K5" s="3">
        <f>_xlfn.FORECAST.ETS.STAT($B$2:$B$37,$A$2:$A$37,4,12,1)</f>
        <v>0.77663678263581792</v>
      </c>
    </row>
    <row r="6" spans="1:11" x14ac:dyDescent="0.25">
      <c r="A6" s="1">
        <v>42430</v>
      </c>
      <c r="B6" s="5">
        <v>208416</v>
      </c>
      <c r="F6" s="2"/>
      <c r="J6" t="s">
        <v>11</v>
      </c>
      <c r="K6" s="3">
        <f>_xlfn.FORECAST.ETS.STAT($B$2:$B$37,$A$2:$A$37,5,12,1)</f>
        <v>0.34822613885917303</v>
      </c>
    </row>
    <row r="7" spans="1:11" x14ac:dyDescent="0.25">
      <c r="A7" s="1">
        <v>42461</v>
      </c>
      <c r="B7" s="5">
        <v>292032</v>
      </c>
      <c r="F7" s="2"/>
      <c r="J7" t="s">
        <v>12</v>
      </c>
      <c r="K7" s="3">
        <f>_xlfn.FORECAST.ETS.STAT($B$2:$B$37,$A$2:$A$37,6,12,1)</f>
        <v>67016.20986986834</v>
      </c>
    </row>
    <row r="8" spans="1:11" x14ac:dyDescent="0.25">
      <c r="A8" s="1">
        <v>42491</v>
      </c>
      <c r="B8" s="5">
        <v>154752</v>
      </c>
      <c r="F8" s="2"/>
      <c r="J8" t="s">
        <v>13</v>
      </c>
      <c r="K8" s="3">
        <f>_xlfn.FORECAST.ETS.STAT($B$2:$B$37,$A$2:$A$37,7,12,1)</f>
        <v>84234.767138061739</v>
      </c>
    </row>
    <row r="9" spans="1:11" x14ac:dyDescent="0.25">
      <c r="A9" s="1">
        <v>42522</v>
      </c>
      <c r="B9" s="5">
        <v>218400</v>
      </c>
      <c r="F9" s="2"/>
    </row>
    <row r="10" spans="1:11" x14ac:dyDescent="0.25">
      <c r="A10" s="1">
        <v>42552</v>
      </c>
      <c r="B10" s="5">
        <v>167232</v>
      </c>
      <c r="F10" s="2"/>
    </row>
    <row r="11" spans="1:11" x14ac:dyDescent="0.25">
      <c r="A11" s="1">
        <v>42583</v>
      </c>
      <c r="B11" s="5">
        <v>223392</v>
      </c>
      <c r="F11" s="2"/>
    </row>
    <row r="12" spans="1:11" x14ac:dyDescent="0.25">
      <c r="A12" s="1">
        <v>42614</v>
      </c>
      <c r="B12" s="5">
        <v>227136</v>
      </c>
      <c r="F12" s="2"/>
    </row>
    <row r="13" spans="1:11" x14ac:dyDescent="0.25">
      <c r="A13" s="1">
        <v>42644</v>
      </c>
      <c r="B13" s="5">
        <v>160992</v>
      </c>
      <c r="F13" s="4">
        <f>SUM(B2:B13)</f>
        <v>2758080</v>
      </c>
    </row>
    <row r="14" spans="1:11" x14ac:dyDescent="0.25">
      <c r="A14" s="1">
        <v>42675</v>
      </c>
      <c r="B14" s="5">
        <v>294528</v>
      </c>
      <c r="F14" s="2"/>
    </row>
    <row r="15" spans="1:11" x14ac:dyDescent="0.25">
      <c r="A15" s="1">
        <v>42705</v>
      </c>
      <c r="B15" s="5">
        <v>141024</v>
      </c>
      <c r="F15" s="2"/>
    </row>
    <row r="16" spans="1:11" x14ac:dyDescent="0.25">
      <c r="A16" s="1">
        <v>42736</v>
      </c>
      <c r="B16" s="5">
        <v>273312</v>
      </c>
      <c r="F16" s="2"/>
    </row>
    <row r="17" spans="1:6" x14ac:dyDescent="0.25">
      <c r="A17" s="1">
        <v>42767</v>
      </c>
      <c r="B17" s="5">
        <v>200928</v>
      </c>
      <c r="F17" s="2"/>
    </row>
    <row r="18" spans="1:6" x14ac:dyDescent="0.25">
      <c r="A18" s="1">
        <v>42795</v>
      </c>
      <c r="B18" s="5">
        <v>67392</v>
      </c>
      <c r="F18" s="2"/>
    </row>
    <row r="19" spans="1:6" x14ac:dyDescent="0.25">
      <c r="A19" s="1">
        <v>42826</v>
      </c>
      <c r="B19" s="5">
        <v>205920</v>
      </c>
      <c r="F19" s="2"/>
    </row>
    <row r="20" spans="1:6" x14ac:dyDescent="0.25">
      <c r="A20" s="1">
        <v>42856</v>
      </c>
      <c r="B20" s="5">
        <v>174720</v>
      </c>
      <c r="F20" s="2"/>
    </row>
    <row r="21" spans="1:6" x14ac:dyDescent="0.25">
      <c r="A21" s="1">
        <v>42887</v>
      </c>
      <c r="B21" s="5">
        <v>224640</v>
      </c>
      <c r="F21" s="2"/>
    </row>
    <row r="22" spans="1:6" x14ac:dyDescent="0.25">
      <c r="A22" s="1">
        <v>42917</v>
      </c>
      <c r="B22" s="5">
        <v>223392</v>
      </c>
      <c r="F22" s="2"/>
    </row>
    <row r="23" spans="1:6" x14ac:dyDescent="0.25">
      <c r="A23" s="1">
        <v>42948</v>
      </c>
      <c r="B23" s="5">
        <v>215904</v>
      </c>
      <c r="F23" s="2"/>
    </row>
    <row r="24" spans="1:6" x14ac:dyDescent="0.25">
      <c r="A24" s="1">
        <v>42979</v>
      </c>
      <c r="B24" s="5">
        <v>203424</v>
      </c>
      <c r="F24" s="2"/>
    </row>
    <row r="25" spans="1:6" x14ac:dyDescent="0.25">
      <c r="A25" s="1">
        <v>43009</v>
      </c>
      <c r="B25" s="5">
        <v>126048</v>
      </c>
      <c r="F25" s="4">
        <f>SUM(B14:B25)</f>
        <v>2351232</v>
      </c>
    </row>
    <row r="26" spans="1:6" x14ac:dyDescent="0.25">
      <c r="A26" s="1">
        <v>43040</v>
      </c>
      <c r="B26" s="5">
        <v>264576</v>
      </c>
      <c r="F26" s="2"/>
    </row>
    <row r="27" spans="1:6" x14ac:dyDescent="0.25">
      <c r="A27" s="1">
        <v>43070</v>
      </c>
      <c r="B27" s="5">
        <v>233376</v>
      </c>
      <c r="F27" s="2"/>
    </row>
    <row r="28" spans="1:6" x14ac:dyDescent="0.25">
      <c r="A28" s="1">
        <v>43101</v>
      </c>
      <c r="B28" s="5">
        <v>193440</v>
      </c>
      <c r="F28" s="2"/>
    </row>
    <row r="29" spans="1:6" x14ac:dyDescent="0.25">
      <c r="A29" s="1">
        <v>43132</v>
      </c>
      <c r="B29" s="5">
        <v>141024</v>
      </c>
      <c r="F29" s="2"/>
    </row>
    <row r="30" spans="1:6" x14ac:dyDescent="0.25">
      <c r="A30" s="1">
        <v>43160</v>
      </c>
      <c r="B30" s="5">
        <v>159744</v>
      </c>
      <c r="F30" s="2"/>
    </row>
    <row r="31" spans="1:6" x14ac:dyDescent="0.25">
      <c r="A31" s="1">
        <v>43191</v>
      </c>
      <c r="B31" s="5">
        <v>158496</v>
      </c>
      <c r="F31" s="2"/>
    </row>
    <row r="32" spans="1:6" x14ac:dyDescent="0.25">
      <c r="A32" s="1">
        <v>43221</v>
      </c>
      <c r="B32" s="5">
        <v>224640</v>
      </c>
      <c r="F32" s="2"/>
    </row>
    <row r="33" spans="1:6" x14ac:dyDescent="0.25">
      <c r="A33" s="1">
        <v>43252</v>
      </c>
      <c r="B33" s="5">
        <v>184704</v>
      </c>
      <c r="F33" s="2"/>
    </row>
    <row r="34" spans="1:6" x14ac:dyDescent="0.25">
      <c r="A34" s="1">
        <v>43282</v>
      </c>
      <c r="B34" s="5">
        <v>388128</v>
      </c>
      <c r="F34" s="2"/>
    </row>
    <row r="35" spans="1:6" x14ac:dyDescent="0.25">
      <c r="A35" s="1">
        <v>43313</v>
      </c>
      <c r="B35" s="5">
        <v>298272</v>
      </c>
      <c r="F35" s="2"/>
    </row>
    <row r="36" spans="1:6" x14ac:dyDescent="0.25">
      <c r="A36" s="1">
        <v>43344</v>
      </c>
      <c r="B36" s="5">
        <v>117312</v>
      </c>
      <c r="F36" s="2"/>
    </row>
    <row r="37" spans="1:6" x14ac:dyDescent="0.25">
      <c r="A37" s="1">
        <v>43374</v>
      </c>
      <c r="B37" s="5">
        <v>117312</v>
      </c>
      <c r="C37" s="2">
        <v>164736</v>
      </c>
      <c r="D37" s="2">
        <v>164736</v>
      </c>
      <c r="E37" s="2">
        <v>164736</v>
      </c>
      <c r="F37" s="4">
        <f>SUM(B26:B37)</f>
        <v>2481024</v>
      </c>
    </row>
    <row r="38" spans="1:6" x14ac:dyDescent="0.25">
      <c r="A38" s="1">
        <v>43405</v>
      </c>
      <c r="C38" s="2">
        <f>_xlfn.FORECAST.ETS(A38,$B$2:$B$37,$A$2:$A$37,12,1)</f>
        <v>295207.52966523787</v>
      </c>
      <c r="D38" s="2">
        <f>C38-_xlfn.FORECAST.ETS.CONFINT(A38,$B$2:$B$37,$A$2:$A$37,0.95,12,1)</f>
        <v>131507.15843776005</v>
      </c>
      <c r="E38" s="2">
        <f>C38+_xlfn.FORECAST.ETS.CONFINT(A38,$B$2:$B$37,$A$2:$A$37,0.95,12,1)</f>
        <v>458907.90089271567</v>
      </c>
      <c r="F38" s="2"/>
    </row>
    <row r="39" spans="1:6" x14ac:dyDescent="0.25">
      <c r="A39" s="1">
        <v>43435</v>
      </c>
      <c r="C39" s="2">
        <f>_xlfn.FORECAST.ETS(A39,$B$2:$B$37,$A$2:$A$37,12,1)</f>
        <v>199905.40841972732</v>
      </c>
      <c r="D39" s="2">
        <f>C39-_xlfn.FORECAST.ETS.CONFINT(A39,$B$2:$B$37,$A$2:$A$37,0.95,12,1)</f>
        <v>31087.222894437728</v>
      </c>
      <c r="E39" s="2">
        <f>C39+_xlfn.FORECAST.ETS.CONFINT(A39,$B$2:$B$37,$A$2:$A$37,0.95,12,1)</f>
        <v>368723.59394501691</v>
      </c>
      <c r="F39" s="2"/>
    </row>
    <row r="40" spans="1:6" x14ac:dyDescent="0.25">
      <c r="A40" s="1">
        <v>43466</v>
      </c>
      <c r="C40" s="2">
        <f>_xlfn.FORECAST.ETS(A40,$B$2:$B$37,$A$2:$A$37,12,1)</f>
        <v>228161.03002490639</v>
      </c>
      <c r="D40" s="2">
        <f>C40-_xlfn.FORECAST.ETS.CONFINT(A40,$B$2:$B$37,$A$2:$A$37,0.95,12,1)</f>
        <v>54336.748398558644</v>
      </c>
      <c r="E40" s="2">
        <f>C40+_xlfn.FORECAST.ETS.CONFINT(A40,$B$2:$B$37,$A$2:$A$37,0.95,12,1)</f>
        <v>401985.31165125413</v>
      </c>
      <c r="F40" s="2"/>
    </row>
    <row r="41" spans="1:6" x14ac:dyDescent="0.25">
      <c r="A41" s="1">
        <v>43497</v>
      </c>
      <c r="C41" s="2">
        <f>_xlfn.FORECAST.ETS(A41,$B$2:$B$37,$A$2:$A$37,12,1)</f>
        <v>158112.00857822521</v>
      </c>
      <c r="D41" s="2">
        <f>C41-_xlfn.FORECAST.ETS.CONFINT(A41,$B$2:$B$37,$A$2:$A$37,0.95,12,1)</f>
        <v>-20616.188671764976</v>
      </c>
      <c r="E41" s="2">
        <f>C41+_xlfn.FORECAST.ETS.CONFINT(A41,$B$2:$B$37,$A$2:$A$37,0.95,12,1)</f>
        <v>336840.2058282154</v>
      </c>
      <c r="F41" s="2"/>
    </row>
    <row r="42" spans="1:6" x14ac:dyDescent="0.25">
      <c r="A42" s="1">
        <v>43525</v>
      </c>
      <c r="C42" s="2">
        <f>_xlfn.FORECAST.ETS(A42,$B$2:$B$37,$A$2:$A$37,12,1)</f>
        <v>106201.5767362324</v>
      </c>
      <c r="D42" s="2">
        <f>C42-_xlfn.FORECAST.ETS.CONFINT(A42,$B$2:$B$37,$A$2:$A$37,0.95,12,1)</f>
        <v>-77336.692264052152</v>
      </c>
      <c r="E42" s="2">
        <f>C42+_xlfn.FORECAST.ETS.CONFINT(A42,$B$2:$B$37,$A$2:$A$37,0.95,12,1)</f>
        <v>289739.84573651693</v>
      </c>
      <c r="F42" s="2"/>
    </row>
    <row r="43" spans="1:6" x14ac:dyDescent="0.25">
      <c r="A43" s="1">
        <v>43556</v>
      </c>
      <c r="C43" s="2">
        <f>_xlfn.FORECAST.ETS(A43,$B$2:$B$37,$A$2:$A$37,12,1)</f>
        <v>210784.03684612128</v>
      </c>
      <c r="D43" s="2">
        <f>C43-_xlfn.FORECAST.ETS.CONFINT(A43,$B$2:$B$37,$A$2:$A$37,0.95,12,1)</f>
        <v>22522.204376798996</v>
      </c>
      <c r="E43" s="2">
        <f>C43+_xlfn.FORECAST.ETS.CONFINT(A43,$B$2:$B$37,$A$2:$A$37,0.95,12,1)</f>
        <v>399045.86931544356</v>
      </c>
      <c r="F43" s="2"/>
    </row>
    <row r="44" spans="1:6" x14ac:dyDescent="0.25">
      <c r="A44" s="1">
        <v>43586</v>
      </c>
      <c r="C44" s="2">
        <f>_xlfn.FORECAST.ETS(A44,$B$2:$B$37,$A$2:$A$37,12,1)</f>
        <v>174328.23483342328</v>
      </c>
      <c r="D44" s="2">
        <f>C44-_xlfn.FORECAST.ETS.CONFINT(A44,$B$2:$B$37,$A$2:$A$37,0.95,12,1)</f>
        <v>-18577.14668589452</v>
      </c>
      <c r="E44" s="2">
        <f>C44+_xlfn.FORECAST.ETS.CONFINT(A44,$B$2:$B$37,$A$2:$A$37,0.95,12,1)</f>
        <v>367233.61635274108</v>
      </c>
      <c r="F44" s="2"/>
    </row>
    <row r="45" spans="1:6" x14ac:dyDescent="0.25">
      <c r="A45" s="1">
        <v>43617</v>
      </c>
      <c r="C45" s="2">
        <f>_xlfn.FORECAST.ETS(A45,$B$2:$B$37,$A$2:$A$37,12,1)</f>
        <v>201166.54210868702</v>
      </c>
      <c r="D45" s="2">
        <f>C45-_xlfn.FORECAST.ETS.CONFINT(A45,$B$2:$B$37,$A$2:$A$37,0.95,12,1)</f>
        <v>3691.8456373085501</v>
      </c>
      <c r="E45" s="2">
        <f>C45+_xlfn.FORECAST.ETS.CONFINT(A45,$B$2:$B$37,$A$2:$A$37,0.95,12,1)</f>
        <v>398641.23858006549</v>
      </c>
      <c r="F45" s="2"/>
    </row>
    <row r="46" spans="1:6" x14ac:dyDescent="0.25">
      <c r="A46" s="1">
        <v>43647</v>
      </c>
      <c r="C46" s="2">
        <f>_xlfn.FORECAST.ETS(A46,$B$2:$B$37,$A$2:$A$37,12,1)</f>
        <v>237007.17781406816</v>
      </c>
      <c r="D46" s="2">
        <f>C46-_xlfn.FORECAST.ETS.CONFINT(A46,$B$2:$B$37,$A$2:$A$37,0.95,12,1)</f>
        <v>35032.2295101294</v>
      </c>
      <c r="E46" s="2">
        <f>C46+_xlfn.FORECAST.ETS.CONFINT(A46,$B$2:$B$37,$A$2:$A$37,0.95,12,1)</f>
        <v>438982.12611800688</v>
      </c>
      <c r="F46" s="2"/>
    </row>
    <row r="47" spans="1:6" x14ac:dyDescent="0.25">
      <c r="A47" s="1">
        <v>43678</v>
      </c>
      <c r="C47" s="2">
        <f>_xlfn.FORECAST.ETS(A47,$B$2:$B$37,$A$2:$A$37,12,1)</f>
        <v>219290.42893293398</v>
      </c>
      <c r="D47" s="2">
        <f>C47-_xlfn.FORECAST.ETS.CONFINT(A47,$B$2:$B$37,$A$2:$A$37,0.95,12,1)</f>
        <v>12879.644809420482</v>
      </c>
      <c r="E47" s="2">
        <f>C47+_xlfn.FORECAST.ETS.CONFINT(A47,$B$2:$B$37,$A$2:$A$37,0.95,12,1)</f>
        <v>425701.21305644745</v>
      </c>
      <c r="F47" s="2"/>
    </row>
    <row r="48" spans="1:6" x14ac:dyDescent="0.25">
      <c r="A48" s="1">
        <v>43709</v>
      </c>
      <c r="C48" s="2">
        <f>_xlfn.FORECAST.ETS(A48,$B$2:$B$37,$A$2:$A$37,12,1)</f>
        <v>168272.50313738739</v>
      </c>
      <c r="D48" s="2">
        <f>C48-_xlfn.FORECAST.ETS.CONFINT(A48,$B$2:$B$37,$A$2:$A$37,0.95,12,1)</f>
        <v>-42513.894721679826</v>
      </c>
      <c r="E48" s="2">
        <f>C48+_xlfn.FORECAST.ETS.CONFINT(A48,$B$2:$B$37,$A$2:$A$37,0.95,12,1)</f>
        <v>379058.90099645464</v>
      </c>
      <c r="F48" s="2"/>
    </row>
    <row r="49" spans="1:6" x14ac:dyDescent="0.25">
      <c r="A49" s="1">
        <v>43739</v>
      </c>
      <c r="C49" s="2">
        <f>_xlfn.FORECAST.ETS(A49,$B$2:$B$37,$A$2:$A$37,12,1)</f>
        <v>135648.0782278665</v>
      </c>
      <c r="D49" s="2">
        <f>C49-_xlfn.FORECAST.ETS.CONFINT(A49,$B$2:$B$37,$A$2:$A$37,0.95,12,1)</f>
        <v>-79457.510955105943</v>
      </c>
      <c r="E49" s="2">
        <f>C49+_xlfn.FORECAST.ETS.CONFINT(A49,$B$2:$B$37,$A$2:$A$37,0.95,12,1)</f>
        <v>350753.66741083894</v>
      </c>
      <c r="F49" s="4">
        <f>SUM(C38:C49)</f>
        <v>2334084.5553248166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7F290-8D18-4CD2-876D-6367FB874639}">
  <dimension ref="A1:K49"/>
  <sheetViews>
    <sheetView zoomScale="70" zoomScaleNormal="70" workbookViewId="0">
      <selection sqref="A1:O49"/>
    </sheetView>
  </sheetViews>
  <sheetFormatPr baseColWidth="10" defaultRowHeight="15" x14ac:dyDescent="0.25"/>
  <cols>
    <col min="6" max="6" width="14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</v>
      </c>
      <c r="J1" t="s">
        <v>5</v>
      </c>
      <c r="K1" t="s">
        <v>6</v>
      </c>
    </row>
    <row r="2" spans="1:11" x14ac:dyDescent="0.25">
      <c r="A2" s="1">
        <v>42339</v>
      </c>
      <c r="B2" s="2">
        <v>421824</v>
      </c>
      <c r="F2" s="2"/>
      <c r="J2" t="s">
        <v>7</v>
      </c>
      <c r="K2" s="3">
        <f>_xlfn.FORECAST.ETS.STAT($B$2:$B$37,$A$2:$A$37,1,12,1)</f>
        <v>0.75</v>
      </c>
    </row>
    <row r="3" spans="1:11" x14ac:dyDescent="0.25">
      <c r="A3" s="1">
        <v>42370</v>
      </c>
      <c r="B3" s="2">
        <v>208416</v>
      </c>
      <c r="F3" s="2"/>
      <c r="J3" t="s">
        <v>8</v>
      </c>
      <c r="K3" s="3">
        <f>_xlfn.FORECAST.ETS.STAT($B$2:$B$37,$A$2:$A$37,2,12,1)</f>
        <v>1E-3</v>
      </c>
    </row>
    <row r="4" spans="1:11" x14ac:dyDescent="0.25">
      <c r="A4" s="1">
        <v>42401</v>
      </c>
      <c r="B4" s="2">
        <v>79872</v>
      </c>
      <c r="F4" s="2"/>
      <c r="J4" t="s">
        <v>9</v>
      </c>
      <c r="K4" s="3">
        <f>_xlfn.FORECAST.ETS.STAT($B$2:$B$37,$A$2:$A$37,3,12,1)</f>
        <v>0.249</v>
      </c>
    </row>
    <row r="5" spans="1:11" x14ac:dyDescent="0.25">
      <c r="A5" s="1">
        <v>42430</v>
      </c>
      <c r="B5" s="2">
        <v>208416</v>
      </c>
      <c r="F5" s="2"/>
      <c r="J5" t="s">
        <v>10</v>
      </c>
      <c r="K5" s="3">
        <f>_xlfn.FORECAST.ETS.STAT($B$2:$B$37,$A$2:$A$37,4,12,1)</f>
        <v>0.95762875894673938</v>
      </c>
    </row>
    <row r="6" spans="1:11" x14ac:dyDescent="0.25">
      <c r="A6" s="1">
        <v>42461</v>
      </c>
      <c r="B6" s="2">
        <v>292032</v>
      </c>
      <c r="F6" s="2"/>
      <c r="J6" t="s">
        <v>11</v>
      </c>
      <c r="K6" s="3">
        <f>_xlfn.FORECAST.ETS.STAT($B$2:$B$37,$A$2:$A$37,5,12,1)</f>
        <v>0.40461064953491693</v>
      </c>
    </row>
    <row r="7" spans="1:11" x14ac:dyDescent="0.25">
      <c r="A7" s="1">
        <v>42491</v>
      </c>
      <c r="B7" s="2">
        <v>154752</v>
      </c>
      <c r="F7" s="2"/>
      <c r="J7" t="s">
        <v>12</v>
      </c>
      <c r="K7" s="3">
        <f>_xlfn.FORECAST.ETS.STAT($B$2:$B$37,$A$2:$A$37,6,12,1)</f>
        <v>82008.043617596661</v>
      </c>
    </row>
    <row r="8" spans="1:11" x14ac:dyDescent="0.25">
      <c r="A8" s="1">
        <v>42522</v>
      </c>
      <c r="B8" s="2">
        <v>218400</v>
      </c>
      <c r="F8" s="2"/>
      <c r="J8" t="s">
        <v>13</v>
      </c>
      <c r="K8" s="3">
        <f>_xlfn.FORECAST.ETS.STAT($B$2:$B$37,$A$2:$A$37,7,12,1)</f>
        <v>101196.63564002614</v>
      </c>
    </row>
    <row r="9" spans="1:11" x14ac:dyDescent="0.25">
      <c r="A9" s="1">
        <v>42552</v>
      </c>
      <c r="B9" s="2">
        <v>167232</v>
      </c>
      <c r="F9" s="2"/>
    </row>
    <row r="10" spans="1:11" x14ac:dyDescent="0.25">
      <c r="A10" s="1">
        <v>42583</v>
      </c>
      <c r="B10" s="2">
        <v>223392</v>
      </c>
      <c r="F10" s="2"/>
    </row>
    <row r="11" spans="1:11" x14ac:dyDescent="0.25">
      <c r="A11" s="1">
        <v>42614</v>
      </c>
      <c r="B11" s="2">
        <v>227136</v>
      </c>
      <c r="F11" s="2"/>
    </row>
    <row r="12" spans="1:11" x14ac:dyDescent="0.25">
      <c r="A12" s="1">
        <v>42644</v>
      </c>
      <c r="B12" s="2">
        <v>160992</v>
      </c>
      <c r="F12" s="2"/>
    </row>
    <row r="13" spans="1:11" x14ac:dyDescent="0.25">
      <c r="A13" s="1">
        <v>42675</v>
      </c>
      <c r="B13" s="2">
        <v>294528</v>
      </c>
      <c r="F13" s="4">
        <f>SUM(B2:B13)</f>
        <v>2656992</v>
      </c>
    </row>
    <row r="14" spans="1:11" x14ac:dyDescent="0.25">
      <c r="A14" s="1">
        <v>42705</v>
      </c>
      <c r="B14" s="2">
        <v>141024</v>
      </c>
      <c r="F14" s="2"/>
    </row>
    <row r="15" spans="1:11" x14ac:dyDescent="0.25">
      <c r="A15" s="1">
        <v>42736</v>
      </c>
      <c r="B15" s="2">
        <v>273312</v>
      </c>
      <c r="F15" s="2"/>
    </row>
    <row r="16" spans="1:11" x14ac:dyDescent="0.25">
      <c r="A16" s="1">
        <v>42767</v>
      </c>
      <c r="B16" s="2">
        <v>200928</v>
      </c>
      <c r="F16" s="2"/>
    </row>
    <row r="17" spans="1:6" x14ac:dyDescent="0.25">
      <c r="A17" s="1">
        <v>42795</v>
      </c>
      <c r="B17" s="2">
        <v>67392</v>
      </c>
      <c r="F17" s="2"/>
    </row>
    <row r="18" spans="1:6" x14ac:dyDescent="0.25">
      <c r="A18" s="1">
        <v>42826</v>
      </c>
      <c r="B18" s="2">
        <v>205920</v>
      </c>
      <c r="F18" s="2"/>
    </row>
    <row r="19" spans="1:6" x14ac:dyDescent="0.25">
      <c r="A19" s="1">
        <v>42856</v>
      </c>
      <c r="B19" s="2">
        <v>174720</v>
      </c>
      <c r="F19" s="2"/>
    </row>
    <row r="20" spans="1:6" x14ac:dyDescent="0.25">
      <c r="A20" s="1">
        <v>42887</v>
      </c>
      <c r="B20" s="2">
        <v>224640</v>
      </c>
      <c r="F20" s="2"/>
    </row>
    <row r="21" spans="1:6" x14ac:dyDescent="0.25">
      <c r="A21" s="1">
        <v>42917</v>
      </c>
      <c r="B21" s="2">
        <v>223392</v>
      </c>
      <c r="F21" s="2"/>
    </row>
    <row r="22" spans="1:6" x14ac:dyDescent="0.25">
      <c r="A22" s="1">
        <v>42948</v>
      </c>
      <c r="B22" s="2">
        <v>215904</v>
      </c>
      <c r="F22" s="2"/>
    </row>
    <row r="23" spans="1:6" x14ac:dyDescent="0.25">
      <c r="A23" s="1">
        <v>42979</v>
      </c>
      <c r="B23" s="2">
        <v>203424</v>
      </c>
      <c r="F23" s="2"/>
    </row>
    <row r="24" spans="1:6" x14ac:dyDescent="0.25">
      <c r="A24" s="1">
        <v>43009</v>
      </c>
      <c r="B24" s="2">
        <v>126048</v>
      </c>
      <c r="F24" s="2"/>
    </row>
    <row r="25" spans="1:6" x14ac:dyDescent="0.25">
      <c r="A25" s="1">
        <v>43040</v>
      </c>
      <c r="B25" s="2">
        <v>264576</v>
      </c>
      <c r="F25" s="4">
        <f>SUM(B14:B25)</f>
        <v>2321280</v>
      </c>
    </row>
    <row r="26" spans="1:6" x14ac:dyDescent="0.25">
      <c r="A26" s="1">
        <v>43070</v>
      </c>
      <c r="B26" s="2">
        <v>233376</v>
      </c>
      <c r="F26" s="2"/>
    </row>
    <row r="27" spans="1:6" x14ac:dyDescent="0.25">
      <c r="A27" s="1">
        <v>43101</v>
      </c>
      <c r="B27" s="2">
        <v>193440</v>
      </c>
      <c r="F27" s="2"/>
    </row>
    <row r="28" spans="1:6" x14ac:dyDescent="0.25">
      <c r="A28" s="1">
        <v>43132</v>
      </c>
      <c r="B28" s="2">
        <v>141024</v>
      </c>
      <c r="F28" s="2"/>
    </row>
    <row r="29" spans="1:6" x14ac:dyDescent="0.25">
      <c r="A29" s="1">
        <v>43160</v>
      </c>
      <c r="B29" s="2">
        <v>159744</v>
      </c>
      <c r="F29" s="2"/>
    </row>
    <row r="30" spans="1:6" x14ac:dyDescent="0.25">
      <c r="A30" s="1">
        <v>43191</v>
      </c>
      <c r="B30" s="2">
        <v>158496</v>
      </c>
      <c r="F30" s="2"/>
    </row>
    <row r="31" spans="1:6" x14ac:dyDescent="0.25">
      <c r="A31" s="1">
        <v>43221</v>
      </c>
      <c r="B31" s="2">
        <v>224640</v>
      </c>
      <c r="F31" s="2"/>
    </row>
    <row r="32" spans="1:6" x14ac:dyDescent="0.25">
      <c r="A32" s="1">
        <v>43252</v>
      </c>
      <c r="B32" s="2">
        <v>184704</v>
      </c>
      <c r="F32" s="2"/>
    </row>
    <row r="33" spans="1:6" x14ac:dyDescent="0.25">
      <c r="A33" s="1">
        <v>43282</v>
      </c>
      <c r="B33" s="2">
        <v>388128</v>
      </c>
      <c r="F33" s="2"/>
    </row>
    <row r="34" spans="1:6" x14ac:dyDescent="0.25">
      <c r="A34" s="1">
        <v>43313</v>
      </c>
      <c r="B34" s="2">
        <v>298272</v>
      </c>
      <c r="F34" s="2"/>
    </row>
    <row r="35" spans="1:6" x14ac:dyDescent="0.25">
      <c r="A35" s="1">
        <v>43344</v>
      </c>
      <c r="B35" s="2">
        <v>117312</v>
      </c>
      <c r="F35" s="2"/>
    </row>
    <row r="36" spans="1:6" x14ac:dyDescent="0.25">
      <c r="A36" s="1">
        <v>43374</v>
      </c>
      <c r="B36" s="2">
        <v>117312</v>
      </c>
      <c r="F36" s="2"/>
    </row>
    <row r="37" spans="1:6" x14ac:dyDescent="0.25">
      <c r="A37" s="1">
        <v>43405</v>
      </c>
      <c r="B37" s="2">
        <v>164736</v>
      </c>
      <c r="C37" s="2">
        <v>164736</v>
      </c>
      <c r="D37" s="2">
        <v>164736</v>
      </c>
      <c r="E37" s="2">
        <v>164736</v>
      </c>
      <c r="F37" s="4">
        <f>SUM(B26:B37)</f>
        <v>2381184</v>
      </c>
    </row>
    <row r="38" spans="1:6" x14ac:dyDescent="0.25">
      <c r="A38" s="1">
        <v>43435</v>
      </c>
      <c r="C38" s="2">
        <f>_xlfn.FORECAST.ETS(A38,$B$2:$B$37,$A$2:$A$37,12,1)</f>
        <v>68330.529513446061</v>
      </c>
      <c r="D38" s="2">
        <f>C38-_xlfn.FORECAST.ETS.CONFINT(A38,$B$2:$B$37,$A$2:$A$37,0.95,12,1)</f>
        <v>-127792.99612744385</v>
      </c>
      <c r="E38" s="2">
        <f>C38+_xlfn.FORECAST.ETS.CONFINT(A38,$B$2:$B$37,$A$2:$A$37,0.95,12,1)</f>
        <v>264454.05515433598</v>
      </c>
      <c r="F38" s="2"/>
    </row>
    <row r="39" spans="1:6" x14ac:dyDescent="0.25">
      <c r="A39" s="1">
        <v>43466</v>
      </c>
      <c r="C39" s="2">
        <f>_xlfn.FORECAST.ETS(A39,$B$2:$B$37,$A$2:$A$37,12,1)</f>
        <v>83288.708233672791</v>
      </c>
      <c r="D39" s="2">
        <f>C39-_xlfn.FORECAST.ETS.CONFINT(A39,$B$2:$B$37,$A$2:$A$37,0.95,12,1)</f>
        <v>-161983.42311635346</v>
      </c>
      <c r="E39" s="2">
        <f>C39+_xlfn.FORECAST.ETS.CONFINT(A39,$B$2:$B$37,$A$2:$A$37,0.95,12,1)</f>
        <v>328560.83958369907</v>
      </c>
      <c r="F39" s="2"/>
    </row>
    <row r="40" spans="1:6" x14ac:dyDescent="0.25">
      <c r="A40" s="1">
        <v>43497</v>
      </c>
      <c r="C40" s="2">
        <f>_xlfn.FORECAST.ETS(A40,$B$2:$B$37,$A$2:$A$37,12,1)</f>
        <v>42029.454042034638</v>
      </c>
      <c r="D40" s="2">
        <f>C40-_xlfn.FORECAST.ETS.CONFINT(A40,$B$2:$B$37,$A$2:$A$37,0.95,12,1)</f>
        <v>-244170.14688961045</v>
      </c>
      <c r="E40" s="2">
        <f>C40+_xlfn.FORECAST.ETS.CONFINT(A40,$B$2:$B$37,$A$2:$A$37,0.95,12,1)</f>
        <v>328229.05497367971</v>
      </c>
      <c r="F40" s="2"/>
    </row>
    <row r="41" spans="1:6" x14ac:dyDescent="0.25">
      <c r="A41" s="1">
        <v>43525</v>
      </c>
      <c r="C41" s="2">
        <f>_xlfn.FORECAST.ETS(A41,$B$2:$B$37,$A$2:$A$37,12,1)</f>
        <v>4805.785508179586</v>
      </c>
      <c r="D41" s="2">
        <f>C41-_xlfn.FORECAST.ETS.CONFINT(A41,$B$2:$B$37,$A$2:$A$37,0.95,12,1)</f>
        <v>-317249.94524044811</v>
      </c>
      <c r="E41" s="2">
        <f>C41+_xlfn.FORECAST.ETS.CONFINT(A41,$B$2:$B$37,$A$2:$A$37,0.95,12,1)</f>
        <v>326861.51625680726</v>
      </c>
      <c r="F41" s="2"/>
    </row>
    <row r="42" spans="1:6" x14ac:dyDescent="0.25">
      <c r="A42" s="1">
        <v>43556</v>
      </c>
      <c r="C42" s="2">
        <f>_xlfn.FORECAST.ETS(A42,$B$2:$B$37,$A$2:$A$37,12,1)</f>
        <v>77256.821023921293</v>
      </c>
      <c r="D42" s="2">
        <f>C42-_xlfn.FORECAST.ETS.CONFINT(A42,$B$2:$B$37,$A$2:$A$37,0.95,12,1)</f>
        <v>-277126.50498007977</v>
      </c>
      <c r="E42" s="2">
        <f>C42+_xlfn.FORECAST.ETS.CONFINT(A42,$B$2:$B$37,$A$2:$A$37,0.95,12,1)</f>
        <v>431640.14702792239</v>
      </c>
      <c r="F42" s="2"/>
    </row>
    <row r="43" spans="1:6" x14ac:dyDescent="0.25">
      <c r="A43" s="1">
        <v>43586</v>
      </c>
      <c r="C43" s="2">
        <f>_xlfn.FORECAST.ETS(A43,$B$2:$B$37,$A$2:$A$37,12,1)</f>
        <v>64426.975447752673</v>
      </c>
      <c r="D43" s="2">
        <f>C43-_xlfn.FORECAST.ETS.CONFINT(A43,$B$2:$B$37,$A$2:$A$37,0.95,12,1)</f>
        <v>-319647.5389725407</v>
      </c>
      <c r="E43" s="2">
        <f>C43+_xlfn.FORECAST.ETS.CONFINT(A43,$B$2:$B$37,$A$2:$A$37,0.95,12,1)</f>
        <v>448501.48986804608</v>
      </c>
      <c r="F43" s="2"/>
    </row>
    <row r="44" spans="1:6" x14ac:dyDescent="0.25">
      <c r="A44" s="1">
        <v>43617</v>
      </c>
      <c r="C44" s="2">
        <f>_xlfn.FORECAST.ETS(A44,$B$2:$B$37,$A$2:$A$37,12,1)</f>
        <v>80024.877907097587</v>
      </c>
      <c r="D44" s="2">
        <f>C44-_xlfn.FORECAST.ETS.CONFINT(A44,$B$2:$B$37,$A$2:$A$37,0.95,12,1)</f>
        <v>-331675.30823505775</v>
      </c>
      <c r="E44" s="2">
        <f>C44+_xlfn.FORECAST.ETS.CONFINT(A44,$B$2:$B$37,$A$2:$A$37,0.95,12,1)</f>
        <v>491725.06404925289</v>
      </c>
      <c r="F44" s="2"/>
    </row>
    <row r="45" spans="1:6" x14ac:dyDescent="0.25">
      <c r="A45" s="1">
        <v>43647</v>
      </c>
      <c r="C45" s="2">
        <f>_xlfn.FORECAST.ETS(A45,$B$2:$B$37,$A$2:$A$37,12,1)</f>
        <v>129835.28120209905</v>
      </c>
      <c r="D45" s="2">
        <f>C45-_xlfn.FORECAST.ETS.CONFINT(A45,$B$2:$B$37,$A$2:$A$37,0.95,12,1)</f>
        <v>-307816.46460206911</v>
      </c>
      <c r="E45" s="2">
        <f>C45+_xlfn.FORECAST.ETS.CONFINT(A45,$B$2:$B$37,$A$2:$A$37,0.95,12,1)</f>
        <v>567487.02700626722</v>
      </c>
      <c r="F45" s="2"/>
    </row>
    <row r="46" spans="1:6" x14ac:dyDescent="0.25">
      <c r="A46" s="1">
        <v>43678</v>
      </c>
      <c r="C46" s="2">
        <f>_xlfn.FORECAST.ETS(A46,$B$2:$B$37,$A$2:$A$37,12,1)</f>
        <v>86028.498335385128</v>
      </c>
      <c r="D46" s="2">
        <f>C46-_xlfn.FORECAST.ETS.CONFINT(A46,$B$2:$B$37,$A$2:$A$37,0.95,12,1)</f>
        <v>-376182.85111842433</v>
      </c>
      <c r="E46" s="2">
        <f>C46+_xlfn.FORECAST.ETS.CONFINT(A46,$B$2:$B$37,$A$2:$A$37,0.95,12,1)</f>
        <v>548239.84778919455</v>
      </c>
      <c r="F46" s="2"/>
    </row>
    <row r="47" spans="1:6" x14ac:dyDescent="0.25">
      <c r="A47" s="1">
        <v>43709</v>
      </c>
      <c r="C47" s="2">
        <f>_xlfn.FORECAST.ETS(A47,$B$2:$B$37,$A$2:$A$37,12,1)</f>
        <v>50749.726788681663</v>
      </c>
      <c r="D47" s="2">
        <f>C47-_xlfn.FORECAST.ETS.CONFINT(A47,$B$2:$B$37,$A$2:$A$37,0.95,12,1)</f>
        <v>-434840.59753191873</v>
      </c>
      <c r="E47" s="2">
        <f>C47+_xlfn.FORECAST.ETS.CONFINT(A47,$B$2:$B$37,$A$2:$A$37,0.95,12,1)</f>
        <v>536340.05110928207</v>
      </c>
      <c r="F47" s="2"/>
    </row>
    <row r="48" spans="1:6" x14ac:dyDescent="0.25">
      <c r="A48" s="1">
        <v>43739</v>
      </c>
      <c r="C48" s="2">
        <f>_xlfn.FORECAST.ETS(A48,$B$2:$B$37,$A$2:$A$37,12,1)</f>
        <v>33256.00437526415</v>
      </c>
      <c r="D48" s="2">
        <f>C48-_xlfn.FORECAST.ETS.CONFINT(A48,$B$2:$B$37,$A$2:$A$37,0.95,12,1)</f>
        <v>-474695.78670724953</v>
      </c>
      <c r="E48" s="2">
        <f>C48+_xlfn.FORECAST.ETS.CONFINT(A48,$B$2:$B$37,$A$2:$A$37,0.95,12,1)</f>
        <v>541207.7954577778</v>
      </c>
      <c r="F48" s="2"/>
    </row>
    <row r="49" spans="1:6" x14ac:dyDescent="0.25">
      <c r="A49" s="1">
        <v>43770</v>
      </c>
      <c r="C49" s="2">
        <f>_xlfn.FORECAST.ETS(A49,$B$2:$B$37,$A$2:$A$37,12,1)</f>
        <v>149445.42714289288</v>
      </c>
      <c r="D49" s="2">
        <f>C49-_xlfn.FORECAST.ETS.CONFINT(A49,$B$2:$B$37,$A$2:$A$37,0.95,12,1)</f>
        <v>-379979.34132117301</v>
      </c>
      <c r="E49" s="2">
        <f>C49+_xlfn.FORECAST.ETS.CONFINT(A49,$B$2:$B$37,$A$2:$A$37,0.95,12,1)</f>
        <v>678870.1956069587</v>
      </c>
      <c r="F49" s="4">
        <f>SUM(C38:C49)</f>
        <v>869478.08952042751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DFD0B-DA93-4301-94FE-CAC87542C21B}">
  <dimension ref="A1:K49"/>
  <sheetViews>
    <sheetView tabSelected="1" zoomScale="70" zoomScaleNormal="70" workbookViewId="0">
      <selection activeCell="P6" sqref="P6"/>
    </sheetView>
  </sheetViews>
  <sheetFormatPr baseColWidth="10" defaultRowHeight="15" x14ac:dyDescent="0.25"/>
  <cols>
    <col min="6" max="6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14</v>
      </c>
      <c r="J1" t="s">
        <v>5</v>
      </c>
      <c r="K1" t="s">
        <v>6</v>
      </c>
    </row>
    <row r="2" spans="1:11" x14ac:dyDescent="0.25">
      <c r="A2" s="1">
        <v>42370</v>
      </c>
      <c r="B2" s="5">
        <v>208416</v>
      </c>
      <c r="F2" s="2"/>
      <c r="J2" t="s">
        <v>7</v>
      </c>
      <c r="K2" s="3">
        <f>_xlfn.FORECAST.ETS.STAT($B$2:$B$37,$A$2:$A$37,1,12,1)</f>
        <v>0.251</v>
      </c>
    </row>
    <row r="3" spans="1:11" x14ac:dyDescent="0.25">
      <c r="A3" s="1">
        <v>42401</v>
      </c>
      <c r="B3" s="5">
        <v>79872</v>
      </c>
      <c r="F3" s="2"/>
      <c r="J3" t="s">
        <v>8</v>
      </c>
      <c r="K3" s="3">
        <f>_xlfn.FORECAST.ETS.STAT($B$2:$B$37,$A$2:$A$37,2,12,1)</f>
        <v>1E-3</v>
      </c>
    </row>
    <row r="4" spans="1:11" x14ac:dyDescent="0.25">
      <c r="A4" s="1">
        <v>42430</v>
      </c>
      <c r="B4" s="5">
        <v>208416</v>
      </c>
      <c r="F4" s="2"/>
      <c r="J4" t="s">
        <v>9</v>
      </c>
      <c r="K4" s="3">
        <f>_xlfn.FORECAST.ETS.STAT($B$2:$B$37,$A$2:$A$37,3,12,1)</f>
        <v>0.25</v>
      </c>
    </row>
    <row r="5" spans="1:11" x14ac:dyDescent="0.25">
      <c r="A5" s="1">
        <v>42461</v>
      </c>
      <c r="B5" s="5">
        <v>292032</v>
      </c>
      <c r="F5" s="2"/>
      <c r="J5" t="s">
        <v>10</v>
      </c>
      <c r="K5" s="3">
        <f>_xlfn.FORECAST.ETS.STAT($B$2:$B$37,$A$2:$A$37,4,12,1)</f>
        <v>1.0122558875715879</v>
      </c>
    </row>
    <row r="6" spans="1:11" x14ac:dyDescent="0.25">
      <c r="A6" s="1">
        <v>42491</v>
      </c>
      <c r="B6" s="5">
        <v>154752</v>
      </c>
      <c r="F6" s="2"/>
      <c r="J6" t="s">
        <v>11</v>
      </c>
      <c r="K6" s="3">
        <f>_xlfn.FORECAST.ETS.STAT($B$2:$B$37,$A$2:$A$37,5,12,1)</f>
        <v>0.39859706622283786</v>
      </c>
    </row>
    <row r="7" spans="1:11" x14ac:dyDescent="0.25">
      <c r="A7" s="1">
        <v>42522</v>
      </c>
      <c r="B7" s="5">
        <v>218400</v>
      </c>
      <c r="F7" s="2"/>
      <c r="J7" t="s">
        <v>12</v>
      </c>
      <c r="K7" s="3">
        <f>_xlfn.FORECAST.ETS.STAT($B$2:$B$37,$A$2:$A$37,6,12,1)</f>
        <v>80129.019196295398</v>
      </c>
    </row>
    <row r="8" spans="1:11" x14ac:dyDescent="0.25">
      <c r="A8" s="1">
        <v>42552</v>
      </c>
      <c r="B8" s="5">
        <v>167232</v>
      </c>
      <c r="F8" s="2"/>
      <c r="J8" t="s">
        <v>13</v>
      </c>
      <c r="K8" s="3">
        <f>_xlfn.FORECAST.ETS.STAT($B$2:$B$37,$A$2:$A$37,7,12,1)</f>
        <v>93584.367099146111</v>
      </c>
    </row>
    <row r="9" spans="1:11" x14ac:dyDescent="0.25">
      <c r="A9" s="1">
        <v>42583</v>
      </c>
      <c r="B9" s="5">
        <v>223392</v>
      </c>
      <c r="F9" s="2"/>
    </row>
    <row r="10" spans="1:11" x14ac:dyDescent="0.25">
      <c r="A10" s="1">
        <v>42614</v>
      </c>
      <c r="B10" s="5">
        <v>227136</v>
      </c>
      <c r="F10" s="2"/>
    </row>
    <row r="11" spans="1:11" x14ac:dyDescent="0.25">
      <c r="A11" s="1">
        <v>42644</v>
      </c>
      <c r="B11" s="5">
        <v>160992</v>
      </c>
      <c r="F11" s="2"/>
    </row>
    <row r="12" spans="1:11" x14ac:dyDescent="0.25">
      <c r="A12" s="1">
        <v>42675</v>
      </c>
      <c r="B12" s="5">
        <v>294528</v>
      </c>
      <c r="F12" s="2"/>
    </row>
    <row r="13" spans="1:11" x14ac:dyDescent="0.25">
      <c r="A13" s="1">
        <v>42705</v>
      </c>
      <c r="B13" s="5">
        <v>141024</v>
      </c>
      <c r="F13" s="4">
        <f>SUM(B2:B13)</f>
        <v>2376192</v>
      </c>
    </row>
    <row r="14" spans="1:11" x14ac:dyDescent="0.25">
      <c r="A14" s="1">
        <v>42736</v>
      </c>
      <c r="B14" s="5">
        <v>273312</v>
      </c>
      <c r="F14" s="2"/>
    </row>
    <row r="15" spans="1:11" x14ac:dyDescent="0.25">
      <c r="A15" s="1">
        <v>42767</v>
      </c>
      <c r="B15" s="5">
        <v>200928</v>
      </c>
      <c r="F15" s="2"/>
    </row>
    <row r="16" spans="1:11" x14ac:dyDescent="0.25">
      <c r="A16" s="1">
        <v>42795</v>
      </c>
      <c r="B16" s="5">
        <v>67392</v>
      </c>
      <c r="F16" s="2"/>
    </row>
    <row r="17" spans="1:6" x14ac:dyDescent="0.25">
      <c r="A17" s="1">
        <v>42826</v>
      </c>
      <c r="B17" s="5">
        <v>205920</v>
      </c>
      <c r="F17" s="2"/>
    </row>
    <row r="18" spans="1:6" x14ac:dyDescent="0.25">
      <c r="A18" s="1">
        <v>42856</v>
      </c>
      <c r="B18" s="5">
        <v>174720</v>
      </c>
      <c r="F18" s="2"/>
    </row>
    <row r="19" spans="1:6" x14ac:dyDescent="0.25">
      <c r="A19" s="1">
        <v>42887</v>
      </c>
      <c r="B19" s="5">
        <v>224640</v>
      </c>
      <c r="F19" s="2"/>
    </row>
    <row r="20" spans="1:6" x14ac:dyDescent="0.25">
      <c r="A20" s="1">
        <v>42917</v>
      </c>
      <c r="B20" s="5">
        <v>223392</v>
      </c>
      <c r="F20" s="2"/>
    </row>
    <row r="21" spans="1:6" x14ac:dyDescent="0.25">
      <c r="A21" s="1">
        <v>42948</v>
      </c>
      <c r="B21" s="5">
        <v>215904</v>
      </c>
      <c r="F21" s="2"/>
    </row>
    <row r="22" spans="1:6" x14ac:dyDescent="0.25">
      <c r="A22" s="1">
        <v>42979</v>
      </c>
      <c r="B22" s="5">
        <v>203424</v>
      </c>
      <c r="F22" s="2"/>
    </row>
    <row r="23" spans="1:6" x14ac:dyDescent="0.25">
      <c r="A23" s="1">
        <v>43009</v>
      </c>
      <c r="B23" s="5">
        <v>126048</v>
      </c>
      <c r="F23" s="2"/>
    </row>
    <row r="24" spans="1:6" x14ac:dyDescent="0.25">
      <c r="A24" s="1">
        <v>43040</v>
      </c>
      <c r="B24" s="5">
        <v>264576</v>
      </c>
      <c r="F24" s="2"/>
    </row>
    <row r="25" spans="1:6" x14ac:dyDescent="0.25">
      <c r="A25" s="1">
        <v>43070</v>
      </c>
      <c r="B25" s="5">
        <v>233376</v>
      </c>
      <c r="F25" s="4">
        <f>SUM(B14:B25)</f>
        <v>2413632</v>
      </c>
    </row>
    <row r="26" spans="1:6" x14ac:dyDescent="0.25">
      <c r="A26" s="1">
        <v>43101</v>
      </c>
      <c r="B26" s="5">
        <v>193440</v>
      </c>
      <c r="F26" s="2"/>
    </row>
    <row r="27" spans="1:6" x14ac:dyDescent="0.25">
      <c r="A27" s="1">
        <v>43132</v>
      </c>
      <c r="B27" s="5">
        <v>141024</v>
      </c>
      <c r="F27" s="2"/>
    </row>
    <row r="28" spans="1:6" x14ac:dyDescent="0.25">
      <c r="A28" s="1">
        <v>43160</v>
      </c>
      <c r="B28" s="5">
        <v>159744</v>
      </c>
      <c r="F28" s="2"/>
    </row>
    <row r="29" spans="1:6" x14ac:dyDescent="0.25">
      <c r="A29" s="1">
        <v>43191</v>
      </c>
      <c r="B29" s="5">
        <v>158496</v>
      </c>
      <c r="F29" s="2"/>
    </row>
    <row r="30" spans="1:6" x14ac:dyDescent="0.25">
      <c r="A30" s="1">
        <v>43221</v>
      </c>
      <c r="B30" s="5">
        <v>224640</v>
      </c>
      <c r="F30" s="2"/>
    </row>
    <row r="31" spans="1:6" x14ac:dyDescent="0.25">
      <c r="A31" s="1">
        <v>43252</v>
      </c>
      <c r="B31" s="5">
        <v>184704</v>
      </c>
      <c r="F31" s="2"/>
    </row>
    <row r="32" spans="1:6" x14ac:dyDescent="0.25">
      <c r="A32" s="1">
        <v>43282</v>
      </c>
      <c r="B32" s="5">
        <v>388128</v>
      </c>
      <c r="F32" s="2"/>
    </row>
    <row r="33" spans="1:6" x14ac:dyDescent="0.25">
      <c r="A33" s="1">
        <v>43313</v>
      </c>
      <c r="B33" s="5">
        <v>298272</v>
      </c>
      <c r="F33" s="2"/>
    </row>
    <row r="34" spans="1:6" x14ac:dyDescent="0.25">
      <c r="A34" s="1">
        <v>43344</v>
      </c>
      <c r="B34" s="5">
        <v>117312</v>
      </c>
      <c r="F34" s="2"/>
    </row>
    <row r="35" spans="1:6" x14ac:dyDescent="0.25">
      <c r="A35" s="1">
        <v>43374</v>
      </c>
      <c r="B35" s="5">
        <v>117312</v>
      </c>
      <c r="F35" s="2"/>
    </row>
    <row r="36" spans="1:6" x14ac:dyDescent="0.25">
      <c r="A36" s="1">
        <v>43405</v>
      </c>
      <c r="B36" s="5">
        <v>164736</v>
      </c>
      <c r="F36" s="2"/>
    </row>
    <row r="37" spans="1:6" x14ac:dyDescent="0.25">
      <c r="A37" s="1">
        <v>43435</v>
      </c>
      <c r="B37" s="5">
        <v>233376</v>
      </c>
      <c r="C37" s="2">
        <v>164736</v>
      </c>
      <c r="D37" s="2">
        <v>164736</v>
      </c>
      <c r="E37" s="2">
        <v>164736</v>
      </c>
      <c r="F37" s="4">
        <f>SUM(B26:B37)</f>
        <v>2381184</v>
      </c>
    </row>
    <row r="38" spans="1:6" x14ac:dyDescent="0.25">
      <c r="A38" s="1">
        <v>43466</v>
      </c>
      <c r="C38" s="2">
        <f>_xlfn.FORECAST.ETS(A38,$B$2:$B$37,$A$2:$A$37,12,1)</f>
        <v>243770.16484255416</v>
      </c>
      <c r="D38" s="2">
        <f>C38-_xlfn.FORECAST.ETS.CONFINT(A38,$B$2:$B$37,$A$2:$A$37,0.95,12,1)</f>
        <v>99959.324700368597</v>
      </c>
      <c r="E38" s="2">
        <f>C38+_xlfn.FORECAST.ETS.CONFINT(A38,$B$2:$B$37,$A$2:$A$37,0.95,12,1)</f>
        <v>387581.0049847397</v>
      </c>
      <c r="F38" s="2"/>
    </row>
    <row r="39" spans="1:6" x14ac:dyDescent="0.25">
      <c r="A39" s="1">
        <v>43497</v>
      </c>
      <c r="C39" s="2">
        <f>_xlfn.FORECAST.ETS(A39,$B$2:$B$37,$A$2:$A$37,12,1)</f>
        <v>173062.12584107017</v>
      </c>
      <c r="D39" s="2">
        <f>C39-_xlfn.FORECAST.ETS.CONFINT(A39,$B$2:$B$37,$A$2:$A$37,0.95,12,1)</f>
        <v>24755.283836816379</v>
      </c>
      <c r="E39" s="2">
        <f>C39+_xlfn.FORECAST.ETS.CONFINT(A39,$B$2:$B$37,$A$2:$A$37,0.95,12,1)</f>
        <v>321368.96784532396</v>
      </c>
      <c r="F39" s="2"/>
    </row>
    <row r="40" spans="1:6" x14ac:dyDescent="0.25">
      <c r="A40" s="1">
        <v>43525</v>
      </c>
      <c r="C40" s="2">
        <f>_xlfn.FORECAST.ETS(A40,$B$2:$B$37,$A$2:$A$37,12,1)</f>
        <v>119963.68553915978</v>
      </c>
      <c r="D40" s="2">
        <f>C40-_xlfn.FORECAST.ETS.CONFINT(A40,$B$2:$B$37,$A$2:$A$37,0.95,12,1)</f>
        <v>-32741.013847624185</v>
      </c>
      <c r="E40" s="2">
        <f>C40+_xlfn.FORECAST.ETS.CONFINT(A40,$B$2:$B$37,$A$2:$A$37,0.95,12,1)</f>
        <v>272668.38492594374</v>
      </c>
      <c r="F40" s="2"/>
    </row>
    <row r="41" spans="1:6" x14ac:dyDescent="0.25">
      <c r="A41" s="1">
        <v>43556</v>
      </c>
      <c r="C41" s="2">
        <f>_xlfn.FORECAST.ETS(A41,$B$2:$B$37,$A$2:$A$37,12,1)</f>
        <v>207423.13646688126</v>
      </c>
      <c r="D41" s="2">
        <f>C41-_xlfn.FORECAST.ETS.CONFINT(A41,$B$2:$B$37,$A$2:$A$37,0.95,12,1)</f>
        <v>50410.345286936878</v>
      </c>
      <c r="E41" s="2">
        <f>C41+_xlfn.FORECAST.ETS.CONFINT(A41,$B$2:$B$37,$A$2:$A$37,0.95,12,1)</f>
        <v>364435.92764682567</v>
      </c>
      <c r="F41" s="2"/>
    </row>
    <row r="42" spans="1:6" x14ac:dyDescent="0.25">
      <c r="A42" s="1">
        <v>43586</v>
      </c>
      <c r="C42" s="2">
        <f>_xlfn.FORECAST.ETS(A42,$B$2:$B$37,$A$2:$A$37,12,1)</f>
        <v>189702.16835403151</v>
      </c>
      <c r="D42" s="2">
        <f>C42-_xlfn.FORECAST.ETS.CONFINT(A42,$B$2:$B$37,$A$2:$A$37,0.95,12,1)</f>
        <v>28463.727260362823</v>
      </c>
      <c r="E42" s="2">
        <f>C42+_xlfn.FORECAST.ETS.CONFINT(A42,$B$2:$B$37,$A$2:$A$37,0.95,12,1)</f>
        <v>350940.6094477002</v>
      </c>
      <c r="F42" s="2"/>
    </row>
    <row r="43" spans="1:6" x14ac:dyDescent="0.25">
      <c r="A43" s="1">
        <v>43617</v>
      </c>
      <c r="C43" s="2">
        <f>_xlfn.FORECAST.ETS(A43,$B$2:$B$37,$A$2:$A$37,12,1)</f>
        <v>212751.26946399937</v>
      </c>
      <c r="D43" s="2">
        <f>C43-_xlfn.FORECAST.ETS.CONFINT(A43,$B$2:$B$37,$A$2:$A$37,0.95,12,1)</f>
        <v>47363.176015521429</v>
      </c>
      <c r="E43" s="2">
        <f>C43+_xlfn.FORECAST.ETS.CONFINT(A43,$B$2:$B$37,$A$2:$A$37,0.95,12,1)</f>
        <v>378139.36291247734</v>
      </c>
      <c r="F43" s="2"/>
    </row>
    <row r="44" spans="1:6" x14ac:dyDescent="0.25">
      <c r="A44" s="1">
        <v>43647</v>
      </c>
      <c r="C44" s="2">
        <f>_xlfn.FORECAST.ETS(A44,$B$2:$B$37,$A$2:$A$37,12,1)</f>
        <v>248212.32887759269</v>
      </c>
      <c r="D44" s="2">
        <f>C44-_xlfn.FORECAST.ETS.CONFINT(A44,$B$2:$B$37,$A$2:$A$37,0.95,12,1)</f>
        <v>78744.875772725587</v>
      </c>
      <c r="E44" s="2">
        <f>C44+_xlfn.FORECAST.ETS.CONFINT(A44,$B$2:$B$37,$A$2:$A$37,0.95,12,1)</f>
        <v>417679.78198245983</v>
      </c>
      <c r="F44" s="2"/>
    </row>
    <row r="45" spans="1:6" x14ac:dyDescent="0.25">
      <c r="A45" s="1">
        <v>43678</v>
      </c>
      <c r="C45" s="2">
        <f>_xlfn.FORECAST.ETS(A45,$B$2:$B$37,$A$2:$A$37,12,1)</f>
        <v>230109.22584874675</v>
      </c>
      <c r="D45" s="2">
        <f>C45-_xlfn.FORECAST.ETS.CONFINT(A45,$B$2:$B$37,$A$2:$A$37,0.95,12,1)</f>
        <v>56627.627771557221</v>
      </c>
      <c r="E45" s="2">
        <f>C45+_xlfn.FORECAST.ETS.CONFINT(A45,$B$2:$B$37,$A$2:$A$37,0.95,12,1)</f>
        <v>403590.82392593625</v>
      </c>
      <c r="F45" s="2"/>
    </row>
    <row r="46" spans="1:6" x14ac:dyDescent="0.25">
      <c r="A46" s="1">
        <v>43709</v>
      </c>
      <c r="C46" s="2">
        <f>_xlfn.FORECAST.ETS(A46,$B$2:$B$37,$A$2:$A$37,12,1)</f>
        <v>178741.34391289297</v>
      </c>
      <c r="D46" s="2">
        <f>C46-_xlfn.FORECAST.ETS.CONFINT(A46,$B$2:$B$37,$A$2:$A$37,0.95,12,1)</f>
        <v>1306.2728408708354</v>
      </c>
      <c r="E46" s="2">
        <f>C46+_xlfn.FORECAST.ETS.CONFINT(A46,$B$2:$B$37,$A$2:$A$37,0.95,12,1)</f>
        <v>356176.41498491511</v>
      </c>
      <c r="F46" s="2"/>
    </row>
    <row r="47" spans="1:6" x14ac:dyDescent="0.25">
      <c r="A47" s="1">
        <v>43739</v>
      </c>
      <c r="C47" s="2">
        <f>_xlfn.FORECAST.ETS(A47,$B$2:$B$37,$A$2:$A$37,12,1)</f>
        <v>134996.18650641688</v>
      </c>
      <c r="D47" s="2">
        <f>C47-_xlfn.FORECAST.ETS.CONFINT(A47,$B$2:$B$37,$A$2:$A$37,0.95,12,1)</f>
        <v>-46335.768067838653</v>
      </c>
      <c r="E47" s="2">
        <f>C47+_xlfn.FORECAST.ETS.CONFINT(A47,$B$2:$B$37,$A$2:$A$37,0.95,12,1)</f>
        <v>316328.14108067239</v>
      </c>
      <c r="F47" s="2"/>
    </row>
    <row r="48" spans="1:6" x14ac:dyDescent="0.25">
      <c r="A48" s="1">
        <v>43770</v>
      </c>
      <c r="C48" s="2">
        <f>_xlfn.FORECAST.ETS(A48,$B$2:$B$37,$A$2:$A$37,12,1)</f>
        <v>251771.16897654923</v>
      </c>
      <c r="D48" s="2">
        <f>C48-_xlfn.FORECAST.ETS.CONFINT(A48,$B$2:$B$37,$A$2:$A$37,0.95,12,1)</f>
        <v>66595.236024423997</v>
      </c>
      <c r="E48" s="2">
        <f>C48+_xlfn.FORECAST.ETS.CONFINT(A48,$B$2:$B$37,$A$2:$A$37,0.95,12,1)</f>
        <v>436947.1019286745</v>
      </c>
      <c r="F48" s="2"/>
    </row>
    <row r="49" spans="1:6" x14ac:dyDescent="0.25">
      <c r="A49" s="1">
        <v>43800</v>
      </c>
      <c r="C49" s="2">
        <f>_xlfn.FORECAST.ETS(A49,$B$2:$B$37,$A$2:$A$37,12,1)</f>
        <v>192398.73648784056</v>
      </c>
      <c r="D49" s="2">
        <f>C49-_xlfn.FORECAST.ETS.CONFINT(A49,$B$2:$B$37,$A$2:$A$37,0.95,12,1)</f>
        <v>3428.3922685441212</v>
      </c>
      <c r="E49" s="2">
        <f>C49+_xlfn.FORECAST.ETS.CONFINT(A49,$B$2:$B$37,$A$2:$A$37,0.95,12,1)</f>
        <v>381369.08070713701</v>
      </c>
      <c r="F49" s="4">
        <f>SUM(C38:C49)</f>
        <v>2382901.5411177357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Novembre</vt:lpstr>
      <vt:lpstr>Décembre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2019-03-04T14:59:50Z</dcterms:created>
  <dcterms:modified xsi:type="dcterms:W3CDTF">2019-03-04T15:24:36Z</dcterms:modified>
</cp:coreProperties>
</file>