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11595" activeTab="1"/>
  </bookViews>
  <sheets>
    <sheet name="Taux" sheetId="1" r:id="rId1"/>
    <sheet name="Annulation" sheetId="3" r:id="rId2"/>
  </sheets>
  <definedNames>
    <definedName name="fevrier">Taux!$E$20:$F$1048576</definedName>
    <definedName name="tableau">Taux!$C$21:$Z$1048576</definedName>
  </definedNames>
  <calcPr calcId="145621"/>
</workbook>
</file>

<file path=xl/calcChain.xml><?xml version="1.0" encoding="utf-8"?>
<calcChain xmlns="http://schemas.openxmlformats.org/spreadsheetml/2006/main">
  <c r="C5" i="1" l="1"/>
  <c r="P16" i="1" l="1"/>
  <c r="L16" i="1" s="1"/>
  <c r="P15" i="1"/>
  <c r="P14" i="1"/>
  <c r="P13" i="1"/>
  <c r="P12" i="1"/>
  <c r="L12" i="1" s="1"/>
  <c r="P11" i="1"/>
  <c r="P10" i="1"/>
  <c r="P9" i="1"/>
  <c r="P8" i="1"/>
  <c r="P7" i="1"/>
  <c r="P6" i="1"/>
  <c r="P5" i="1"/>
  <c r="Q16" i="1"/>
  <c r="M16" i="1" s="1"/>
  <c r="Q15" i="1"/>
  <c r="Q14" i="1"/>
  <c r="Q13" i="1"/>
  <c r="Q12" i="1"/>
  <c r="M12" i="1" s="1"/>
  <c r="Q11" i="1"/>
  <c r="Q10" i="1"/>
  <c r="Q9" i="1"/>
  <c r="Q8" i="1"/>
  <c r="Q7" i="1"/>
  <c r="Q6" i="1"/>
  <c r="Q5" i="1"/>
  <c r="O5" i="1"/>
  <c r="M5" i="1" s="1"/>
  <c r="O6" i="1"/>
  <c r="O7" i="1"/>
  <c r="O8" i="1"/>
  <c r="O9" i="1"/>
  <c r="M9" i="1" s="1"/>
  <c r="O10" i="1"/>
  <c r="O11" i="1"/>
  <c r="O12" i="1"/>
  <c r="O13" i="1"/>
  <c r="O14" i="1"/>
  <c r="O15" i="1"/>
  <c r="O16" i="1"/>
  <c r="D12" i="1"/>
  <c r="D16" i="1"/>
  <c r="H16" i="1"/>
  <c r="H15" i="1"/>
  <c r="D15" i="1" s="1"/>
  <c r="H14" i="1"/>
  <c r="H13" i="1"/>
  <c r="H12" i="1"/>
  <c r="H11" i="1"/>
  <c r="D11" i="1" s="1"/>
  <c r="H10" i="1"/>
  <c r="H9" i="1"/>
  <c r="H8" i="1"/>
  <c r="D8" i="1" s="1"/>
  <c r="H7" i="1"/>
  <c r="H6" i="1"/>
  <c r="H5" i="1"/>
  <c r="I5" i="1"/>
  <c r="G5" i="1"/>
  <c r="G6" i="1"/>
  <c r="G7" i="1"/>
  <c r="G8" i="1"/>
  <c r="G9" i="1"/>
  <c r="G10" i="1"/>
  <c r="G11" i="1"/>
  <c r="G12" i="1"/>
  <c r="G13" i="1"/>
  <c r="G14" i="1"/>
  <c r="G15" i="1"/>
  <c r="G16" i="1"/>
  <c r="M13" i="1" l="1"/>
  <c r="M8" i="1"/>
  <c r="L8" i="1"/>
  <c r="D6" i="1"/>
  <c r="M6" i="1"/>
  <c r="D10" i="1"/>
  <c r="D14" i="1"/>
  <c r="L14" i="1"/>
  <c r="L10" i="1"/>
  <c r="L6" i="1"/>
  <c r="M11" i="1"/>
  <c r="M15" i="1"/>
  <c r="L11" i="1"/>
  <c r="L15" i="1"/>
  <c r="E5" i="1"/>
  <c r="D5" i="1"/>
  <c r="D9" i="1"/>
  <c r="D13" i="1"/>
  <c r="L5" i="1"/>
  <c r="L9" i="1"/>
  <c r="L13" i="1"/>
  <c r="M7" i="1"/>
  <c r="L7" i="1"/>
  <c r="M14" i="1"/>
  <c r="M10" i="1"/>
  <c r="D7" i="1"/>
  <c r="I16" i="1"/>
  <c r="E16" i="1" s="1"/>
  <c r="I15" i="1"/>
  <c r="E15" i="1" s="1"/>
  <c r="I14" i="1"/>
  <c r="E14" i="1" s="1"/>
  <c r="I13" i="1"/>
  <c r="E13" i="1" s="1"/>
  <c r="I12" i="1"/>
  <c r="E12" i="1" s="1"/>
  <c r="I11" i="1"/>
  <c r="E11" i="1" s="1"/>
  <c r="I10" i="1"/>
  <c r="E10" i="1" s="1"/>
  <c r="I9" i="1"/>
  <c r="E9" i="1" s="1"/>
  <c r="I8" i="1"/>
  <c r="E8" i="1" s="1"/>
  <c r="I7" i="1"/>
  <c r="E7" i="1" s="1"/>
  <c r="I6" i="1"/>
  <c r="E6" i="1" s="1"/>
</calcChain>
</file>

<file path=xl/sharedStrings.xml><?xml version="1.0" encoding="utf-8"?>
<sst xmlns="http://schemas.openxmlformats.org/spreadsheetml/2006/main" count="201" uniqueCount="87">
  <si>
    <t>CA</t>
  </si>
  <si>
    <t>OPT</t>
  </si>
  <si>
    <t>CONF</t>
  </si>
  <si>
    <t>ANNULE</t>
  </si>
  <si>
    <t>Taux d'annulation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</si>
  <si>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</si>
  <si>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</si>
  <si>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</si>
  <si>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</si>
  <si>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</si>
  <si>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</si>
  <si>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</si>
  <si>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</si>
  <si>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</si>
  <si>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</si>
  <si>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</si>
  <si>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</si>
  <si>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Nom </t>
  </si>
  <si>
    <t>Taux de convertion</t>
  </si>
  <si>
    <t>Option</t>
  </si>
  <si>
    <t>Annulé</t>
  </si>
  <si>
    <t>Confirmé</t>
  </si>
  <si>
    <t>EDITOR</t>
  </si>
  <si>
    <t>RTE</t>
  </si>
  <si>
    <t>VOLTALIA</t>
  </si>
  <si>
    <t>AFCP</t>
  </si>
  <si>
    <t>ADREXO</t>
  </si>
  <si>
    <t>MI-GSO</t>
  </si>
  <si>
    <t>FAFEIC</t>
  </si>
  <si>
    <t>COMITE REGIONAL SUD GEIQ</t>
  </si>
  <si>
    <t>GRDF</t>
  </si>
  <si>
    <t>EDF</t>
  </si>
  <si>
    <t>SOLLY AZAR</t>
  </si>
  <si>
    <t>JDECOFFE</t>
  </si>
  <si>
    <t>DASSAULT SYSTEM</t>
  </si>
  <si>
    <t>MICROPOL</t>
  </si>
  <si>
    <t>KIDILIZ</t>
  </si>
  <si>
    <t>LACTALIS</t>
  </si>
  <si>
    <t>HPE</t>
  </si>
  <si>
    <t>STANLEY SECURITE</t>
  </si>
  <si>
    <t>UCPE</t>
  </si>
  <si>
    <t>MALAKOFF</t>
  </si>
  <si>
    <t>ACADEMIE AIX MARSEILLE</t>
  </si>
  <si>
    <t>SECUREX</t>
  </si>
  <si>
    <t>PRIMONIAL</t>
  </si>
  <si>
    <t>ADECCO</t>
  </si>
  <si>
    <t>ERILIA</t>
  </si>
  <si>
    <t>CHEM</t>
  </si>
  <si>
    <t>ASSOCIATION FERTILE</t>
  </si>
  <si>
    <t>CARREFOUR</t>
  </si>
  <si>
    <t>Nom</t>
  </si>
  <si>
    <t>AXIMIUM</t>
  </si>
  <si>
    <t>COMPAGNIE PRIVE</t>
  </si>
  <si>
    <t>ZEN ENSEMBLE</t>
  </si>
  <si>
    <t>SFERE FENG SHUI</t>
  </si>
  <si>
    <t>CEA</t>
  </si>
  <si>
    <t>YOUR EVENT SOLUTION</t>
  </si>
  <si>
    <t>MUTUELLE SOLEIL</t>
  </si>
  <si>
    <t>BEAUX REGARD</t>
  </si>
  <si>
    <t>WAFFLE FACTORY</t>
  </si>
  <si>
    <t>MCI</t>
  </si>
  <si>
    <t>EDILEX</t>
  </si>
  <si>
    <t>EVENT PLANNER</t>
  </si>
  <si>
    <t>SFERE RUSSE</t>
  </si>
  <si>
    <t>CAPITAINE TORTUE</t>
  </si>
  <si>
    <t>SUD EMOTION</t>
  </si>
  <si>
    <t>CONVERTION/ANNULATION EN CA</t>
  </si>
  <si>
    <t>CONVERTION/ANNULATION EN NOMBRE</t>
  </si>
  <si>
    <t>PISCINE MAGILINE</t>
  </si>
  <si>
    <t>HOMEPERF</t>
  </si>
  <si>
    <t>KEEP COOL</t>
  </si>
  <si>
    <t>BOUYGUES CONSTRUCTION</t>
  </si>
  <si>
    <t>VOLKSWAGEN</t>
  </si>
  <si>
    <t>ORANGE</t>
  </si>
  <si>
    <t>WURTH</t>
  </si>
  <si>
    <t>USAM</t>
  </si>
  <si>
    <t>AXIS COMMUNICATION</t>
  </si>
  <si>
    <t>Statut</t>
  </si>
  <si>
    <t>NIBELIS</t>
  </si>
  <si>
    <t>ARKEMA</t>
  </si>
  <si>
    <t>OIA BEAUTE</t>
  </si>
  <si>
    <t>BCA EXPERTISE</t>
  </si>
  <si>
    <t>Raison</t>
  </si>
  <si>
    <t>RAISON POUR ANNULATION FEVRIER</t>
  </si>
  <si>
    <t xml:space="preserve">j'aimerai que des qu'une société de février passe en annulé le nom s'affiche automatiquement sur cet ongle </t>
  </si>
  <si>
    <t>j'ai essayé recherchev, des mise en conditionnelles, des si imbriqués en vain</t>
  </si>
  <si>
    <t>please aidez 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</si>
</sst>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  <numFmt numFmtId="165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/>
    </xf>
    <xf numFmtId="44" fontId="0" fillId="0" borderId="3" xfId="1" applyFont="1" applyBorder="1"/>
    <xf numFmtId="44" fontId="0" fillId="0" borderId="0" xfId="1" applyFont="1" applyBorder="1"/>
    <xf numFmtId="44" fontId="0" fillId="0" borderId="3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0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2" fillId="3" borderId="1" xfId="1" applyFont="1" applyFill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44" fontId="2" fillId="4" borderId="3" xfId="1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5" fontId="0" fillId="0" borderId="0" xfId="1" applyNumberFormat="1" applyFont="1" applyBorder="1" applyAlignment="1">
      <alignment horizontal="center"/>
    </xf>
    <xf numFmtId="165" fontId="2" fillId="3" borderId="1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65" fontId="2" fillId="4" borderId="3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5" fontId="0" fillId="0" borderId="0" xfId="1" applyNumberFormat="1" applyFont="1" applyBorder="1"/>
    <xf numFmtId="165" fontId="2" fillId="3" borderId="4" xfId="1" applyNumberFormat="1" applyFont="1" applyFill="1" applyBorder="1" applyAlignment="1">
      <alignment horizontal="center" vertical="center"/>
    </xf>
    <xf numFmtId="165" fontId="0" fillId="0" borderId="3" xfId="1" applyNumberFormat="1" applyFont="1" applyBorder="1"/>
    <xf numFmtId="165" fontId="0" fillId="0" borderId="0" xfId="0" applyNumberFormat="1"/>
    <xf numFmtId="165" fontId="0" fillId="0" borderId="0" xfId="1" applyNumberFormat="1" applyFont="1" applyBorder="1" applyAlignment="1"/>
    <xf numFmtId="165" fontId="0" fillId="0" borderId="3" xfId="1" applyNumberFormat="1" applyFont="1" applyBorder="1" applyAlignment="1"/>
    <xf numFmtId="165" fontId="0" fillId="0" borderId="3" xfId="1" applyNumberFormat="1" applyFont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0" xfId="1" applyNumberFormat="1" applyFont="1" applyBorder="1" applyAlignment="1">
      <alignment horizontal="center" vertical="center"/>
    </xf>
    <xf numFmtId="0" fontId="5" fillId="0" borderId="0" xfId="0" applyFont="1"/>
    <xf numFmtId="44" fontId="4" fillId="6" borderId="1" xfId="1" applyFont="1" applyFill="1" applyBorder="1" applyAlignment="1">
      <alignment horizontal="center" vertical="center"/>
    </xf>
    <xf numFmtId="44" fontId="4" fillId="6" borderId="5" xfId="1" applyFont="1" applyFill="1" applyBorder="1" applyAlignment="1">
      <alignment horizontal="center" vertical="center"/>
    </xf>
    <xf numFmtId="44" fontId="0" fillId="0" borderId="0" xfId="1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CC"/>
      <color rgb="FFA6FAA8"/>
      <color rgb="FFFF65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297658</xdr:colOff>
      <xdr:row>0</xdr:row>
      <xdr:rowOff>71438</xdr:rowOff>
    </xdr:from>
    <xdr:to>
      <xdr:col>2</xdr:col>
      <xdr:colOff>52605</xdr:colOff>
      <xdr:row>4</xdr:row>
      <xdr:rowOff>173832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658" y="71438"/>
          <a:ext cx="1862353" cy="9358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Z82"/>
  <sheetViews>
    <sheetView zoomScale="80" zoomScaleNormal="80" workbookViewId="0">
      <pane xSplit="2" ySplit="20" topLeftCell="L21" activePane="bottomRight" state="frozen"/>
      <selection pane="topRight" activeCell="C1" sqref="C1"/>
      <selection pane="bottomLeft" activeCell="A21" sqref="A21"/>
      <selection pane="bottomRight" activeCell="W3" sqref="W3"/>
    </sheetView>
  </sheetViews>
  <sheetFormatPr baseColWidth="10" defaultRowHeight="15" x14ac:dyDescent="0.25"/>
  <cols>
    <col min="1" max="1" width="4.7109375" customWidth="1"/>
    <col min="2" max="2" width="27" style="11" bestFit="1" customWidth="1"/>
    <col min="3" max="3" width="11.85546875" style="7" customWidth="1"/>
    <col min="4" max="4" width="18" style="4" bestFit="1" customWidth="1"/>
    <col min="5" max="5" width="18.42578125" style="41" bestFit="1" customWidth="1"/>
    <col min="6" max="6" width="11.85546875" style="1" customWidth="1"/>
    <col min="7" max="7" width="12.7109375" style="31" bestFit="1" customWidth="1"/>
    <col min="8" max="8" width="11" style="2" bestFit="1" customWidth="1"/>
    <col min="9" max="9" width="12.7109375" style="31" bestFit="1" customWidth="1"/>
    <col min="10" max="10" width="11.85546875" style="4" customWidth="1"/>
    <col min="11" max="11" width="12.85546875" style="31" bestFit="1" customWidth="1"/>
    <col min="12" max="12" width="18.140625" style="1" bestFit="1" customWidth="1"/>
    <col min="13" max="13" width="18.5703125" style="38" bestFit="1" customWidth="1"/>
    <col min="14" max="14" width="11.85546875" style="1" customWidth="1"/>
    <col min="15" max="15" width="12.85546875" style="5" bestFit="1" customWidth="1"/>
    <col min="16" max="16" width="12.85546875" style="1" bestFit="1" customWidth="1"/>
    <col min="17" max="17" width="12.85546875" style="5" bestFit="1" customWidth="1"/>
    <col min="18" max="18" width="11.85546875" style="1" customWidth="1"/>
    <col min="19" max="19" width="12.7109375" style="38" bestFit="1" customWidth="1"/>
    <col min="20" max="20" width="11.85546875" style="1" customWidth="1"/>
    <col min="21" max="21" width="12.7109375" style="38" bestFit="1" customWidth="1"/>
    <col min="22" max="22" width="11.85546875" style="1" customWidth="1"/>
    <col min="23" max="23" width="12.7109375" style="38" bestFit="1" customWidth="1"/>
    <col min="24" max="24" width="11.85546875" style="1" customWidth="1"/>
    <col min="25" max="25" width="11.85546875" style="38" customWidth="1"/>
    <col min="26" max="26" width="11.85546875" style="1" customWidth="1"/>
  </cols>
  <sheetData>
    <row r="1" spans="2:26" x14ac:dyDescent="0.25">
      <c r="B1" s="10"/>
      <c r="C1" s="12"/>
      <c r="D1" s="8"/>
      <c r="E1" s="40"/>
      <c r="F1" s="3"/>
      <c r="G1" s="28"/>
      <c r="H1" s="13"/>
      <c r="I1" s="28"/>
      <c r="J1" s="8"/>
      <c r="K1" s="28"/>
      <c r="L1" s="3"/>
      <c r="M1" s="36"/>
      <c r="N1" s="3"/>
      <c r="O1" s="6"/>
      <c r="P1" s="3"/>
      <c r="Q1" s="6"/>
      <c r="R1" s="3"/>
      <c r="S1" s="36"/>
      <c r="T1" s="3"/>
      <c r="U1" s="36"/>
      <c r="V1" s="3"/>
      <c r="W1" s="36"/>
      <c r="X1" s="3"/>
      <c r="Y1" s="36"/>
      <c r="Z1" s="3"/>
    </row>
    <row r="2" spans="2:26" x14ac:dyDescent="0.25">
      <c r="B2" s="10"/>
      <c r="C2" s="12"/>
      <c r="D2" s="8"/>
      <c r="E2" s="40"/>
      <c r="F2" s="3"/>
      <c r="G2" s="28"/>
      <c r="H2" s="13"/>
      <c r="I2" s="28"/>
      <c r="J2" s="8"/>
      <c r="K2" s="28"/>
      <c r="L2" s="3"/>
      <c r="M2" s="36"/>
      <c r="N2" s="3"/>
      <c r="O2" s="6"/>
      <c r="P2" s="3"/>
      <c r="Q2" s="6"/>
      <c r="R2" s="3"/>
      <c r="S2" s="36"/>
      <c r="T2" s="3"/>
      <c r="U2" s="36"/>
      <c r="V2" s="3"/>
      <c r="W2" s="36"/>
      <c r="X2" s="3"/>
      <c r="Y2" s="36"/>
      <c r="Z2" s="3"/>
    </row>
    <row r="3" spans="2:26" ht="21" x14ac:dyDescent="0.25">
      <c r="B3" s="10"/>
      <c r="C3" s="46" t="s">
        <v>67</v>
      </c>
      <c r="D3" s="46"/>
      <c r="E3" s="46"/>
      <c r="F3" s="47"/>
      <c r="G3" s="46"/>
      <c r="H3" s="46"/>
      <c r="I3" s="46"/>
      <c r="J3" s="3"/>
      <c r="K3" s="46" t="s">
        <v>66</v>
      </c>
      <c r="L3" s="46"/>
      <c r="M3" s="46"/>
      <c r="N3" s="47"/>
      <c r="O3" s="46"/>
      <c r="P3" s="46"/>
      <c r="Q3" s="46"/>
      <c r="R3" s="3"/>
      <c r="S3" s="36"/>
      <c r="T3" s="3"/>
      <c r="U3" s="36"/>
      <c r="V3" s="3"/>
      <c r="W3" s="39"/>
      <c r="X3"/>
      <c r="Y3" s="39"/>
      <c r="Z3"/>
    </row>
    <row r="4" spans="2:26" x14ac:dyDescent="0.25">
      <c r="B4" s="10"/>
      <c r="C4" s="14"/>
      <c r="D4" s="19" t="s">
        <v>18</v>
      </c>
      <c r="E4" s="37" t="s">
        <v>4</v>
      </c>
      <c r="F4" s="22"/>
      <c r="G4" s="34" t="s">
        <v>19</v>
      </c>
      <c r="H4" s="19" t="s">
        <v>21</v>
      </c>
      <c r="I4" s="29" t="s">
        <v>20</v>
      </c>
      <c r="J4" s="3"/>
      <c r="K4" s="30"/>
      <c r="L4" s="19" t="s">
        <v>18</v>
      </c>
      <c r="M4" s="37" t="s">
        <v>4</v>
      </c>
      <c r="N4" s="22"/>
      <c r="O4" s="26" t="s">
        <v>19</v>
      </c>
      <c r="P4" s="19" t="s">
        <v>21</v>
      </c>
      <c r="Q4" s="17" t="s">
        <v>20</v>
      </c>
      <c r="R4" s="3"/>
      <c r="S4" s="36"/>
      <c r="T4" s="3"/>
      <c r="U4" s="36"/>
      <c r="V4" s="3"/>
      <c r="W4" s="39"/>
      <c r="X4"/>
      <c r="Y4" s="39"/>
      <c r="Z4"/>
    </row>
    <row r="5" spans="2:26" x14ac:dyDescent="0.25">
      <c r="B5" s="10"/>
      <c r="C5" s="16" t="b">
        <f>IF(Taux!H21="annule",)</f>
        <v>0</v>
      </c>
      <c r="D5" s="20" t="str">
        <f>IFERROR((H5/G5),"")</f>
        <v/>
      </c>
      <c r="E5" s="20" t="str">
        <f>IFERROR((I5/G5),"")</f>
        <v/>
      </c>
      <c r="F5" s="23"/>
      <c r="G5" s="32">
        <f>COUNTA($D$21:$D$1048576)</f>
        <v>0</v>
      </c>
      <c r="H5" s="21">
        <f>COUNTIF($E$21:$E$1048576,"CONF")</f>
        <v>0</v>
      </c>
      <c r="I5" s="32">
        <f>COUNTIF($E$21:$E$1048576,"ANNULE")</f>
        <v>0</v>
      </c>
      <c r="J5" s="3"/>
      <c r="K5" s="35" t="s">
        <v>5</v>
      </c>
      <c r="L5" s="20" t="str">
        <f>IFERROR(P5/O5,"")</f>
        <v/>
      </c>
      <c r="M5" s="20" t="str">
        <f>IFERROR((Q5/O5),"")</f>
        <v/>
      </c>
      <c r="N5" s="23"/>
      <c r="O5" s="27">
        <f>SUM($C$21:$C$1048576)</f>
        <v>0</v>
      </c>
      <c r="P5" s="27">
        <f>SUMIF($D$21:$D$1048576,"CONF",$C$21:$C$1048576)</f>
        <v>0</v>
      </c>
      <c r="Q5" s="27">
        <f>SUMIF($D$21:$D$1048576,"ANNULE",$C$21:$C$1048576)</f>
        <v>0</v>
      </c>
      <c r="R5" s="3"/>
      <c r="S5" s="36"/>
      <c r="T5" s="3"/>
      <c r="U5" s="36"/>
      <c r="V5" s="3"/>
      <c r="W5" s="39"/>
      <c r="X5"/>
      <c r="Y5" s="39"/>
      <c r="Z5"/>
    </row>
    <row r="6" spans="2:26" x14ac:dyDescent="0.25">
      <c r="B6" s="43"/>
      <c r="C6" s="18" t="s">
        <v>6</v>
      </c>
      <c r="D6" s="20">
        <f>IFERROR((H6/G6),"")</f>
        <v>0.33333333333333331</v>
      </c>
      <c r="E6" s="20">
        <f t="shared" ref="E6:E16" si="0">IFERROR((I6/G6),"")</f>
        <v>0.5</v>
      </c>
      <c r="F6" s="23"/>
      <c r="G6" s="33">
        <f>COUNTA($F$21:$F$1048576)</f>
        <v>6</v>
      </c>
      <c r="H6" s="9">
        <f>COUNTIF($F$21:$F$1048576,"CONF")</f>
        <v>2</v>
      </c>
      <c r="I6" s="33">
        <f>COUNTIF($F$21:$F$1048576,"ANNULE")</f>
        <v>3</v>
      </c>
      <c r="J6" s="3"/>
      <c r="K6" s="35" t="s">
        <v>6</v>
      </c>
      <c r="L6" s="20" t="str">
        <f t="shared" ref="L6:L16" si="1">IFERROR(P6/O6,"")</f>
        <v/>
      </c>
      <c r="M6" s="20" t="str">
        <f t="shared" ref="M6:M16" si="2">IFERROR((Q6/O6),"")</f>
        <v/>
      </c>
      <c r="N6" s="23"/>
      <c r="O6" s="27">
        <f>SUM($E$21:$E$1048576)</f>
        <v>0</v>
      </c>
      <c r="P6" s="27">
        <f>SUMIF($F$21:$F$1048576,"CONF",$E$21:$E$1048576)</f>
        <v>0</v>
      </c>
      <c r="Q6" s="27">
        <f>SUMIF($F$21:$F$1048576,"ANNULE",$E$21:$E$1048576)</f>
        <v>0</v>
      </c>
      <c r="R6" s="3"/>
      <c r="S6" s="36"/>
      <c r="T6" s="3"/>
      <c r="U6" s="36"/>
      <c r="V6" s="3"/>
      <c r="W6" s="39"/>
      <c r="X6"/>
      <c r="Y6" s="39"/>
      <c r="Z6"/>
    </row>
    <row r="7" spans="2:26" x14ac:dyDescent="0.25">
      <c r="B7" s="44"/>
      <c r="C7" s="18" t="s">
        <v>7</v>
      </c>
      <c r="D7" s="20">
        <f t="shared" ref="D7:D16" si="3">IFERROR((H7/G7),"")</f>
        <v>7.6923076923076927E-2</v>
      </c>
      <c r="E7" s="20">
        <f t="shared" si="0"/>
        <v>0.38461538461538464</v>
      </c>
      <c r="F7" s="23"/>
      <c r="G7" s="33">
        <f>COUNTA($H$21:$H$1048576)</f>
        <v>26</v>
      </c>
      <c r="H7" s="9">
        <f>COUNTIF($H$21:$H$1048576,"CONF")</f>
        <v>2</v>
      </c>
      <c r="I7" s="33">
        <f>COUNTIF($H$21:$H$1048576,"ANNULE")</f>
        <v>10</v>
      </c>
      <c r="J7" s="3"/>
      <c r="K7" s="35" t="s">
        <v>7</v>
      </c>
      <c r="L7" s="20" t="str">
        <f t="shared" si="1"/>
        <v/>
      </c>
      <c r="M7" s="20" t="str">
        <f t="shared" si="2"/>
        <v/>
      </c>
      <c r="N7" s="23"/>
      <c r="O7" s="27">
        <f>SUM($G$21:$G$1048576)</f>
        <v>0</v>
      </c>
      <c r="P7" s="27">
        <f>SUMIF($H$21:$H$1048576,"CONF",$G$21:$G$1048576)</f>
        <v>0</v>
      </c>
      <c r="Q7" s="27">
        <f>SUMIF($H$21:$H$1048576,"ANNULE",$G$21:$G$1048576)</f>
        <v>0</v>
      </c>
      <c r="R7" s="3"/>
      <c r="S7" s="36"/>
      <c r="T7" s="3"/>
      <c r="U7" s="36"/>
      <c r="V7" s="3"/>
      <c r="W7" s="39"/>
      <c r="X7"/>
      <c r="Y7" s="39"/>
      <c r="Z7"/>
    </row>
    <row r="8" spans="2:26" x14ac:dyDescent="0.25">
      <c r="B8" s="44"/>
      <c r="C8" s="18" t="s">
        <v>8</v>
      </c>
      <c r="D8" s="20">
        <f t="shared" si="3"/>
        <v>0.2</v>
      </c>
      <c r="E8" s="20">
        <f t="shared" si="0"/>
        <v>0</v>
      </c>
      <c r="F8" s="23"/>
      <c r="G8" s="33">
        <f>COUNTA($J$21:$J$1048576)</f>
        <v>5</v>
      </c>
      <c r="H8" s="9">
        <f>COUNTIF($J$21:$J$1048576,"CONF")</f>
        <v>1</v>
      </c>
      <c r="I8" s="33">
        <f>COUNTIF($J$21:$J$1048576,"ANNULE")</f>
        <v>0</v>
      </c>
      <c r="J8" s="3"/>
      <c r="K8" s="35" t="s">
        <v>8</v>
      </c>
      <c r="L8" s="20" t="str">
        <f t="shared" si="1"/>
        <v/>
      </c>
      <c r="M8" s="20" t="str">
        <f t="shared" si="2"/>
        <v/>
      </c>
      <c r="N8" s="23"/>
      <c r="O8" s="27">
        <f>SUM($I$21:$I$1048576)</f>
        <v>0</v>
      </c>
      <c r="P8" s="27">
        <f>SUMIF($J$21:$J$1048576,"CONF",$I$21:$I$1048576)</f>
        <v>0</v>
      </c>
      <c r="Q8" s="27">
        <f>SUMIF($J$21:$J$1048576,"ANNULE",$I$21:$I$1048576)</f>
        <v>0</v>
      </c>
      <c r="R8" s="3"/>
      <c r="S8" s="36"/>
      <c r="T8" s="3"/>
      <c r="U8" s="36"/>
      <c r="V8" s="3"/>
      <c r="W8" s="39"/>
      <c r="X8"/>
      <c r="Y8" s="39"/>
      <c r="Z8"/>
    </row>
    <row r="9" spans="2:26" x14ac:dyDescent="0.25">
      <c r="B9" s="44"/>
      <c r="C9" s="18" t="s">
        <v>9</v>
      </c>
      <c r="D9" s="20">
        <f t="shared" si="3"/>
        <v>0</v>
      </c>
      <c r="E9" s="20">
        <f t="shared" si="0"/>
        <v>0.16666666666666666</v>
      </c>
      <c r="F9" s="23"/>
      <c r="G9" s="33">
        <f>COUNTA($L$21:$L$1048576)</f>
        <v>6</v>
      </c>
      <c r="H9" s="9">
        <f>COUNTIF($L$21:$L$1048576,"CONF")</f>
        <v>0</v>
      </c>
      <c r="I9" s="33">
        <f>COUNTIF($L$21:$L$1048576,"ANNULE")</f>
        <v>1</v>
      </c>
      <c r="J9" s="3"/>
      <c r="K9" s="35" t="s">
        <v>9</v>
      </c>
      <c r="L9" s="20" t="str">
        <f t="shared" si="1"/>
        <v/>
      </c>
      <c r="M9" s="20" t="str">
        <f t="shared" si="2"/>
        <v/>
      </c>
      <c r="N9" s="23"/>
      <c r="O9" s="27">
        <f>SUM($K$21:$K$1048576)</f>
        <v>0</v>
      </c>
      <c r="P9" s="27">
        <f>SUMIF($L$21:$L$1048576,"CONF",$K$21:$K$1048576)</f>
        <v>0</v>
      </c>
      <c r="Q9" s="27">
        <f>SUMIF($L$21:$L$1048576,"ANNULE",$K$21:$K$1048576)</f>
        <v>0</v>
      </c>
      <c r="R9" s="3"/>
      <c r="S9" s="36"/>
      <c r="T9" s="3"/>
      <c r="U9" s="36"/>
      <c r="V9" s="3"/>
      <c r="W9" s="39"/>
      <c r="X9"/>
      <c r="Y9" s="39"/>
      <c r="Z9"/>
    </row>
    <row r="10" spans="2:26" x14ac:dyDescent="0.25">
      <c r="B10" s="44"/>
      <c r="C10" s="18" t="s">
        <v>10</v>
      </c>
      <c r="D10" s="20">
        <f t="shared" si="3"/>
        <v>0.25</v>
      </c>
      <c r="E10" s="20">
        <f t="shared" si="0"/>
        <v>0.125</v>
      </c>
      <c r="F10" s="23"/>
      <c r="G10" s="33">
        <f>COUNTA($N$21:$N$1048576)</f>
        <v>8</v>
      </c>
      <c r="H10" s="9">
        <f>COUNTIF($N$21:$N$1048576,"CONF")</f>
        <v>2</v>
      </c>
      <c r="I10" s="33">
        <f>COUNTIF($N$21:$N$1048576,"ANNULE")</f>
        <v>1</v>
      </c>
      <c r="J10" s="3"/>
      <c r="K10" s="35" t="s">
        <v>10</v>
      </c>
      <c r="L10" s="20" t="str">
        <f t="shared" si="1"/>
        <v/>
      </c>
      <c r="M10" s="20" t="str">
        <f t="shared" si="2"/>
        <v/>
      </c>
      <c r="N10" s="23"/>
      <c r="O10" s="27">
        <f>SUM($M$21:$M$1048576)</f>
        <v>0</v>
      </c>
      <c r="P10" s="27">
        <f>SUMIF($N$21:$N$1048576,"CONF",$M$21:$M$1048576)</f>
        <v>0</v>
      </c>
      <c r="Q10" s="27">
        <f>SUMIF($N$21:$N$1048576,"ANNULE",$M$21:$M$1048576)</f>
        <v>0</v>
      </c>
      <c r="R10" s="3"/>
      <c r="S10" s="36"/>
      <c r="T10" s="3"/>
      <c r="U10" s="36"/>
      <c r="V10" s="3"/>
      <c r="W10" s="39"/>
      <c r="X10"/>
      <c r="Y10" s="39"/>
      <c r="Z10"/>
    </row>
    <row r="11" spans="2:26" x14ac:dyDescent="0.25">
      <c r="B11" s="44"/>
      <c r="C11" s="18" t="s">
        <v>11</v>
      </c>
      <c r="D11" s="20" t="str">
        <f t="shared" si="3"/>
        <v/>
      </c>
      <c r="E11" s="20" t="str">
        <f t="shared" si="0"/>
        <v/>
      </c>
      <c r="F11" s="23"/>
      <c r="G11" s="33">
        <f>COUNTA($P$21:$P$1048576)</f>
        <v>0</v>
      </c>
      <c r="H11" s="9">
        <f>COUNTIF($P$21:$P$1048576,"CONF")</f>
        <v>0</v>
      </c>
      <c r="I11" s="33">
        <f>COUNTIF($P$21:$P$1048576,"ANNULE")</f>
        <v>0</v>
      </c>
      <c r="J11" s="3"/>
      <c r="K11" s="35" t="s">
        <v>11</v>
      </c>
      <c r="L11" s="20" t="str">
        <f t="shared" si="1"/>
        <v/>
      </c>
      <c r="M11" s="20" t="str">
        <f t="shared" si="2"/>
        <v/>
      </c>
      <c r="N11" s="23"/>
      <c r="O11" s="27">
        <f>SUM($O$21:$O$1048576)</f>
        <v>0</v>
      </c>
      <c r="P11" s="27">
        <f>SUMIF($P$21:$P$1048576,"CONF",$O$21:$O$1048576)</f>
        <v>0</v>
      </c>
      <c r="Q11" s="27">
        <f>SUMIF($P$21:$P$1048576,"ANNULE",$O$21:$O$1048576)</f>
        <v>0</v>
      </c>
      <c r="R11" s="3"/>
      <c r="S11" s="36"/>
      <c r="T11" s="3"/>
      <c r="U11" s="36"/>
      <c r="V11" s="3"/>
      <c r="W11" s="39"/>
      <c r="X11"/>
      <c r="Y11" s="39"/>
      <c r="Z11"/>
    </row>
    <row r="12" spans="2:26" x14ac:dyDescent="0.25">
      <c r="B12" s="44"/>
      <c r="C12" s="18" t="s">
        <v>12</v>
      </c>
      <c r="D12" s="20" t="str">
        <f t="shared" si="3"/>
        <v/>
      </c>
      <c r="E12" s="20" t="str">
        <f t="shared" si="0"/>
        <v/>
      </c>
      <c r="F12" s="23"/>
      <c r="G12" s="33">
        <f>COUNTA($R$21:$R$1048576)</f>
        <v>0</v>
      </c>
      <c r="H12" s="9">
        <f>COUNTIF($R$21:$R$1048576,"CONF")</f>
        <v>0</v>
      </c>
      <c r="I12" s="33">
        <f>COUNTIF($R$21:$R$1048576,"ANNULE")</f>
        <v>0</v>
      </c>
      <c r="J12" s="3"/>
      <c r="K12" s="35" t="s">
        <v>12</v>
      </c>
      <c r="L12" s="20" t="str">
        <f t="shared" si="1"/>
        <v/>
      </c>
      <c r="M12" s="20" t="str">
        <f t="shared" si="2"/>
        <v/>
      </c>
      <c r="N12" s="23"/>
      <c r="O12" s="27">
        <f>SUM($Q$21:$Q$1048576)</f>
        <v>0</v>
      </c>
      <c r="P12" s="27">
        <f>SUMIF($R$21:$R$1048576,"CONF",$Q$21:$Q$1048576)</f>
        <v>0</v>
      </c>
      <c r="Q12" s="27">
        <f>SUMIF($R$21:$R$1048576,"ANNULE",$Q$21:$Q$1048576)</f>
        <v>0</v>
      </c>
      <c r="R12" s="3"/>
      <c r="S12" s="36"/>
      <c r="T12" s="3"/>
      <c r="U12" s="36"/>
      <c r="V12" s="3"/>
      <c r="W12" s="39"/>
      <c r="X12"/>
      <c r="Y12" s="39"/>
      <c r="Z12"/>
    </row>
    <row r="13" spans="2:26" x14ac:dyDescent="0.25">
      <c r="B13" s="44"/>
      <c r="C13" s="18" t="s">
        <v>13</v>
      </c>
      <c r="D13" s="20">
        <f t="shared" si="3"/>
        <v>0.2</v>
      </c>
      <c r="E13" s="20">
        <f t="shared" si="0"/>
        <v>0.2</v>
      </c>
      <c r="F13" s="23"/>
      <c r="G13" s="33">
        <f>COUNTA($T$21:$T$1048576)</f>
        <v>5</v>
      </c>
      <c r="H13" s="9">
        <f>COUNTIF($T$21:$T$1048576,"CONF")</f>
        <v>1</v>
      </c>
      <c r="I13" s="33">
        <f>COUNTIF($T$21:$T$1048576,"ANNULE")</f>
        <v>1</v>
      </c>
      <c r="J13" s="3"/>
      <c r="K13" s="35" t="s">
        <v>13</v>
      </c>
      <c r="L13" s="20" t="str">
        <f t="shared" si="1"/>
        <v/>
      </c>
      <c r="M13" s="20" t="str">
        <f t="shared" si="2"/>
        <v/>
      </c>
      <c r="N13" s="23"/>
      <c r="O13" s="27">
        <f>SUM($S$21:$S$1048576)</f>
        <v>0</v>
      </c>
      <c r="P13" s="27">
        <f>SUMIF($T$21:$T$1048576,"CONF",$S$21:$S$1048576)</f>
        <v>0</v>
      </c>
      <c r="Q13" s="27">
        <f>SUMIF($T$21:$T$1048576,"ANNULE",$S$21:$S$1048576)</f>
        <v>0</v>
      </c>
      <c r="R13" s="3"/>
      <c r="S13" s="36"/>
      <c r="T13" s="3"/>
      <c r="U13" s="36"/>
      <c r="V13" s="3"/>
      <c r="W13" s="39"/>
      <c r="X13"/>
      <c r="Y13" s="39"/>
      <c r="Z13"/>
    </row>
    <row r="14" spans="2:26" x14ac:dyDescent="0.25">
      <c r="B14" s="44"/>
      <c r="C14" s="18" t="s">
        <v>14</v>
      </c>
      <c r="D14" s="20">
        <f t="shared" si="3"/>
        <v>0.33333333333333331</v>
      </c>
      <c r="E14" s="20">
        <f t="shared" si="0"/>
        <v>0.33333333333333331</v>
      </c>
      <c r="F14" s="23"/>
      <c r="G14" s="33">
        <f>COUNTA($V$21:$V$1048576)</f>
        <v>3</v>
      </c>
      <c r="H14" s="9">
        <f>COUNTIF($V$21:$V$1048576,"CONF")</f>
        <v>1</v>
      </c>
      <c r="I14" s="33">
        <f>COUNTIF($V$21:$V$1048576,"ANNULE")</f>
        <v>1</v>
      </c>
      <c r="J14" s="3"/>
      <c r="K14" s="35" t="s">
        <v>14</v>
      </c>
      <c r="L14" s="20" t="str">
        <f t="shared" si="1"/>
        <v/>
      </c>
      <c r="M14" s="20" t="str">
        <f t="shared" si="2"/>
        <v/>
      </c>
      <c r="N14" s="23"/>
      <c r="O14" s="27">
        <f>SUM($U$21:$U$1048576)</f>
        <v>0</v>
      </c>
      <c r="P14" s="27">
        <f>SUMIF($V$21:$V$1048576,"CONF",$U$21:$U$1048576)</f>
        <v>0</v>
      </c>
      <c r="Q14" s="27">
        <f>SUMIF($V$21:$V$1048576,"ANNULE",$U$21:$U$1048576)</f>
        <v>0</v>
      </c>
      <c r="R14" s="3"/>
      <c r="S14" s="36"/>
      <c r="T14" s="3"/>
      <c r="U14" s="36"/>
      <c r="V14" s="3"/>
      <c r="W14" s="39"/>
      <c r="X14"/>
      <c r="Y14" s="39"/>
      <c r="Z14"/>
    </row>
    <row r="15" spans="2:26" x14ac:dyDescent="0.25">
      <c r="B15" s="44"/>
      <c r="C15" s="18" t="s">
        <v>15</v>
      </c>
      <c r="D15" s="20">
        <f t="shared" si="3"/>
        <v>0.5</v>
      </c>
      <c r="E15" s="20">
        <f t="shared" si="0"/>
        <v>0.5</v>
      </c>
      <c r="F15" s="23"/>
      <c r="G15" s="33">
        <f>COUNTA($X$21:$X$1048576)</f>
        <v>2</v>
      </c>
      <c r="H15" s="9">
        <f>COUNTIF($X$21:$X$1048576,"CONF")</f>
        <v>1</v>
      </c>
      <c r="I15" s="33">
        <f>COUNTIF($X$21:$X$1048576,"ANNULE")</f>
        <v>1</v>
      </c>
      <c r="J15" s="3"/>
      <c r="K15" s="35" t="s">
        <v>15</v>
      </c>
      <c r="L15" s="20" t="str">
        <f t="shared" si="1"/>
        <v/>
      </c>
      <c r="M15" s="20" t="str">
        <f t="shared" si="2"/>
        <v/>
      </c>
      <c r="N15" s="23"/>
      <c r="O15" s="27">
        <f>SUM($W$21:$W$1048576)</f>
        <v>0</v>
      </c>
      <c r="P15" s="27">
        <f>SUMIF($X$21:$X$1048576,"CONF",$W$21:$W$1048576)</f>
        <v>0</v>
      </c>
      <c r="Q15" s="27">
        <f>SUMIF($X$21:$X$1048576,"ANNULE",$W$21:$W$1048576)</f>
        <v>0</v>
      </c>
      <c r="R15" s="3"/>
      <c r="S15" s="36"/>
      <c r="T15" s="3"/>
      <c r="U15" s="36"/>
      <c r="V15" s="3"/>
      <c r="W15" s="39"/>
      <c r="X15"/>
      <c r="Y15" s="39"/>
      <c r="Z15"/>
    </row>
    <row r="16" spans="2:26" x14ac:dyDescent="0.25">
      <c r="B16" s="44"/>
      <c r="C16" s="18" t="s">
        <v>16</v>
      </c>
      <c r="D16" s="20" t="str">
        <f t="shared" si="3"/>
        <v/>
      </c>
      <c r="E16" s="20" t="str">
        <f t="shared" si="0"/>
        <v/>
      </c>
      <c r="F16" s="24"/>
      <c r="G16" s="33">
        <f>COUNTA($Z$21:$Z$1048576)</f>
        <v>0</v>
      </c>
      <c r="H16" s="9">
        <f>COUNTIF($Z$21:$Z$1048576,"CONF")</f>
        <v>0</v>
      </c>
      <c r="I16" s="33">
        <f>COUNTIF($Z$21:$Z$1048576,"ANNULE")</f>
        <v>0</v>
      </c>
      <c r="J16" s="3"/>
      <c r="K16" s="35" t="s">
        <v>16</v>
      </c>
      <c r="L16" s="20" t="str">
        <f t="shared" si="1"/>
        <v/>
      </c>
      <c r="M16" s="20" t="str">
        <f t="shared" si="2"/>
        <v/>
      </c>
      <c r="N16" s="24"/>
      <c r="O16" s="27">
        <f>SUM($Y$21:$Y$1048576)</f>
        <v>0</v>
      </c>
      <c r="P16" s="27">
        <f>SUMIF($Z$21:$Z$1048576,"CONF",$Y$21:$Y$1048576)</f>
        <v>0</v>
      </c>
      <c r="Q16" s="27">
        <f>SUMIF($Z$21:$Z$1048576,"ANNULE",$Y$21:$Y$1048576)</f>
        <v>0</v>
      </c>
      <c r="R16" s="3"/>
      <c r="S16" s="36"/>
      <c r="T16" s="3"/>
      <c r="U16" s="36"/>
      <c r="V16" s="3"/>
      <c r="W16" s="39"/>
      <c r="X16"/>
      <c r="Y16" s="39"/>
      <c r="Z16"/>
    </row>
    <row r="17" spans="2:26" ht="12.75" customHeight="1" x14ac:dyDescent="0.25">
      <c r="B17" s="44"/>
      <c r="C17" s="12"/>
      <c r="D17" s="8"/>
      <c r="E17" s="40"/>
      <c r="F17" s="3"/>
      <c r="G17" s="28"/>
      <c r="H17" s="13"/>
      <c r="I17" s="28"/>
      <c r="J17" s="8"/>
      <c r="K17" s="28"/>
      <c r="L17" s="3"/>
      <c r="M17" s="36"/>
      <c r="N17" s="3"/>
      <c r="O17" s="6"/>
      <c r="P17" s="3"/>
      <c r="Q17" s="6"/>
      <c r="R17" s="3"/>
      <c r="S17" s="36"/>
      <c r="T17" s="3"/>
      <c r="U17" s="36"/>
      <c r="V17" s="3"/>
      <c r="W17" s="36"/>
      <c r="X17" s="3"/>
      <c r="Y17" s="36"/>
      <c r="Z17" s="3"/>
    </row>
    <row r="18" spans="2:26" x14ac:dyDescent="0.25">
      <c r="B18" s="25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spans="2:26" ht="15.75" x14ac:dyDescent="0.25">
      <c r="B19" s="50" t="s">
        <v>17</v>
      </c>
      <c r="C19" s="49" t="s">
        <v>5</v>
      </c>
      <c r="D19" s="49"/>
      <c r="E19" s="49" t="s">
        <v>6</v>
      </c>
      <c r="F19" s="49"/>
      <c r="G19" s="49" t="s">
        <v>7</v>
      </c>
      <c r="H19" s="49"/>
      <c r="I19" s="49" t="s">
        <v>8</v>
      </c>
      <c r="J19" s="49"/>
      <c r="K19" s="49" t="s">
        <v>9</v>
      </c>
      <c r="L19" s="49"/>
      <c r="M19" s="49" t="s">
        <v>10</v>
      </c>
      <c r="N19" s="49"/>
      <c r="O19" s="49" t="s">
        <v>11</v>
      </c>
      <c r="P19" s="49"/>
      <c r="Q19" s="49" t="s">
        <v>12</v>
      </c>
      <c r="R19" s="49"/>
      <c r="S19" s="49" t="s">
        <v>13</v>
      </c>
      <c r="T19" s="49"/>
      <c r="U19" s="49" t="s">
        <v>14</v>
      </c>
      <c r="V19" s="49"/>
      <c r="W19" s="49" t="s">
        <v>15</v>
      </c>
      <c r="X19" s="49"/>
      <c r="Y19" s="49" t="s">
        <v>16</v>
      </c>
      <c r="Z19" s="49"/>
    </row>
    <row r="20" spans="2:26" x14ac:dyDescent="0.25">
      <c r="B20" s="51"/>
      <c r="C20" s="18" t="s">
        <v>0</v>
      </c>
      <c r="D20" s="15" t="s">
        <v>77</v>
      </c>
      <c r="E20" s="18" t="s">
        <v>0</v>
      </c>
      <c r="F20" s="15" t="s">
        <v>77</v>
      </c>
      <c r="G20" s="18" t="s">
        <v>0</v>
      </c>
      <c r="H20" s="15" t="s">
        <v>77</v>
      </c>
      <c r="I20" s="18" t="s">
        <v>0</v>
      </c>
      <c r="J20" s="15" t="s">
        <v>77</v>
      </c>
      <c r="K20" s="18" t="s">
        <v>0</v>
      </c>
      <c r="L20" s="15" t="s">
        <v>77</v>
      </c>
      <c r="M20" s="18" t="s">
        <v>0</v>
      </c>
      <c r="N20" s="15" t="s">
        <v>77</v>
      </c>
      <c r="O20" s="18" t="s">
        <v>0</v>
      </c>
      <c r="P20" s="15" t="s">
        <v>77</v>
      </c>
      <c r="Q20" s="18" t="s">
        <v>0</v>
      </c>
      <c r="R20" s="15" t="s">
        <v>77</v>
      </c>
      <c r="S20" s="18" t="s">
        <v>0</v>
      </c>
      <c r="T20" s="15" t="s">
        <v>77</v>
      </c>
      <c r="U20" s="18" t="s">
        <v>0</v>
      </c>
      <c r="V20" s="15" t="s">
        <v>77</v>
      </c>
      <c r="W20" s="18" t="s">
        <v>0</v>
      </c>
      <c r="X20" s="15" t="s">
        <v>77</v>
      </c>
      <c r="Y20" s="18" t="s">
        <v>0</v>
      </c>
      <c r="Z20" s="15" t="s">
        <v>77</v>
      </c>
    </row>
    <row r="21" spans="2:26" x14ac:dyDescent="0.25">
      <c r="B21" s="11" t="s">
        <v>42</v>
      </c>
      <c r="J21" s="4" t="s">
        <v>1</v>
      </c>
    </row>
    <row r="22" spans="2:26" x14ac:dyDescent="0.25">
      <c r="B22" s="11" t="s">
        <v>45</v>
      </c>
      <c r="H22" s="2" t="s">
        <v>1</v>
      </c>
    </row>
    <row r="23" spans="2:26" x14ac:dyDescent="0.25">
      <c r="B23" s="11" t="s">
        <v>26</v>
      </c>
      <c r="H23" s="2" t="s">
        <v>1</v>
      </c>
    </row>
    <row r="24" spans="2:26" x14ac:dyDescent="0.25">
      <c r="B24" s="11" t="s">
        <v>25</v>
      </c>
      <c r="H24" s="2" t="s">
        <v>3</v>
      </c>
    </row>
    <row r="25" spans="2:26" x14ac:dyDescent="0.25">
      <c r="B25" s="11" t="s">
        <v>48</v>
      </c>
      <c r="L25" s="1" t="s">
        <v>1</v>
      </c>
    </row>
    <row r="26" spans="2:26" x14ac:dyDescent="0.25">
      <c r="B26" s="11" t="s">
        <v>76</v>
      </c>
      <c r="L26" s="1" t="s">
        <v>1</v>
      </c>
    </row>
    <row r="27" spans="2:26" x14ac:dyDescent="0.25">
      <c r="B27" s="11" t="s">
        <v>58</v>
      </c>
      <c r="N27" s="1" t="s">
        <v>1</v>
      </c>
    </row>
    <row r="28" spans="2:26" x14ac:dyDescent="0.25">
      <c r="B28" s="11" t="s">
        <v>71</v>
      </c>
      <c r="L28" s="1" t="s">
        <v>3</v>
      </c>
    </row>
    <row r="29" spans="2:26" x14ac:dyDescent="0.25">
      <c r="B29" s="11" t="s">
        <v>64</v>
      </c>
      <c r="V29" s="1" t="s">
        <v>2</v>
      </c>
    </row>
    <row r="30" spans="2:26" x14ac:dyDescent="0.25">
      <c r="B30" s="11" t="s">
        <v>49</v>
      </c>
      <c r="L30" s="1" t="s">
        <v>1</v>
      </c>
    </row>
    <row r="31" spans="2:26" x14ac:dyDescent="0.25">
      <c r="B31" s="11" t="s">
        <v>55</v>
      </c>
      <c r="N31" s="1" t="s">
        <v>3</v>
      </c>
    </row>
    <row r="32" spans="2:26" x14ac:dyDescent="0.25">
      <c r="B32" s="11" t="s">
        <v>47</v>
      </c>
      <c r="L32" s="1" t="s">
        <v>1</v>
      </c>
    </row>
    <row r="33" spans="2:24" x14ac:dyDescent="0.25">
      <c r="B33" s="11" t="s">
        <v>29</v>
      </c>
      <c r="H33" s="2" t="s">
        <v>3</v>
      </c>
    </row>
    <row r="34" spans="2:24" x14ac:dyDescent="0.25">
      <c r="B34" s="11" t="s">
        <v>52</v>
      </c>
      <c r="X34" s="1" t="s">
        <v>3</v>
      </c>
    </row>
    <row r="35" spans="2:24" x14ac:dyDescent="0.25">
      <c r="B35" s="11" t="s">
        <v>34</v>
      </c>
      <c r="H35" s="2" t="s">
        <v>1</v>
      </c>
    </row>
    <row r="36" spans="2:24" x14ac:dyDescent="0.25">
      <c r="B36" s="11" t="s">
        <v>31</v>
      </c>
      <c r="H36" s="2" t="s">
        <v>3</v>
      </c>
    </row>
    <row r="37" spans="2:24" x14ac:dyDescent="0.25">
      <c r="B37" s="11" t="s">
        <v>61</v>
      </c>
      <c r="T37" s="1" t="s">
        <v>1</v>
      </c>
    </row>
    <row r="38" spans="2:24" x14ac:dyDescent="0.25">
      <c r="B38" s="11" t="s">
        <v>22</v>
      </c>
      <c r="E38" s="42"/>
      <c r="F38" s="1" t="s">
        <v>2</v>
      </c>
    </row>
    <row r="39" spans="2:24" x14ac:dyDescent="0.25">
      <c r="B39" s="11" t="s">
        <v>46</v>
      </c>
      <c r="T39" s="1" t="s">
        <v>3</v>
      </c>
    </row>
    <row r="40" spans="2:24" x14ac:dyDescent="0.25">
      <c r="B40" s="11" t="s">
        <v>62</v>
      </c>
      <c r="T40" s="1" t="s">
        <v>1</v>
      </c>
    </row>
    <row r="41" spans="2:24" x14ac:dyDescent="0.25">
      <c r="B41" s="11" t="s">
        <v>28</v>
      </c>
      <c r="H41" s="2" t="s">
        <v>1</v>
      </c>
    </row>
    <row r="42" spans="2:24" x14ac:dyDescent="0.25">
      <c r="B42" s="11" t="s">
        <v>30</v>
      </c>
      <c r="H42" s="2" t="s">
        <v>3</v>
      </c>
    </row>
    <row r="43" spans="2:24" x14ac:dyDescent="0.25">
      <c r="B43" s="11" t="s">
        <v>30</v>
      </c>
      <c r="H43" s="2" t="s">
        <v>1</v>
      </c>
    </row>
    <row r="44" spans="2:24" x14ac:dyDescent="0.25">
      <c r="B44" s="11" t="s">
        <v>69</v>
      </c>
      <c r="H44" s="2" t="s">
        <v>1</v>
      </c>
    </row>
    <row r="45" spans="2:24" x14ac:dyDescent="0.25">
      <c r="B45" s="11" t="s">
        <v>38</v>
      </c>
      <c r="H45" s="2" t="s">
        <v>1</v>
      </c>
    </row>
    <row r="46" spans="2:24" x14ac:dyDescent="0.25">
      <c r="B46" s="11" t="s">
        <v>33</v>
      </c>
      <c r="H46" s="2" t="s">
        <v>3</v>
      </c>
    </row>
    <row r="47" spans="2:24" x14ac:dyDescent="0.25">
      <c r="B47" s="11" t="s">
        <v>70</v>
      </c>
      <c r="H47" s="2" t="s">
        <v>1</v>
      </c>
    </row>
    <row r="48" spans="2:24" x14ac:dyDescent="0.25">
      <c r="B48" s="11" t="s">
        <v>36</v>
      </c>
      <c r="H48" s="2" t="s">
        <v>2</v>
      </c>
    </row>
    <row r="49" spans="2:22" x14ac:dyDescent="0.25">
      <c r="B49" s="11" t="s">
        <v>37</v>
      </c>
      <c r="H49" s="2" t="s">
        <v>3</v>
      </c>
    </row>
    <row r="50" spans="2:22" x14ac:dyDescent="0.25">
      <c r="B50" s="11" t="s">
        <v>41</v>
      </c>
      <c r="J50" s="4" t="s">
        <v>1</v>
      </c>
    </row>
    <row r="51" spans="2:22" x14ac:dyDescent="0.25">
      <c r="B51" s="11" t="s">
        <v>41</v>
      </c>
      <c r="V51" s="1" t="s">
        <v>1</v>
      </c>
    </row>
    <row r="52" spans="2:22" x14ac:dyDescent="0.25">
      <c r="B52" s="11" t="s">
        <v>60</v>
      </c>
      <c r="N52" s="1" t="s">
        <v>1</v>
      </c>
    </row>
    <row r="53" spans="2:22" x14ac:dyDescent="0.25">
      <c r="B53" s="11" t="s">
        <v>35</v>
      </c>
      <c r="H53" s="2" t="s">
        <v>1</v>
      </c>
    </row>
    <row r="54" spans="2:22" x14ac:dyDescent="0.25">
      <c r="B54" s="11" t="s">
        <v>27</v>
      </c>
      <c r="H54" s="2" t="s">
        <v>2</v>
      </c>
    </row>
    <row r="55" spans="2:22" x14ac:dyDescent="0.25">
      <c r="B55" s="11" t="s">
        <v>57</v>
      </c>
      <c r="N55" s="1" t="s">
        <v>1</v>
      </c>
    </row>
    <row r="56" spans="2:22" x14ac:dyDescent="0.25">
      <c r="B56" s="11" t="s">
        <v>73</v>
      </c>
      <c r="H56" s="2" t="s">
        <v>1</v>
      </c>
    </row>
    <row r="57" spans="2:22" x14ac:dyDescent="0.25">
      <c r="B57" s="11" t="s">
        <v>68</v>
      </c>
      <c r="H57" s="2" t="s">
        <v>3</v>
      </c>
    </row>
    <row r="58" spans="2:22" x14ac:dyDescent="0.25">
      <c r="B58" s="11" t="s">
        <v>44</v>
      </c>
      <c r="J58" s="4" t="s">
        <v>2</v>
      </c>
    </row>
    <row r="59" spans="2:22" x14ac:dyDescent="0.25">
      <c r="B59" s="11" t="s">
        <v>23</v>
      </c>
      <c r="F59" s="1" t="s">
        <v>3</v>
      </c>
    </row>
    <row r="60" spans="2:22" x14ac:dyDescent="0.25">
      <c r="B60" s="11" t="s">
        <v>23</v>
      </c>
      <c r="H60" s="2" t="s">
        <v>1</v>
      </c>
    </row>
    <row r="61" spans="2:22" x14ac:dyDescent="0.25">
      <c r="B61" s="11" t="s">
        <v>43</v>
      </c>
      <c r="J61" s="4" t="s">
        <v>1</v>
      </c>
    </row>
    <row r="62" spans="2:22" x14ac:dyDescent="0.25">
      <c r="B62" s="11" t="s">
        <v>54</v>
      </c>
      <c r="N62" s="1" t="s">
        <v>2</v>
      </c>
    </row>
    <row r="63" spans="2:22" x14ac:dyDescent="0.25">
      <c r="B63" s="11" t="s">
        <v>63</v>
      </c>
      <c r="T63" s="1" t="s">
        <v>1</v>
      </c>
    </row>
    <row r="64" spans="2:22" x14ac:dyDescent="0.25">
      <c r="B64" s="11" t="s">
        <v>32</v>
      </c>
      <c r="H64" s="2" t="s">
        <v>3</v>
      </c>
    </row>
    <row r="65" spans="2:22" x14ac:dyDescent="0.25">
      <c r="B65" s="11" t="s">
        <v>39</v>
      </c>
      <c r="H65" s="2" t="s">
        <v>1</v>
      </c>
    </row>
    <row r="66" spans="2:22" x14ac:dyDescent="0.25">
      <c r="B66" s="11" t="s">
        <v>65</v>
      </c>
      <c r="V66" s="1" t="s">
        <v>3</v>
      </c>
    </row>
    <row r="67" spans="2:22" x14ac:dyDescent="0.25">
      <c r="B67" s="11" t="s">
        <v>40</v>
      </c>
      <c r="H67" s="2" t="s">
        <v>3</v>
      </c>
    </row>
    <row r="68" spans="2:22" x14ac:dyDescent="0.25">
      <c r="B68" s="11" t="s">
        <v>75</v>
      </c>
      <c r="J68" s="4" t="s">
        <v>1</v>
      </c>
    </row>
    <row r="69" spans="2:22" x14ac:dyDescent="0.25">
      <c r="B69" s="11" t="s">
        <v>72</v>
      </c>
      <c r="L69" s="1" t="s">
        <v>1</v>
      </c>
    </row>
    <row r="70" spans="2:22" x14ac:dyDescent="0.25">
      <c r="B70" s="11" t="s">
        <v>24</v>
      </c>
      <c r="F70" s="1" t="s">
        <v>2</v>
      </c>
    </row>
    <row r="71" spans="2:22" x14ac:dyDescent="0.25">
      <c r="B71" s="11" t="s">
        <v>59</v>
      </c>
      <c r="N71" s="1" t="s">
        <v>1</v>
      </c>
    </row>
    <row r="72" spans="2:22" x14ac:dyDescent="0.25">
      <c r="B72" s="11" t="s">
        <v>74</v>
      </c>
      <c r="H72" s="2" t="s">
        <v>3</v>
      </c>
    </row>
    <row r="73" spans="2:22" x14ac:dyDescent="0.25">
      <c r="B73" s="11" t="s">
        <v>56</v>
      </c>
      <c r="N73" s="1" t="s">
        <v>1</v>
      </c>
    </row>
    <row r="74" spans="2:22" x14ac:dyDescent="0.25">
      <c r="B74" s="11" t="s">
        <v>53</v>
      </c>
    </row>
    <row r="75" spans="2:22" x14ac:dyDescent="0.25">
      <c r="B75" s="11" t="s">
        <v>53</v>
      </c>
      <c r="N75" s="1" t="s">
        <v>2</v>
      </c>
    </row>
    <row r="76" spans="2:22" x14ac:dyDescent="0.25">
      <c r="B76" s="11" t="s">
        <v>51</v>
      </c>
      <c r="F76" s="1" t="s">
        <v>3</v>
      </c>
    </row>
    <row r="77" spans="2:22" x14ac:dyDescent="0.25">
      <c r="B77" s="11" t="s">
        <v>78</v>
      </c>
      <c r="F77" s="1" t="s">
        <v>3</v>
      </c>
    </row>
    <row r="78" spans="2:22" x14ac:dyDescent="0.25">
      <c r="B78" s="11" t="s">
        <v>30</v>
      </c>
      <c r="F78" s="1" t="s">
        <v>1</v>
      </c>
    </row>
    <row r="79" spans="2:22" x14ac:dyDescent="0.25">
      <c r="B79" s="11" t="s">
        <v>79</v>
      </c>
      <c r="H79" s="2" t="s">
        <v>1</v>
      </c>
    </row>
    <row r="80" spans="2:22" x14ac:dyDescent="0.25">
      <c r="B80" s="11" t="s">
        <v>80</v>
      </c>
      <c r="H80" s="2" t="s">
        <v>1</v>
      </c>
    </row>
    <row r="81" spans="2:24" x14ac:dyDescent="0.25">
      <c r="B81" s="11" t="s">
        <v>81</v>
      </c>
      <c r="T81" s="1" t="s">
        <v>2</v>
      </c>
    </row>
    <row r="82" spans="2:24" x14ac:dyDescent="0.25">
      <c r="B82" s="11" t="s">
        <v>81</v>
      </c>
      <c r="X82" s="1" t="s">
        <v>2</v>
      </c>
    </row>
  </sheetData>
  <sortState ref="B21:Z75">
    <sortCondition ref="B19"/>
  </sortState>
  <mergeCells count="27">
    <mergeCell ref="W19:X19"/>
    <mergeCell ref="Y19:Z19"/>
    <mergeCell ref="W18:X18"/>
    <mergeCell ref="Y18:Z18"/>
    <mergeCell ref="B19:B20"/>
    <mergeCell ref="U19:V19"/>
    <mergeCell ref="M19:N19"/>
    <mergeCell ref="O19:P19"/>
    <mergeCell ref="Q19:R19"/>
    <mergeCell ref="S19:T19"/>
    <mergeCell ref="C19:D19"/>
    <mergeCell ref="E19:F19"/>
    <mergeCell ref="G19:H19"/>
    <mergeCell ref="I19:J19"/>
    <mergeCell ref="K19:L19"/>
    <mergeCell ref="S18:T18"/>
    <mergeCell ref="U18:V18"/>
    <mergeCell ref="C18:D18"/>
    <mergeCell ref="E18:F18"/>
    <mergeCell ref="G18:H18"/>
    <mergeCell ref="I18:J18"/>
    <mergeCell ref="K18:L18"/>
    <mergeCell ref="C3:I3"/>
    <mergeCell ref="K3:Q3"/>
    <mergeCell ref="M18:N18"/>
    <mergeCell ref="O18:P18"/>
    <mergeCell ref="Q18:R18"/>
  </mergeCells>
  <dataValidations count="1">
    <dataValidation type="list" allowBlank="1" showInputMessage="1" showErrorMessage="1" sqref="Z21:Z1048576 D21:D1048576 J21:J1048576 L21:L1048576 N21:N1048576 P21:P1048576 R21:R1048576 T21:T1048576 V21:V1048576 X21:X1048576 F21:F1048576 D19 F19 X19 V19 T19 R19 P19 N19 L19 J19 Z19 H19 H21:H1048576">
      <formula1>"CONF,OPT,ANNULE"</formula1>
    </dataValidation>
  </dataValidations>
  <pageMargins left="0.7" right="0.7" top="0.75" bottom="0.75" header="0.3" footer="0.3"/>
  <pageSetup paperSize="9" orientation="portrait" r:id="rId1"/>
  <ignoredErrors>
    <ignoredError sqref="D6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F7"/>
  <sheetViews>
    <sheetView tabSelected="1" workbookViewId="0">
      <selection activeCell="C5" sqref="C5"/>
    </sheetView>
  </sheetViews>
  <sheetFormatPr baseColWidth="10" defaultRowHeight="15" x14ac:dyDescent="0.25"/>
  <sheetData>
    <row r="3" spans="3:6" x14ac:dyDescent="0.25">
      <c r="C3" t="s">
        <v>83</v>
      </c>
    </row>
    <row r="4" spans="3:6" x14ac:dyDescent="0.25">
      <c r="C4" t="s">
        <v>50</v>
      </c>
      <c r="D4" t="s">
        <v>82</v>
      </c>
    </row>
    <row r="5" spans="3:6" x14ac:dyDescent="0.25">
      <c r="F5" s="45" t="s">
        <v>84</v>
      </c>
    </row>
    <row r="6" spans="3:6" x14ac:dyDescent="0.25">
      <c r="F6" s="45" t="s">
        <v>85</v>
      </c>
    </row>
    <row r="7" spans="3:6" x14ac:dyDescent="0.25">
      <c r="F7" s="45" t="s">
        <v>86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Taux</vt:lpstr>
      <vt:lpstr>Annulation</vt:lpstr>
      <vt:lpstr>fevrier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</dc:creator>
  <cp:lastModifiedBy>Charlotte</cp:lastModifiedBy>
  <dcterms:created xsi:type="dcterms:W3CDTF">2019-02-19T18:35:02Z</dcterms:created>
  <dcterms:modified xsi:type="dcterms:W3CDTF">2019-03-02T07:45:15Z</dcterms:modified>
</cp:coreProperties>
</file>